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rasband/Dropbox/MattPersonal/papers/AnkR/ELIFE/Revision2/"/>
    </mc:Choice>
  </mc:AlternateContent>
  <xr:revisionPtr revIDLastSave="0" documentId="8_{0D58CE42-53D9-7F4F-BAF4-8421CF661ED7}" xr6:coauthVersionLast="47" xr6:coauthVersionMax="47" xr10:uidLastSave="{00000000-0000-0000-0000-000000000000}"/>
  <bookViews>
    <workbookView xWindow="1700" yWindow="2440" windowWidth="36140" windowHeight="21620" xr2:uid="{131601A8-E90B-134F-B350-38D6618D80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6" i="1" l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Z28" i="1"/>
  <c r="AY28" i="1"/>
  <c r="AX28" i="1"/>
  <c r="AW28" i="1"/>
  <c r="AV28" i="1"/>
  <c r="AN28" i="1"/>
  <c r="AZ27" i="1"/>
  <c r="AY27" i="1"/>
  <c r="AX27" i="1"/>
  <c r="AW27" i="1"/>
  <c r="AV27" i="1"/>
  <c r="AN27" i="1"/>
  <c r="AN26" i="1"/>
  <c r="AN25" i="1"/>
  <c r="AN24" i="1"/>
  <c r="AN23" i="1"/>
  <c r="AZ22" i="1"/>
  <c r="AY22" i="1"/>
  <c r="AX22" i="1"/>
  <c r="AW22" i="1"/>
  <c r="AV22" i="1"/>
  <c r="AN22" i="1"/>
  <c r="AZ21" i="1"/>
  <c r="AY21" i="1"/>
  <c r="AX21" i="1"/>
  <c r="AW21" i="1"/>
  <c r="AV21" i="1"/>
  <c r="AN21" i="1"/>
  <c r="AN20" i="1"/>
  <c r="AN19" i="1"/>
  <c r="AN18" i="1"/>
  <c r="AN17" i="1"/>
  <c r="T17" i="1"/>
  <c r="S17" i="1"/>
  <c r="R17" i="1"/>
  <c r="Q17" i="1"/>
  <c r="P17" i="1"/>
  <c r="P18" i="1" s="1"/>
  <c r="O17" i="1"/>
  <c r="AN16" i="1"/>
  <c r="BB15" i="1"/>
  <c r="BA15" i="1"/>
  <c r="AZ15" i="1"/>
  <c r="AY15" i="1"/>
  <c r="AX15" i="1"/>
  <c r="AW15" i="1"/>
  <c r="AV15" i="1"/>
  <c r="AN15" i="1"/>
  <c r="BB14" i="1"/>
  <c r="BA14" i="1"/>
  <c r="AZ14" i="1"/>
  <c r="AY14" i="1"/>
  <c r="AX14" i="1"/>
  <c r="AW14" i="1"/>
  <c r="AV14" i="1"/>
  <c r="AN14" i="1"/>
  <c r="AN13" i="1"/>
  <c r="AN12" i="1"/>
  <c r="AN11" i="1"/>
  <c r="AN10" i="1"/>
  <c r="BB9" i="1"/>
  <c r="BA9" i="1"/>
  <c r="AZ9" i="1"/>
  <c r="AY9" i="1"/>
  <c r="AX9" i="1"/>
  <c r="AW9" i="1"/>
  <c r="AV9" i="1"/>
  <c r="AN9" i="1"/>
  <c r="T9" i="1"/>
  <c r="R10" i="1" s="1"/>
  <c r="S9" i="1"/>
  <c r="R9" i="1"/>
  <c r="Q9" i="1"/>
  <c r="P9" i="1"/>
  <c r="O9" i="1"/>
  <c r="BB8" i="1"/>
  <c r="BA8" i="1"/>
  <c r="AZ8" i="1"/>
  <c r="AY8" i="1"/>
  <c r="AX8" i="1"/>
  <c r="AW8" i="1"/>
  <c r="AV8" i="1"/>
  <c r="AN8" i="1"/>
  <c r="AN7" i="1"/>
  <c r="AN6" i="1"/>
  <c r="AN5" i="1"/>
  <c r="T18" i="1" l="1"/>
  <c r="Q10" i="1"/>
  <c r="O18" i="1"/>
  <c r="S10" i="1"/>
  <c r="R18" i="1"/>
  <c r="P10" i="1"/>
  <c r="Q18" i="1"/>
  <c r="O23" i="1" s="1"/>
  <c r="T10" i="1"/>
  <c r="S18" i="1"/>
  <c r="O10" i="1"/>
  <c r="O20" i="1" l="1"/>
  <c r="O21" i="1"/>
  <c r="O24" i="1"/>
</calcChain>
</file>

<file path=xl/sharedStrings.xml><?xml version="1.0" encoding="utf-8"?>
<sst xmlns="http://schemas.openxmlformats.org/spreadsheetml/2006/main" count="476" uniqueCount="333">
  <si>
    <r>
      <t xml:space="preserve">Fig.2B - </t>
    </r>
    <r>
      <rPr>
        <b/>
        <sz val="11"/>
        <color theme="1"/>
        <rFont val="Symbol"/>
        <charset val="2"/>
      </rPr>
      <t>b</t>
    </r>
    <r>
      <rPr>
        <b/>
        <sz val="11"/>
        <color theme="1"/>
        <rFont val="Arial"/>
        <family val="2"/>
      </rPr>
      <t>1 spectrin and AnkR Immunoprecipitation</t>
    </r>
  </si>
  <si>
    <r>
      <t xml:space="preserve">Fig.2C - </t>
    </r>
    <r>
      <rPr>
        <b/>
        <sz val="11"/>
        <color theme="1"/>
        <rFont val="Symbol"/>
        <charset val="2"/>
      </rPr>
      <t>b</t>
    </r>
    <r>
      <rPr>
        <b/>
        <sz val="11"/>
        <color theme="1"/>
        <rFont val="Arial"/>
        <family val="2"/>
      </rPr>
      <t>1 spectrin and AnkR Immunoblot 1-month</t>
    </r>
  </si>
  <si>
    <t>Fig.2D - Mass Spectrometry Candidate Table</t>
  </si>
  <si>
    <t xml:space="preserve">Fig.2J - Perisomatic and Axon Initial Segment (AIS) NrCAM staining intensity in Caudoputamen at 1-month </t>
  </si>
  <si>
    <t>Fig.2K - AnkR and NrCAM Immunoprecipitations</t>
  </si>
  <si>
    <t>Unpaired t test</t>
  </si>
  <si>
    <t>Bin #</t>
  </si>
  <si>
    <t>PSM</t>
  </si>
  <si>
    <t>Control - Ank1 flox/flox (A)</t>
  </si>
  <si>
    <t>P value</t>
  </si>
  <si>
    <t>Category</t>
  </si>
  <si>
    <t>Gene</t>
  </si>
  <si>
    <t>Acc #</t>
  </si>
  <si>
    <t>Protein MW</t>
  </si>
  <si>
    <t>Protein Name</t>
  </si>
  <si>
    <t>AnkR  F/F (427n) PSM</t>
  </si>
  <si>
    <t>AnkR  F/F (420n) PSM</t>
  </si>
  <si>
    <t>AnkR  F/F (67n) PSM</t>
  </si>
  <si>
    <t>AnkR IP Mean PSM</t>
  </si>
  <si>
    <t>KO PSM</t>
  </si>
  <si>
    <t>WT PSM</t>
  </si>
  <si>
    <t>WT-KO PSM</t>
  </si>
  <si>
    <t>% Down Regulated</t>
  </si>
  <si>
    <t>50+</t>
  </si>
  <si>
    <t>Perisomatic</t>
  </si>
  <si>
    <t>Area</t>
  </si>
  <si>
    <t>Mean/Area</t>
  </si>
  <si>
    <t>IntDen/Area</t>
  </si>
  <si>
    <t>Background Corrected Mean/Area</t>
  </si>
  <si>
    <t>Background Corrected IntDen/Area</t>
  </si>
  <si>
    <t>Control Norm Mean/Area</t>
  </si>
  <si>
    <t>Control Norm IntDen/Area</t>
  </si>
  <si>
    <t xml:space="preserve">Unpaired t test - Perisomatic NrCAM </t>
  </si>
  <si>
    <t>Animal</t>
  </si>
  <si>
    <t>P value summary</t>
  </si>
  <si>
    <t>***</t>
  </si>
  <si>
    <t>scaffolding</t>
  </si>
  <si>
    <t>Ank1</t>
  </si>
  <si>
    <t>A0A0R4J1N7</t>
  </si>
  <si>
    <t>Ankyrin-1</t>
  </si>
  <si>
    <t>30-49</t>
  </si>
  <si>
    <t>Flox#1</t>
  </si>
  <si>
    <t>Ank1F/F vs. Ank1F/F;Nestin-Cre</t>
  </si>
  <si>
    <t>Genotype</t>
  </si>
  <si>
    <t>flox/flox</t>
  </si>
  <si>
    <t>Significantly different (P &lt; 0.05)?</t>
  </si>
  <si>
    <t>Yes</t>
  </si>
  <si>
    <t>cytoskeleton</t>
  </si>
  <si>
    <t>Itsn1</t>
  </si>
  <si>
    <t>Q9Z0R4</t>
  </si>
  <si>
    <t>Intersectin-1</t>
  </si>
  <si>
    <t>20-29</t>
  </si>
  <si>
    <t>Flox#2</t>
  </si>
  <si>
    <r>
      <rPr>
        <sz val="11"/>
        <color theme="1"/>
        <rFont val="Symbol"/>
        <charset val="2"/>
      </rPr>
      <t>b</t>
    </r>
    <r>
      <rPr>
        <sz val="11"/>
        <color theme="1"/>
        <rFont val="Arial"/>
        <family val="2"/>
      </rPr>
      <t>I Spectrin</t>
    </r>
  </si>
  <si>
    <t>One- or two-tailed P value?</t>
  </si>
  <si>
    <t>Two-tailed</t>
  </si>
  <si>
    <t>other - protein folding</t>
  </si>
  <si>
    <t>Cct4</t>
  </si>
  <si>
    <t>P80315</t>
  </si>
  <si>
    <t>T-complex protein 1 subunit delta</t>
  </si>
  <si>
    <t>10-19</t>
  </si>
  <si>
    <t>Flox#3</t>
  </si>
  <si>
    <t>****</t>
  </si>
  <si>
    <t>NFM</t>
  </si>
  <si>
    <t>t, df</t>
  </si>
  <si>
    <t>t=4.82087, df=10</t>
  </si>
  <si>
    <t>Myh14</t>
  </si>
  <si>
    <t>Q6URW6</t>
  </si>
  <si>
    <t>Myosin-14</t>
  </si>
  <si>
    <t>Flox Mean</t>
  </si>
  <si>
    <r>
      <rPr>
        <sz val="11"/>
        <color theme="1"/>
        <rFont val="Symbol"/>
        <charset val="2"/>
      </rPr>
      <t>b</t>
    </r>
    <r>
      <rPr>
        <sz val="11"/>
        <color theme="1"/>
        <rFont val="Arial"/>
        <family val="2"/>
      </rPr>
      <t>I norm NFM</t>
    </r>
  </si>
  <si>
    <t>transport</t>
  </si>
  <si>
    <t>Cse1l</t>
  </si>
  <si>
    <t>Q9ERK4</t>
  </si>
  <si>
    <t>Exportin-2</t>
  </si>
  <si>
    <t>Candidate Filters</t>
  </si>
  <si>
    <t>SEM</t>
  </si>
  <si>
    <t>Norm to flox Avg</t>
  </si>
  <si>
    <t>How big is the difference?</t>
  </si>
  <si>
    <t>ECM</t>
  </si>
  <si>
    <t>Tnc</t>
  </si>
  <si>
    <t>Q80YX1</t>
  </si>
  <si>
    <t>Tenascin-C</t>
  </si>
  <si>
    <t>Mean IP PSM &gt;10</t>
  </si>
  <si>
    <t>t=16.4838, df=4</t>
  </si>
  <si>
    <t>Mean of column A</t>
  </si>
  <si>
    <t>mitochondria</t>
  </si>
  <si>
    <t>Gad1</t>
  </si>
  <si>
    <t>P48318</t>
  </si>
  <si>
    <t>Glutamate decarboxylase 1</t>
  </si>
  <si>
    <t>WT Hom. PSM &gt;5</t>
  </si>
  <si>
    <t>Nes-cKO#1</t>
  </si>
  <si>
    <t>cKO - Ank1 flox/flox; Nestin-Cre (B)</t>
  </si>
  <si>
    <t>Mean of column B</t>
  </si>
  <si>
    <t>other - ER</t>
  </si>
  <si>
    <t>Fbxo2</t>
  </si>
  <si>
    <t>Q3USR5</t>
  </si>
  <si>
    <t>F-box only protein 2</t>
  </si>
  <si>
    <t>WT-KO PSM &gt;2</t>
  </si>
  <si>
    <t>Nes-cKO#2</t>
  </si>
  <si>
    <t>Difference between means (B - A) ± SEM</t>
  </si>
  <si>
    <t>-0.787333 ± 0.163318</t>
  </si>
  <si>
    <t>signaling</t>
  </si>
  <si>
    <t>Usp9x</t>
  </si>
  <si>
    <t>P70398</t>
  </si>
  <si>
    <t>Probable ubiquitin carboxyl-terminal hydrolase FAF-X</t>
  </si>
  <si>
    <t>Down-Regulated &gt;20%</t>
  </si>
  <si>
    <t>Nes-cKO#3</t>
  </si>
  <si>
    <t>Nes-cKO</t>
  </si>
  <si>
    <t>95% confidence interval</t>
  </si>
  <si>
    <t>-1.15123 to -0.423439</t>
  </si>
  <si>
    <t>Ubr4</t>
  </si>
  <si>
    <t>A2AN08</t>
  </si>
  <si>
    <t>E3 ubiquitin-protein ligase UBR4</t>
  </si>
  <si>
    <t>72 Total Proteins</t>
  </si>
  <si>
    <t>Nes-cKO Mean</t>
  </si>
  <si>
    <t>-0.763333 ± 0.0463081</t>
  </si>
  <si>
    <t>R squared (eta squared)</t>
  </si>
  <si>
    <t>Kif1a</t>
  </si>
  <si>
    <t>Q6P5H4</t>
  </si>
  <si>
    <t>Kif1a protein</t>
  </si>
  <si>
    <t>-0.891905 to -0.634761</t>
  </si>
  <si>
    <t>Wdr1</t>
  </si>
  <si>
    <t>O88342</t>
  </si>
  <si>
    <t>WD repeat-containing protein 1</t>
  </si>
  <si>
    <t>F test to compare variances</t>
  </si>
  <si>
    <t>other - stress</t>
  </si>
  <si>
    <t>Stip1</t>
  </si>
  <si>
    <t>Q3THQ5</t>
  </si>
  <si>
    <t>Stress-induced-phosphoprotein 1</t>
  </si>
  <si>
    <t>Sorted By:</t>
  </si>
  <si>
    <t>AIS</t>
  </si>
  <si>
    <t>F, DFn, Dfd</t>
  </si>
  <si>
    <t>21.3293, 5, 5</t>
  </si>
  <si>
    <t>Kif2a</t>
  </si>
  <si>
    <t>E0CZ72</t>
  </si>
  <si>
    <t>Kinesin-like protein</t>
  </si>
  <si>
    <t>4.21622, 2, 2</t>
  </si>
  <si>
    <t>other - GEF</t>
  </si>
  <si>
    <t>Sbf1</t>
  </si>
  <si>
    <t>Q6ZPE2</t>
  </si>
  <si>
    <t>Myotubularin-related protein 5</t>
  </si>
  <si>
    <t>then Mean IP PSM</t>
  </si>
  <si>
    <t>Flox Mean bI Spectrin</t>
  </si>
  <si>
    <t>**</t>
  </si>
  <si>
    <t>Eif4a2</t>
  </si>
  <si>
    <t>P10630</t>
  </si>
  <si>
    <t>Eukaryotic initiation factor 4A-II</t>
  </si>
  <si>
    <t>ns</t>
  </si>
  <si>
    <t>Gls</t>
  </si>
  <si>
    <t>D3Z7P3</t>
  </si>
  <si>
    <t>Glutaminase kidney isoform, mitochondrial</t>
  </si>
  <si>
    <t>No</t>
  </si>
  <si>
    <t>Myh11</t>
  </si>
  <si>
    <t>Q69ZX3</t>
  </si>
  <si>
    <t>Myosin-11</t>
  </si>
  <si>
    <t>Data analyzed</t>
  </si>
  <si>
    <t>cKO Mean bI Spectrin</t>
  </si>
  <si>
    <t>synaptic</t>
  </si>
  <si>
    <t>Cadps</t>
  </si>
  <si>
    <t>Q80TJ1</t>
  </si>
  <si>
    <t>Calcium-dependent secretion activator 1</t>
  </si>
  <si>
    <t>Sample size, column A</t>
  </si>
  <si>
    <t>Aldh6a1</t>
  </si>
  <si>
    <t>Q9EQ20</t>
  </si>
  <si>
    <t>Methylmalonate-semialdehyde dehydrogenase [acylating], mitochondrial</t>
  </si>
  <si>
    <t>Sample size, column B</t>
  </si>
  <si>
    <t>Psmd1</t>
  </si>
  <si>
    <t>Q3TXS7</t>
  </si>
  <si>
    <t>26S proteasome non-ATPase regulatory subunit 1</t>
  </si>
  <si>
    <t>Phyhipl</t>
  </si>
  <si>
    <t>Q8BGT8</t>
  </si>
  <si>
    <t>Phytanoyl-CoA hydroxylase-interacting protein-like</t>
  </si>
  <si>
    <t xml:space="preserve">Unpaired t test - AIS NrCAM </t>
  </si>
  <si>
    <t>Fig.2L - AnkR, PlexinA4, and Nrp1 Immunoprecipitations</t>
  </si>
  <si>
    <t>membrane</t>
  </si>
  <si>
    <t>Plxna4</t>
  </si>
  <si>
    <t>Q80UG2</t>
  </si>
  <si>
    <t>Plexin-A4</t>
  </si>
  <si>
    <t>other</t>
  </si>
  <si>
    <t>Caskin1</t>
  </si>
  <si>
    <t>Q6P9K8</t>
  </si>
  <si>
    <t>Caskin-1</t>
  </si>
  <si>
    <t>Gpm6a</t>
  </si>
  <si>
    <t>P35802</t>
  </si>
  <si>
    <t>Neuronal membrane glycoprotein M6-a</t>
  </si>
  <si>
    <t>Hspa4l</t>
  </si>
  <si>
    <t>P48722</t>
  </si>
  <si>
    <t>Heat shock 70 kDa protein 4L</t>
  </si>
  <si>
    <t>Arpc2</t>
  </si>
  <si>
    <t>Q9CVB6</t>
  </si>
  <si>
    <t>Actin-related protein 2/3 complex subunit 2</t>
  </si>
  <si>
    <t>other - lipid</t>
  </si>
  <si>
    <t>Prdx6</t>
  </si>
  <si>
    <t>O08709</t>
  </si>
  <si>
    <t>Peroxiredoxin-6</t>
  </si>
  <si>
    <t>t=0.171499, df=4</t>
  </si>
  <si>
    <t>Wdr7</t>
  </si>
  <si>
    <t>Q920I9</t>
  </si>
  <si>
    <t>WD repeat-containing protein 7</t>
  </si>
  <si>
    <t>Slc17a6</t>
  </si>
  <si>
    <t>Q8BLE7</t>
  </si>
  <si>
    <t>Vesicular glutamate transporter 2</t>
  </si>
  <si>
    <t>Dbn1</t>
  </si>
  <si>
    <t>Q9QXS6</t>
  </si>
  <si>
    <t>Drebrin</t>
  </si>
  <si>
    <t>Gna13</t>
  </si>
  <si>
    <t>P27601</t>
  </si>
  <si>
    <t>Guanine nucleotide-binding protein subunit alpha-13</t>
  </si>
  <si>
    <t>0.00333333 ± 0.0194365</t>
  </si>
  <si>
    <t>Fasn</t>
  </si>
  <si>
    <t>P19096</t>
  </si>
  <si>
    <t>Fatty acid synthase</t>
  </si>
  <si>
    <t>-0.0506311 to 0.0572977</t>
  </si>
  <si>
    <t>Npepps</t>
  </si>
  <si>
    <t>Q11011</t>
  </si>
  <si>
    <t>Puromycin-sensitive aminopeptidase</t>
  </si>
  <si>
    <t>Dync1li1</t>
  </si>
  <si>
    <t>Q3TWG5</t>
  </si>
  <si>
    <t>Dynein cytoplasmic 1 light intermediate chain 1</t>
  </si>
  <si>
    <t>other - myelin</t>
  </si>
  <si>
    <t>Bcas1</t>
  </si>
  <si>
    <t>Q80YN3</t>
  </si>
  <si>
    <t>Breast carcinoma-amplified sequence 1 homolog</t>
  </si>
  <si>
    <t>1.61538, 2, 2</t>
  </si>
  <si>
    <t>Nrcam</t>
  </si>
  <si>
    <t>Q810U4</t>
  </si>
  <si>
    <t>Neuronal cell adhesion molecule</t>
  </si>
  <si>
    <t>Vcan</t>
  </si>
  <si>
    <t>Q62059</t>
  </si>
  <si>
    <t>Versican core protein</t>
  </si>
  <si>
    <t>Clasp2</t>
  </si>
  <si>
    <t>Q08EB5</t>
  </si>
  <si>
    <t>CLIP-associating protein 2</t>
  </si>
  <si>
    <t>Ckap5</t>
  </si>
  <si>
    <t>A0A0R4J0K2</t>
  </si>
  <si>
    <t>Cytoskeleton-associated protein 5</t>
  </si>
  <si>
    <t>Cap1</t>
  </si>
  <si>
    <t>Q3U0U5</t>
  </si>
  <si>
    <t>Adenylyl cyclase-associated protein</t>
  </si>
  <si>
    <t>Aldh2</t>
  </si>
  <si>
    <t>P47738</t>
  </si>
  <si>
    <t>Aldehyde dehydrogenase, mitochondrial</t>
  </si>
  <si>
    <t>Gdi2</t>
  </si>
  <si>
    <t>Q61598</t>
  </si>
  <si>
    <t>Rab GDP dissociation inhibitor beta</t>
  </si>
  <si>
    <t>Bcan</t>
  </si>
  <si>
    <t>Q61361</t>
  </si>
  <si>
    <t>Brevican core protein</t>
  </si>
  <si>
    <t>Uchl1</t>
  </si>
  <si>
    <t>Q9R0P9</t>
  </si>
  <si>
    <t>Ubiquitin carboxyl-terminal hydrolase isozyme L1</t>
  </si>
  <si>
    <t>Pclo</t>
  </si>
  <si>
    <t>Q9QYX7</t>
  </si>
  <si>
    <t>Protein piccolo</t>
  </si>
  <si>
    <t>Actn4</t>
  </si>
  <si>
    <t>A0A1L1SV25</t>
  </si>
  <si>
    <t>Alpha-actinin-4</t>
  </si>
  <si>
    <t>Hsph1</t>
  </si>
  <si>
    <t>Q61699</t>
  </si>
  <si>
    <t>Heat shock protein 105 kDa</t>
  </si>
  <si>
    <t>Hnrnpk</t>
  </si>
  <si>
    <t>P61979</t>
  </si>
  <si>
    <t>Heterogeneous nuclear ribonucleoprotein K</t>
  </si>
  <si>
    <t>Rufy3</t>
  </si>
  <si>
    <t>Q9D394</t>
  </si>
  <si>
    <t>Protein RUFY3</t>
  </si>
  <si>
    <t>Capn2</t>
  </si>
  <si>
    <t>O08529</t>
  </si>
  <si>
    <t>Calpain-2 catalytic subunit</t>
  </si>
  <si>
    <t>Ncdn</t>
  </si>
  <si>
    <t>Q9Z0E0</t>
  </si>
  <si>
    <t>Neurochondrin</t>
  </si>
  <si>
    <t>Usp5</t>
  </si>
  <si>
    <t>P56399</t>
  </si>
  <si>
    <t>Ubiquitin carboxyl-terminal hydrolase 5</t>
  </si>
  <si>
    <t>Rtn3</t>
  </si>
  <si>
    <t>Q9ES97</t>
  </si>
  <si>
    <t>Reticulon-3</t>
  </si>
  <si>
    <t>Rap1b</t>
  </si>
  <si>
    <t>Q52L50</t>
  </si>
  <si>
    <t>RAS related protein 1b</t>
  </si>
  <si>
    <t>Calb2</t>
  </si>
  <si>
    <t>Q08331</t>
  </si>
  <si>
    <t>Calretinin</t>
  </si>
  <si>
    <t>Gpr158</t>
  </si>
  <si>
    <t>Q8C419</t>
  </si>
  <si>
    <t>Probable G-protein coupled receptor 158</t>
  </si>
  <si>
    <t>Atp5c1</t>
  </si>
  <si>
    <t>Q3UD06</t>
  </si>
  <si>
    <t>ATP synthase subunit gamma</t>
  </si>
  <si>
    <t>Pkm</t>
  </si>
  <si>
    <t>P52480</t>
  </si>
  <si>
    <t>Pyruvate kinase PKM</t>
  </si>
  <si>
    <t>Tln2</t>
  </si>
  <si>
    <t>B2RY15</t>
  </si>
  <si>
    <t>Tln2 protein</t>
  </si>
  <si>
    <t>Synj1</t>
  </si>
  <si>
    <t>E9Q7S0</t>
  </si>
  <si>
    <t>Synaptojanin-1</t>
  </si>
  <si>
    <t>Tnr</t>
  </si>
  <si>
    <t>Q8BYI9</t>
  </si>
  <si>
    <t>Tenascin-R</t>
  </si>
  <si>
    <t>Septin8</t>
  </si>
  <si>
    <t>B1AQZ0</t>
  </si>
  <si>
    <t>Septin-8</t>
  </si>
  <si>
    <t>Sv2a</t>
  </si>
  <si>
    <t>Q9JIS5</t>
  </si>
  <si>
    <t>Synaptic vesicle glycoprotein 2A</t>
  </si>
  <si>
    <t>Rap1gds1</t>
  </si>
  <si>
    <t>E9Q6Q4</t>
  </si>
  <si>
    <t>RAP1, GTP-GDP dissociation stimulator 1</t>
  </si>
  <si>
    <t>Slc25a12</t>
  </si>
  <si>
    <t>Q8BH59</t>
  </si>
  <si>
    <t>Calcium-binding mitochondrial carrier protein Aralar1</t>
  </si>
  <si>
    <t>Hspa9</t>
  </si>
  <si>
    <t>P38647</t>
  </si>
  <si>
    <t>Stress-70 protein, mitochondrial</t>
  </si>
  <si>
    <t>Lsamp</t>
  </si>
  <si>
    <t>Q3TYE5</t>
  </si>
  <si>
    <t>Limbic system-associated membrane protein</t>
  </si>
  <si>
    <t>Ap1b1</t>
  </si>
  <si>
    <t>O35643</t>
  </si>
  <si>
    <t>AP-1 complex subunit beta-1</t>
  </si>
  <si>
    <t>Septin11</t>
  </si>
  <si>
    <t>Q8C1B7</t>
  </si>
  <si>
    <t>Septin-11</t>
  </si>
  <si>
    <t>Ppp2r1a</t>
  </si>
  <si>
    <t>Q76MZ3</t>
  </si>
  <si>
    <t>Serine/threonine-protein phosphatase 2A 65 kDa regulatory subunit A alpha isoform</t>
  </si>
  <si>
    <t>Hsp90aa1</t>
  </si>
  <si>
    <t>P07901</t>
  </si>
  <si>
    <t>Heat shock protein HSP 90-alpha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</si>
</sst>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Symbol"/>
      <charset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"/>
    </font>
    <font>
      <sz val="11"/>
      <color theme="1"/>
      <name val="Symbol"/>
      <charset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6" xfId="0" applyFont="1" applyBorder="1"/>
    <xf numFmtId="0" fontId="0" fillId="0" borderId="7" xfId="0" applyBorder="1"/>
    <xf numFmtId="0" fontId="7" fillId="0" borderId="5" xfId="0" applyFont="1" applyBorder="1"/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9" fontId="2" fillId="0" borderId="11" xfId="0" applyNumberFormat="1" applyFont="1" applyBorder="1" applyAlignment="1">
      <alignment horizontal="center"/>
    </xf>
    <xf numFmtId="0" fontId="0" fillId="0" borderId="10" xfId="0" applyBorder="1" applyAlignment="1">
      <alignment horizontal="righ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/>
    <xf numFmtId="0" fontId="8" fillId="0" borderId="0" xfId="0" applyFont="1" applyAlignment="1">
      <alignment horizontal="right"/>
    </xf>
    <xf numFmtId="0" fontId="5" fillId="0" borderId="0" xfId="0" applyFont="1"/>
    <xf numFmtId="16" fontId="5" fillId="0" borderId="11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10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2" fillId="0" borderId="11" xfId="0" applyFont="1" applyBorder="1" applyAlignment="1">
      <alignment horizontal="center"/>
    </xf>
    <xf numFmtId="0" fontId="0" fillId="0" borderId="15" xfId="0" applyBorder="1" applyAlignment="1">
      <alignment horizontal="right"/>
    </xf>
    <xf numFmtId="1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0" fontId="7" fillId="0" borderId="18" xfId="0" applyFont="1" applyBorder="1"/>
    <xf numFmtId="0" fontId="0" fillId="0" borderId="18" xfId="0" applyBorder="1"/>
    <xf numFmtId="0" fontId="0" fillId="0" borderId="19" xfId="0" applyBorder="1"/>
    <xf numFmtId="0" fontId="4" fillId="0" borderId="15" xfId="0" applyFont="1" applyBorder="1" applyAlignment="1">
      <alignment horizontal="left"/>
    </xf>
    <xf numFmtId="0" fontId="4" fillId="0" borderId="16" xfId="0" applyFont="1" applyBorder="1"/>
    <xf numFmtId="0" fontId="4" fillId="0" borderId="7" xfId="0" applyFont="1" applyBorder="1"/>
    <xf numFmtId="0" fontId="10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 wrapText="1"/>
    </xf>
    <xf numFmtId="9" fontId="2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362859</xdr:colOff>
      <xdr:row>25</xdr:row>
      <xdr:rowOff>114946</xdr:rowOff>
    </xdr:from>
    <xdr:to>
      <xdr:col>22</xdr:col>
      <xdr:colOff>1233715</xdr:colOff>
      <xdr:row>44</xdr:row>
      <xdr:rowOff>61684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715FEF-1679-CB41-AC3B-5899E47D8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9659" y="5601346"/>
          <a:ext cx="9938656" cy="382023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88900</xdr:rowOff>
    </xdr:from>
    <xdr:to>
      <xdr:col>9</xdr:col>
      <xdr:colOff>551386</xdr:colOff>
      <xdr:row>25</xdr:row>
      <xdr:rowOff>165100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9C8EAA-3C30-4E41-BD87-F83889793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00" y="711200"/>
          <a:ext cx="6596586" cy="4940300"/>
        </a:xfrm>
        <a:prstGeom prst="rect">
          <a:avLst/>
        </a:prstGeom>
      </xdr:spPr>
    </xdr:pic>
    <xdr:clientData/>
  </xdr:twoCellAnchor>
  <xdr:twoCellAnchor editAs="oneCell">
    <xdr:from>
      <xdr:col>59</xdr:col>
      <xdr:colOff>240290</xdr:colOff>
      <xdr:row>2</xdr:row>
      <xdr:rowOff>101600</xdr:rowOff>
    </xdr:from>
    <xdr:to>
      <xdr:col>68</xdr:col>
      <xdr:colOff>787400</xdr:colOff>
      <xdr:row>22</xdr:row>
      <xdr:rowOff>1766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6A08489-1EA7-FB46-80F7-9EAAADFF4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386990" y="520700"/>
          <a:ext cx="7455910" cy="4345166"/>
        </a:xfrm>
        <a:prstGeom prst="rect">
          <a:avLst/>
        </a:prstGeom>
      </xdr:spPr>
    </xdr:pic>
    <xdr:clientData/>
  </xdr:twoCellAnchor>
  <xdr:twoCellAnchor editAs="oneCell">
    <xdr:from>
      <xdr:col>59</xdr:col>
      <xdr:colOff>241300</xdr:colOff>
      <xdr:row>26</xdr:row>
      <xdr:rowOff>47614</xdr:rowOff>
    </xdr:from>
    <xdr:to>
      <xdr:col>70</xdr:col>
      <xdr:colOff>713526</xdr:colOff>
      <xdr:row>46</xdr:row>
      <xdr:rowOff>63500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E3CF50-2571-984B-9F3A-D9633EB45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00" y="5737214"/>
          <a:ext cx="8511326" cy="4105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1F9A-8183-C346-B4AB-DD1B42AC350C}">
  <dimension ref="B1:BT77"/>
  <sheetViews>
    <sheetView tabSelected="1" topLeftCell="BA1" workbookViewId="0">
      <selection activeCell="BV41" sqref="BV41"/>
    </sheetView>
  </sheetViews>
  <sheetFormatPr baseColWidth="10" defaultRowHeight="16" x14ac:dyDescent="0.2"/>
  <cols>
    <col min="1" max="1" width="4.1640625" customWidth="1"/>
    <col min="2" max="2" width="4" customWidth="1"/>
    <col min="11" max="11" width="4.1640625" customWidth="1"/>
    <col min="13" max="13" width="4.1640625" customWidth="1"/>
    <col min="14" max="14" width="15.83203125" customWidth="1"/>
    <col min="21" max="21" width="2.6640625" customWidth="1"/>
    <col min="22" max="22" width="35.5" bestFit="1" customWidth="1"/>
    <col min="23" max="23" width="20.5" bestFit="1" customWidth="1"/>
    <col min="24" max="24" width="4" customWidth="1"/>
    <col min="26" max="26" width="4" customWidth="1"/>
    <col min="27" max="27" width="19.33203125" bestFit="1" customWidth="1"/>
    <col min="29" max="29" width="12.83203125" bestFit="1" customWidth="1"/>
    <col min="31" max="31" width="73.5" bestFit="1" customWidth="1"/>
    <col min="41" max="41" width="4" customWidth="1"/>
    <col min="42" max="43" width="11" customWidth="1"/>
    <col min="44" max="44" width="4" customWidth="1"/>
    <col min="46" max="46" width="4" customWidth="1"/>
    <col min="47" max="47" width="14.6640625" customWidth="1"/>
    <col min="48" max="48" width="7.83203125" customWidth="1"/>
    <col min="50" max="50" width="14" customWidth="1"/>
    <col min="51" max="51" width="20.33203125" customWidth="1"/>
    <col min="52" max="52" width="19.83203125" customWidth="1"/>
    <col min="53" max="53" width="17" bestFit="1" customWidth="1"/>
    <col min="54" max="54" width="13.33203125" customWidth="1"/>
    <col min="55" max="55" width="3.83203125" customWidth="1"/>
    <col min="56" max="56" width="35.5" bestFit="1" customWidth="1"/>
    <col min="57" max="57" width="22.83203125" customWidth="1"/>
    <col min="58" max="58" width="4" customWidth="1"/>
    <col min="60" max="60" width="4" customWidth="1"/>
    <col min="70" max="70" width="4" customWidth="1"/>
    <col min="72" max="72" width="4" customWidth="1"/>
    <col min="81" max="81" width="4" customWidth="1"/>
  </cols>
  <sheetData>
    <row r="1" spans="2:70" ht="17" thickBot="1" x14ac:dyDescent="0.25"/>
    <row r="2" spans="2:70" x14ac:dyDescent="0.2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  <c r="M2" s="1" t="s">
        <v>1</v>
      </c>
      <c r="N2" s="2"/>
      <c r="O2" s="2"/>
      <c r="P2" s="2"/>
      <c r="Q2" s="2"/>
      <c r="R2" s="2"/>
      <c r="S2" s="2"/>
      <c r="T2" s="2"/>
      <c r="U2" s="2"/>
      <c r="V2" s="4"/>
      <c r="W2" s="5"/>
      <c r="X2" s="3"/>
      <c r="Z2" s="1" t="s">
        <v>2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T2" s="1" t="s">
        <v>3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H2" s="1" t="s">
        <v>4</v>
      </c>
      <c r="BI2" s="2"/>
      <c r="BJ2" s="2"/>
      <c r="BK2" s="2"/>
      <c r="BL2" s="2"/>
      <c r="BM2" s="2"/>
      <c r="BN2" s="2"/>
      <c r="BO2" s="2"/>
      <c r="BP2" s="2"/>
      <c r="BQ2" s="2"/>
      <c r="BR2" s="3"/>
    </row>
    <row r="3" spans="2:70" x14ac:dyDescent="0.2">
      <c r="B3" s="6"/>
      <c r="K3" s="7"/>
      <c r="M3" s="6"/>
      <c r="V3" s="8" t="s">
        <v>5</v>
      </c>
      <c r="X3" s="7"/>
      <c r="Z3" s="6"/>
      <c r="AO3" s="9"/>
      <c r="AP3" s="10" t="s">
        <v>6</v>
      </c>
      <c r="AQ3" s="11" t="s">
        <v>7</v>
      </c>
      <c r="AR3" s="7"/>
      <c r="AT3" s="6"/>
      <c r="BF3" s="7"/>
      <c r="BH3" s="6"/>
      <c r="BR3" s="7"/>
    </row>
    <row r="4" spans="2:70" ht="31" customHeight="1" x14ac:dyDescent="0.2">
      <c r="B4" s="6"/>
      <c r="K4" s="7"/>
      <c r="M4" s="6"/>
      <c r="N4" s="12" t="s">
        <v>8</v>
      </c>
      <c r="O4" s="12"/>
      <c r="P4" s="12"/>
      <c r="Q4" s="12"/>
      <c r="R4" s="12"/>
      <c r="S4" s="12"/>
      <c r="T4" s="12"/>
      <c r="V4" s="13" t="s">
        <v>9</v>
      </c>
      <c r="W4" s="14">
        <v>7.0100000000000002E-4</v>
      </c>
      <c r="X4" s="7"/>
      <c r="Z4" s="6"/>
      <c r="AA4" s="15" t="s">
        <v>10</v>
      </c>
      <c r="AB4" s="16" t="s">
        <v>11</v>
      </c>
      <c r="AC4" s="16" t="s">
        <v>12</v>
      </c>
      <c r="AD4" s="16" t="s">
        <v>13</v>
      </c>
      <c r="AE4" s="16" t="s">
        <v>14</v>
      </c>
      <c r="AF4" s="17" t="s">
        <v>15</v>
      </c>
      <c r="AG4" s="17" t="s">
        <v>16</v>
      </c>
      <c r="AH4" s="17" t="s">
        <v>17</v>
      </c>
      <c r="AI4" s="17" t="s">
        <v>18</v>
      </c>
      <c r="AJ4" s="17" t="s">
        <v>6</v>
      </c>
      <c r="AK4" s="16" t="s">
        <v>19</v>
      </c>
      <c r="AL4" s="16" t="s">
        <v>20</v>
      </c>
      <c r="AM4" s="17" t="s">
        <v>21</v>
      </c>
      <c r="AN4" s="18" t="s">
        <v>22</v>
      </c>
      <c r="AO4" s="19"/>
      <c r="AP4" s="20">
        <v>1</v>
      </c>
      <c r="AQ4" s="21" t="s">
        <v>23</v>
      </c>
      <c r="AR4" s="7"/>
      <c r="AT4" s="6"/>
      <c r="AU4" s="22" t="s">
        <v>24</v>
      </c>
      <c r="AV4" s="23" t="s">
        <v>25</v>
      </c>
      <c r="AW4" s="23" t="s">
        <v>26</v>
      </c>
      <c r="AX4" s="23" t="s">
        <v>27</v>
      </c>
      <c r="AY4" s="24" t="s">
        <v>28</v>
      </c>
      <c r="AZ4" s="24" t="s">
        <v>29</v>
      </c>
      <c r="BA4" s="24" t="s">
        <v>30</v>
      </c>
      <c r="BB4" s="25" t="s">
        <v>31</v>
      </c>
      <c r="BD4" s="26" t="s">
        <v>32</v>
      </c>
      <c r="BE4" s="27"/>
      <c r="BF4" s="28"/>
      <c r="BH4" s="6"/>
      <c r="BI4" s="29"/>
      <c r="BJ4" s="29"/>
      <c r="BK4" s="29"/>
      <c r="BR4" s="7"/>
    </row>
    <row r="5" spans="2:70" x14ac:dyDescent="0.2">
      <c r="B5" s="6"/>
      <c r="K5" s="7"/>
      <c r="M5" s="6"/>
      <c r="N5" s="30" t="s">
        <v>33</v>
      </c>
      <c r="O5" s="31">
        <v>1</v>
      </c>
      <c r="P5" s="31">
        <v>2</v>
      </c>
      <c r="Q5" s="31">
        <v>3</v>
      </c>
      <c r="R5" s="31">
        <v>4</v>
      </c>
      <c r="S5" s="31">
        <v>5</v>
      </c>
      <c r="T5" s="31">
        <v>6</v>
      </c>
      <c r="V5" s="32" t="s">
        <v>34</v>
      </c>
      <c r="W5" s="33" t="s">
        <v>35</v>
      </c>
      <c r="X5" s="7"/>
      <c r="Z5" s="6"/>
      <c r="AA5" s="34" t="s">
        <v>36</v>
      </c>
      <c r="AB5" s="19" t="s">
        <v>37</v>
      </c>
      <c r="AC5" s="19" t="s">
        <v>38</v>
      </c>
      <c r="AD5" s="19">
        <v>209520</v>
      </c>
      <c r="AE5" s="35" t="s">
        <v>39</v>
      </c>
      <c r="AF5" s="36">
        <v>41</v>
      </c>
      <c r="AG5" s="36">
        <v>69</v>
      </c>
      <c r="AH5" s="36">
        <v>50</v>
      </c>
      <c r="AI5" s="19">
        <v>53</v>
      </c>
      <c r="AJ5" s="19">
        <v>1</v>
      </c>
      <c r="AK5" s="19">
        <v>0</v>
      </c>
      <c r="AL5" s="19">
        <v>15</v>
      </c>
      <c r="AM5" s="19">
        <v>15</v>
      </c>
      <c r="AN5" s="37">
        <f>AM5/AL5</f>
        <v>1</v>
      </c>
      <c r="AO5" s="31"/>
      <c r="AP5" s="20">
        <v>2</v>
      </c>
      <c r="AQ5" s="21" t="s">
        <v>40</v>
      </c>
      <c r="AR5" s="7"/>
      <c r="AT5" s="6"/>
      <c r="AU5" s="38" t="s">
        <v>41</v>
      </c>
      <c r="AV5" s="39">
        <v>926.42857142857144</v>
      </c>
      <c r="AW5" s="39">
        <v>62.548208444830003</v>
      </c>
      <c r="AX5" s="39">
        <v>66349.512570028048</v>
      </c>
      <c r="AY5" s="39">
        <v>31.548208444830014</v>
      </c>
      <c r="AZ5" s="39">
        <v>32678.51257002804</v>
      </c>
      <c r="BA5" s="40">
        <v>1.1642781081158857</v>
      </c>
      <c r="BB5" s="41">
        <v>1.0603279863788655</v>
      </c>
      <c r="BD5" s="42" t="s">
        <v>42</v>
      </c>
      <c r="BE5" s="43"/>
      <c r="BF5" s="28"/>
      <c r="BH5" s="6"/>
      <c r="BI5" s="29"/>
      <c r="BJ5" s="29"/>
      <c r="BK5" s="29"/>
      <c r="BR5" s="7"/>
    </row>
    <row r="6" spans="2:70" x14ac:dyDescent="0.2">
      <c r="B6" s="6"/>
      <c r="K6" s="7"/>
      <c r="M6" s="6"/>
      <c r="N6" s="30" t="s">
        <v>43</v>
      </c>
      <c r="O6" s="31" t="s">
        <v>44</v>
      </c>
      <c r="P6" s="31" t="s">
        <v>44</v>
      </c>
      <c r="Q6" s="31" t="s">
        <v>44</v>
      </c>
      <c r="R6" s="31" t="s">
        <v>44</v>
      </c>
      <c r="S6" s="31" t="s">
        <v>44</v>
      </c>
      <c r="T6" s="31" t="s">
        <v>44</v>
      </c>
      <c r="V6" s="32" t="s">
        <v>45</v>
      </c>
      <c r="W6" s="33" t="s">
        <v>46</v>
      </c>
      <c r="X6" s="7"/>
      <c r="Z6" s="6"/>
      <c r="AA6" s="20" t="s">
        <v>47</v>
      </c>
      <c r="AB6" s="31" t="s">
        <v>48</v>
      </c>
      <c r="AC6" s="31" t="s">
        <v>49</v>
      </c>
      <c r="AD6" s="31">
        <v>194298.9</v>
      </c>
      <c r="AE6" s="44" t="s">
        <v>50</v>
      </c>
      <c r="AF6" s="45">
        <v>9</v>
      </c>
      <c r="AG6" s="45">
        <v>12</v>
      </c>
      <c r="AH6" s="45">
        <v>23</v>
      </c>
      <c r="AI6" s="19">
        <v>15</v>
      </c>
      <c r="AJ6" s="19">
        <v>4</v>
      </c>
      <c r="AK6" s="31">
        <v>1</v>
      </c>
      <c r="AL6" s="31">
        <v>7</v>
      </c>
      <c r="AM6" s="31">
        <v>6</v>
      </c>
      <c r="AN6" s="37">
        <f t="shared" ref="AN6:AN67" si="0">AM6/AL6</f>
        <v>0.8571428571428571</v>
      </c>
      <c r="AO6" s="31"/>
      <c r="AP6" s="20">
        <v>3</v>
      </c>
      <c r="AQ6" s="21" t="s">
        <v>51</v>
      </c>
      <c r="AR6" s="7"/>
      <c r="AT6" s="6"/>
      <c r="AU6" s="38" t="s">
        <v>52</v>
      </c>
      <c r="AV6" s="46">
        <v>862.71428571428567</v>
      </c>
      <c r="AW6" s="46">
        <v>57.772692908078341</v>
      </c>
      <c r="AX6" s="46">
        <v>65052.020405881798</v>
      </c>
      <c r="AY6" s="46">
        <v>26.772692908078351</v>
      </c>
      <c r="AZ6" s="46">
        <v>31381.020405881798</v>
      </c>
      <c r="BA6" s="47">
        <v>0.98803899760885472</v>
      </c>
      <c r="BB6" s="48">
        <v>1.0182279290153806</v>
      </c>
      <c r="BD6" s="49" t="s">
        <v>9</v>
      </c>
      <c r="BE6" s="50">
        <v>7.8999999999999996E-5</v>
      </c>
      <c r="BF6" s="28"/>
      <c r="BH6" s="6"/>
      <c r="BI6" s="29"/>
      <c r="BJ6" s="29"/>
      <c r="BK6" s="29"/>
      <c r="BR6" s="7"/>
    </row>
    <row r="7" spans="2:70" x14ac:dyDescent="0.2">
      <c r="B7" s="6"/>
      <c r="K7" s="7"/>
      <c r="M7" s="6"/>
      <c r="N7" s="51" t="s">
        <v>53</v>
      </c>
      <c r="O7" s="52">
        <v>6525.1959999999999</v>
      </c>
      <c r="P7" s="52">
        <v>4565.1040000000003</v>
      </c>
      <c r="Q7" s="52">
        <v>2594.4259999999999</v>
      </c>
      <c r="R7">
        <v>7893.66</v>
      </c>
      <c r="S7">
        <v>6977.125</v>
      </c>
      <c r="T7">
        <v>2088.2759999999998</v>
      </c>
      <c r="V7" s="32" t="s">
        <v>54</v>
      </c>
      <c r="W7" s="33" t="s">
        <v>55</v>
      </c>
      <c r="X7" s="7"/>
      <c r="Z7" s="6"/>
      <c r="AA7" s="20" t="s">
        <v>56</v>
      </c>
      <c r="AB7" s="31" t="s">
        <v>57</v>
      </c>
      <c r="AC7" s="31" t="s">
        <v>58</v>
      </c>
      <c r="AD7" s="31">
        <v>58066.9</v>
      </c>
      <c r="AE7" s="44" t="s">
        <v>59</v>
      </c>
      <c r="AF7" s="45">
        <v>20</v>
      </c>
      <c r="AG7" s="45">
        <v>20</v>
      </c>
      <c r="AH7" s="45">
        <v>26</v>
      </c>
      <c r="AI7" s="19">
        <v>22</v>
      </c>
      <c r="AJ7" s="19">
        <v>3</v>
      </c>
      <c r="AK7" s="31">
        <v>2</v>
      </c>
      <c r="AL7" s="31">
        <v>9</v>
      </c>
      <c r="AM7" s="31">
        <v>7</v>
      </c>
      <c r="AN7" s="37">
        <f t="shared" si="0"/>
        <v>0.77777777777777779</v>
      </c>
      <c r="AO7" s="31"/>
      <c r="AP7" s="20">
        <v>4</v>
      </c>
      <c r="AQ7" s="53" t="s">
        <v>60</v>
      </c>
      <c r="AR7" s="7"/>
      <c r="AT7" s="6"/>
      <c r="AU7" s="38" t="s">
        <v>61</v>
      </c>
      <c r="AV7" s="46">
        <v>856.85714285714289</v>
      </c>
      <c r="AW7" s="46">
        <v>53.969491960120969</v>
      </c>
      <c r="AX7" s="46">
        <v>62069.214975161463</v>
      </c>
      <c r="AY7" s="46">
        <v>22.969491960120966</v>
      </c>
      <c r="AZ7" s="46">
        <v>28398.21497516146</v>
      </c>
      <c r="BA7" s="47">
        <v>0.84768289427525956</v>
      </c>
      <c r="BB7" s="48">
        <v>0.92144408460575356</v>
      </c>
      <c r="BD7" s="42" t="s">
        <v>34</v>
      </c>
      <c r="BE7" s="43" t="s">
        <v>62</v>
      </c>
      <c r="BF7" s="28"/>
      <c r="BH7" s="6"/>
      <c r="BI7" s="29"/>
      <c r="BJ7" s="29"/>
      <c r="BK7" s="29"/>
      <c r="BR7" s="7"/>
    </row>
    <row r="8" spans="2:70" x14ac:dyDescent="0.2">
      <c r="B8" s="6"/>
      <c r="K8" s="7"/>
      <c r="M8" s="6"/>
      <c r="N8" s="30" t="s">
        <v>63</v>
      </c>
      <c r="O8" s="52">
        <v>13313.338</v>
      </c>
      <c r="P8" s="52">
        <v>14083.51</v>
      </c>
      <c r="Q8" s="52">
        <v>14075.681</v>
      </c>
      <c r="R8">
        <v>7799.0450000000001</v>
      </c>
      <c r="S8">
        <v>6630.3879999999999</v>
      </c>
      <c r="T8">
        <v>4785.8029999999999</v>
      </c>
      <c r="V8" s="32" t="s">
        <v>64</v>
      </c>
      <c r="W8" s="33" t="s">
        <v>65</v>
      </c>
      <c r="X8" s="7"/>
      <c r="Z8" s="6"/>
      <c r="AA8" s="20" t="s">
        <v>47</v>
      </c>
      <c r="AB8" s="31" t="s">
        <v>66</v>
      </c>
      <c r="AC8" s="31" t="s">
        <v>67</v>
      </c>
      <c r="AD8" s="31">
        <v>228587.6</v>
      </c>
      <c r="AE8" s="44" t="s">
        <v>68</v>
      </c>
      <c r="AF8" s="45">
        <v>109</v>
      </c>
      <c r="AG8" s="45">
        <v>127</v>
      </c>
      <c r="AH8" s="45">
        <v>119</v>
      </c>
      <c r="AI8" s="19">
        <v>118</v>
      </c>
      <c r="AJ8" s="19">
        <v>1</v>
      </c>
      <c r="AK8" s="31">
        <v>5</v>
      </c>
      <c r="AL8" s="31">
        <v>16</v>
      </c>
      <c r="AM8" s="31">
        <v>11</v>
      </c>
      <c r="AN8" s="37">
        <f t="shared" si="0"/>
        <v>0.6875</v>
      </c>
      <c r="AO8" s="31"/>
      <c r="AP8" s="20"/>
      <c r="AQ8" s="21"/>
      <c r="AR8" s="7"/>
      <c r="AT8" s="6"/>
      <c r="AU8" s="54" t="s">
        <v>69</v>
      </c>
      <c r="AV8" s="55">
        <f>AVERAGE(AV5:AV7)</f>
        <v>882</v>
      </c>
      <c r="AW8" s="55">
        <f t="shared" ref="AW8:BB8" si="1">AVERAGE(AW5:AW7)</f>
        <v>58.096797771009768</v>
      </c>
      <c r="AX8" s="55">
        <f t="shared" si="1"/>
        <v>64490.249317023765</v>
      </c>
      <c r="AY8" s="55">
        <f t="shared" si="1"/>
        <v>27.096797771009776</v>
      </c>
      <c r="AZ8" s="55">
        <f t="shared" si="1"/>
        <v>30819.249317023769</v>
      </c>
      <c r="BA8" s="56">
        <f t="shared" si="1"/>
        <v>1</v>
      </c>
      <c r="BB8" s="57">
        <f t="shared" si="1"/>
        <v>1</v>
      </c>
      <c r="BD8" s="42" t="s">
        <v>45</v>
      </c>
      <c r="BE8" s="43" t="s">
        <v>46</v>
      </c>
      <c r="BF8" s="28"/>
      <c r="BH8" s="6"/>
      <c r="BI8" s="29"/>
      <c r="BJ8" s="29"/>
      <c r="BK8" s="29"/>
      <c r="BR8" s="7"/>
    </row>
    <row r="9" spans="2:70" x14ac:dyDescent="0.2">
      <c r="B9" s="6"/>
      <c r="K9" s="7"/>
      <c r="M9" s="6"/>
      <c r="N9" s="51" t="s">
        <v>70</v>
      </c>
      <c r="O9" s="47">
        <f t="shared" ref="O9:Q9" si="2">O7/O8</f>
        <v>0.49012471552964404</v>
      </c>
      <c r="P9" s="47">
        <f t="shared" si="2"/>
        <v>0.32414533024792824</v>
      </c>
      <c r="Q9" s="47">
        <f t="shared" si="2"/>
        <v>0.1843197497868842</v>
      </c>
      <c r="R9" s="47">
        <f>R7/R8</f>
        <v>1.0121316135501206</v>
      </c>
      <c r="S9" s="47">
        <f>S7/S8</f>
        <v>1.0522951296364558</v>
      </c>
      <c r="T9" s="47">
        <f>T7/T8</f>
        <v>0.43634809038316036</v>
      </c>
      <c r="V9" s="32"/>
      <c r="W9" s="33"/>
      <c r="X9" s="7"/>
      <c r="Z9" s="6"/>
      <c r="AA9" s="20" t="s">
        <v>71</v>
      </c>
      <c r="AB9" s="31" t="s">
        <v>72</v>
      </c>
      <c r="AC9" s="31" t="s">
        <v>73</v>
      </c>
      <c r="AD9" s="31">
        <v>110455.6</v>
      </c>
      <c r="AE9" s="44" t="s">
        <v>74</v>
      </c>
      <c r="AF9" s="45">
        <v>32</v>
      </c>
      <c r="AG9" s="45">
        <v>18</v>
      </c>
      <c r="AH9" s="45">
        <v>27</v>
      </c>
      <c r="AI9" s="19">
        <v>26</v>
      </c>
      <c r="AJ9" s="19">
        <v>3</v>
      </c>
      <c r="AK9" s="31">
        <v>2</v>
      </c>
      <c r="AL9" s="31">
        <v>6</v>
      </c>
      <c r="AM9" s="31">
        <v>4</v>
      </c>
      <c r="AN9" s="37">
        <f t="shared" si="0"/>
        <v>0.66666666666666663</v>
      </c>
      <c r="AO9" s="19"/>
      <c r="AP9" s="58" t="s">
        <v>75</v>
      </c>
      <c r="AQ9" s="21"/>
      <c r="AR9" s="7"/>
      <c r="AT9" s="6"/>
      <c r="AU9" s="38" t="s">
        <v>76</v>
      </c>
      <c r="AV9" s="39">
        <f>STDEV(AV5:AV7)/(SQRT(3))</f>
        <v>22.278539748675936</v>
      </c>
      <c r="AW9" s="39">
        <f t="shared" ref="AW9:BB9" si="3">STDEV(AW5:AW7)/(SQRT(3))</f>
        <v>2.4817585903875017</v>
      </c>
      <c r="AX9" s="39">
        <f t="shared" si="3"/>
        <v>1267.1394217373661</v>
      </c>
      <c r="AY9" s="39">
        <f>STDEV(AY5:AY7)/(SQRT(3))</f>
        <v>2.4817585903875048</v>
      </c>
      <c r="AZ9" s="39">
        <f t="shared" si="3"/>
        <v>1267.1394217373654</v>
      </c>
      <c r="BA9" s="40">
        <f t="shared" si="3"/>
        <v>9.1588630190194587E-2</v>
      </c>
      <c r="BB9" s="41">
        <f t="shared" si="3"/>
        <v>4.111519423146457E-2</v>
      </c>
      <c r="BD9" s="42" t="s">
        <v>54</v>
      </c>
      <c r="BE9" s="43" t="s">
        <v>55</v>
      </c>
      <c r="BF9" s="28"/>
      <c r="BH9" s="6"/>
      <c r="BI9" s="29"/>
      <c r="BJ9" s="29"/>
      <c r="BK9" s="29"/>
      <c r="BR9" s="7"/>
    </row>
    <row r="10" spans="2:70" x14ac:dyDescent="0.2">
      <c r="B10" s="6"/>
      <c r="K10" s="7"/>
      <c r="M10" s="6"/>
      <c r="N10" s="59" t="s">
        <v>77</v>
      </c>
      <c r="O10" s="60">
        <f>O9/(AVERAGE(O9:Q9))</f>
        <v>1.4724506029603455</v>
      </c>
      <c r="P10" s="60">
        <f>P9/(AVERAGE(O9:Q9))</f>
        <v>0.97380926088285502</v>
      </c>
      <c r="Q10" s="60">
        <f>Q9/(AVERAGE(O9:Q9))</f>
        <v>0.5537401361567994</v>
      </c>
      <c r="R10" s="60">
        <f>R9/(AVERAGE(R9:T9))</f>
        <v>1.2141816207883271</v>
      </c>
      <c r="S10" s="60">
        <f>S9/(AVERAGE(R9:T9))</f>
        <v>1.2623629071007021</v>
      </c>
      <c r="T10" s="60">
        <f>T9/(AVERAGE(R9:T9))</f>
        <v>0.52345547211097088</v>
      </c>
      <c r="V10" s="32" t="s">
        <v>78</v>
      </c>
      <c r="W10" s="33"/>
      <c r="X10" s="7"/>
      <c r="Z10" s="6"/>
      <c r="AA10" s="20" t="s">
        <v>79</v>
      </c>
      <c r="AB10" s="31" t="s">
        <v>80</v>
      </c>
      <c r="AC10" s="31" t="s">
        <v>81</v>
      </c>
      <c r="AD10" s="31">
        <v>231809.2</v>
      </c>
      <c r="AE10" s="44" t="s">
        <v>82</v>
      </c>
      <c r="AF10" s="45">
        <v>17</v>
      </c>
      <c r="AG10" s="45">
        <v>20</v>
      </c>
      <c r="AH10" s="45">
        <v>18</v>
      </c>
      <c r="AI10" s="19">
        <v>18</v>
      </c>
      <c r="AJ10" s="19">
        <v>4</v>
      </c>
      <c r="AK10" s="31">
        <v>2</v>
      </c>
      <c r="AL10" s="31">
        <v>6</v>
      </c>
      <c r="AM10" s="31">
        <v>4</v>
      </c>
      <c r="AN10" s="37">
        <f t="shared" si="0"/>
        <v>0.66666666666666663</v>
      </c>
      <c r="AO10" s="19"/>
      <c r="AP10" s="61" t="s">
        <v>83</v>
      </c>
      <c r="AQ10" s="21"/>
      <c r="AR10" s="7"/>
      <c r="AT10" s="6"/>
      <c r="AU10" s="62"/>
      <c r="BB10" s="63"/>
      <c r="BD10" s="42" t="s">
        <v>64</v>
      </c>
      <c r="BE10" s="43" t="s">
        <v>84</v>
      </c>
      <c r="BF10" s="28"/>
      <c r="BH10" s="6"/>
      <c r="BI10" s="29"/>
      <c r="BJ10" s="29"/>
      <c r="BK10" s="29"/>
      <c r="BR10" s="7"/>
    </row>
    <row r="11" spans="2:70" x14ac:dyDescent="0.2">
      <c r="B11" s="6"/>
      <c r="K11" s="7"/>
      <c r="M11" s="6"/>
      <c r="V11" s="32" t="s">
        <v>85</v>
      </c>
      <c r="W11" s="33">
        <v>0.99983299999999997</v>
      </c>
      <c r="X11" s="7"/>
      <c r="Z11" s="6"/>
      <c r="AA11" s="20" t="s">
        <v>86</v>
      </c>
      <c r="AB11" s="31" t="s">
        <v>87</v>
      </c>
      <c r="AC11" s="31" t="s">
        <v>88</v>
      </c>
      <c r="AD11" s="31">
        <v>66648.899999999994</v>
      </c>
      <c r="AE11" s="44" t="s">
        <v>89</v>
      </c>
      <c r="AF11" s="45">
        <v>16</v>
      </c>
      <c r="AG11" s="45">
        <v>16</v>
      </c>
      <c r="AH11" s="45">
        <v>19</v>
      </c>
      <c r="AI11" s="19">
        <v>17</v>
      </c>
      <c r="AJ11" s="19">
        <v>4</v>
      </c>
      <c r="AK11" s="31">
        <v>2</v>
      </c>
      <c r="AL11" s="31">
        <v>6</v>
      </c>
      <c r="AM11" s="31">
        <v>4</v>
      </c>
      <c r="AN11" s="37">
        <f t="shared" si="0"/>
        <v>0.66666666666666663</v>
      </c>
      <c r="AO11" s="19"/>
      <c r="AP11" s="61" t="s">
        <v>90</v>
      </c>
      <c r="AQ11" s="21"/>
      <c r="AR11" s="7"/>
      <c r="AT11" s="6"/>
      <c r="AU11" s="38" t="s">
        <v>91</v>
      </c>
      <c r="AV11" s="46">
        <v>756</v>
      </c>
      <c r="AW11" s="46">
        <v>34.862968952479086</v>
      </c>
      <c r="AX11" s="46">
        <v>41873.678347582099</v>
      </c>
      <c r="AY11" s="46">
        <v>3.8629689524790898</v>
      </c>
      <c r="AZ11" s="46">
        <v>8202.6783475820885</v>
      </c>
      <c r="BA11" s="47">
        <v>0.1425618253907473</v>
      </c>
      <c r="BB11" s="48">
        <v>0.26615438498208788</v>
      </c>
      <c r="BD11" s="42" t="s">
        <v>78</v>
      </c>
      <c r="BE11" s="43"/>
      <c r="BF11" s="28"/>
      <c r="BH11" s="6"/>
      <c r="BI11" s="29"/>
      <c r="BJ11" s="29"/>
      <c r="BK11" s="29"/>
      <c r="BR11" s="7"/>
    </row>
    <row r="12" spans="2:70" x14ac:dyDescent="0.2">
      <c r="B12" s="6"/>
      <c r="K12" s="7"/>
      <c r="M12" s="6"/>
      <c r="N12" s="64" t="s">
        <v>92</v>
      </c>
      <c r="O12" s="65"/>
      <c r="P12" s="65"/>
      <c r="Q12" s="65"/>
      <c r="R12" s="66"/>
      <c r="S12" s="66"/>
      <c r="T12" s="66"/>
      <c r="U12" s="19"/>
      <c r="V12" s="32" t="s">
        <v>93</v>
      </c>
      <c r="W12" s="33">
        <v>0.21249999999999999</v>
      </c>
      <c r="X12" s="7"/>
      <c r="Z12" s="6"/>
      <c r="AA12" s="20" t="s">
        <v>94</v>
      </c>
      <c r="AB12" s="31" t="s">
        <v>95</v>
      </c>
      <c r="AC12" s="31" t="s">
        <v>96</v>
      </c>
      <c r="AD12" s="31">
        <v>33676.199999999997</v>
      </c>
      <c r="AE12" s="44" t="s">
        <v>97</v>
      </c>
      <c r="AF12" s="45">
        <v>5</v>
      </c>
      <c r="AG12" s="45">
        <v>9</v>
      </c>
      <c r="AH12" s="45">
        <v>17</v>
      </c>
      <c r="AI12" s="19">
        <v>10</v>
      </c>
      <c r="AJ12" s="19">
        <v>4</v>
      </c>
      <c r="AK12" s="31">
        <v>3</v>
      </c>
      <c r="AL12" s="31">
        <v>8</v>
      </c>
      <c r="AM12" s="31">
        <v>5</v>
      </c>
      <c r="AN12" s="37">
        <f t="shared" si="0"/>
        <v>0.625</v>
      </c>
      <c r="AO12" s="19"/>
      <c r="AP12" s="61" t="s">
        <v>98</v>
      </c>
      <c r="AQ12" s="67"/>
      <c r="AR12" s="7"/>
      <c r="AT12" s="6"/>
      <c r="AU12" s="38" t="s">
        <v>99</v>
      </c>
      <c r="AV12" s="46">
        <v>906.42857142857144</v>
      </c>
      <c r="AW12" s="46">
        <v>42.756406239813487</v>
      </c>
      <c r="AX12" s="46">
        <v>39697.417684791624</v>
      </c>
      <c r="AY12" s="46">
        <v>11.756406239813483</v>
      </c>
      <c r="AZ12" s="46">
        <v>6026.4176847916297</v>
      </c>
      <c r="BA12" s="47">
        <v>0.43386699561936365</v>
      </c>
      <c r="BB12" s="48">
        <v>0.1955407032403865</v>
      </c>
      <c r="BD12" s="42" t="s">
        <v>85</v>
      </c>
      <c r="BE12" s="43">
        <v>1</v>
      </c>
      <c r="BF12" s="28"/>
      <c r="BH12" s="6"/>
      <c r="BI12" s="29"/>
      <c r="BJ12" s="29"/>
      <c r="BK12" s="29"/>
      <c r="BR12" s="7"/>
    </row>
    <row r="13" spans="2:70" x14ac:dyDescent="0.2">
      <c r="B13" s="6"/>
      <c r="K13" s="7"/>
      <c r="M13" s="6"/>
      <c r="N13" s="30" t="s">
        <v>33</v>
      </c>
      <c r="O13" s="31">
        <v>1</v>
      </c>
      <c r="P13" s="31">
        <v>2</v>
      </c>
      <c r="Q13" s="31">
        <v>3</v>
      </c>
      <c r="R13" s="31">
        <v>4</v>
      </c>
      <c r="S13" s="31">
        <v>5</v>
      </c>
      <c r="T13" s="31">
        <v>6</v>
      </c>
      <c r="V13" s="32" t="s">
        <v>100</v>
      </c>
      <c r="W13" s="33" t="s">
        <v>101</v>
      </c>
      <c r="X13" s="7"/>
      <c r="Z13" s="6"/>
      <c r="AA13" s="20" t="s">
        <v>102</v>
      </c>
      <c r="AB13" s="31" t="s">
        <v>103</v>
      </c>
      <c r="AC13" s="31" t="s">
        <v>104</v>
      </c>
      <c r="AD13" s="31">
        <v>290713.7</v>
      </c>
      <c r="AE13" s="44" t="s">
        <v>105</v>
      </c>
      <c r="AF13" s="45">
        <v>51</v>
      </c>
      <c r="AG13" s="45">
        <v>35</v>
      </c>
      <c r="AH13" s="45">
        <v>56</v>
      </c>
      <c r="AI13" s="19">
        <v>47</v>
      </c>
      <c r="AJ13" s="19">
        <v>2</v>
      </c>
      <c r="AK13" s="31">
        <v>4</v>
      </c>
      <c r="AL13" s="31">
        <v>10</v>
      </c>
      <c r="AM13" s="31">
        <v>6</v>
      </c>
      <c r="AN13" s="37">
        <f t="shared" si="0"/>
        <v>0.6</v>
      </c>
      <c r="AO13" s="31"/>
      <c r="AP13" s="61" t="s">
        <v>106</v>
      </c>
      <c r="AQ13" s="21"/>
      <c r="AR13" s="7"/>
      <c r="AT13" s="6"/>
      <c r="AU13" s="38" t="s">
        <v>107</v>
      </c>
      <c r="AV13" s="46">
        <v>874</v>
      </c>
      <c r="AW13" s="46">
        <v>39.898337457670841</v>
      </c>
      <c r="AX13" s="46">
        <v>41023.861615794311</v>
      </c>
      <c r="AY13" s="46">
        <v>8.8983374576708396</v>
      </c>
      <c r="AZ13" s="46">
        <v>7352.861615794317</v>
      </c>
      <c r="BA13" s="47">
        <v>0.32839073948401987</v>
      </c>
      <c r="BB13" s="48">
        <v>0.23858016592677947</v>
      </c>
      <c r="BD13" s="42" t="s">
        <v>93</v>
      </c>
      <c r="BE13" s="43">
        <v>0.23666699999999999</v>
      </c>
      <c r="BF13" s="28"/>
      <c r="BH13" s="6"/>
      <c r="BI13" s="29"/>
      <c r="BJ13" s="29"/>
      <c r="BK13" s="29"/>
      <c r="BR13" s="7"/>
    </row>
    <row r="14" spans="2:70" x14ac:dyDescent="0.2">
      <c r="B14" s="6"/>
      <c r="K14" s="7"/>
      <c r="M14" s="6"/>
      <c r="N14" s="30" t="s">
        <v>43</v>
      </c>
      <c r="O14" s="31" t="s">
        <v>108</v>
      </c>
      <c r="P14" s="31" t="s">
        <v>108</v>
      </c>
      <c r="Q14" s="31" t="s">
        <v>108</v>
      </c>
      <c r="R14" s="31" t="s">
        <v>108</v>
      </c>
      <c r="S14" s="31" t="s">
        <v>108</v>
      </c>
      <c r="T14" s="31" t="s">
        <v>108</v>
      </c>
      <c r="V14" s="32" t="s">
        <v>109</v>
      </c>
      <c r="W14" s="33" t="s">
        <v>110</v>
      </c>
      <c r="X14" s="7"/>
      <c r="Z14" s="6"/>
      <c r="AA14" s="20" t="s">
        <v>102</v>
      </c>
      <c r="AB14" s="31" t="s">
        <v>111</v>
      </c>
      <c r="AC14" s="31" t="s">
        <v>112</v>
      </c>
      <c r="AD14" s="31">
        <v>572295</v>
      </c>
      <c r="AE14" s="44" t="s">
        <v>113</v>
      </c>
      <c r="AF14" s="45">
        <v>48</v>
      </c>
      <c r="AG14" s="45">
        <v>37</v>
      </c>
      <c r="AH14" s="45">
        <v>50</v>
      </c>
      <c r="AI14" s="19">
        <v>45</v>
      </c>
      <c r="AJ14" s="19">
        <v>2</v>
      </c>
      <c r="AK14" s="31">
        <v>2</v>
      </c>
      <c r="AL14" s="31">
        <v>5</v>
      </c>
      <c r="AM14" s="31">
        <v>3</v>
      </c>
      <c r="AN14" s="37">
        <f t="shared" si="0"/>
        <v>0.6</v>
      </c>
      <c r="AO14" s="31"/>
      <c r="AP14" s="58" t="s">
        <v>114</v>
      </c>
      <c r="AQ14" s="21"/>
      <c r="AR14" s="7"/>
      <c r="AT14" s="6"/>
      <c r="AU14" s="54" t="s">
        <v>115</v>
      </c>
      <c r="AV14" s="55">
        <f>AVERAGE(AV11:AV13)</f>
        <v>845.47619047619048</v>
      </c>
      <c r="AW14" s="55">
        <f t="shared" ref="AW14:BB14" si="4">AVERAGE(AW11:AW13)</f>
        <v>39.172570883321136</v>
      </c>
      <c r="AX14" s="55">
        <f t="shared" si="4"/>
        <v>40864.985882722678</v>
      </c>
      <c r="AY14" s="55">
        <f t="shared" si="4"/>
        <v>8.1725708833211375</v>
      </c>
      <c r="AZ14" s="55">
        <f t="shared" si="4"/>
        <v>7193.9858827226781</v>
      </c>
      <c r="BA14" s="56">
        <f t="shared" si="4"/>
        <v>0.30160652016471029</v>
      </c>
      <c r="BB14" s="57">
        <f t="shared" si="4"/>
        <v>0.23342508471641796</v>
      </c>
      <c r="BD14" s="42" t="s">
        <v>100</v>
      </c>
      <c r="BE14" s="43" t="s">
        <v>116</v>
      </c>
      <c r="BF14" s="28"/>
      <c r="BH14" s="6"/>
      <c r="BI14" s="29"/>
      <c r="BJ14" s="29"/>
      <c r="BK14" s="29"/>
      <c r="BR14" s="7"/>
    </row>
    <row r="15" spans="2:70" x14ac:dyDescent="0.2">
      <c r="B15" s="6"/>
      <c r="K15" s="7"/>
      <c r="M15" s="6"/>
      <c r="N15" s="51" t="s">
        <v>53</v>
      </c>
      <c r="O15" s="52">
        <v>801.23400000000004</v>
      </c>
      <c r="P15" s="52">
        <v>699.69799999999998</v>
      </c>
      <c r="Q15" s="52">
        <v>696.40599999999995</v>
      </c>
      <c r="R15">
        <v>3059.3470000000002</v>
      </c>
      <c r="S15">
        <v>1964.376</v>
      </c>
      <c r="T15">
        <v>2032.0329999999999</v>
      </c>
      <c r="V15" s="32" t="s">
        <v>117</v>
      </c>
      <c r="W15" s="33">
        <v>0.69916500000000004</v>
      </c>
      <c r="X15" s="7"/>
      <c r="Z15" s="6"/>
      <c r="AA15" s="20" t="s">
        <v>71</v>
      </c>
      <c r="AB15" s="31" t="s">
        <v>118</v>
      </c>
      <c r="AC15" s="31" t="s">
        <v>119</v>
      </c>
      <c r="AD15" s="31">
        <v>190993.8</v>
      </c>
      <c r="AE15" s="44" t="s">
        <v>120</v>
      </c>
      <c r="AF15" s="45">
        <v>21</v>
      </c>
      <c r="AG15" s="45">
        <v>16</v>
      </c>
      <c r="AH15" s="45">
        <v>22</v>
      </c>
      <c r="AI15" s="19">
        <v>20</v>
      </c>
      <c r="AJ15" s="19">
        <v>4</v>
      </c>
      <c r="AK15" s="31">
        <v>4</v>
      </c>
      <c r="AL15" s="31">
        <v>10</v>
      </c>
      <c r="AM15" s="31">
        <v>6</v>
      </c>
      <c r="AN15" s="37">
        <f t="shared" si="0"/>
        <v>0.6</v>
      </c>
      <c r="AO15" s="31"/>
      <c r="AP15" s="20"/>
      <c r="AQ15" s="21"/>
      <c r="AR15" s="7"/>
      <c r="AT15" s="6"/>
      <c r="AU15" s="68" t="s">
        <v>76</v>
      </c>
      <c r="AV15" s="69">
        <f>STDEV(AV11:AV13)/(SQRT(3))</f>
        <v>45.707018271534366</v>
      </c>
      <c r="AW15" s="69">
        <f t="shared" ref="AW15:AX15" si="5">STDEV(AW11:AW13)/(SQRT(3))</f>
        <v>2.307353526777864</v>
      </c>
      <c r="AX15" s="69">
        <f t="shared" si="5"/>
        <v>633.23474899955716</v>
      </c>
      <c r="AY15" s="69">
        <f>STDEV(AY11:AY13)/(SQRT(3))</f>
        <v>2.3073535267778609</v>
      </c>
      <c r="AZ15" s="69">
        <f t="shared" ref="AZ15:BB15" si="6">STDEV(AZ11:AZ13)/(SQRT(3))</f>
        <v>633.23474899955568</v>
      </c>
      <c r="BA15" s="70">
        <f t="shared" si="6"/>
        <v>8.5152258443115594E-2</v>
      </c>
      <c r="BB15" s="71">
        <f t="shared" si="6"/>
        <v>2.0546728523000438E-2</v>
      </c>
      <c r="BD15" s="42" t="s">
        <v>109</v>
      </c>
      <c r="BE15" s="43" t="s">
        <v>121</v>
      </c>
      <c r="BF15" s="28"/>
      <c r="BH15" s="6"/>
      <c r="BI15" s="29"/>
      <c r="BJ15" s="29"/>
      <c r="BK15" s="29"/>
      <c r="BR15" s="7"/>
    </row>
    <row r="16" spans="2:70" x14ac:dyDescent="0.2">
      <c r="B16" s="6"/>
      <c r="K16" s="7"/>
      <c r="M16" s="6"/>
      <c r="N16" s="30" t="s">
        <v>63</v>
      </c>
      <c r="O16" s="52">
        <v>13250.803</v>
      </c>
      <c r="P16" s="47">
        <v>8195.5889999999999</v>
      </c>
      <c r="Q16" s="52">
        <v>12193.245999999999</v>
      </c>
      <c r="R16">
        <v>44706.002</v>
      </c>
      <c r="S16">
        <v>7329.4089999999997</v>
      </c>
      <c r="T16">
        <v>9348.0949999999993</v>
      </c>
      <c r="V16" s="32"/>
      <c r="W16" s="33"/>
      <c r="X16" s="7"/>
      <c r="Z16" s="6"/>
      <c r="AA16" s="20" t="s">
        <v>47</v>
      </c>
      <c r="AB16" s="31" t="s">
        <v>122</v>
      </c>
      <c r="AC16" s="31" t="s">
        <v>123</v>
      </c>
      <c r="AD16" s="31">
        <v>66407.3</v>
      </c>
      <c r="AE16" s="44" t="s">
        <v>124</v>
      </c>
      <c r="AF16" s="45">
        <v>8</v>
      </c>
      <c r="AG16" s="45">
        <v>14</v>
      </c>
      <c r="AH16" s="45">
        <v>18</v>
      </c>
      <c r="AI16" s="19">
        <v>13</v>
      </c>
      <c r="AJ16" s="19">
        <v>4</v>
      </c>
      <c r="AK16" s="31">
        <v>2</v>
      </c>
      <c r="AL16" s="31">
        <v>5</v>
      </c>
      <c r="AM16" s="31">
        <v>3</v>
      </c>
      <c r="AN16" s="37">
        <f t="shared" si="0"/>
        <v>0.6</v>
      </c>
      <c r="AO16" s="31"/>
      <c r="AP16" s="20"/>
      <c r="AQ16" s="21"/>
      <c r="AR16" s="7"/>
      <c r="AT16" s="6"/>
      <c r="BD16" s="42" t="s">
        <v>117</v>
      </c>
      <c r="BE16" s="43">
        <v>0.98549200000000003</v>
      </c>
      <c r="BF16" s="28"/>
      <c r="BH16" s="6"/>
      <c r="BI16" s="29"/>
      <c r="BJ16" s="29"/>
      <c r="BK16" s="29"/>
      <c r="BR16" s="7"/>
    </row>
    <row r="17" spans="2:72" ht="30" x14ac:dyDescent="0.2">
      <c r="B17" s="6"/>
      <c r="K17" s="7"/>
      <c r="M17" s="6"/>
      <c r="N17" s="51" t="s">
        <v>70</v>
      </c>
      <c r="O17" s="47">
        <f t="shared" ref="O17:T17" si="7">O15/O16</f>
        <v>6.0466826048202513E-2</v>
      </c>
      <c r="P17" s="47">
        <f t="shared" si="7"/>
        <v>8.5374949866324434E-2</v>
      </c>
      <c r="Q17" s="47">
        <f t="shared" si="7"/>
        <v>5.711407774435126E-2</v>
      </c>
      <c r="R17" s="47">
        <f t="shared" si="7"/>
        <v>6.8432578694914398E-2</v>
      </c>
      <c r="S17" s="47">
        <f t="shared" si="7"/>
        <v>0.26801287798238577</v>
      </c>
      <c r="T17" s="47">
        <f t="shared" si="7"/>
        <v>0.21737402112408999</v>
      </c>
      <c r="V17" s="32" t="s">
        <v>125</v>
      </c>
      <c r="W17" s="33"/>
      <c r="X17" s="7"/>
      <c r="Z17" s="6"/>
      <c r="AA17" s="20" t="s">
        <v>126</v>
      </c>
      <c r="AB17" s="31" t="s">
        <v>127</v>
      </c>
      <c r="AC17" s="31" t="s">
        <v>128</v>
      </c>
      <c r="AD17" s="31">
        <v>62501.599999999999</v>
      </c>
      <c r="AE17" s="44" t="s">
        <v>129</v>
      </c>
      <c r="AF17" s="45">
        <v>16</v>
      </c>
      <c r="AG17" s="45">
        <v>16</v>
      </c>
      <c r="AH17" s="45">
        <v>26</v>
      </c>
      <c r="AI17" s="19">
        <v>19</v>
      </c>
      <c r="AJ17" s="19">
        <v>4</v>
      </c>
      <c r="AK17" s="31">
        <v>3</v>
      </c>
      <c r="AL17" s="31">
        <v>7</v>
      </c>
      <c r="AM17" s="31">
        <v>4</v>
      </c>
      <c r="AN17" s="37">
        <f t="shared" si="0"/>
        <v>0.5714285714285714</v>
      </c>
      <c r="AO17" s="31"/>
      <c r="AP17" s="58" t="s">
        <v>130</v>
      </c>
      <c r="AQ17" s="21"/>
      <c r="AR17" s="7"/>
      <c r="AT17" s="6"/>
      <c r="AU17" s="22" t="s">
        <v>131</v>
      </c>
      <c r="AV17" s="23" t="s">
        <v>25</v>
      </c>
      <c r="AW17" s="23" t="s">
        <v>26</v>
      </c>
      <c r="AX17" s="23" t="s">
        <v>27</v>
      </c>
      <c r="AY17" s="24" t="s">
        <v>30</v>
      </c>
      <c r="AZ17" s="25" t="s">
        <v>31</v>
      </c>
      <c r="BD17" s="42" t="s">
        <v>125</v>
      </c>
      <c r="BE17" s="43"/>
      <c r="BF17" s="28"/>
      <c r="BH17" s="6"/>
      <c r="BI17" s="29"/>
      <c r="BJ17" s="29"/>
      <c r="BK17" s="29"/>
      <c r="BR17" s="7"/>
    </row>
    <row r="18" spans="2:72" x14ac:dyDescent="0.2">
      <c r="B18" s="6"/>
      <c r="K18" s="7"/>
      <c r="M18" s="6"/>
      <c r="N18" s="59" t="s">
        <v>77</v>
      </c>
      <c r="O18" s="60">
        <f>O17/(AVERAGE(O9:Q9))</f>
        <v>0.18165665115981908</v>
      </c>
      <c r="P18" s="60">
        <f>P17/(AVERAGE(O9:Q9))</f>
        <v>0.25648654806671423</v>
      </c>
      <c r="Q18" s="60">
        <f>Q17/(AVERAGE(O9:Q9))</f>
        <v>0.17158420203583391</v>
      </c>
      <c r="R18" s="60">
        <f>R17/(AVERAGE(R9:T9))</f>
        <v>8.2093650867275603E-2</v>
      </c>
      <c r="S18" s="60">
        <f>S17/(AVERAGE(R9:T9))</f>
        <v>0.32151580508327116</v>
      </c>
      <c r="T18" s="60">
        <f>T17/(AVERAGE(R9:T9))</f>
        <v>0.26076800462734856</v>
      </c>
      <c r="V18" s="32" t="s">
        <v>132</v>
      </c>
      <c r="W18" s="33" t="s">
        <v>133</v>
      </c>
      <c r="X18" s="7"/>
      <c r="Z18" s="6"/>
      <c r="AA18" s="20" t="s">
        <v>71</v>
      </c>
      <c r="AB18" s="31" t="s">
        <v>134</v>
      </c>
      <c r="AC18" s="31" t="s">
        <v>135</v>
      </c>
      <c r="AD18" s="31">
        <v>83861.5</v>
      </c>
      <c r="AE18" s="44" t="s">
        <v>136</v>
      </c>
      <c r="AF18" s="45">
        <v>6</v>
      </c>
      <c r="AG18" s="45">
        <v>11</v>
      </c>
      <c r="AH18" s="45">
        <v>18</v>
      </c>
      <c r="AI18" s="19">
        <v>12</v>
      </c>
      <c r="AJ18" s="19">
        <v>4</v>
      </c>
      <c r="AK18" s="31">
        <v>3</v>
      </c>
      <c r="AL18" s="31">
        <v>7</v>
      </c>
      <c r="AM18" s="31">
        <v>4</v>
      </c>
      <c r="AN18" s="37">
        <f t="shared" si="0"/>
        <v>0.5714285714285714</v>
      </c>
      <c r="AO18" s="31"/>
      <c r="AP18" s="61" t="s">
        <v>22</v>
      </c>
      <c r="AQ18" s="21"/>
      <c r="AR18" s="7"/>
      <c r="AT18" s="6"/>
      <c r="AU18" s="38" t="s">
        <v>41</v>
      </c>
      <c r="AV18" s="46">
        <v>115</v>
      </c>
      <c r="AW18" s="46">
        <v>318.74619887801435</v>
      </c>
      <c r="AX18" s="46">
        <v>83418.208802495123</v>
      </c>
      <c r="AY18" s="47">
        <v>0.98213570050026922</v>
      </c>
      <c r="AZ18" s="48">
        <v>1.0230039772493971</v>
      </c>
      <c r="BD18" s="42" t="s">
        <v>132</v>
      </c>
      <c r="BE18" s="43" t="s">
        <v>137</v>
      </c>
      <c r="BF18" s="28"/>
      <c r="BH18" s="6"/>
      <c r="BI18" s="29"/>
      <c r="BJ18" s="29"/>
      <c r="BK18" s="29"/>
      <c r="BR18" s="7"/>
    </row>
    <row r="19" spans="2:72" x14ac:dyDescent="0.2">
      <c r="B19" s="6"/>
      <c r="K19" s="7"/>
      <c r="M19" s="6"/>
      <c r="V19" s="32" t="s">
        <v>9</v>
      </c>
      <c r="W19" s="33">
        <v>4.3920000000000001E-3</v>
      </c>
      <c r="X19" s="7"/>
      <c r="Z19" s="6"/>
      <c r="AA19" s="20" t="s">
        <v>138</v>
      </c>
      <c r="AB19" s="31" t="s">
        <v>139</v>
      </c>
      <c r="AC19" s="31" t="s">
        <v>140</v>
      </c>
      <c r="AD19" s="31">
        <v>208694.39999999999</v>
      </c>
      <c r="AE19" s="44" t="s">
        <v>141</v>
      </c>
      <c r="AF19" s="45">
        <v>24</v>
      </c>
      <c r="AG19" s="45">
        <v>21</v>
      </c>
      <c r="AH19" s="45">
        <v>33</v>
      </c>
      <c r="AI19" s="19">
        <v>26</v>
      </c>
      <c r="AJ19" s="19">
        <v>3</v>
      </c>
      <c r="AK19" s="31">
        <v>4</v>
      </c>
      <c r="AL19" s="31">
        <v>9</v>
      </c>
      <c r="AM19" s="31">
        <v>5</v>
      </c>
      <c r="AN19" s="37">
        <f t="shared" si="0"/>
        <v>0.55555555555555558</v>
      </c>
      <c r="AO19" s="31"/>
      <c r="AP19" s="72" t="s">
        <v>142</v>
      </c>
      <c r="AQ19" s="73"/>
      <c r="AR19" s="7"/>
      <c r="AT19" s="6"/>
      <c r="AU19" s="38" t="s">
        <v>52</v>
      </c>
      <c r="AV19" s="46">
        <v>132.42857142857142</v>
      </c>
      <c r="AW19" s="46">
        <v>335.87030891125511</v>
      </c>
      <c r="AX19" s="46">
        <v>80087.041322851917</v>
      </c>
      <c r="AY19" s="47">
        <v>1.0348993094849119</v>
      </c>
      <c r="AZ19" s="48">
        <v>0.98215201423701326</v>
      </c>
      <c r="BD19" s="42" t="s">
        <v>9</v>
      </c>
      <c r="BE19" s="43">
        <v>0.38341999999999998</v>
      </c>
      <c r="BF19" s="28"/>
      <c r="BH19" s="6"/>
      <c r="BI19" s="29"/>
      <c r="BJ19" s="29"/>
      <c r="BK19" s="29"/>
      <c r="BR19" s="7"/>
    </row>
    <row r="20" spans="2:72" x14ac:dyDescent="0.2">
      <c r="B20" s="6"/>
      <c r="K20" s="7"/>
      <c r="M20" s="6"/>
      <c r="N20" s="74" t="s">
        <v>143</v>
      </c>
      <c r="O20" s="75">
        <f>AVERAGE(O10:T10)</f>
        <v>1</v>
      </c>
      <c r="V20" s="32" t="s">
        <v>34</v>
      </c>
      <c r="W20" s="33" t="s">
        <v>144</v>
      </c>
      <c r="X20" s="7"/>
      <c r="Z20" s="6"/>
      <c r="AA20" s="20" t="s">
        <v>102</v>
      </c>
      <c r="AB20" s="31" t="s">
        <v>145</v>
      </c>
      <c r="AC20" s="31" t="s">
        <v>146</v>
      </c>
      <c r="AD20" s="31">
        <v>46402.7</v>
      </c>
      <c r="AE20" s="44" t="s">
        <v>147</v>
      </c>
      <c r="AF20" s="45">
        <v>16</v>
      </c>
      <c r="AG20" s="45">
        <v>14</v>
      </c>
      <c r="AH20" s="45">
        <v>19</v>
      </c>
      <c r="AI20" s="19">
        <v>16</v>
      </c>
      <c r="AJ20" s="19">
        <v>4</v>
      </c>
      <c r="AK20" s="31">
        <v>4</v>
      </c>
      <c r="AL20" s="31">
        <v>9</v>
      </c>
      <c r="AM20" s="31">
        <v>5</v>
      </c>
      <c r="AN20" s="37">
        <f t="shared" si="0"/>
        <v>0.55555555555555558</v>
      </c>
      <c r="AO20" s="19"/>
      <c r="AP20" s="19"/>
      <c r="AQ20" s="19"/>
      <c r="AR20" s="7"/>
      <c r="AT20" s="6"/>
      <c r="AU20" s="38" t="s">
        <v>61</v>
      </c>
      <c r="AV20" s="46">
        <v>120.5</v>
      </c>
      <c r="AW20" s="46">
        <v>319.06019658776455</v>
      </c>
      <c r="AX20" s="46">
        <v>80739.271830464539</v>
      </c>
      <c r="AY20" s="47">
        <v>0.98310320493391112</v>
      </c>
      <c r="AZ20" s="48">
        <v>0.99015068039095644</v>
      </c>
      <c r="BD20" s="42" t="s">
        <v>34</v>
      </c>
      <c r="BE20" s="43" t="s">
        <v>148</v>
      </c>
      <c r="BF20" s="28"/>
      <c r="BH20" s="6"/>
      <c r="BR20" s="7"/>
    </row>
    <row r="21" spans="2:72" x14ac:dyDescent="0.2">
      <c r="B21" s="6"/>
      <c r="K21" s="7"/>
      <c r="M21" s="6"/>
      <c r="N21" s="74" t="s">
        <v>76</v>
      </c>
      <c r="O21" s="75">
        <f>STDEV(O10:T10)/(SQRT(6))</f>
        <v>0.15967113513899669</v>
      </c>
      <c r="V21" s="32" t="s">
        <v>45</v>
      </c>
      <c r="W21" s="33" t="s">
        <v>46</v>
      </c>
      <c r="X21" s="7"/>
      <c r="Z21" s="6"/>
      <c r="AA21" s="20" t="s">
        <v>86</v>
      </c>
      <c r="AB21" s="31" t="s">
        <v>149</v>
      </c>
      <c r="AC21" s="31" t="s">
        <v>150</v>
      </c>
      <c r="AD21" s="31">
        <v>73964.399999999994</v>
      </c>
      <c r="AE21" s="44" t="s">
        <v>151</v>
      </c>
      <c r="AF21" s="45">
        <v>52</v>
      </c>
      <c r="AG21" s="45">
        <v>36</v>
      </c>
      <c r="AH21" s="45">
        <v>46</v>
      </c>
      <c r="AI21" s="19">
        <v>45</v>
      </c>
      <c r="AJ21" s="19">
        <v>2</v>
      </c>
      <c r="AK21" s="31">
        <v>5</v>
      </c>
      <c r="AL21" s="31">
        <v>11</v>
      </c>
      <c r="AM21" s="31">
        <v>6</v>
      </c>
      <c r="AN21" s="37">
        <f t="shared" si="0"/>
        <v>0.54545454545454541</v>
      </c>
      <c r="AO21" s="31"/>
      <c r="AP21" s="31"/>
      <c r="AQ21" s="31"/>
      <c r="AR21" s="7"/>
      <c r="AT21" s="6"/>
      <c r="AU21" s="54" t="s">
        <v>69</v>
      </c>
      <c r="AV21" s="55">
        <f>AVERAGE(AV18:AV20)</f>
        <v>122.64285714285715</v>
      </c>
      <c r="AW21" s="55">
        <f t="shared" ref="AW21:AY21" si="8">AVERAGE(AW18:AW20)</f>
        <v>324.55890145901134</v>
      </c>
      <c r="AX21" s="55">
        <f t="shared" si="8"/>
        <v>81414.840651937193</v>
      </c>
      <c r="AY21" s="56">
        <f t="shared" si="8"/>
        <v>1.0000460716396973</v>
      </c>
      <c r="AZ21" s="57">
        <f>AVERAGE(AZ18:AZ20)</f>
        <v>0.99843555729245559</v>
      </c>
      <c r="BD21" s="42" t="s">
        <v>45</v>
      </c>
      <c r="BE21" s="43" t="s">
        <v>152</v>
      </c>
      <c r="BF21" s="28"/>
      <c r="BH21" s="6"/>
      <c r="BI21" s="29"/>
      <c r="BJ21" s="29"/>
      <c r="BK21" s="29"/>
      <c r="BR21" s="7"/>
    </row>
    <row r="22" spans="2:72" ht="17" thickBot="1" x14ac:dyDescent="0.25">
      <c r="B22" s="6"/>
      <c r="K22" s="7"/>
      <c r="M22" s="6"/>
      <c r="O22" s="76"/>
      <c r="V22" s="32"/>
      <c r="W22" s="33"/>
      <c r="X22" s="7"/>
      <c r="Z22" s="6"/>
      <c r="AA22" s="20" t="s">
        <v>47</v>
      </c>
      <c r="AB22" s="31" t="s">
        <v>153</v>
      </c>
      <c r="AC22" s="31" t="s">
        <v>154</v>
      </c>
      <c r="AD22" s="31">
        <v>228270.5</v>
      </c>
      <c r="AE22" s="44" t="s">
        <v>155</v>
      </c>
      <c r="AF22" s="45">
        <v>57</v>
      </c>
      <c r="AG22" s="45">
        <v>61</v>
      </c>
      <c r="AH22" s="45">
        <v>77</v>
      </c>
      <c r="AI22" s="19">
        <v>65</v>
      </c>
      <c r="AJ22" s="19">
        <v>1</v>
      </c>
      <c r="AK22" s="31">
        <v>5</v>
      </c>
      <c r="AL22" s="31">
        <v>10</v>
      </c>
      <c r="AM22" s="31">
        <v>5</v>
      </c>
      <c r="AN22" s="37">
        <f t="shared" si="0"/>
        <v>0.5</v>
      </c>
      <c r="AO22" s="31"/>
      <c r="AP22" s="31"/>
      <c r="AQ22" s="31"/>
      <c r="AR22" s="7"/>
      <c r="AT22" s="6"/>
      <c r="AU22" s="38" t="s">
        <v>76</v>
      </c>
      <c r="AV22" s="39">
        <f>STDEV(AV18:AV20)/(SQRT(3))</f>
        <v>5.1440144200557469</v>
      </c>
      <c r="AW22" s="39">
        <f t="shared" ref="AW22:AX22" si="9">STDEV(AW18:AW20)/(SQRT(3))</f>
        <v>5.6564300447496336</v>
      </c>
      <c r="AX22" s="39">
        <f t="shared" si="9"/>
        <v>1019.2258694335258</v>
      </c>
      <c r="AY22" s="40">
        <f>STDEV(AY18:AY20)/(SQRT(3))</f>
        <v>1.7428856889543837E-2</v>
      </c>
      <c r="AZ22" s="41">
        <f>STDEV(AZ18:AZ20)/(SQRT(3))</f>
        <v>1.2499334774912879E-2</v>
      </c>
      <c r="BD22" s="42" t="s">
        <v>156</v>
      </c>
      <c r="BE22" s="43"/>
      <c r="BF22" s="28"/>
      <c r="BH22" s="77"/>
      <c r="BI22" s="78"/>
      <c r="BJ22" s="78"/>
      <c r="BK22" s="78"/>
      <c r="BL22" s="79"/>
      <c r="BM22" s="79"/>
      <c r="BN22" s="79"/>
      <c r="BO22" s="79"/>
      <c r="BP22" s="79"/>
      <c r="BQ22" s="79"/>
      <c r="BR22" s="80"/>
    </row>
    <row r="23" spans="2:72" x14ac:dyDescent="0.2">
      <c r="B23" s="6"/>
      <c r="K23" s="7"/>
      <c r="M23" s="6"/>
      <c r="N23" s="74" t="s">
        <v>157</v>
      </c>
      <c r="O23" s="75">
        <f>AVERAGE(O18:T18)</f>
        <v>0.21235081030671044</v>
      </c>
      <c r="V23" s="32" t="s">
        <v>156</v>
      </c>
      <c r="W23" s="33"/>
      <c r="X23" s="7"/>
      <c r="Z23" s="6"/>
      <c r="AA23" s="20" t="s">
        <v>158</v>
      </c>
      <c r="AB23" s="31" t="s">
        <v>159</v>
      </c>
      <c r="AC23" s="31" t="s">
        <v>160</v>
      </c>
      <c r="AD23" s="31">
        <v>153114.29999999999</v>
      </c>
      <c r="AE23" s="44" t="s">
        <v>161</v>
      </c>
      <c r="AF23" s="45">
        <v>53</v>
      </c>
      <c r="AG23" s="45">
        <v>39</v>
      </c>
      <c r="AH23" s="45">
        <v>54</v>
      </c>
      <c r="AI23" s="19">
        <v>49</v>
      </c>
      <c r="AJ23" s="19">
        <v>2</v>
      </c>
      <c r="AK23" s="31">
        <v>8</v>
      </c>
      <c r="AL23" s="31">
        <v>16</v>
      </c>
      <c r="AM23" s="31">
        <v>8</v>
      </c>
      <c r="AN23" s="37">
        <f t="shared" si="0"/>
        <v>0.5</v>
      </c>
      <c r="AO23" s="19"/>
      <c r="AP23" s="19"/>
      <c r="AQ23" s="19"/>
      <c r="AR23" s="7"/>
      <c r="AT23" s="6"/>
      <c r="AU23" s="62"/>
      <c r="AZ23" s="63"/>
      <c r="BD23" s="42" t="s">
        <v>162</v>
      </c>
      <c r="BE23" s="43">
        <v>3</v>
      </c>
      <c r="BF23" s="28"/>
      <c r="BI23" s="29"/>
      <c r="BJ23" s="29"/>
      <c r="BK23" s="29"/>
    </row>
    <row r="24" spans="2:72" x14ac:dyDescent="0.2">
      <c r="B24" s="6"/>
      <c r="K24" s="7"/>
      <c r="M24" s="6"/>
      <c r="N24" s="74" t="s">
        <v>76</v>
      </c>
      <c r="O24" s="75">
        <f>STDEV(O18:T18)/(SQRT(6))</f>
        <v>3.4535083359266666E-2</v>
      </c>
      <c r="V24" s="32" t="s">
        <v>162</v>
      </c>
      <c r="W24" s="33">
        <v>6</v>
      </c>
      <c r="X24" s="7"/>
      <c r="Z24" s="6"/>
      <c r="AA24" s="20" t="s">
        <v>86</v>
      </c>
      <c r="AB24" s="31" t="s">
        <v>163</v>
      </c>
      <c r="AC24" s="31" t="s">
        <v>164</v>
      </c>
      <c r="AD24" s="31">
        <v>57916.2</v>
      </c>
      <c r="AE24" s="44" t="s">
        <v>165</v>
      </c>
      <c r="AF24" s="45">
        <v>24</v>
      </c>
      <c r="AG24" s="45">
        <v>17</v>
      </c>
      <c r="AH24" s="45">
        <v>23</v>
      </c>
      <c r="AI24" s="19">
        <v>21</v>
      </c>
      <c r="AJ24" s="19">
        <v>3</v>
      </c>
      <c r="AK24" s="31">
        <v>3</v>
      </c>
      <c r="AL24" s="31">
        <v>6</v>
      </c>
      <c r="AM24" s="31">
        <v>3</v>
      </c>
      <c r="AN24" s="37">
        <f t="shared" si="0"/>
        <v>0.5</v>
      </c>
      <c r="AO24" s="19"/>
      <c r="AP24" s="19"/>
      <c r="AQ24" s="19"/>
      <c r="AR24" s="7"/>
      <c r="AT24" s="6"/>
      <c r="AU24" s="38" t="s">
        <v>91</v>
      </c>
      <c r="AV24" s="46">
        <v>113.28571428571429</v>
      </c>
      <c r="AW24" s="46">
        <v>306.30281760099012</v>
      </c>
      <c r="AX24" s="46">
        <v>79655.871850243886</v>
      </c>
      <c r="AY24" s="47">
        <v>0.94379457194682959</v>
      </c>
      <c r="AZ24" s="48">
        <v>0.97686434273604761</v>
      </c>
      <c r="BD24" s="81" t="s">
        <v>166</v>
      </c>
      <c r="BE24" s="82">
        <v>3</v>
      </c>
      <c r="BF24" s="28"/>
      <c r="BI24" s="29"/>
      <c r="BJ24" s="29"/>
      <c r="BK24" s="29"/>
    </row>
    <row r="25" spans="2:72" ht="17" thickBot="1" x14ac:dyDescent="0.25">
      <c r="B25" s="6"/>
      <c r="K25" s="7"/>
      <c r="M25" s="6"/>
      <c r="V25" s="32" t="s">
        <v>166</v>
      </c>
      <c r="W25" s="33">
        <v>6</v>
      </c>
      <c r="X25" s="7"/>
      <c r="Z25" s="6"/>
      <c r="AA25" s="20" t="s">
        <v>56</v>
      </c>
      <c r="AB25" s="31" t="s">
        <v>167</v>
      </c>
      <c r="AC25" s="31" t="s">
        <v>168</v>
      </c>
      <c r="AD25" s="31">
        <v>105731.1</v>
      </c>
      <c r="AE25" s="44" t="s">
        <v>169</v>
      </c>
      <c r="AF25" s="45">
        <v>11</v>
      </c>
      <c r="AG25" s="45">
        <v>14</v>
      </c>
      <c r="AH25" s="45">
        <v>23</v>
      </c>
      <c r="AI25" s="19">
        <v>16</v>
      </c>
      <c r="AJ25" s="19">
        <v>4</v>
      </c>
      <c r="AK25" s="31">
        <v>4</v>
      </c>
      <c r="AL25" s="31">
        <v>8</v>
      </c>
      <c r="AM25" s="31">
        <v>4</v>
      </c>
      <c r="AN25" s="37">
        <f t="shared" si="0"/>
        <v>0.5</v>
      </c>
      <c r="AO25" s="31"/>
      <c r="AP25" s="31"/>
      <c r="AQ25" s="31"/>
      <c r="AR25" s="7"/>
      <c r="AT25" s="6"/>
      <c r="AU25" s="38" t="s">
        <v>99</v>
      </c>
      <c r="AV25" s="46">
        <v>107.42857142857143</v>
      </c>
      <c r="AW25" s="46">
        <v>267.38701782952393</v>
      </c>
      <c r="AX25" s="46">
        <v>80637.915428795895</v>
      </c>
      <c r="AY25" s="47">
        <v>0.8238853890181751</v>
      </c>
      <c r="AZ25" s="48">
        <v>0.98890769035898163</v>
      </c>
      <c r="BF25" s="28"/>
    </row>
    <row r="26" spans="2:72" x14ac:dyDescent="0.2">
      <c r="B26" s="6"/>
      <c r="K26" s="7"/>
      <c r="M26" s="6"/>
      <c r="X26" s="7"/>
      <c r="Z26" s="6"/>
      <c r="AA26" s="20" t="s">
        <v>86</v>
      </c>
      <c r="AB26" s="31" t="s">
        <v>170</v>
      </c>
      <c r="AC26" s="31" t="s">
        <v>171</v>
      </c>
      <c r="AD26" s="31">
        <v>42341.3</v>
      </c>
      <c r="AE26" s="44" t="s">
        <v>172</v>
      </c>
      <c r="AF26" s="45">
        <v>16</v>
      </c>
      <c r="AG26" s="45">
        <v>13</v>
      </c>
      <c r="AH26" s="45">
        <v>13</v>
      </c>
      <c r="AI26" s="19">
        <v>14</v>
      </c>
      <c r="AJ26" s="19">
        <v>4</v>
      </c>
      <c r="AK26" s="31">
        <v>5</v>
      </c>
      <c r="AL26" s="31">
        <v>10</v>
      </c>
      <c r="AM26" s="31">
        <v>5</v>
      </c>
      <c r="AN26" s="37">
        <f t="shared" si="0"/>
        <v>0.5</v>
      </c>
      <c r="AO26" s="31"/>
      <c r="AP26" s="31"/>
      <c r="AQ26" s="31"/>
      <c r="AR26" s="7"/>
      <c r="AT26" s="6"/>
      <c r="AU26" s="38" t="s">
        <v>107</v>
      </c>
      <c r="AV26" s="46">
        <v>88.571428571428569</v>
      </c>
      <c r="AW26" s="46">
        <v>269.36936011852049</v>
      </c>
      <c r="AX26" s="46">
        <v>83606.84531871017</v>
      </c>
      <c r="AY26" s="47">
        <v>0.82999347482276853</v>
      </c>
      <c r="AZ26" s="48">
        <v>1.025317331960709</v>
      </c>
      <c r="BD26" s="26" t="s">
        <v>173</v>
      </c>
      <c r="BE26" s="83"/>
      <c r="BF26" s="28"/>
      <c r="BH26" s="1" t="s">
        <v>174</v>
      </c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3"/>
    </row>
    <row r="27" spans="2:72" ht="17" thickBot="1" x14ac:dyDescent="0.25">
      <c r="B27" s="77"/>
      <c r="C27" s="79"/>
      <c r="D27" s="79"/>
      <c r="E27" s="79"/>
      <c r="F27" s="79"/>
      <c r="G27" s="79"/>
      <c r="H27" s="79"/>
      <c r="I27" s="79"/>
      <c r="J27" s="79"/>
      <c r="K27" s="80"/>
      <c r="M27" s="6"/>
      <c r="X27" s="7"/>
      <c r="Z27" s="6"/>
      <c r="AA27" s="20" t="s">
        <v>175</v>
      </c>
      <c r="AB27" s="31" t="s">
        <v>176</v>
      </c>
      <c r="AC27" s="31" t="s">
        <v>177</v>
      </c>
      <c r="AD27" s="31">
        <v>212562</v>
      </c>
      <c r="AE27" s="44" t="s">
        <v>178</v>
      </c>
      <c r="AF27" s="45">
        <v>12</v>
      </c>
      <c r="AG27" s="45">
        <v>8</v>
      </c>
      <c r="AH27" s="45">
        <v>17</v>
      </c>
      <c r="AI27" s="19">
        <v>12</v>
      </c>
      <c r="AJ27" s="19">
        <v>4</v>
      </c>
      <c r="AK27" s="31">
        <v>3</v>
      </c>
      <c r="AL27" s="31">
        <v>6</v>
      </c>
      <c r="AM27" s="31">
        <v>3</v>
      </c>
      <c r="AN27" s="37">
        <f t="shared" si="0"/>
        <v>0.5</v>
      </c>
      <c r="AO27" s="31"/>
      <c r="AP27" s="31"/>
      <c r="AQ27" s="31"/>
      <c r="AR27" s="7"/>
      <c r="AT27" s="6"/>
      <c r="AU27" s="54" t="s">
        <v>115</v>
      </c>
      <c r="AV27" s="55">
        <f>AVERAGE(AV24:AV26)</f>
        <v>103.09523809523809</v>
      </c>
      <c r="AW27" s="55">
        <f t="shared" ref="AW27:AY27" si="10">AVERAGE(AW24:AW26)</f>
        <v>281.01973184967818</v>
      </c>
      <c r="AX27" s="55">
        <f t="shared" si="10"/>
        <v>81300.210865916655</v>
      </c>
      <c r="AY27" s="56">
        <f t="shared" si="10"/>
        <v>0.86589114526259114</v>
      </c>
      <c r="AZ27" s="57">
        <f>AVERAGE(AZ24:AZ26)</f>
        <v>0.99702978835191269</v>
      </c>
      <c r="BD27" s="42" t="s">
        <v>42</v>
      </c>
      <c r="BE27" s="43"/>
      <c r="BF27" s="28"/>
      <c r="BH27" s="6"/>
      <c r="BT27" s="7"/>
    </row>
    <row r="28" spans="2:72" x14ac:dyDescent="0.2">
      <c r="M28" s="6"/>
      <c r="X28" s="7"/>
      <c r="Z28" s="6"/>
      <c r="AA28" s="20" t="s">
        <v>179</v>
      </c>
      <c r="AB28" s="31" t="s">
        <v>180</v>
      </c>
      <c r="AC28" s="31" t="s">
        <v>181</v>
      </c>
      <c r="AD28" s="31">
        <v>150496.5</v>
      </c>
      <c r="AE28" s="44" t="s">
        <v>182</v>
      </c>
      <c r="AF28" s="45">
        <v>9</v>
      </c>
      <c r="AG28" s="45">
        <v>9</v>
      </c>
      <c r="AH28" s="45">
        <v>14</v>
      </c>
      <c r="AI28" s="19">
        <v>11</v>
      </c>
      <c r="AJ28" s="19">
        <v>4</v>
      </c>
      <c r="AK28" s="31">
        <v>5</v>
      </c>
      <c r="AL28" s="31">
        <v>10</v>
      </c>
      <c r="AM28" s="31">
        <v>5</v>
      </c>
      <c r="AN28" s="37">
        <f t="shared" si="0"/>
        <v>0.5</v>
      </c>
      <c r="AO28" s="31"/>
      <c r="AP28" s="31"/>
      <c r="AQ28" s="31"/>
      <c r="AR28" s="7"/>
      <c r="AT28" s="6"/>
      <c r="AU28" s="68" t="s">
        <v>76</v>
      </c>
      <c r="AV28" s="69">
        <f>STDEV(AV24:AV26)/(SQRT(3))</f>
        <v>7.4561454055289627</v>
      </c>
      <c r="AW28" s="69">
        <f t="shared" ref="AW28:AX28" si="11">STDEV(AW24:AW26)/(SQRT(3))</f>
        <v>12.654488519478386</v>
      </c>
      <c r="AX28" s="69">
        <f t="shared" si="11"/>
        <v>1187.6481341506208</v>
      </c>
      <c r="AY28" s="70">
        <f>STDEV(AY24:AY26)/(SQRT(3))</f>
        <v>3.899160206552587E-2</v>
      </c>
      <c r="AZ28" s="71">
        <f>STDEV(AZ24:AZ26)/(SQRT(3))</f>
        <v>1.4564790856220911E-2</v>
      </c>
      <c r="BD28" s="42" t="s">
        <v>9</v>
      </c>
      <c r="BE28" s="43">
        <v>0.87215799999999999</v>
      </c>
      <c r="BF28" s="28"/>
      <c r="BH28" s="6"/>
      <c r="BT28" s="7"/>
    </row>
    <row r="29" spans="2:72" x14ac:dyDescent="0.2">
      <c r="M29" s="6"/>
      <c r="X29" s="7"/>
      <c r="Z29" s="6"/>
      <c r="AA29" s="20" t="s">
        <v>102</v>
      </c>
      <c r="AB29" s="31" t="s">
        <v>183</v>
      </c>
      <c r="AC29" s="31" t="s">
        <v>184</v>
      </c>
      <c r="AD29" s="31">
        <v>31149.8</v>
      </c>
      <c r="AE29" s="44" t="s">
        <v>185</v>
      </c>
      <c r="AF29" s="45">
        <v>12</v>
      </c>
      <c r="AG29" s="45">
        <v>12</v>
      </c>
      <c r="AH29" s="45">
        <v>12</v>
      </c>
      <c r="AI29" s="19">
        <v>12</v>
      </c>
      <c r="AJ29" s="19">
        <v>4</v>
      </c>
      <c r="AK29" s="31">
        <v>9</v>
      </c>
      <c r="AL29" s="31">
        <v>17</v>
      </c>
      <c r="AM29" s="31">
        <v>8</v>
      </c>
      <c r="AN29" s="37">
        <f t="shared" si="0"/>
        <v>0.47058823529411764</v>
      </c>
      <c r="AO29" s="31"/>
      <c r="AP29" s="31"/>
      <c r="AQ29" s="31"/>
      <c r="AR29" s="7"/>
      <c r="AT29" s="6"/>
      <c r="BD29" s="42" t="s">
        <v>34</v>
      </c>
      <c r="BE29" s="43" t="s">
        <v>148</v>
      </c>
      <c r="BF29" s="28"/>
      <c r="BG29" s="32"/>
      <c r="BH29" s="6"/>
      <c r="BT29" s="7"/>
    </row>
    <row r="30" spans="2:72" x14ac:dyDescent="0.2">
      <c r="M30" s="6"/>
      <c r="X30" s="7"/>
      <c r="Z30" s="6"/>
      <c r="AA30" s="20" t="s">
        <v>126</v>
      </c>
      <c r="AB30" s="31" t="s">
        <v>186</v>
      </c>
      <c r="AC30" s="31" t="s">
        <v>187</v>
      </c>
      <c r="AD30" s="31">
        <v>94382.9</v>
      </c>
      <c r="AE30" s="44" t="s">
        <v>188</v>
      </c>
      <c r="AF30" s="45">
        <v>22</v>
      </c>
      <c r="AG30" s="45">
        <v>23</v>
      </c>
      <c r="AH30" s="45">
        <v>30</v>
      </c>
      <c r="AI30" s="19">
        <v>25</v>
      </c>
      <c r="AJ30" s="19">
        <v>3</v>
      </c>
      <c r="AK30" s="31">
        <v>6</v>
      </c>
      <c r="AL30" s="31">
        <v>11</v>
      </c>
      <c r="AM30" s="31">
        <v>5</v>
      </c>
      <c r="AN30" s="37">
        <f t="shared" si="0"/>
        <v>0.45454545454545453</v>
      </c>
      <c r="AO30" s="31"/>
      <c r="AP30" s="31"/>
      <c r="AQ30" s="31"/>
      <c r="AR30" s="7"/>
      <c r="AT30" s="6"/>
      <c r="BD30" s="42" t="s">
        <v>45</v>
      </c>
      <c r="BE30" s="43" t="s">
        <v>152</v>
      </c>
      <c r="BF30" s="28"/>
      <c r="BH30" s="6"/>
      <c r="BT30" s="7"/>
    </row>
    <row r="31" spans="2:72" x14ac:dyDescent="0.2">
      <c r="M31" s="6"/>
      <c r="X31" s="7"/>
      <c r="Z31" s="6"/>
      <c r="AA31" s="20" t="s">
        <v>47</v>
      </c>
      <c r="AB31" s="31" t="s">
        <v>189</v>
      </c>
      <c r="AC31" s="31" t="s">
        <v>190</v>
      </c>
      <c r="AD31" s="31">
        <v>34357.4</v>
      </c>
      <c r="AE31" s="44" t="s">
        <v>191</v>
      </c>
      <c r="AF31" s="45">
        <v>20</v>
      </c>
      <c r="AG31" s="45">
        <v>15</v>
      </c>
      <c r="AH31" s="45">
        <v>15</v>
      </c>
      <c r="AI31" s="19">
        <v>17</v>
      </c>
      <c r="AJ31" s="19">
        <v>4</v>
      </c>
      <c r="AK31" s="31">
        <v>5</v>
      </c>
      <c r="AL31" s="31">
        <v>9</v>
      </c>
      <c r="AM31" s="31">
        <v>4</v>
      </c>
      <c r="AN31" s="37">
        <f t="shared" si="0"/>
        <v>0.44444444444444442</v>
      </c>
      <c r="AO31" s="31"/>
      <c r="AP31" s="31"/>
      <c r="AQ31" s="31"/>
      <c r="AR31" s="7"/>
      <c r="AT31" s="6"/>
      <c r="BD31" s="42" t="s">
        <v>54</v>
      </c>
      <c r="BE31" s="43" t="s">
        <v>55</v>
      </c>
      <c r="BF31" s="28"/>
      <c r="BH31" s="6"/>
      <c r="BT31" s="7"/>
    </row>
    <row r="32" spans="2:72" x14ac:dyDescent="0.2">
      <c r="M32" s="6"/>
      <c r="X32" s="7"/>
      <c r="Z32" s="6"/>
      <c r="AA32" s="20" t="s">
        <v>192</v>
      </c>
      <c r="AB32" s="31" t="s">
        <v>193</v>
      </c>
      <c r="AC32" s="31" t="s">
        <v>194</v>
      </c>
      <c r="AD32" s="31">
        <v>24870.9</v>
      </c>
      <c r="AE32" s="44" t="s">
        <v>195</v>
      </c>
      <c r="AF32" s="45">
        <v>13</v>
      </c>
      <c r="AG32" s="45">
        <v>14</v>
      </c>
      <c r="AH32" s="45">
        <v>16</v>
      </c>
      <c r="AI32" s="19">
        <v>14</v>
      </c>
      <c r="AJ32" s="19">
        <v>4</v>
      </c>
      <c r="AK32" s="31">
        <v>5</v>
      </c>
      <c r="AL32" s="31">
        <v>9</v>
      </c>
      <c r="AM32" s="31">
        <v>4</v>
      </c>
      <c r="AN32" s="37">
        <f t="shared" si="0"/>
        <v>0.44444444444444442</v>
      </c>
      <c r="AO32" s="31"/>
      <c r="AP32" s="31"/>
      <c r="AQ32" s="31"/>
      <c r="AR32" s="7"/>
      <c r="AT32" s="6"/>
      <c r="BD32" s="42" t="s">
        <v>64</v>
      </c>
      <c r="BE32" s="43" t="s">
        <v>196</v>
      </c>
      <c r="BF32" s="28"/>
      <c r="BH32" s="6"/>
      <c r="BT32" s="7"/>
    </row>
    <row r="33" spans="8:72" x14ac:dyDescent="0.2">
      <c r="H33" s="76"/>
      <c r="M33" s="6"/>
      <c r="X33" s="7"/>
      <c r="Z33" s="6"/>
      <c r="AA33" s="20" t="s">
        <v>158</v>
      </c>
      <c r="AB33" s="31" t="s">
        <v>197</v>
      </c>
      <c r="AC33" s="31" t="s">
        <v>198</v>
      </c>
      <c r="AD33" s="31">
        <v>163451.5</v>
      </c>
      <c r="AE33" s="44" t="s">
        <v>199</v>
      </c>
      <c r="AF33" s="45">
        <v>54</v>
      </c>
      <c r="AG33" s="45">
        <v>48</v>
      </c>
      <c r="AH33" s="45">
        <v>65</v>
      </c>
      <c r="AI33" s="19">
        <v>56</v>
      </c>
      <c r="AJ33" s="19">
        <v>1</v>
      </c>
      <c r="AK33" s="31">
        <v>7</v>
      </c>
      <c r="AL33" s="31">
        <v>12</v>
      </c>
      <c r="AM33" s="31">
        <v>5</v>
      </c>
      <c r="AN33" s="37">
        <f t="shared" si="0"/>
        <v>0.41666666666666669</v>
      </c>
      <c r="AO33" s="19"/>
      <c r="AP33" s="19"/>
      <c r="AQ33" s="19"/>
      <c r="AR33" s="7"/>
      <c r="AT33" s="6"/>
      <c r="BD33" s="42" t="s">
        <v>78</v>
      </c>
      <c r="BE33" s="43"/>
      <c r="BF33" s="7"/>
      <c r="BH33" s="6"/>
      <c r="BT33" s="7"/>
    </row>
    <row r="34" spans="8:72" x14ac:dyDescent="0.2">
      <c r="M34" s="6"/>
      <c r="X34" s="7"/>
      <c r="Z34" s="6"/>
      <c r="AA34" s="20" t="s">
        <v>175</v>
      </c>
      <c r="AB34" s="31" t="s">
        <v>200</v>
      </c>
      <c r="AC34" s="31" t="s">
        <v>201</v>
      </c>
      <c r="AD34" s="31">
        <v>64561.1</v>
      </c>
      <c r="AE34" s="44" t="s">
        <v>202</v>
      </c>
      <c r="AF34" s="45">
        <v>13</v>
      </c>
      <c r="AG34" s="45">
        <v>9</v>
      </c>
      <c r="AH34" s="45">
        <v>11</v>
      </c>
      <c r="AI34" s="19">
        <v>11</v>
      </c>
      <c r="AJ34" s="19">
        <v>4</v>
      </c>
      <c r="AK34" s="31">
        <v>7</v>
      </c>
      <c r="AL34" s="31">
        <v>12</v>
      </c>
      <c r="AM34" s="31">
        <v>5</v>
      </c>
      <c r="AN34" s="37">
        <f t="shared" si="0"/>
        <v>0.41666666666666669</v>
      </c>
      <c r="AO34" s="31"/>
      <c r="AP34" s="31"/>
      <c r="AQ34" s="31"/>
      <c r="AR34" s="7"/>
      <c r="AT34" s="6"/>
      <c r="BD34" s="42" t="s">
        <v>85</v>
      </c>
      <c r="BE34" s="43">
        <v>0.99666699999999997</v>
      </c>
      <c r="BF34" s="7"/>
      <c r="BH34" s="6"/>
      <c r="BT34" s="7"/>
    </row>
    <row r="35" spans="8:72" x14ac:dyDescent="0.2">
      <c r="M35" s="6"/>
      <c r="X35" s="7"/>
      <c r="Z35" s="6"/>
      <c r="AA35" s="20" t="s">
        <v>158</v>
      </c>
      <c r="AB35" s="31" t="s">
        <v>203</v>
      </c>
      <c r="AC35" s="31" t="s">
        <v>204</v>
      </c>
      <c r="AD35" s="31">
        <v>77287.5</v>
      </c>
      <c r="AE35" s="44" t="s">
        <v>205</v>
      </c>
      <c r="AF35" s="45">
        <v>90</v>
      </c>
      <c r="AG35" s="45">
        <v>86</v>
      </c>
      <c r="AH35" s="45">
        <v>89</v>
      </c>
      <c r="AI35" s="19">
        <v>88</v>
      </c>
      <c r="AJ35" s="19">
        <v>1</v>
      </c>
      <c r="AK35" s="31">
        <v>6</v>
      </c>
      <c r="AL35" s="31">
        <v>10</v>
      </c>
      <c r="AM35" s="31">
        <v>4</v>
      </c>
      <c r="AN35" s="37">
        <f t="shared" si="0"/>
        <v>0.4</v>
      </c>
      <c r="AO35" s="19"/>
      <c r="AP35" s="19"/>
      <c r="AQ35" s="19"/>
      <c r="AR35" s="7"/>
      <c r="AT35" s="6"/>
      <c r="BD35" s="42" t="s">
        <v>93</v>
      </c>
      <c r="BE35" s="43">
        <v>1</v>
      </c>
      <c r="BF35" s="7"/>
      <c r="BH35" s="6"/>
      <c r="BT35" s="7"/>
    </row>
    <row r="36" spans="8:72" x14ac:dyDescent="0.2">
      <c r="M36" s="6"/>
      <c r="X36" s="7"/>
      <c r="Z36" s="6"/>
      <c r="AA36" s="20" t="s">
        <v>175</v>
      </c>
      <c r="AB36" s="31" t="s">
        <v>206</v>
      </c>
      <c r="AC36" s="31" t="s">
        <v>207</v>
      </c>
      <c r="AD36" s="31">
        <v>44055</v>
      </c>
      <c r="AE36" s="44" t="s">
        <v>208</v>
      </c>
      <c r="AF36" s="45">
        <v>14</v>
      </c>
      <c r="AG36" s="45">
        <v>13</v>
      </c>
      <c r="AH36" s="45">
        <v>17</v>
      </c>
      <c r="AI36" s="19">
        <v>15</v>
      </c>
      <c r="AJ36" s="19">
        <v>4</v>
      </c>
      <c r="AK36" s="31">
        <v>6</v>
      </c>
      <c r="AL36" s="31">
        <v>10</v>
      </c>
      <c r="AM36" s="31">
        <v>4</v>
      </c>
      <c r="AN36" s="37">
        <f t="shared" si="0"/>
        <v>0.4</v>
      </c>
      <c r="AO36" s="31"/>
      <c r="AP36" s="31"/>
      <c r="AQ36" s="31"/>
      <c r="AR36" s="7"/>
      <c r="AT36" s="6"/>
      <c r="BD36" s="42" t="s">
        <v>100</v>
      </c>
      <c r="BE36" s="43" t="s">
        <v>209</v>
      </c>
      <c r="BF36" s="7"/>
      <c r="BH36" s="6"/>
      <c r="BT36" s="7"/>
    </row>
    <row r="37" spans="8:72" x14ac:dyDescent="0.2">
      <c r="M37" s="6"/>
      <c r="X37" s="7"/>
      <c r="Z37" s="6"/>
      <c r="AA37" s="20" t="s">
        <v>192</v>
      </c>
      <c r="AB37" s="31" t="s">
        <v>210</v>
      </c>
      <c r="AC37" s="31" t="s">
        <v>211</v>
      </c>
      <c r="AD37" s="31">
        <v>272430.7</v>
      </c>
      <c r="AE37" s="44" t="s">
        <v>212</v>
      </c>
      <c r="AF37" s="45">
        <v>81</v>
      </c>
      <c r="AG37" s="45">
        <v>64</v>
      </c>
      <c r="AH37" s="45">
        <v>87</v>
      </c>
      <c r="AI37" s="19">
        <v>77</v>
      </c>
      <c r="AJ37" s="19">
        <v>1</v>
      </c>
      <c r="AK37" s="31">
        <v>25</v>
      </c>
      <c r="AL37" s="31">
        <v>41</v>
      </c>
      <c r="AM37" s="31">
        <v>16</v>
      </c>
      <c r="AN37" s="37">
        <f t="shared" si="0"/>
        <v>0.3902439024390244</v>
      </c>
      <c r="AO37" s="19"/>
      <c r="AP37" s="19"/>
      <c r="AQ37" s="19"/>
      <c r="AR37" s="7"/>
      <c r="AT37" s="6"/>
      <c r="BD37" s="42" t="s">
        <v>109</v>
      </c>
      <c r="BE37" s="43" t="s">
        <v>213</v>
      </c>
      <c r="BF37" s="7"/>
      <c r="BH37" s="6"/>
      <c r="BT37" s="7"/>
    </row>
    <row r="38" spans="8:72" x14ac:dyDescent="0.2">
      <c r="M38" s="6"/>
      <c r="X38" s="7"/>
      <c r="Z38" s="6"/>
      <c r="AA38" s="20" t="s">
        <v>102</v>
      </c>
      <c r="AB38" s="31" t="s">
        <v>214</v>
      </c>
      <c r="AC38" s="31" t="s">
        <v>215</v>
      </c>
      <c r="AD38" s="31">
        <v>103326.3</v>
      </c>
      <c r="AE38" s="44" t="s">
        <v>216</v>
      </c>
      <c r="AF38" s="45">
        <v>28</v>
      </c>
      <c r="AG38" s="45">
        <v>27</v>
      </c>
      <c r="AH38" s="45">
        <v>27</v>
      </c>
      <c r="AI38" s="19">
        <v>27</v>
      </c>
      <c r="AJ38" s="19">
        <v>3</v>
      </c>
      <c r="AK38" s="31">
        <v>8</v>
      </c>
      <c r="AL38" s="31">
        <v>13</v>
      </c>
      <c r="AM38" s="31">
        <v>5</v>
      </c>
      <c r="AN38" s="37">
        <f t="shared" si="0"/>
        <v>0.38461538461538464</v>
      </c>
      <c r="AO38" s="31"/>
      <c r="AP38" s="31"/>
      <c r="AQ38" s="31"/>
      <c r="AR38" s="7"/>
      <c r="AT38" s="6"/>
      <c r="BD38" s="42" t="s">
        <v>117</v>
      </c>
      <c r="BE38" s="43">
        <v>7.2992700000000001E-3</v>
      </c>
      <c r="BF38" s="7"/>
      <c r="BH38" s="6"/>
      <c r="BT38" s="7"/>
    </row>
    <row r="39" spans="8:72" x14ac:dyDescent="0.2">
      <c r="M39" s="6"/>
      <c r="X39" s="7"/>
      <c r="Z39" s="6"/>
      <c r="AA39" s="20" t="s">
        <v>71</v>
      </c>
      <c r="AB39" s="31" t="s">
        <v>217</v>
      </c>
      <c r="AC39" s="31" t="s">
        <v>218</v>
      </c>
      <c r="AD39" s="31">
        <v>56614.7</v>
      </c>
      <c r="AE39" s="44" t="s">
        <v>219</v>
      </c>
      <c r="AF39" s="45">
        <v>26</v>
      </c>
      <c r="AG39" s="45">
        <v>19</v>
      </c>
      <c r="AH39" s="45">
        <v>28</v>
      </c>
      <c r="AI39" s="19">
        <v>24</v>
      </c>
      <c r="AJ39" s="19">
        <v>3</v>
      </c>
      <c r="AK39" s="31">
        <v>5</v>
      </c>
      <c r="AL39" s="31">
        <v>8</v>
      </c>
      <c r="AM39" s="31">
        <v>3</v>
      </c>
      <c r="AN39" s="37">
        <f t="shared" si="0"/>
        <v>0.375</v>
      </c>
      <c r="AO39" s="31"/>
      <c r="AP39" s="31"/>
      <c r="AQ39" s="31"/>
      <c r="AR39" s="7"/>
      <c r="AT39" s="6"/>
      <c r="BD39" s="42" t="s">
        <v>125</v>
      </c>
      <c r="BE39" s="43"/>
      <c r="BF39" s="7"/>
      <c r="BH39" s="6"/>
      <c r="BT39" s="7"/>
    </row>
    <row r="40" spans="8:72" x14ac:dyDescent="0.2">
      <c r="M40" s="6"/>
      <c r="X40" s="7"/>
      <c r="Z40" s="6"/>
      <c r="AA40" s="20" t="s">
        <v>220</v>
      </c>
      <c r="AB40" s="31" t="s">
        <v>221</v>
      </c>
      <c r="AC40" s="31" t="s">
        <v>222</v>
      </c>
      <c r="AD40" s="31">
        <v>67378.100000000006</v>
      </c>
      <c r="AE40" s="44" t="s">
        <v>223</v>
      </c>
      <c r="AF40" s="45">
        <v>17</v>
      </c>
      <c r="AG40" s="45">
        <v>17</v>
      </c>
      <c r="AH40" s="45">
        <v>25</v>
      </c>
      <c r="AI40" s="19">
        <v>20</v>
      </c>
      <c r="AJ40" s="19">
        <v>4</v>
      </c>
      <c r="AK40" s="31">
        <v>5</v>
      </c>
      <c r="AL40" s="31">
        <v>8</v>
      </c>
      <c r="AM40" s="31">
        <v>3</v>
      </c>
      <c r="AN40" s="37">
        <f t="shared" si="0"/>
        <v>0.375</v>
      </c>
      <c r="AO40" s="31"/>
      <c r="AP40" s="31"/>
      <c r="AQ40" s="31"/>
      <c r="AR40" s="7"/>
      <c r="AT40" s="6"/>
      <c r="BD40" s="42" t="s">
        <v>132</v>
      </c>
      <c r="BE40" s="43" t="s">
        <v>224</v>
      </c>
      <c r="BF40" s="7"/>
      <c r="BH40" s="6"/>
      <c r="BT40" s="7"/>
    </row>
    <row r="41" spans="8:72" x14ac:dyDescent="0.2">
      <c r="M41" s="6"/>
      <c r="X41" s="7"/>
      <c r="Z41" s="6"/>
      <c r="AA41" s="20" t="s">
        <v>175</v>
      </c>
      <c r="AB41" s="31" t="s">
        <v>225</v>
      </c>
      <c r="AC41" s="31" t="s">
        <v>226</v>
      </c>
      <c r="AD41" s="31">
        <v>138522.79999999999</v>
      </c>
      <c r="AE41" s="44" t="s">
        <v>227</v>
      </c>
      <c r="AF41" s="45">
        <v>15</v>
      </c>
      <c r="AG41" s="45">
        <v>17</v>
      </c>
      <c r="AH41" s="45">
        <v>19</v>
      </c>
      <c r="AI41" s="19">
        <v>17</v>
      </c>
      <c r="AJ41" s="19">
        <v>4</v>
      </c>
      <c r="AK41" s="31">
        <v>5</v>
      </c>
      <c r="AL41" s="31">
        <v>8</v>
      </c>
      <c r="AM41" s="31">
        <v>3</v>
      </c>
      <c r="AN41" s="37">
        <f t="shared" si="0"/>
        <v>0.375</v>
      </c>
      <c r="AO41" s="19"/>
      <c r="AP41" s="19"/>
      <c r="AQ41" s="19"/>
      <c r="AR41" s="7"/>
      <c r="AT41" s="6"/>
      <c r="BD41" s="42" t="s">
        <v>9</v>
      </c>
      <c r="BE41" s="43">
        <v>0.764706</v>
      </c>
      <c r="BF41" s="7"/>
      <c r="BH41" s="6"/>
      <c r="BT41" s="7"/>
    </row>
    <row r="42" spans="8:72" x14ac:dyDescent="0.2">
      <c r="M42" s="6"/>
      <c r="X42" s="7"/>
      <c r="Z42" s="6"/>
      <c r="AA42" s="20" t="s">
        <v>79</v>
      </c>
      <c r="AB42" s="31" t="s">
        <v>228</v>
      </c>
      <c r="AC42" s="31" t="s">
        <v>229</v>
      </c>
      <c r="AD42" s="31">
        <v>366790</v>
      </c>
      <c r="AE42" s="44" t="s">
        <v>230</v>
      </c>
      <c r="AF42" s="45">
        <v>11</v>
      </c>
      <c r="AG42" s="45">
        <v>8</v>
      </c>
      <c r="AH42" s="45">
        <v>14</v>
      </c>
      <c r="AI42" s="19">
        <v>11</v>
      </c>
      <c r="AJ42" s="19">
        <v>4</v>
      </c>
      <c r="AK42" s="31">
        <v>5</v>
      </c>
      <c r="AL42" s="31">
        <v>8</v>
      </c>
      <c r="AM42" s="31">
        <v>3</v>
      </c>
      <c r="AN42" s="37">
        <f t="shared" si="0"/>
        <v>0.375</v>
      </c>
      <c r="AO42" s="19"/>
      <c r="AP42" s="19"/>
      <c r="AQ42" s="19"/>
      <c r="AR42" s="7"/>
      <c r="AT42" s="6"/>
      <c r="BD42" s="42" t="s">
        <v>34</v>
      </c>
      <c r="BE42" s="43" t="s">
        <v>148</v>
      </c>
      <c r="BF42" s="7"/>
      <c r="BH42" s="6"/>
      <c r="BT42" s="7"/>
    </row>
    <row r="43" spans="8:72" x14ac:dyDescent="0.2">
      <c r="M43" s="6"/>
      <c r="X43" s="7"/>
      <c r="Z43" s="6"/>
      <c r="AA43" s="20" t="s">
        <v>47</v>
      </c>
      <c r="AB43" s="31" t="s">
        <v>231</v>
      </c>
      <c r="AC43" s="31" t="s">
        <v>232</v>
      </c>
      <c r="AD43" s="31">
        <v>142516.9</v>
      </c>
      <c r="AE43" s="44" t="s">
        <v>233</v>
      </c>
      <c r="AF43" s="45">
        <v>44</v>
      </c>
      <c r="AG43" s="45">
        <v>35</v>
      </c>
      <c r="AH43" s="45">
        <v>49</v>
      </c>
      <c r="AI43" s="19">
        <v>43</v>
      </c>
      <c r="AJ43" s="19">
        <v>2</v>
      </c>
      <c r="AK43" s="31">
        <v>7</v>
      </c>
      <c r="AL43" s="31">
        <v>11</v>
      </c>
      <c r="AM43" s="31">
        <v>4</v>
      </c>
      <c r="AN43" s="37">
        <f t="shared" si="0"/>
        <v>0.36363636363636365</v>
      </c>
      <c r="AO43" s="31"/>
      <c r="AP43" s="31"/>
      <c r="AQ43" s="31"/>
      <c r="AR43" s="7"/>
      <c r="AT43" s="6"/>
      <c r="BD43" s="42" t="s">
        <v>45</v>
      </c>
      <c r="BE43" s="43" t="s">
        <v>152</v>
      </c>
      <c r="BF43" s="7"/>
      <c r="BH43" s="6"/>
      <c r="BT43" s="7"/>
    </row>
    <row r="44" spans="8:72" x14ac:dyDescent="0.2">
      <c r="M44" s="6"/>
      <c r="X44" s="7"/>
      <c r="Z44" s="6"/>
      <c r="AA44" s="20" t="s">
        <v>47</v>
      </c>
      <c r="AB44" s="31" t="s">
        <v>234</v>
      </c>
      <c r="AC44" s="31" t="s">
        <v>235</v>
      </c>
      <c r="AD44" s="31">
        <v>223521.2</v>
      </c>
      <c r="AE44" s="44" t="s">
        <v>236</v>
      </c>
      <c r="AF44" s="45">
        <v>32</v>
      </c>
      <c r="AG44" s="45">
        <v>20</v>
      </c>
      <c r="AH44" s="45">
        <v>32</v>
      </c>
      <c r="AI44" s="19">
        <v>28</v>
      </c>
      <c r="AJ44" s="19">
        <v>3</v>
      </c>
      <c r="AK44" s="31">
        <v>7</v>
      </c>
      <c r="AL44" s="31">
        <v>11</v>
      </c>
      <c r="AM44" s="31">
        <v>4</v>
      </c>
      <c r="AN44" s="37">
        <f t="shared" si="0"/>
        <v>0.36363636363636365</v>
      </c>
      <c r="AO44" s="19"/>
      <c r="AP44" s="19"/>
      <c r="AQ44" s="19"/>
      <c r="AR44" s="7"/>
      <c r="AT44" s="6"/>
      <c r="BD44" s="42" t="s">
        <v>156</v>
      </c>
      <c r="BE44" s="43"/>
      <c r="BF44" s="7"/>
      <c r="BH44" s="6"/>
      <c r="BT44" s="7"/>
    </row>
    <row r="45" spans="8:72" ht="17" thickBot="1" x14ac:dyDescent="0.25">
      <c r="M45" s="77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80"/>
      <c r="Z45" s="6"/>
      <c r="AA45" s="20" t="s">
        <v>47</v>
      </c>
      <c r="AB45" s="31" t="s">
        <v>237</v>
      </c>
      <c r="AC45" s="31" t="s">
        <v>238</v>
      </c>
      <c r="AD45" s="31">
        <v>51575.3</v>
      </c>
      <c r="AE45" s="44" t="s">
        <v>239</v>
      </c>
      <c r="AF45" s="45">
        <v>19</v>
      </c>
      <c r="AG45" s="45">
        <v>24</v>
      </c>
      <c r="AH45" s="45">
        <v>33</v>
      </c>
      <c r="AI45" s="19">
        <v>25</v>
      </c>
      <c r="AJ45" s="19">
        <v>3</v>
      </c>
      <c r="AK45" s="31">
        <v>7</v>
      </c>
      <c r="AL45" s="31">
        <v>11</v>
      </c>
      <c r="AM45" s="31">
        <v>4</v>
      </c>
      <c r="AN45" s="37">
        <f t="shared" si="0"/>
        <v>0.36363636363636365</v>
      </c>
      <c r="AO45" s="31"/>
      <c r="AP45" s="31"/>
      <c r="AQ45" s="31"/>
      <c r="AR45" s="7"/>
      <c r="AT45" s="6"/>
      <c r="BD45" s="42" t="s">
        <v>162</v>
      </c>
      <c r="BE45" s="43">
        <v>3</v>
      </c>
      <c r="BF45" s="7"/>
      <c r="BH45" s="77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80"/>
    </row>
    <row r="46" spans="8:72" x14ac:dyDescent="0.2">
      <c r="Z46" s="6"/>
      <c r="AA46" s="20" t="s">
        <v>86</v>
      </c>
      <c r="AB46" s="31" t="s">
        <v>240</v>
      </c>
      <c r="AC46" s="31" t="s">
        <v>241</v>
      </c>
      <c r="AD46" s="31">
        <v>56538</v>
      </c>
      <c r="AE46" s="44" t="s">
        <v>242</v>
      </c>
      <c r="AF46" s="45">
        <v>15</v>
      </c>
      <c r="AG46" s="45">
        <v>20</v>
      </c>
      <c r="AH46" s="45">
        <v>18</v>
      </c>
      <c r="AI46" s="19">
        <v>18</v>
      </c>
      <c r="AJ46" s="19">
        <v>4</v>
      </c>
      <c r="AK46" s="31">
        <v>7</v>
      </c>
      <c r="AL46" s="31">
        <v>11</v>
      </c>
      <c r="AM46" s="31">
        <v>4</v>
      </c>
      <c r="AN46" s="37">
        <f t="shared" si="0"/>
        <v>0.36363636363636365</v>
      </c>
      <c r="AO46" s="31"/>
      <c r="AP46" s="31"/>
      <c r="AQ46" s="31"/>
      <c r="AR46" s="7"/>
      <c r="AT46" s="6"/>
      <c r="BD46" s="81" t="s">
        <v>166</v>
      </c>
      <c r="BE46" s="82">
        <v>3</v>
      </c>
      <c r="BF46" s="7"/>
    </row>
    <row r="47" spans="8:72" ht="17" thickBot="1" x14ac:dyDescent="0.25">
      <c r="Z47" s="6"/>
      <c r="AA47" s="20" t="s">
        <v>71</v>
      </c>
      <c r="AB47" s="31" t="s">
        <v>243</v>
      </c>
      <c r="AC47" s="31" t="s">
        <v>244</v>
      </c>
      <c r="AD47" s="31">
        <v>50537.599999999999</v>
      </c>
      <c r="AE47" s="44" t="s">
        <v>245</v>
      </c>
      <c r="AF47" s="45">
        <v>29</v>
      </c>
      <c r="AG47" s="45">
        <v>36</v>
      </c>
      <c r="AH47" s="45">
        <v>38</v>
      </c>
      <c r="AI47" s="19">
        <v>34</v>
      </c>
      <c r="AJ47" s="19">
        <v>2</v>
      </c>
      <c r="AK47" s="31">
        <v>9</v>
      </c>
      <c r="AL47" s="31">
        <v>14</v>
      </c>
      <c r="AM47" s="31">
        <v>5</v>
      </c>
      <c r="AN47" s="37">
        <f t="shared" si="0"/>
        <v>0.35714285714285715</v>
      </c>
      <c r="AO47" s="31"/>
      <c r="AP47" s="31"/>
      <c r="AQ47" s="31"/>
      <c r="AR47" s="7"/>
      <c r="AT47" s="77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80"/>
    </row>
    <row r="48" spans="8:72" x14ac:dyDescent="0.2">
      <c r="Z48" s="6"/>
      <c r="AA48" s="20" t="s">
        <v>79</v>
      </c>
      <c r="AB48" s="31" t="s">
        <v>246</v>
      </c>
      <c r="AC48" s="31" t="s">
        <v>247</v>
      </c>
      <c r="AD48" s="31">
        <v>95815.8</v>
      </c>
      <c r="AE48" s="44" t="s">
        <v>248</v>
      </c>
      <c r="AF48" s="45">
        <v>12</v>
      </c>
      <c r="AG48" s="45">
        <v>15</v>
      </c>
      <c r="AH48" s="45">
        <v>23</v>
      </c>
      <c r="AI48" s="19">
        <v>17</v>
      </c>
      <c r="AJ48" s="19">
        <v>4</v>
      </c>
      <c r="AK48" s="31">
        <v>9</v>
      </c>
      <c r="AL48" s="31">
        <v>14</v>
      </c>
      <c r="AM48" s="31">
        <v>5</v>
      </c>
      <c r="AN48" s="37">
        <f t="shared" si="0"/>
        <v>0.35714285714285715</v>
      </c>
      <c r="AO48" s="31"/>
      <c r="AP48" s="31"/>
      <c r="AQ48" s="31"/>
      <c r="AR48" s="7"/>
    </row>
    <row r="49" spans="26:44" x14ac:dyDescent="0.2">
      <c r="Z49" s="6"/>
      <c r="AA49" s="20" t="s">
        <v>102</v>
      </c>
      <c r="AB49" s="31" t="s">
        <v>249</v>
      </c>
      <c r="AC49" s="31" t="s">
        <v>250</v>
      </c>
      <c r="AD49" s="31">
        <v>24838.5</v>
      </c>
      <c r="AE49" s="44" t="s">
        <v>251</v>
      </c>
      <c r="AF49" s="45">
        <v>10</v>
      </c>
      <c r="AG49" s="45">
        <v>14</v>
      </c>
      <c r="AH49" s="45">
        <v>16</v>
      </c>
      <c r="AI49" s="19">
        <v>13</v>
      </c>
      <c r="AJ49" s="19">
        <v>4</v>
      </c>
      <c r="AK49" s="31">
        <v>6</v>
      </c>
      <c r="AL49" s="31">
        <v>9</v>
      </c>
      <c r="AM49" s="31">
        <v>3</v>
      </c>
      <c r="AN49" s="37">
        <f t="shared" si="0"/>
        <v>0.33333333333333331</v>
      </c>
      <c r="AO49" s="19"/>
      <c r="AP49" s="19"/>
      <c r="AQ49" s="19"/>
      <c r="AR49" s="7"/>
    </row>
    <row r="50" spans="26:44" x14ac:dyDescent="0.2">
      <c r="Z50" s="6"/>
      <c r="AA50" s="20" t="s">
        <v>158</v>
      </c>
      <c r="AB50" s="31" t="s">
        <v>252</v>
      </c>
      <c r="AC50" s="31" t="s">
        <v>253</v>
      </c>
      <c r="AD50" s="31">
        <v>550838.80000000005</v>
      </c>
      <c r="AE50" s="44" t="s">
        <v>254</v>
      </c>
      <c r="AF50" s="45">
        <v>29</v>
      </c>
      <c r="AG50" s="45">
        <v>51</v>
      </c>
      <c r="AH50" s="45">
        <v>134</v>
      </c>
      <c r="AI50" s="19">
        <v>71</v>
      </c>
      <c r="AJ50" s="19">
        <v>1</v>
      </c>
      <c r="AK50" s="31">
        <v>9</v>
      </c>
      <c r="AL50" s="31">
        <v>13</v>
      </c>
      <c r="AM50" s="31">
        <v>4</v>
      </c>
      <c r="AN50" s="37">
        <f t="shared" si="0"/>
        <v>0.30769230769230771</v>
      </c>
      <c r="AO50" s="19"/>
      <c r="AP50" s="19"/>
      <c r="AQ50" s="19"/>
      <c r="AR50" s="7"/>
    </row>
    <row r="51" spans="26:44" x14ac:dyDescent="0.2">
      <c r="Z51" s="6"/>
      <c r="AA51" s="20" t="s">
        <v>47</v>
      </c>
      <c r="AB51" s="31" t="s">
        <v>255</v>
      </c>
      <c r="AC51" s="31" t="s">
        <v>256</v>
      </c>
      <c r="AD51" s="31">
        <v>107109.3</v>
      </c>
      <c r="AE51" s="44" t="s">
        <v>257</v>
      </c>
      <c r="AF51" s="45">
        <v>59</v>
      </c>
      <c r="AG51" s="45">
        <v>64</v>
      </c>
      <c r="AH51" s="45">
        <v>65</v>
      </c>
      <c r="AI51" s="19">
        <v>63</v>
      </c>
      <c r="AJ51" s="19">
        <v>1</v>
      </c>
      <c r="AK51" s="31">
        <v>7</v>
      </c>
      <c r="AL51" s="31">
        <v>10</v>
      </c>
      <c r="AM51" s="31">
        <v>3</v>
      </c>
      <c r="AN51" s="37">
        <f t="shared" si="0"/>
        <v>0.3</v>
      </c>
      <c r="AO51" s="31"/>
      <c r="AP51" s="31"/>
      <c r="AQ51" s="31"/>
      <c r="AR51" s="7"/>
    </row>
    <row r="52" spans="26:44" x14ac:dyDescent="0.2">
      <c r="Z52" s="6"/>
      <c r="AA52" s="20" t="s">
        <v>126</v>
      </c>
      <c r="AB52" s="31" t="s">
        <v>258</v>
      </c>
      <c r="AC52" s="31" t="s">
        <v>259</v>
      </c>
      <c r="AD52" s="31">
        <v>96408.3</v>
      </c>
      <c r="AE52" s="44" t="s">
        <v>260</v>
      </c>
      <c r="AF52" s="45">
        <v>28</v>
      </c>
      <c r="AG52" s="45">
        <v>27</v>
      </c>
      <c r="AH52" s="45">
        <v>32</v>
      </c>
      <c r="AI52" s="19">
        <v>29</v>
      </c>
      <c r="AJ52" s="19">
        <v>3</v>
      </c>
      <c r="AK52" s="31">
        <v>7</v>
      </c>
      <c r="AL52" s="31">
        <v>10</v>
      </c>
      <c r="AM52" s="31">
        <v>3</v>
      </c>
      <c r="AN52" s="37">
        <f t="shared" si="0"/>
        <v>0.3</v>
      </c>
      <c r="AO52" s="19"/>
      <c r="AP52" s="19"/>
      <c r="AQ52" s="19"/>
      <c r="AR52" s="7"/>
    </row>
    <row r="53" spans="26:44" x14ac:dyDescent="0.2">
      <c r="Z53" s="6"/>
      <c r="AA53" s="20" t="s">
        <v>158</v>
      </c>
      <c r="AB53" s="31" t="s">
        <v>261</v>
      </c>
      <c r="AC53" s="31" t="s">
        <v>262</v>
      </c>
      <c r="AD53" s="31">
        <v>50976.7</v>
      </c>
      <c r="AE53" s="44" t="s">
        <v>263</v>
      </c>
      <c r="AF53" s="45">
        <v>27</v>
      </c>
      <c r="AG53" s="45">
        <v>20</v>
      </c>
      <c r="AH53" s="45">
        <v>26</v>
      </c>
      <c r="AI53" s="19">
        <v>24</v>
      </c>
      <c r="AJ53" s="19">
        <v>3</v>
      </c>
      <c r="AK53" s="31">
        <v>7</v>
      </c>
      <c r="AL53" s="31">
        <v>10</v>
      </c>
      <c r="AM53" s="31">
        <v>3</v>
      </c>
      <c r="AN53" s="37">
        <f t="shared" si="0"/>
        <v>0.3</v>
      </c>
      <c r="AO53" s="19"/>
      <c r="AP53" s="19"/>
      <c r="AQ53" s="19"/>
      <c r="AR53" s="7"/>
    </row>
    <row r="54" spans="26:44" x14ac:dyDescent="0.2">
      <c r="Z54" s="6"/>
      <c r="AA54" s="20" t="s">
        <v>47</v>
      </c>
      <c r="AB54" s="31" t="s">
        <v>264</v>
      </c>
      <c r="AC54" s="31" t="s">
        <v>265</v>
      </c>
      <c r="AD54" s="31">
        <v>53007.5</v>
      </c>
      <c r="AE54" s="44" t="s">
        <v>266</v>
      </c>
      <c r="AF54" s="45">
        <v>16</v>
      </c>
      <c r="AG54" s="45">
        <v>14</v>
      </c>
      <c r="AH54" s="45">
        <v>18</v>
      </c>
      <c r="AI54" s="19">
        <v>16</v>
      </c>
      <c r="AJ54" s="19">
        <v>4</v>
      </c>
      <c r="AK54" s="31">
        <v>7</v>
      </c>
      <c r="AL54" s="31">
        <v>10</v>
      </c>
      <c r="AM54" s="31">
        <v>3</v>
      </c>
      <c r="AN54" s="37">
        <f t="shared" si="0"/>
        <v>0.3</v>
      </c>
      <c r="AO54" s="31"/>
      <c r="AP54" s="31"/>
      <c r="AQ54" s="31"/>
      <c r="AR54" s="7"/>
    </row>
    <row r="55" spans="26:44" x14ac:dyDescent="0.2">
      <c r="Z55" s="6"/>
      <c r="AA55" s="20" t="s">
        <v>47</v>
      </c>
      <c r="AB55" s="31" t="s">
        <v>267</v>
      </c>
      <c r="AC55" s="31" t="s">
        <v>268</v>
      </c>
      <c r="AD55" s="31">
        <v>79872.899999999994</v>
      </c>
      <c r="AE55" s="44" t="s">
        <v>269</v>
      </c>
      <c r="AF55" s="45">
        <v>10</v>
      </c>
      <c r="AG55" s="45">
        <v>7</v>
      </c>
      <c r="AH55" s="45">
        <v>14</v>
      </c>
      <c r="AI55" s="19">
        <v>10</v>
      </c>
      <c r="AJ55" s="19">
        <v>4</v>
      </c>
      <c r="AK55" s="31">
        <v>7</v>
      </c>
      <c r="AL55" s="31">
        <v>10</v>
      </c>
      <c r="AM55" s="31">
        <v>3</v>
      </c>
      <c r="AN55" s="37">
        <f t="shared" si="0"/>
        <v>0.3</v>
      </c>
      <c r="AO55" s="19"/>
      <c r="AP55" s="19"/>
      <c r="AQ55" s="19"/>
      <c r="AR55" s="7"/>
    </row>
    <row r="56" spans="26:44" x14ac:dyDescent="0.2">
      <c r="Z56" s="6"/>
      <c r="AA56" s="20" t="s">
        <v>102</v>
      </c>
      <c r="AB56" s="31" t="s">
        <v>270</v>
      </c>
      <c r="AC56" s="31" t="s">
        <v>271</v>
      </c>
      <c r="AD56" s="31">
        <v>78896</v>
      </c>
      <c r="AE56" s="44" t="s">
        <v>272</v>
      </c>
      <c r="AF56" s="45">
        <v>61</v>
      </c>
      <c r="AG56" s="45">
        <v>43</v>
      </c>
      <c r="AH56" s="45">
        <v>48</v>
      </c>
      <c r="AI56" s="19">
        <v>51</v>
      </c>
      <c r="AJ56" s="19">
        <v>1</v>
      </c>
      <c r="AK56" s="31">
        <v>12</v>
      </c>
      <c r="AL56" s="31">
        <v>17</v>
      </c>
      <c r="AM56" s="31">
        <v>5</v>
      </c>
      <c r="AN56" s="37">
        <f t="shared" si="0"/>
        <v>0.29411764705882354</v>
      </c>
      <c r="AO56" s="19"/>
      <c r="AP56" s="19"/>
      <c r="AQ56" s="19"/>
      <c r="AR56" s="7"/>
    </row>
    <row r="57" spans="26:44" x14ac:dyDescent="0.2">
      <c r="Z57" s="6"/>
      <c r="AA57" s="20" t="s">
        <v>179</v>
      </c>
      <c r="AB57" s="31" t="s">
        <v>273</v>
      </c>
      <c r="AC57" s="31" t="s">
        <v>274</v>
      </c>
      <c r="AD57" s="31">
        <v>95834.1</v>
      </c>
      <c r="AE57" s="44" t="s">
        <v>275</v>
      </c>
      <c r="AF57" s="45">
        <v>27</v>
      </c>
      <c r="AG57" s="45">
        <v>25</v>
      </c>
      <c r="AH57" s="45">
        <v>28</v>
      </c>
      <c r="AI57" s="19">
        <v>27</v>
      </c>
      <c r="AJ57" s="19">
        <v>3</v>
      </c>
      <c r="AK57" s="31">
        <v>8</v>
      </c>
      <c r="AL57" s="31">
        <v>11</v>
      </c>
      <c r="AM57" s="31">
        <v>3</v>
      </c>
      <c r="AN57" s="37">
        <f t="shared" si="0"/>
        <v>0.27272727272727271</v>
      </c>
      <c r="AO57" s="31"/>
      <c r="AP57" s="31"/>
      <c r="AQ57" s="31"/>
      <c r="AR57" s="7"/>
    </row>
    <row r="58" spans="26:44" x14ac:dyDescent="0.2">
      <c r="Z58" s="6"/>
      <c r="AA58" s="20" t="s">
        <v>126</v>
      </c>
      <c r="AB58" s="31" t="s">
        <v>276</v>
      </c>
      <c r="AC58" s="31" t="s">
        <v>277</v>
      </c>
      <c r="AD58" s="31">
        <v>103879.5</v>
      </c>
      <c r="AE58" s="44" t="s">
        <v>278</v>
      </c>
      <c r="AF58" s="45">
        <v>16</v>
      </c>
      <c r="AG58" s="45">
        <v>17</v>
      </c>
      <c r="AH58" s="45">
        <v>24</v>
      </c>
      <c r="AI58" s="19">
        <v>19</v>
      </c>
      <c r="AJ58" s="19">
        <v>4</v>
      </c>
      <c r="AK58" s="31">
        <v>8</v>
      </c>
      <c r="AL58" s="31">
        <v>11</v>
      </c>
      <c r="AM58" s="31">
        <v>3</v>
      </c>
      <c r="AN58" s="37">
        <f t="shared" si="0"/>
        <v>0.27272727272727271</v>
      </c>
      <c r="AO58" s="19"/>
      <c r="AP58" s="19"/>
      <c r="AQ58" s="19"/>
      <c r="AR58" s="7"/>
    </row>
    <row r="59" spans="26:44" x14ac:dyDescent="0.2">
      <c r="Z59" s="6"/>
      <c r="AA59" s="20" t="s">
        <v>102</v>
      </c>
      <c r="AB59" s="31" t="s">
        <v>279</v>
      </c>
      <c r="AC59" s="31" t="s">
        <v>280</v>
      </c>
      <c r="AD59" s="31">
        <v>20825</v>
      </c>
      <c r="AE59" s="44" t="s">
        <v>281</v>
      </c>
      <c r="AF59" s="45">
        <v>17</v>
      </c>
      <c r="AG59" s="45">
        <v>20</v>
      </c>
      <c r="AH59" s="45">
        <v>20</v>
      </c>
      <c r="AI59" s="19">
        <v>19</v>
      </c>
      <c r="AJ59" s="19">
        <v>4</v>
      </c>
      <c r="AK59" s="31">
        <v>8</v>
      </c>
      <c r="AL59" s="31">
        <v>11</v>
      </c>
      <c r="AM59" s="31">
        <v>3</v>
      </c>
      <c r="AN59" s="37">
        <f t="shared" si="0"/>
        <v>0.27272727272727271</v>
      </c>
      <c r="AO59" s="31"/>
      <c r="AP59" s="31"/>
      <c r="AQ59" s="31"/>
      <c r="AR59" s="7"/>
    </row>
    <row r="60" spans="26:44" x14ac:dyDescent="0.2">
      <c r="Z60" s="6"/>
      <c r="AA60" s="20" t="s">
        <v>158</v>
      </c>
      <c r="AB60" s="31" t="s">
        <v>282</v>
      </c>
      <c r="AC60" s="31" t="s">
        <v>283</v>
      </c>
      <c r="AD60" s="31">
        <v>31372.9</v>
      </c>
      <c r="AE60" s="44" t="s">
        <v>284</v>
      </c>
      <c r="AF60" s="45">
        <v>14</v>
      </c>
      <c r="AG60" s="45">
        <v>13</v>
      </c>
      <c r="AH60" s="45">
        <v>17</v>
      </c>
      <c r="AI60" s="19">
        <v>15</v>
      </c>
      <c r="AJ60" s="19">
        <v>4</v>
      </c>
      <c r="AK60" s="31">
        <v>8</v>
      </c>
      <c r="AL60" s="31">
        <v>11</v>
      </c>
      <c r="AM60" s="31">
        <v>3</v>
      </c>
      <c r="AN60" s="37">
        <f t="shared" si="0"/>
        <v>0.27272727272727271</v>
      </c>
      <c r="AO60" s="31"/>
      <c r="AP60" s="31"/>
      <c r="AQ60" s="31"/>
      <c r="AR60" s="7"/>
    </row>
    <row r="61" spans="26:44" x14ac:dyDescent="0.2">
      <c r="Z61" s="6"/>
      <c r="AA61" s="20" t="s">
        <v>175</v>
      </c>
      <c r="AB61" s="31" t="s">
        <v>285</v>
      </c>
      <c r="AC61" s="31" t="s">
        <v>286</v>
      </c>
      <c r="AD61" s="31">
        <v>134427.29999999999</v>
      </c>
      <c r="AE61" s="44" t="s">
        <v>287</v>
      </c>
      <c r="AF61" s="45">
        <v>9</v>
      </c>
      <c r="AG61" s="45">
        <v>9</v>
      </c>
      <c r="AH61" s="45">
        <v>15</v>
      </c>
      <c r="AI61" s="19">
        <v>11</v>
      </c>
      <c r="AJ61" s="19">
        <v>4</v>
      </c>
      <c r="AK61" s="31">
        <v>8</v>
      </c>
      <c r="AL61" s="31">
        <v>11</v>
      </c>
      <c r="AM61" s="31">
        <v>3</v>
      </c>
      <c r="AN61" s="37">
        <f t="shared" si="0"/>
        <v>0.27272727272727271</v>
      </c>
      <c r="AO61" s="31"/>
      <c r="AP61" s="31"/>
      <c r="AQ61" s="31"/>
      <c r="AR61" s="7"/>
    </row>
    <row r="62" spans="26:44" x14ac:dyDescent="0.2">
      <c r="Z62" s="6"/>
      <c r="AA62" s="20" t="s">
        <v>175</v>
      </c>
      <c r="AB62" s="31" t="s">
        <v>288</v>
      </c>
      <c r="AC62" s="31" t="s">
        <v>289</v>
      </c>
      <c r="AD62" s="31">
        <v>32886.199999999997</v>
      </c>
      <c r="AE62" s="44" t="s">
        <v>290</v>
      </c>
      <c r="AF62" s="45">
        <v>15</v>
      </c>
      <c r="AG62" s="45">
        <v>12</v>
      </c>
      <c r="AH62" s="45">
        <v>17</v>
      </c>
      <c r="AI62" s="19">
        <v>15</v>
      </c>
      <c r="AJ62" s="19">
        <v>4</v>
      </c>
      <c r="AK62" s="31">
        <v>11</v>
      </c>
      <c r="AL62" s="31">
        <v>15</v>
      </c>
      <c r="AM62" s="31">
        <v>4</v>
      </c>
      <c r="AN62" s="37">
        <f t="shared" si="0"/>
        <v>0.26666666666666666</v>
      </c>
      <c r="AO62" s="31"/>
      <c r="AP62" s="31"/>
      <c r="AQ62" s="31"/>
      <c r="AR62" s="7"/>
    </row>
    <row r="63" spans="26:44" x14ac:dyDescent="0.2">
      <c r="Z63" s="6"/>
      <c r="AA63" s="20" t="s">
        <v>102</v>
      </c>
      <c r="AB63" s="31" t="s">
        <v>291</v>
      </c>
      <c r="AC63" s="31" t="s">
        <v>292</v>
      </c>
      <c r="AD63" s="31">
        <v>57845.4</v>
      </c>
      <c r="AE63" s="44" t="s">
        <v>293</v>
      </c>
      <c r="AF63" s="45">
        <v>41</v>
      </c>
      <c r="AG63" s="45">
        <v>39</v>
      </c>
      <c r="AH63" s="45">
        <v>51</v>
      </c>
      <c r="AI63" s="19">
        <v>44</v>
      </c>
      <c r="AJ63" s="19">
        <v>2</v>
      </c>
      <c r="AK63" s="31">
        <v>28</v>
      </c>
      <c r="AL63" s="31">
        <v>38</v>
      </c>
      <c r="AM63" s="31">
        <v>10</v>
      </c>
      <c r="AN63" s="37">
        <f t="shared" si="0"/>
        <v>0.26315789473684209</v>
      </c>
      <c r="AO63" s="31"/>
      <c r="AP63" s="31"/>
      <c r="AQ63" s="31"/>
      <c r="AR63" s="7"/>
    </row>
    <row r="64" spans="26:44" x14ac:dyDescent="0.2">
      <c r="Z64" s="6"/>
      <c r="AA64" s="20" t="s">
        <v>47</v>
      </c>
      <c r="AB64" s="31" t="s">
        <v>294</v>
      </c>
      <c r="AC64" s="31" t="s">
        <v>295</v>
      </c>
      <c r="AD64" s="31">
        <v>271648.5</v>
      </c>
      <c r="AE64" s="44" t="s">
        <v>296</v>
      </c>
      <c r="AF64" s="45">
        <v>24</v>
      </c>
      <c r="AG64" s="45">
        <v>15</v>
      </c>
      <c r="AH64" s="45">
        <v>28</v>
      </c>
      <c r="AI64" s="19">
        <v>22</v>
      </c>
      <c r="AJ64" s="19">
        <v>3</v>
      </c>
      <c r="AK64" s="31">
        <v>14</v>
      </c>
      <c r="AL64" s="31">
        <v>19</v>
      </c>
      <c r="AM64" s="31">
        <v>5</v>
      </c>
      <c r="AN64" s="37">
        <f t="shared" si="0"/>
        <v>0.26315789473684209</v>
      </c>
      <c r="AO64" s="19"/>
      <c r="AP64" s="19"/>
      <c r="AQ64" s="19"/>
      <c r="AR64" s="7"/>
    </row>
    <row r="65" spans="26:44" x14ac:dyDescent="0.2">
      <c r="Z65" s="6"/>
      <c r="AA65" s="20" t="s">
        <v>158</v>
      </c>
      <c r="AB65" s="31" t="s">
        <v>297</v>
      </c>
      <c r="AC65" s="31" t="s">
        <v>298</v>
      </c>
      <c r="AD65" s="31">
        <v>144596.4</v>
      </c>
      <c r="AE65" s="44" t="s">
        <v>299</v>
      </c>
      <c r="AF65" s="45">
        <v>50</v>
      </c>
      <c r="AG65" s="45">
        <v>44</v>
      </c>
      <c r="AH65" s="45">
        <v>58</v>
      </c>
      <c r="AI65" s="19">
        <v>51</v>
      </c>
      <c r="AJ65" s="19">
        <v>1</v>
      </c>
      <c r="AK65" s="31">
        <v>15</v>
      </c>
      <c r="AL65" s="31">
        <v>20</v>
      </c>
      <c r="AM65" s="31">
        <v>5</v>
      </c>
      <c r="AN65" s="37">
        <f t="shared" si="0"/>
        <v>0.25</v>
      </c>
      <c r="AO65" s="19"/>
      <c r="AP65" s="19"/>
      <c r="AQ65" s="19"/>
      <c r="AR65" s="7"/>
    </row>
    <row r="66" spans="26:44" x14ac:dyDescent="0.2">
      <c r="Z66" s="6"/>
      <c r="AA66" s="20" t="s">
        <v>79</v>
      </c>
      <c r="AB66" s="31" t="s">
        <v>300</v>
      </c>
      <c r="AC66" s="31" t="s">
        <v>301</v>
      </c>
      <c r="AD66" s="31">
        <v>149590.79999999999</v>
      </c>
      <c r="AE66" s="44" t="s">
        <v>302</v>
      </c>
      <c r="AF66" s="45">
        <v>39</v>
      </c>
      <c r="AG66" s="45">
        <v>30</v>
      </c>
      <c r="AH66" s="45">
        <v>47</v>
      </c>
      <c r="AI66" s="19">
        <v>39</v>
      </c>
      <c r="AJ66" s="19">
        <v>2</v>
      </c>
      <c r="AK66" s="31">
        <v>24</v>
      </c>
      <c r="AL66" s="31">
        <v>32</v>
      </c>
      <c r="AM66" s="31">
        <v>8</v>
      </c>
      <c r="AN66" s="37">
        <f t="shared" si="0"/>
        <v>0.25</v>
      </c>
      <c r="AO66" s="84"/>
      <c r="AP66" s="84"/>
      <c r="AQ66" s="84"/>
      <c r="AR66" s="7"/>
    </row>
    <row r="67" spans="26:44" x14ac:dyDescent="0.2">
      <c r="Z67" s="6"/>
      <c r="AA67" s="20" t="s">
        <v>47</v>
      </c>
      <c r="AB67" s="31" t="s">
        <v>303</v>
      </c>
      <c r="AC67" s="31" t="s">
        <v>304</v>
      </c>
      <c r="AD67" s="31">
        <v>55874.9</v>
      </c>
      <c r="AE67" s="44" t="s">
        <v>305</v>
      </c>
      <c r="AF67" s="45">
        <v>25</v>
      </c>
      <c r="AG67" s="45">
        <v>22</v>
      </c>
      <c r="AH67" s="45">
        <v>37</v>
      </c>
      <c r="AI67" s="19">
        <v>28</v>
      </c>
      <c r="AJ67" s="19">
        <v>3</v>
      </c>
      <c r="AK67" s="31">
        <v>15</v>
      </c>
      <c r="AL67" s="31">
        <v>20</v>
      </c>
      <c r="AM67" s="31">
        <v>5</v>
      </c>
      <c r="AN67" s="37">
        <f t="shared" si="0"/>
        <v>0.25</v>
      </c>
      <c r="AO67" s="19"/>
      <c r="AP67" s="19"/>
      <c r="AQ67" s="19"/>
      <c r="AR67" s="7"/>
    </row>
    <row r="68" spans="26:44" x14ac:dyDescent="0.2">
      <c r="Z68" s="6"/>
      <c r="AA68" s="20" t="s">
        <v>158</v>
      </c>
      <c r="AB68" s="31" t="s">
        <v>306</v>
      </c>
      <c r="AC68" s="31" t="s">
        <v>307</v>
      </c>
      <c r="AD68" s="31">
        <v>82648</v>
      </c>
      <c r="AE68" s="44" t="s">
        <v>308</v>
      </c>
      <c r="AF68" s="45">
        <v>26</v>
      </c>
      <c r="AG68" s="45">
        <v>24</v>
      </c>
      <c r="AH68" s="45">
        <v>29</v>
      </c>
      <c r="AI68" s="19">
        <v>26</v>
      </c>
      <c r="AJ68" s="19">
        <v>3</v>
      </c>
      <c r="AK68" s="31">
        <v>9</v>
      </c>
      <c r="AL68" s="31">
        <v>12</v>
      </c>
      <c r="AM68" s="31">
        <v>3</v>
      </c>
      <c r="AN68" s="37">
        <f>AM68/AL68</f>
        <v>0.25</v>
      </c>
      <c r="AO68" s="31"/>
      <c r="AP68" s="31"/>
      <c r="AQ68" s="31"/>
      <c r="AR68" s="7"/>
    </row>
    <row r="69" spans="26:44" x14ac:dyDescent="0.2">
      <c r="Z69" s="6"/>
      <c r="AA69" s="20" t="s">
        <v>102</v>
      </c>
      <c r="AB69" s="31" t="s">
        <v>309</v>
      </c>
      <c r="AC69" s="31" t="s">
        <v>310</v>
      </c>
      <c r="AD69" s="31">
        <v>60793.1</v>
      </c>
      <c r="AE69" s="44" t="s">
        <v>311</v>
      </c>
      <c r="AF69" s="45">
        <v>23</v>
      </c>
      <c r="AG69" s="45">
        <v>25</v>
      </c>
      <c r="AH69" s="45">
        <v>24</v>
      </c>
      <c r="AI69" s="19">
        <v>24</v>
      </c>
      <c r="AJ69" s="19">
        <v>3</v>
      </c>
      <c r="AK69" s="31">
        <v>9</v>
      </c>
      <c r="AL69" s="31">
        <v>12</v>
      </c>
      <c r="AM69" s="31">
        <v>3</v>
      </c>
      <c r="AN69" s="37">
        <f t="shared" ref="AN69:AN76" si="12">AM69/AL69</f>
        <v>0.25</v>
      </c>
      <c r="AO69" s="19"/>
      <c r="AP69" s="19"/>
      <c r="AQ69" s="19"/>
      <c r="AR69" s="7"/>
    </row>
    <row r="70" spans="26:44" x14ac:dyDescent="0.2">
      <c r="Z70" s="6"/>
      <c r="AA70" s="20" t="s">
        <v>175</v>
      </c>
      <c r="AB70" s="31" t="s">
        <v>312</v>
      </c>
      <c r="AC70" s="31" t="s">
        <v>313</v>
      </c>
      <c r="AD70" s="31">
        <v>74570.2</v>
      </c>
      <c r="AE70" s="44" t="s">
        <v>314</v>
      </c>
      <c r="AF70" s="45">
        <v>48</v>
      </c>
      <c r="AG70" s="45">
        <v>40</v>
      </c>
      <c r="AH70" s="45">
        <v>48</v>
      </c>
      <c r="AI70" s="19">
        <v>45</v>
      </c>
      <c r="AJ70" s="19">
        <v>2</v>
      </c>
      <c r="AK70" s="31">
        <v>26</v>
      </c>
      <c r="AL70" s="31">
        <v>34</v>
      </c>
      <c r="AM70" s="31">
        <v>8</v>
      </c>
      <c r="AN70" s="37">
        <f t="shared" si="12"/>
        <v>0.23529411764705882</v>
      </c>
      <c r="AO70" s="19"/>
      <c r="AP70" s="19"/>
      <c r="AQ70" s="19"/>
      <c r="AR70" s="7"/>
    </row>
    <row r="71" spans="26:44" x14ac:dyDescent="0.2">
      <c r="Z71" s="6"/>
      <c r="AA71" s="20" t="s">
        <v>126</v>
      </c>
      <c r="AB71" s="31" t="s">
        <v>315</v>
      </c>
      <c r="AC71" s="31" t="s">
        <v>316</v>
      </c>
      <c r="AD71" s="31">
        <v>73461.899999999994</v>
      </c>
      <c r="AE71" s="44" t="s">
        <v>317</v>
      </c>
      <c r="AF71" s="45">
        <v>45</v>
      </c>
      <c r="AG71" s="45">
        <v>37</v>
      </c>
      <c r="AH71" s="45">
        <v>37</v>
      </c>
      <c r="AI71" s="19">
        <v>40</v>
      </c>
      <c r="AJ71" s="19">
        <v>2</v>
      </c>
      <c r="AK71" s="31">
        <v>13</v>
      </c>
      <c r="AL71" s="31">
        <v>17</v>
      </c>
      <c r="AM71" s="31">
        <v>4</v>
      </c>
      <c r="AN71" s="37">
        <f t="shared" si="12"/>
        <v>0.23529411764705882</v>
      </c>
      <c r="AO71" s="31"/>
      <c r="AP71" s="31"/>
      <c r="AQ71" s="31"/>
      <c r="AR71" s="7"/>
    </row>
    <row r="72" spans="26:44" x14ac:dyDescent="0.2">
      <c r="Z72" s="6"/>
      <c r="AA72" s="20" t="s">
        <v>175</v>
      </c>
      <c r="AB72" s="31" t="s">
        <v>318</v>
      </c>
      <c r="AC72" s="31" t="s">
        <v>319</v>
      </c>
      <c r="AD72" s="31">
        <v>37310.699999999997</v>
      </c>
      <c r="AE72" s="44" t="s">
        <v>320</v>
      </c>
      <c r="AF72" s="45">
        <v>18</v>
      </c>
      <c r="AG72" s="45">
        <v>21</v>
      </c>
      <c r="AH72" s="45">
        <v>32</v>
      </c>
      <c r="AI72" s="19">
        <v>24</v>
      </c>
      <c r="AJ72" s="19">
        <v>3</v>
      </c>
      <c r="AK72" s="31">
        <v>10</v>
      </c>
      <c r="AL72" s="31">
        <v>13</v>
      </c>
      <c r="AM72" s="31">
        <v>3</v>
      </c>
      <c r="AN72" s="37">
        <f t="shared" si="12"/>
        <v>0.23076923076923078</v>
      </c>
      <c r="AO72" s="19"/>
      <c r="AP72" s="19"/>
      <c r="AQ72" s="19"/>
      <c r="AR72" s="7"/>
    </row>
    <row r="73" spans="26:44" x14ac:dyDescent="0.2">
      <c r="Z73" s="6"/>
      <c r="AA73" s="20" t="s">
        <v>71</v>
      </c>
      <c r="AB73" s="31" t="s">
        <v>321</v>
      </c>
      <c r="AC73" s="31" t="s">
        <v>322</v>
      </c>
      <c r="AD73" s="31">
        <v>103935.8</v>
      </c>
      <c r="AE73" s="44" t="s">
        <v>323</v>
      </c>
      <c r="AF73" s="45">
        <v>42</v>
      </c>
      <c r="AG73" s="45">
        <v>46</v>
      </c>
      <c r="AH73" s="45">
        <v>50</v>
      </c>
      <c r="AI73" s="19">
        <v>46</v>
      </c>
      <c r="AJ73" s="19">
        <v>2</v>
      </c>
      <c r="AK73" s="31">
        <v>17</v>
      </c>
      <c r="AL73" s="31">
        <v>22</v>
      </c>
      <c r="AM73" s="31">
        <v>5</v>
      </c>
      <c r="AN73" s="37">
        <f t="shared" si="12"/>
        <v>0.22727272727272727</v>
      </c>
      <c r="AO73" s="31"/>
      <c r="AP73" s="31"/>
      <c r="AQ73" s="31"/>
      <c r="AR73" s="7"/>
    </row>
    <row r="74" spans="26:44" x14ac:dyDescent="0.2">
      <c r="Z74" s="6"/>
      <c r="AA74" s="20" t="s">
        <v>47</v>
      </c>
      <c r="AB74" s="31" t="s">
        <v>324</v>
      </c>
      <c r="AC74" s="31" t="s">
        <v>325</v>
      </c>
      <c r="AD74" s="31">
        <v>49695.1</v>
      </c>
      <c r="AE74" s="44" t="s">
        <v>326</v>
      </c>
      <c r="AF74" s="45">
        <v>18</v>
      </c>
      <c r="AG74" s="45">
        <v>18</v>
      </c>
      <c r="AH74" s="45">
        <v>31</v>
      </c>
      <c r="AI74" s="19">
        <v>22</v>
      </c>
      <c r="AJ74" s="19">
        <v>3</v>
      </c>
      <c r="AK74" s="31">
        <v>14</v>
      </c>
      <c r="AL74" s="31">
        <v>18</v>
      </c>
      <c r="AM74" s="31">
        <v>4</v>
      </c>
      <c r="AN74" s="37">
        <f t="shared" si="12"/>
        <v>0.22222222222222221</v>
      </c>
      <c r="AO74" s="31"/>
      <c r="AP74" s="31"/>
      <c r="AQ74" s="31"/>
      <c r="AR74" s="7"/>
    </row>
    <row r="75" spans="26:44" x14ac:dyDescent="0.2">
      <c r="Z75" s="6"/>
      <c r="AA75" s="20" t="s">
        <v>47</v>
      </c>
      <c r="AB75" s="31" t="s">
        <v>327</v>
      </c>
      <c r="AC75" s="31" t="s">
        <v>328</v>
      </c>
      <c r="AD75" s="31">
        <v>65323.199999999997</v>
      </c>
      <c r="AE75" s="44" t="s">
        <v>329</v>
      </c>
      <c r="AF75" s="45">
        <v>39</v>
      </c>
      <c r="AG75" s="45">
        <v>38</v>
      </c>
      <c r="AH75" s="45">
        <v>38</v>
      </c>
      <c r="AI75" s="19">
        <v>38</v>
      </c>
      <c r="AJ75" s="19">
        <v>2</v>
      </c>
      <c r="AK75" s="31">
        <v>15</v>
      </c>
      <c r="AL75" s="31">
        <v>19</v>
      </c>
      <c r="AM75" s="31">
        <v>4</v>
      </c>
      <c r="AN75" s="37">
        <f t="shared" si="12"/>
        <v>0.21052631578947367</v>
      </c>
      <c r="AO75" s="19"/>
      <c r="AP75" s="19"/>
      <c r="AQ75" s="19"/>
      <c r="AR75" s="7"/>
    </row>
    <row r="76" spans="26:44" x14ac:dyDescent="0.2">
      <c r="Z76" s="6"/>
      <c r="AA76" s="85" t="s">
        <v>126</v>
      </c>
      <c r="AB76" s="86" t="s">
        <v>330</v>
      </c>
      <c r="AC76" s="86" t="s">
        <v>331</v>
      </c>
      <c r="AD76" s="86">
        <v>84788.6</v>
      </c>
      <c r="AE76" s="87" t="s">
        <v>332</v>
      </c>
      <c r="AF76" s="88">
        <v>84</v>
      </c>
      <c r="AG76" s="88">
        <v>72</v>
      </c>
      <c r="AH76" s="88">
        <v>74</v>
      </c>
      <c r="AI76" s="65">
        <v>77</v>
      </c>
      <c r="AJ76" s="65">
        <v>1</v>
      </c>
      <c r="AK76" s="86">
        <v>16</v>
      </c>
      <c r="AL76" s="86">
        <v>20</v>
      </c>
      <c r="AM76" s="86">
        <v>4</v>
      </c>
      <c r="AN76" s="89">
        <f t="shared" si="12"/>
        <v>0.2</v>
      </c>
      <c r="AR76" s="7"/>
    </row>
    <row r="77" spans="26:44" ht="17" thickBot="1" x14ac:dyDescent="0.25">
      <c r="Z77" s="77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8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2021-05-19T20:25:09Z</dcterms:created>
  <dcterms:modified xsi:type="dcterms:W3CDTF">2021-06-21T19:57:01Z</dcterms:modified>
</cp:coreProperties>
</file>