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OneDrive\Documents\POSTDOC\Projects\pge2\data\paper\ELIFE_revisions\sup_tables\"/>
    </mc:Choice>
  </mc:AlternateContent>
  <bookViews>
    <workbookView xWindow="0" yWindow="0" windowWidth="20508" windowHeight="10512" tabRatio="857" activeTab="4"/>
  </bookViews>
  <sheets>
    <sheet name="README" sheetId="9" r:id="rId1"/>
    <sheet name="Fig1F-H" sheetId="2" r:id="rId2"/>
    <sheet name="Fig1-sup1C-F" sheetId="8" r:id="rId3"/>
    <sheet name="Fig1-sup2C-D and G-H" sheetId="7" r:id="rId4"/>
    <sheet name="Fig1-sup3C-D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6" l="1"/>
  <c r="D33" i="6"/>
  <c r="E33" i="6"/>
  <c r="F33" i="6"/>
  <c r="G33" i="6"/>
  <c r="H33" i="6"/>
  <c r="I33" i="6"/>
  <c r="J33" i="6"/>
  <c r="K33" i="6"/>
  <c r="C34" i="6"/>
  <c r="D34" i="6"/>
  <c r="E34" i="6"/>
  <c r="F34" i="6"/>
  <c r="G34" i="6"/>
  <c r="H34" i="6"/>
  <c r="I34" i="6"/>
  <c r="J34" i="6"/>
  <c r="K34" i="6"/>
  <c r="C35" i="6"/>
  <c r="D35" i="6"/>
  <c r="E35" i="6"/>
  <c r="F35" i="6"/>
  <c r="G35" i="6"/>
  <c r="H35" i="6"/>
  <c r="I35" i="6"/>
  <c r="J35" i="6"/>
  <c r="K35" i="6"/>
  <c r="C36" i="6"/>
  <c r="D36" i="6"/>
  <c r="E36" i="6"/>
  <c r="F36" i="6"/>
  <c r="G36" i="6"/>
  <c r="H36" i="6"/>
  <c r="I36" i="6"/>
  <c r="J36" i="6"/>
  <c r="K36" i="6"/>
  <c r="C37" i="6"/>
  <c r="D37" i="6"/>
  <c r="E37" i="6"/>
  <c r="F37" i="6"/>
  <c r="G37" i="6"/>
  <c r="H37" i="6"/>
  <c r="I37" i="6"/>
  <c r="J37" i="6"/>
  <c r="K37" i="6"/>
  <c r="C38" i="6"/>
  <c r="D38" i="6"/>
  <c r="E38" i="6"/>
  <c r="F38" i="6"/>
  <c r="G38" i="6"/>
  <c r="H38" i="6"/>
  <c r="I38" i="6"/>
  <c r="J38" i="6"/>
  <c r="K38" i="6"/>
  <c r="C39" i="6"/>
  <c r="D39" i="6"/>
  <c r="E39" i="6"/>
  <c r="F39" i="6"/>
  <c r="G39" i="6"/>
  <c r="H39" i="6"/>
  <c r="I39" i="6"/>
  <c r="J39" i="6"/>
  <c r="K39" i="6"/>
  <c r="C40" i="6"/>
  <c r="D40" i="6"/>
  <c r="E40" i="6"/>
  <c r="F40" i="6"/>
  <c r="G40" i="6"/>
  <c r="H40" i="6"/>
  <c r="I40" i="6"/>
  <c r="J40" i="6"/>
  <c r="K40" i="6"/>
  <c r="B34" i="6"/>
  <c r="B35" i="6"/>
  <c r="B36" i="6"/>
  <c r="B37" i="6"/>
  <c r="B38" i="6"/>
  <c r="B39" i="6"/>
  <c r="B40" i="6"/>
  <c r="B33" i="6"/>
  <c r="C30" i="6"/>
  <c r="D30" i="6"/>
  <c r="E30" i="6"/>
  <c r="F30" i="6"/>
  <c r="G30" i="6"/>
  <c r="H30" i="6"/>
  <c r="I30" i="6"/>
  <c r="J30" i="6"/>
  <c r="K30" i="6"/>
  <c r="B30" i="6"/>
  <c r="E13" i="6"/>
  <c r="I13" i="6"/>
  <c r="D14" i="6"/>
  <c r="H14" i="6"/>
  <c r="C15" i="6"/>
  <c r="G15" i="6"/>
  <c r="K15" i="6"/>
  <c r="E17" i="6"/>
  <c r="I17" i="6"/>
  <c r="B14" i="6"/>
  <c r="B12" i="6"/>
  <c r="C9" i="6"/>
  <c r="C12" i="6" s="1"/>
  <c r="D9" i="6"/>
  <c r="D15" i="6" s="1"/>
  <c r="E9" i="6"/>
  <c r="E14" i="6" s="1"/>
  <c r="F9" i="6"/>
  <c r="F13" i="6" s="1"/>
  <c r="G9" i="6"/>
  <c r="G12" i="6" s="1"/>
  <c r="H9" i="6"/>
  <c r="H15" i="6" s="1"/>
  <c r="I9" i="6"/>
  <c r="I14" i="6" s="1"/>
  <c r="J9" i="6"/>
  <c r="J13" i="6" s="1"/>
  <c r="K9" i="6"/>
  <c r="K12" i="6" s="1"/>
  <c r="B9" i="6"/>
  <c r="B15" i="6" s="1"/>
  <c r="C63" i="7"/>
  <c r="C66" i="7" s="1"/>
  <c r="D63" i="7"/>
  <c r="D67" i="7" s="1"/>
  <c r="E63" i="7"/>
  <c r="E68" i="7" s="1"/>
  <c r="B63" i="7"/>
  <c r="B70" i="7" s="1"/>
  <c r="C7" i="7"/>
  <c r="C11" i="7" s="1"/>
  <c r="B7" i="7"/>
  <c r="B12" i="7" s="1"/>
  <c r="C70" i="8"/>
  <c r="D70" i="8"/>
  <c r="E70" i="8"/>
  <c r="F70" i="8"/>
  <c r="C71" i="8"/>
  <c r="D71" i="8"/>
  <c r="E71" i="8"/>
  <c r="F71" i="8"/>
  <c r="C72" i="8"/>
  <c r="D72" i="8"/>
  <c r="E72" i="8"/>
  <c r="F72" i="8"/>
  <c r="C73" i="8"/>
  <c r="D73" i="8"/>
  <c r="E73" i="8"/>
  <c r="F73" i="8"/>
  <c r="C74" i="8"/>
  <c r="D74" i="8"/>
  <c r="E74" i="8"/>
  <c r="F74" i="8"/>
  <c r="B71" i="8"/>
  <c r="B72" i="8"/>
  <c r="B73" i="8"/>
  <c r="B74" i="8"/>
  <c r="B70" i="8"/>
  <c r="C66" i="8"/>
  <c r="D66" i="8"/>
  <c r="E66" i="8"/>
  <c r="F66" i="8"/>
  <c r="B66" i="8"/>
  <c r="C67" i="7" l="1"/>
  <c r="C72" i="7"/>
  <c r="D72" i="7"/>
  <c r="D69" i="7"/>
  <c r="C69" i="7"/>
  <c r="C71" i="7"/>
  <c r="D68" i="7"/>
  <c r="E69" i="7"/>
  <c r="C68" i="7"/>
  <c r="F16" i="6"/>
  <c r="F12" i="6"/>
  <c r="B17" i="6"/>
  <c r="B13" i="6"/>
  <c r="H17" i="6"/>
  <c r="D17" i="6"/>
  <c r="I16" i="6"/>
  <c r="E16" i="6"/>
  <c r="J15" i="6"/>
  <c r="F15" i="6"/>
  <c r="K14" i="6"/>
  <c r="G14" i="6"/>
  <c r="C14" i="6"/>
  <c r="H13" i="6"/>
  <c r="D13" i="6"/>
  <c r="I12" i="6"/>
  <c r="E12" i="6"/>
  <c r="J16" i="6"/>
  <c r="J12" i="6"/>
  <c r="B16" i="6"/>
  <c r="K17" i="6"/>
  <c r="G17" i="6"/>
  <c r="C17" i="6"/>
  <c r="H16" i="6"/>
  <c r="D16" i="6"/>
  <c r="I15" i="6"/>
  <c r="E15" i="6"/>
  <c r="J14" i="6"/>
  <c r="F14" i="6"/>
  <c r="K13" i="6"/>
  <c r="G13" i="6"/>
  <c r="C13" i="6"/>
  <c r="H12" i="6"/>
  <c r="D12" i="6"/>
  <c r="J17" i="6"/>
  <c r="F17" i="6"/>
  <c r="K16" i="6"/>
  <c r="G16" i="6"/>
  <c r="C16" i="6"/>
  <c r="B66" i="7"/>
  <c r="B69" i="7"/>
  <c r="B72" i="7"/>
  <c r="B68" i="7"/>
  <c r="E70" i="7"/>
  <c r="E66" i="7"/>
  <c r="B71" i="7"/>
  <c r="B67" i="7"/>
  <c r="E71" i="7"/>
  <c r="D70" i="7"/>
  <c r="E67" i="7"/>
  <c r="D66" i="7"/>
  <c r="E72" i="7"/>
  <c r="D71" i="7"/>
  <c r="C70" i="7"/>
  <c r="B11" i="7"/>
  <c r="C10" i="7"/>
  <c r="B10" i="7"/>
  <c r="C13" i="7"/>
  <c r="B13" i="7"/>
  <c r="C12" i="7"/>
  <c r="G56" i="8"/>
  <c r="F56" i="8"/>
  <c r="E56" i="8"/>
  <c r="D56" i="8"/>
  <c r="C56" i="8"/>
  <c r="G55" i="8"/>
  <c r="F55" i="8"/>
  <c r="E55" i="8"/>
  <c r="D55" i="8"/>
  <c r="C55" i="8"/>
  <c r="G54" i="8"/>
  <c r="F54" i="8"/>
  <c r="E54" i="8"/>
  <c r="D54" i="8"/>
  <c r="C54" i="8"/>
  <c r="G53" i="8"/>
  <c r="F53" i="8"/>
  <c r="E53" i="8"/>
  <c r="D53" i="8"/>
  <c r="C53" i="8"/>
  <c r="G52" i="8"/>
  <c r="F52" i="8"/>
  <c r="E52" i="8"/>
  <c r="D52" i="8"/>
  <c r="C52" i="8"/>
  <c r="G51" i="8"/>
  <c r="F51" i="8"/>
  <c r="E51" i="8"/>
  <c r="D51" i="8"/>
  <c r="C51" i="8"/>
  <c r="G50" i="8"/>
  <c r="F50" i="8"/>
  <c r="E50" i="8"/>
  <c r="D50" i="8"/>
  <c r="C50" i="8"/>
  <c r="G49" i="8"/>
  <c r="F49" i="8"/>
  <c r="E49" i="8"/>
  <c r="D49" i="8"/>
  <c r="C49" i="8"/>
  <c r="G48" i="8"/>
  <c r="F48" i="8"/>
  <c r="E48" i="8"/>
  <c r="D48" i="8"/>
  <c r="C48" i="8"/>
  <c r="G47" i="8"/>
  <c r="F47" i="8"/>
  <c r="E47" i="8"/>
  <c r="D47" i="8"/>
  <c r="C47" i="8"/>
  <c r="B29" i="8"/>
  <c r="B28" i="8"/>
  <c r="B27" i="8"/>
  <c r="F22" i="8"/>
  <c r="O22" i="8" s="1"/>
  <c r="F21" i="8"/>
  <c r="O21" i="8" s="1"/>
  <c r="N20" i="8"/>
  <c r="L20" i="8"/>
  <c r="F20" i="8"/>
  <c r="O20" i="8" s="1"/>
  <c r="L19" i="8"/>
  <c r="F19" i="8"/>
  <c r="O19" i="8" s="1"/>
  <c r="F18" i="8"/>
  <c r="O18" i="8" s="1"/>
  <c r="N17" i="8"/>
  <c r="F17" i="8"/>
  <c r="O17" i="8" s="1"/>
  <c r="N16" i="8"/>
  <c r="L16" i="8"/>
  <c r="F16" i="8"/>
  <c r="O16" i="8" s="1"/>
  <c r="L15" i="8"/>
  <c r="F15" i="8"/>
  <c r="O15" i="8" s="1"/>
  <c r="F14" i="8"/>
  <c r="O14" i="8" s="1"/>
  <c r="N13" i="8"/>
  <c r="F13" i="8"/>
  <c r="O13" i="8" s="1"/>
  <c r="N12" i="8"/>
  <c r="L12" i="8"/>
  <c r="F12" i="8"/>
  <c r="O12" i="8" s="1"/>
  <c r="L11" i="8"/>
  <c r="F11" i="8"/>
  <c r="O11" i="8" s="1"/>
  <c r="F10" i="8"/>
  <c r="O10" i="8" s="1"/>
  <c r="N9" i="8"/>
  <c r="F9" i="8"/>
  <c r="O9" i="8" s="1"/>
  <c r="N8" i="8"/>
  <c r="L8" i="8"/>
  <c r="F8" i="8"/>
  <c r="O8" i="8" s="1"/>
  <c r="L7" i="8"/>
  <c r="F7" i="8"/>
  <c r="O7" i="8" s="1"/>
  <c r="F6" i="8"/>
  <c r="O6" i="8" s="1"/>
  <c r="N5" i="8"/>
  <c r="F5" i="8"/>
  <c r="O5" i="8" s="1"/>
  <c r="N4" i="8"/>
  <c r="L4" i="8"/>
  <c r="F4" i="8"/>
  <c r="O4" i="8" s="1"/>
  <c r="L6" i="8" l="1"/>
  <c r="N7" i="8"/>
  <c r="L10" i="8"/>
  <c r="N11" i="8"/>
  <c r="L14" i="8"/>
  <c r="N15" i="8"/>
  <c r="L18" i="8"/>
  <c r="N19" i="8"/>
  <c r="L22" i="8"/>
  <c r="L5" i="8"/>
  <c r="N6" i="8"/>
  <c r="L9" i="8"/>
  <c r="N10" i="8"/>
  <c r="L13" i="8"/>
  <c r="N14" i="8"/>
  <c r="L17" i="8"/>
  <c r="N18" i="8"/>
  <c r="L21" i="8"/>
  <c r="N22" i="8"/>
  <c r="N21" i="8"/>
  <c r="M4" i="8"/>
  <c r="T4" i="8" s="1"/>
  <c r="R4" i="8"/>
  <c r="P4" i="8" s="1"/>
  <c r="M5" i="8"/>
  <c r="T5" i="8" s="1"/>
  <c r="R5" i="8"/>
  <c r="P5" i="8" s="1"/>
  <c r="M6" i="8"/>
  <c r="T6" i="8" s="1"/>
  <c r="R6" i="8"/>
  <c r="P6" i="8" s="1"/>
  <c r="M7" i="8"/>
  <c r="T7" i="8" s="1"/>
  <c r="R7" i="8"/>
  <c r="P7" i="8" s="1"/>
  <c r="M8" i="8"/>
  <c r="T8" i="8" s="1"/>
  <c r="R8" i="8"/>
  <c r="P8" i="8" s="1"/>
  <c r="M9" i="8"/>
  <c r="R9" i="8"/>
  <c r="P9" i="8" s="1"/>
  <c r="M10" i="8"/>
  <c r="T10" i="8" s="1"/>
  <c r="R10" i="8"/>
  <c r="P10" i="8" s="1"/>
  <c r="M11" i="8"/>
  <c r="R11" i="8"/>
  <c r="P11" i="8" s="1"/>
  <c r="M12" i="8"/>
  <c r="T12" i="8" s="1"/>
  <c r="R12" i="8"/>
  <c r="P12" i="8" s="1"/>
  <c r="M13" i="8"/>
  <c r="T13" i="8" s="1"/>
  <c r="R13" i="8"/>
  <c r="P13" i="8" s="1"/>
  <c r="M14" i="8"/>
  <c r="T14" i="8" s="1"/>
  <c r="R14" i="8"/>
  <c r="P14" i="8" s="1"/>
  <c r="M15" i="8"/>
  <c r="T15" i="8" s="1"/>
  <c r="R15" i="8"/>
  <c r="P15" i="8" s="1"/>
  <c r="M16" i="8"/>
  <c r="T16" i="8" s="1"/>
  <c r="R16" i="8"/>
  <c r="P16" i="8" s="1"/>
  <c r="M17" i="8"/>
  <c r="R17" i="8"/>
  <c r="P17" i="8" s="1"/>
  <c r="M18" i="8"/>
  <c r="T18" i="8" s="1"/>
  <c r="R18" i="8"/>
  <c r="P18" i="8" s="1"/>
  <c r="M19" i="8"/>
  <c r="R19" i="8"/>
  <c r="P19" i="8" s="1"/>
  <c r="M20" i="8"/>
  <c r="T20" i="8" s="1"/>
  <c r="R20" i="8"/>
  <c r="P20" i="8" s="1"/>
  <c r="M21" i="8"/>
  <c r="R21" i="8"/>
  <c r="P21" i="8" s="1"/>
  <c r="M22" i="8"/>
  <c r="T22" i="8" s="1"/>
  <c r="R22" i="8"/>
  <c r="P22" i="8" s="1"/>
  <c r="T21" i="8" l="1"/>
  <c r="T17" i="8"/>
  <c r="T11" i="8"/>
  <c r="T9" i="8"/>
  <c r="C27" i="8" s="1"/>
  <c r="T19" i="8"/>
  <c r="C29" i="8"/>
  <c r="C28" i="8"/>
  <c r="F9" i="2" l="1"/>
  <c r="F15" i="2" s="1"/>
  <c r="E9" i="2"/>
  <c r="E16" i="2" s="1"/>
  <c r="D9" i="2"/>
  <c r="D17" i="2" s="1"/>
  <c r="C9" i="2"/>
  <c r="C18" i="2" s="1"/>
  <c r="B9" i="2"/>
  <c r="B15" i="2" l="1"/>
  <c r="B13" i="2"/>
  <c r="E13" i="2"/>
  <c r="C15" i="2"/>
  <c r="D34" i="2" s="1"/>
  <c r="D15" i="2"/>
  <c r="D18" i="2"/>
  <c r="E18" i="2"/>
  <c r="D14" i="2"/>
  <c r="E15" i="2"/>
  <c r="E14" i="2"/>
  <c r="E17" i="2"/>
  <c r="C34" i="2"/>
  <c r="B16" i="2"/>
  <c r="F17" i="2"/>
  <c r="F16" i="2"/>
  <c r="F13" i="2"/>
  <c r="C16" i="2"/>
  <c r="B17" i="2"/>
  <c r="C13" i="2"/>
  <c r="B14" i="2"/>
  <c r="F14" i="2"/>
  <c r="D16" i="2"/>
  <c r="C17" i="2"/>
  <c r="B18" i="2"/>
  <c r="F18" i="2"/>
  <c r="D13" i="2"/>
  <c r="C14" i="2"/>
  <c r="E36" i="2" l="1"/>
  <c r="B32" i="2"/>
  <c r="E32" i="2"/>
  <c r="B33" i="2"/>
  <c r="F34" i="2"/>
  <c r="B34" i="2"/>
  <c r="E34" i="2"/>
  <c r="C32" i="2"/>
  <c r="F37" i="2"/>
  <c r="F33" i="2"/>
  <c r="C35" i="2"/>
  <c r="F36" i="2"/>
  <c r="E33" i="2"/>
  <c r="B37" i="2"/>
  <c r="F32" i="2"/>
  <c r="B35" i="2"/>
  <c r="C37" i="2"/>
  <c r="E35" i="2"/>
  <c r="C33" i="2"/>
  <c r="C36" i="2"/>
  <c r="E37" i="2"/>
  <c r="D33" i="2"/>
  <c r="D32" i="2"/>
  <c r="D35" i="2"/>
  <c r="B36" i="2"/>
  <c r="F35" i="2"/>
  <c r="D37" i="2"/>
  <c r="D36" i="2"/>
</calcChain>
</file>

<file path=xl/sharedStrings.xml><?xml version="1.0" encoding="utf-8"?>
<sst xmlns="http://schemas.openxmlformats.org/spreadsheetml/2006/main" count="375" uniqueCount="165">
  <si>
    <t>LSK</t>
  </si>
  <si>
    <t>HSC</t>
  </si>
  <si>
    <t>control</t>
  </si>
  <si>
    <t>indo</t>
  </si>
  <si>
    <t>GCSF</t>
  </si>
  <si>
    <t>ct</t>
  </si>
  <si>
    <t>dmPGE2</t>
  </si>
  <si>
    <t>pIC</t>
  </si>
  <si>
    <t>Sum</t>
  </si>
  <si>
    <t>Metabolism</t>
  </si>
  <si>
    <t>Quiescent</t>
  </si>
  <si>
    <t>Activated</t>
  </si>
  <si>
    <t>Interferon</t>
  </si>
  <si>
    <t>Cell numbers/treatment and cluster</t>
  </si>
  <si>
    <t>G-CSF</t>
  </si>
  <si>
    <t>Poly(I:C)</t>
  </si>
  <si>
    <t>MPP1</t>
  </si>
  <si>
    <t>MPP2</t>
  </si>
  <si>
    <t>MPP3/4</t>
  </si>
  <si>
    <t>Primed</t>
  </si>
  <si>
    <t>MPP0</t>
  </si>
  <si>
    <t>ct_f</t>
  </si>
  <si>
    <t>indo_f</t>
  </si>
  <si>
    <t>GCSF_f</t>
  </si>
  <si>
    <t>dmPGE2_f</t>
  </si>
  <si>
    <t>pIC_f</t>
  </si>
  <si>
    <t>ct_m</t>
  </si>
  <si>
    <t>indo_m</t>
  </si>
  <si>
    <t>GCSF_m</t>
  </si>
  <si>
    <t>dmPGE2_m</t>
  </si>
  <si>
    <t>pIC_m</t>
  </si>
  <si>
    <t>HSC_ct</t>
  </si>
  <si>
    <t>MPP1_ct</t>
  </si>
  <si>
    <t>HSC_dmPGE2</t>
  </si>
  <si>
    <t>MPP1_dmPGE2</t>
  </si>
  <si>
    <t>Stem cell</t>
  </si>
  <si>
    <t>Analyzed Events</t>
  </si>
  <si>
    <t>Sample:</t>
  </si>
  <si>
    <t>Cell dose</t>
  </si>
  <si>
    <t>Total donor</t>
  </si>
  <si>
    <t>Total helper</t>
  </si>
  <si>
    <t>Total recipient</t>
  </si>
  <si>
    <t>Total number of live cells</t>
  </si>
  <si>
    <t>Donor myeloid</t>
  </si>
  <si>
    <t>Donor B-cells</t>
  </si>
  <si>
    <t>Donor T-cells</t>
  </si>
  <si>
    <t>Donor other</t>
  </si>
  <si>
    <t>Rest</t>
  </si>
  <si>
    <t>Donor total</t>
  </si>
  <si>
    <t>Engrafted</t>
  </si>
  <si>
    <t>180206_T26_5LT_008.fcs</t>
  </si>
  <si>
    <t>180206_T26_5LT_004.fcs</t>
  </si>
  <si>
    <t>180206_T26_5LT_002.fcs</t>
  </si>
  <si>
    <t>180206_T26_5LT_003.fcs</t>
  </si>
  <si>
    <t>180206_T26_5LT_005.fcs</t>
  </si>
  <si>
    <t>180206_T26_5LT_006.fcs</t>
  </si>
  <si>
    <t>180206_T26_5LT_001.fcs</t>
  </si>
  <si>
    <t>180206_T26_5LT_007.fcs</t>
  </si>
  <si>
    <t>180206_T26_15LT_009.fcs</t>
  </si>
  <si>
    <t>180206_T26_15LT_011.fcs</t>
  </si>
  <si>
    <t>180206_T26_15LT_010.fcs</t>
  </si>
  <si>
    <t>180206_T26_15LT_013.fcs</t>
  </si>
  <si>
    <t>180206_T26_15LT_014.fcs</t>
  </si>
  <si>
    <t>180206_T26_15LT_015.fcs</t>
  </si>
  <si>
    <t>180206_T26_15LT_012.fcs</t>
  </si>
  <si>
    <t>180206_T26_50LT_022.fcs</t>
  </si>
  <si>
    <t>180206_T26_50LT_021.fcs</t>
  </si>
  <si>
    <t>180206_T26_50LT_017.fcs</t>
  </si>
  <si>
    <t>180206_T26_50LT_019.fcs</t>
  </si>
  <si>
    <t>elda 0.1%</t>
  </si>
  <si>
    <t>cell dose</t>
  </si>
  <si>
    <t>number tested</t>
  </si>
  <si>
    <t>positive</t>
  </si>
  <si>
    <t>label</t>
  </si>
  <si>
    <t>Sorted Events (recorded between 1.1-1.7 MIO/sample)</t>
  </si>
  <si>
    <t>MPP3</t>
  </si>
  <si>
    <t>190515_pIC_female.fcs</t>
  </si>
  <si>
    <t>190515_pIC_male.fcs</t>
  </si>
  <si>
    <t>190515_p2_female.fcs</t>
  </si>
  <si>
    <t>190515_p2_male.fcs</t>
  </si>
  <si>
    <t>190517_indo_female.fcs</t>
  </si>
  <si>
    <t>190517_indo_male.fcs</t>
  </si>
  <si>
    <t>190517_ct_female.fcs</t>
  </si>
  <si>
    <t>190517_ct_male.fcs</t>
  </si>
  <si>
    <t>190520_GCSF_female.fcs</t>
  </si>
  <si>
    <t>190520_GCSF_male.fcs</t>
  </si>
  <si>
    <t>% within LSK</t>
  </si>
  <si>
    <t>Rep_1</t>
  </si>
  <si>
    <t>Rep_2</t>
  </si>
  <si>
    <t>Figure 1 -supplement 1C, Chimerism of transplant at 4 months</t>
  </si>
  <si>
    <t>Figure 1 -supplement 1D, Numbers used for ELDA</t>
  </si>
  <si>
    <t>Figure 1 -supplement 1E, proportion of HSCs and MPPs obtained from FACS for treatments and sex</t>
  </si>
  <si>
    <t>For stacked bargraphs both absolute numbers of occurences (events on FACS, cells, genes) are provided</t>
  </si>
  <si>
    <t>Proportions are recalculated in the document</t>
  </si>
  <si>
    <t xml:space="preserve">Example </t>
  </si>
  <si>
    <t>All final numbers used in the graphs are hightlighed in yellow (see example below)</t>
  </si>
  <si>
    <t>Treatment</t>
  </si>
  <si>
    <t>equivalent to</t>
  </si>
  <si>
    <t>Cell type</t>
  </si>
  <si>
    <t>LT</t>
  </si>
  <si>
    <t xml:space="preserve">ct, </t>
  </si>
  <si>
    <t>indomethacin</t>
  </si>
  <si>
    <t>p2</t>
  </si>
  <si>
    <t>Figure 1 -supplement 1F, proportion of HSCs and MPPs reassembled into the LSK compartment used for single cell analysis</t>
  </si>
  <si>
    <t>sum</t>
  </si>
  <si>
    <t>number of cells</t>
  </si>
  <si>
    <t>Figure 1 -supplement 2C, Proportion of cells between HSC clusters for Replicate 1 and 2</t>
  </si>
  <si>
    <t>Condition</t>
  </si>
  <si>
    <t>Replicate 1</t>
  </si>
  <si>
    <t>Replicate 2</t>
  </si>
  <si>
    <t>Rep_2, Rep2</t>
  </si>
  <si>
    <t>Rep_1, Rep1</t>
  </si>
  <si>
    <t>Figure 1 -supplement 2H, Proportion of cells between clusters of combination HSC/MPP1 for control and dmPGE2 treatments</t>
  </si>
  <si>
    <t>cells/sample</t>
  </si>
  <si>
    <t>Sex</t>
  </si>
  <si>
    <t>male</t>
  </si>
  <si>
    <t>female</t>
  </si>
  <si>
    <t>m</t>
  </si>
  <si>
    <t>f</t>
  </si>
  <si>
    <t>Figure 1 -supplement 3C, Proportion of cells between HSC clusters for male and female</t>
  </si>
  <si>
    <t>Figure 1 -supplement 3D, Proportion of cells between LSK clusters for male and female</t>
  </si>
  <si>
    <t>Figure 1F: Proportion of Clusters per treatment</t>
  </si>
  <si>
    <t>cells/clusters</t>
  </si>
  <si>
    <t>cells/treatment</t>
  </si>
  <si>
    <t>Figure 1G: Proportion of treated cells per cluster (normalized to absolute numbers of cells/treatment)</t>
  </si>
  <si>
    <t>Formula for 1G (non-transposed)</t>
  </si>
  <si>
    <t>Figure 1 HSC proportions between different treatments and clusters</t>
  </si>
  <si>
    <t>5 HSCs</t>
  </si>
  <si>
    <t>15 HSCs</t>
  </si>
  <si>
    <t>50 HSCs</t>
  </si>
  <si>
    <t>different terminologies are used - dictionary</t>
  </si>
  <si>
    <t xml:space="preserve">Figure 1H: p-values (hypergeometric test) for pairwise comparisons </t>
  </si>
  <si>
    <t>Quiescent_1</t>
  </si>
  <si>
    <t>Activated_1</t>
  </si>
  <si>
    <t>Metabolism_1</t>
  </si>
  <si>
    <t>Interferon_1</t>
  </si>
  <si>
    <t>Quiescent_2</t>
  </si>
  <si>
    <t>Activated_2</t>
  </si>
  <si>
    <t>Metabolism_2</t>
  </si>
  <si>
    <t>Interferon_2</t>
  </si>
  <si>
    <t xml:space="preserve">Figure 1 -supplement 2D, p-values (hypergeometric test) for pairwise comparisons </t>
  </si>
  <si>
    <t>mean</t>
  </si>
  <si>
    <t>standard deviation</t>
  </si>
  <si>
    <t>one-way ANOVA test: (statistic=2650.7213330329714, pvalue=0.0)</t>
  </si>
  <si>
    <t>group1</t>
  </si>
  <si>
    <t>group2</t>
  </si>
  <si>
    <t>meandiff</t>
  </si>
  <si>
    <t>p-adj</t>
  </si>
  <si>
    <t>reject</t>
  </si>
  <si>
    <t>lower CI (95%)</t>
  </si>
  <si>
    <t>upper CI (95%)</t>
  </si>
  <si>
    <t>Tukey HSD, FWER=0.05</t>
  </si>
  <si>
    <t>Figure 1 -supplement 2G mean Activated score per HSC clusters and statistical tests for mean comparison</t>
  </si>
  <si>
    <t>Cell cycle</t>
  </si>
  <si>
    <t>Cell cycle-2</t>
  </si>
  <si>
    <t>Cell cycle-1</t>
  </si>
  <si>
    <t>Acute activation</t>
  </si>
  <si>
    <t>LSK-Primed</t>
  </si>
  <si>
    <t>LSK-Metabolism</t>
  </si>
  <si>
    <t>LSK-Primitive</t>
  </si>
  <si>
    <t>LSK-Cell cycle</t>
  </si>
  <si>
    <t>LSK-Acute activation</t>
  </si>
  <si>
    <t>LSK-Interferon</t>
  </si>
  <si>
    <t>LSK-Interferon cell-cycle</t>
  </si>
  <si>
    <t>LSK-Myeloid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</si>
</sst>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0"/>
      <color rgb="FFFF0000"/>
      <name val="Var(--jp-code-font-family)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3" fillId="0" borderId="0" xfId="2"/>
    <xf numFmtId="9" fontId="0" fillId="0" borderId="0" xfId="3" applyFont="1"/>
    <xf numFmtId="164" fontId="3" fillId="0" borderId="0" xfId="2" applyNumberFormat="1"/>
    <xf numFmtId="10" fontId="0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0" fillId="2" borderId="1" xfId="0" applyFill="1" applyBorder="1"/>
    <xf numFmtId="10" fontId="0" fillId="2" borderId="1" xfId="1" applyNumberFormat="1" applyFont="1" applyFill="1" applyBorder="1"/>
    <xf numFmtId="10" fontId="0" fillId="2" borderId="1" xfId="0" applyNumberFormat="1" applyFill="1" applyBorder="1"/>
    <xf numFmtId="0" fontId="2" fillId="0" borderId="0" xfId="0" applyFont="1"/>
    <xf numFmtId="0" fontId="0" fillId="2" borderId="1" xfId="0" applyFill="1" applyBorder="1" applyAlignment="1">
      <alignment wrapText="1"/>
    </xf>
    <xf numFmtId="9" fontId="0" fillId="2" borderId="1" xfId="1" applyNumberFormat="1" applyFont="1" applyFill="1" applyBorder="1"/>
    <xf numFmtId="164" fontId="0" fillId="2" borderId="1" xfId="1" applyNumberFormat="1" applyFont="1" applyFill="1" applyBorder="1"/>
    <xf numFmtId="9" fontId="0" fillId="2" borderId="1" xfId="3" applyFont="1" applyFill="1" applyBorder="1"/>
    <xf numFmtId="0" fontId="0" fillId="0" borderId="0" xfId="2" applyFont="1"/>
    <xf numFmtId="0" fontId="2" fillId="0" borderId="0" xfId="2" applyFont="1"/>
    <xf numFmtId="0" fontId="0" fillId="2" borderId="1" xfId="2" applyFont="1" applyFill="1" applyBorder="1"/>
    <xf numFmtId="164" fontId="0" fillId="2" borderId="1" xfId="2" applyNumberFormat="1" applyFont="1" applyFill="1" applyBorder="1"/>
    <xf numFmtId="164" fontId="0" fillId="0" borderId="0" xfId="2" applyNumberFormat="1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H25" sqref="H25"/>
    </sheetView>
  </sheetViews>
  <sheetFormatPr defaultRowHeight="14.4"/>
  <cols>
    <col min="1" max="1" width="10.77734375" customWidth="1"/>
  </cols>
  <sheetData>
    <row r="1" spans="1:2">
      <c r="A1" t="s">
        <v>92</v>
      </c>
    </row>
    <row r="2" spans="1:2">
      <c r="A2" t="s">
        <v>93</v>
      </c>
    </row>
    <row r="3" spans="1:2">
      <c r="A3" t="s">
        <v>95</v>
      </c>
    </row>
    <row r="4" spans="1:2">
      <c r="A4" s="10" t="s">
        <v>94</v>
      </c>
    </row>
    <row r="7" spans="1:2">
      <c r="A7" t="s">
        <v>130</v>
      </c>
    </row>
    <row r="8" spans="1:2">
      <c r="A8" t="s">
        <v>96</v>
      </c>
      <c r="B8" t="s">
        <v>97</v>
      </c>
    </row>
    <row r="9" spans="1:2">
      <c r="A9" t="s">
        <v>2</v>
      </c>
      <c r="B9" t="s">
        <v>100</v>
      </c>
    </row>
    <row r="10" spans="1:2">
      <c r="A10" t="s">
        <v>101</v>
      </c>
      <c r="B10" t="s">
        <v>3</v>
      </c>
    </row>
    <row r="11" spans="1:2">
      <c r="A11" t="s">
        <v>14</v>
      </c>
      <c r="B11" t="s">
        <v>4</v>
      </c>
    </row>
    <row r="12" spans="1:2">
      <c r="A12" t="s">
        <v>6</v>
      </c>
      <c r="B12" t="s">
        <v>102</v>
      </c>
    </row>
    <row r="13" spans="1:2">
      <c r="A13" t="s">
        <v>15</v>
      </c>
      <c r="B13" t="s">
        <v>7</v>
      </c>
    </row>
    <row r="15" spans="1:2">
      <c r="A15" t="s">
        <v>98</v>
      </c>
      <c r="B15" t="s">
        <v>97</v>
      </c>
    </row>
    <row r="16" spans="1:2">
      <c r="A16" t="s">
        <v>1</v>
      </c>
      <c r="B16" t="s">
        <v>99</v>
      </c>
    </row>
    <row r="17" spans="1:2">
      <c r="A17" t="s">
        <v>0</v>
      </c>
    </row>
    <row r="19" spans="1:2">
      <c r="A19" t="s">
        <v>107</v>
      </c>
    </row>
    <row r="20" spans="1:2">
      <c r="A20" t="s">
        <v>108</v>
      </c>
      <c r="B20" t="s">
        <v>111</v>
      </c>
    </row>
    <row r="21" spans="1:2">
      <c r="A21" t="s">
        <v>109</v>
      </c>
      <c r="B21" t="s">
        <v>110</v>
      </c>
    </row>
    <row r="23" spans="1:2">
      <c r="A23" t="s">
        <v>114</v>
      </c>
    </row>
    <row r="24" spans="1:2">
      <c r="A24" t="s">
        <v>115</v>
      </c>
      <c r="B24" t="s">
        <v>117</v>
      </c>
    </row>
    <row r="25" spans="1:2">
      <c r="A25" t="s">
        <v>116</v>
      </c>
      <c r="B2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36" sqref="A36"/>
    </sheetView>
  </sheetViews>
  <sheetFormatPr defaultColWidth="12.44140625" defaultRowHeight="15.6"/>
  <cols>
    <col min="1" max="1" width="12.44140625" style="3"/>
    <col min="2" max="2" width="15.109375" style="3" customWidth="1"/>
    <col min="3" max="16384" width="12.44140625" style="3"/>
  </cols>
  <sheetData>
    <row r="1" spans="1:8">
      <c r="A1" s="13" t="s">
        <v>126</v>
      </c>
      <c r="B1" s="18"/>
      <c r="C1" s="18"/>
      <c r="D1" s="18"/>
      <c r="E1" s="18"/>
      <c r="F1" s="18"/>
      <c r="G1" s="18"/>
      <c r="H1" s="18"/>
    </row>
    <row r="2" spans="1:8">
      <c r="A2" s="18" t="s">
        <v>13</v>
      </c>
      <c r="B2" s="18" t="s">
        <v>4</v>
      </c>
      <c r="C2" s="18" t="s">
        <v>5</v>
      </c>
      <c r="D2" s="18" t="s">
        <v>6</v>
      </c>
      <c r="E2" s="18" t="s">
        <v>3</v>
      </c>
      <c r="F2" s="18" t="s">
        <v>7</v>
      </c>
      <c r="G2" s="18"/>
      <c r="H2" s="18"/>
    </row>
    <row r="3" spans="1:8">
      <c r="A3" s="18" t="s">
        <v>9</v>
      </c>
      <c r="B3" s="18">
        <v>1204</v>
      </c>
      <c r="C3" s="18">
        <v>1865</v>
      </c>
      <c r="D3" s="18">
        <v>83</v>
      </c>
      <c r="E3" s="18">
        <v>1757</v>
      </c>
      <c r="F3" s="18">
        <v>188</v>
      </c>
      <c r="G3" s="18"/>
      <c r="H3" s="18"/>
    </row>
    <row r="4" spans="1:8">
      <c r="A4" s="18" t="s">
        <v>10</v>
      </c>
      <c r="B4" s="18">
        <v>937</v>
      </c>
      <c r="C4" s="18">
        <v>1981</v>
      </c>
      <c r="D4" s="18">
        <v>24</v>
      </c>
      <c r="E4" s="18">
        <v>1816</v>
      </c>
      <c r="F4" s="18">
        <v>184</v>
      </c>
      <c r="G4" s="18"/>
      <c r="H4" s="18"/>
    </row>
    <row r="5" spans="1:8">
      <c r="A5" s="18" t="s">
        <v>11</v>
      </c>
      <c r="B5" s="18">
        <v>780</v>
      </c>
      <c r="C5" s="18">
        <v>1556</v>
      </c>
      <c r="D5" s="18">
        <v>108</v>
      </c>
      <c r="E5" s="18">
        <v>1947</v>
      </c>
      <c r="F5" s="18">
        <v>58</v>
      </c>
      <c r="G5" s="18"/>
      <c r="H5" s="18"/>
    </row>
    <row r="6" spans="1:8">
      <c r="A6" s="18" t="s">
        <v>12</v>
      </c>
      <c r="B6" s="18">
        <v>21</v>
      </c>
      <c r="C6" s="18">
        <v>40</v>
      </c>
      <c r="D6" s="18">
        <v>0</v>
      </c>
      <c r="E6" s="18">
        <v>58</v>
      </c>
      <c r="F6" s="18">
        <v>316</v>
      </c>
      <c r="G6" s="18"/>
      <c r="H6" s="18"/>
    </row>
    <row r="7" spans="1:8">
      <c r="A7" s="18" t="s">
        <v>156</v>
      </c>
      <c r="B7" s="18">
        <v>0</v>
      </c>
      <c r="C7" s="18">
        <v>0</v>
      </c>
      <c r="D7" s="18">
        <v>261</v>
      </c>
      <c r="E7" s="18">
        <v>1</v>
      </c>
      <c r="F7" s="18">
        <v>0</v>
      </c>
      <c r="G7" s="18"/>
      <c r="H7" s="18"/>
    </row>
    <row r="8" spans="1:8">
      <c r="A8" s="18" t="s">
        <v>153</v>
      </c>
      <c r="B8" s="18">
        <v>42</v>
      </c>
      <c r="C8" s="18">
        <v>79</v>
      </c>
      <c r="D8" s="18">
        <v>0</v>
      </c>
      <c r="E8" s="18">
        <v>47</v>
      </c>
      <c r="F8" s="18">
        <v>2</v>
      </c>
      <c r="G8" s="18"/>
      <c r="H8" s="18"/>
    </row>
    <row r="9" spans="1:8">
      <c r="A9" s="18" t="s">
        <v>8</v>
      </c>
      <c r="B9" s="18">
        <f>SUM(B3:B8)</f>
        <v>2984</v>
      </c>
      <c r="C9" s="18">
        <f t="shared" ref="C9:F9" si="0">SUM(C3:C8)</f>
        <v>5521</v>
      </c>
      <c r="D9" s="18">
        <f t="shared" si="0"/>
        <v>476</v>
      </c>
      <c r="E9" s="18">
        <f t="shared" si="0"/>
        <v>5626</v>
      </c>
      <c r="F9" s="18">
        <f t="shared" si="0"/>
        <v>748</v>
      </c>
      <c r="G9" s="18"/>
      <c r="H9" s="18"/>
    </row>
    <row r="10" spans="1:8">
      <c r="A10" s="18"/>
      <c r="B10" s="18"/>
      <c r="C10" s="18"/>
      <c r="D10" s="18"/>
      <c r="E10" s="18"/>
      <c r="F10" s="18"/>
      <c r="G10" s="18"/>
      <c r="H10" s="18"/>
    </row>
    <row r="11" spans="1:8">
      <c r="A11" s="19" t="s">
        <v>121</v>
      </c>
      <c r="B11" s="18"/>
      <c r="C11" s="18"/>
      <c r="D11" s="18"/>
      <c r="E11" s="18"/>
      <c r="F11" s="18"/>
      <c r="G11" s="18"/>
      <c r="H11" s="18"/>
    </row>
    <row r="12" spans="1:8">
      <c r="A12" s="20" t="s">
        <v>122</v>
      </c>
      <c r="B12" s="20" t="s">
        <v>4</v>
      </c>
      <c r="C12" s="20" t="s">
        <v>5</v>
      </c>
      <c r="D12" s="20" t="s">
        <v>6</v>
      </c>
      <c r="E12" s="20" t="s">
        <v>3</v>
      </c>
      <c r="F12" s="20" t="s">
        <v>7</v>
      </c>
      <c r="G12" s="18"/>
      <c r="H12" s="18"/>
    </row>
    <row r="13" spans="1:8">
      <c r="A13" s="20" t="s">
        <v>9</v>
      </c>
      <c r="B13" s="17">
        <f t="shared" ref="B13:F18" si="1">B3/B$9</f>
        <v>0.403485254691689</v>
      </c>
      <c r="C13" s="17">
        <f t="shared" si="1"/>
        <v>0.33780112298496651</v>
      </c>
      <c r="D13" s="17">
        <f t="shared" si="1"/>
        <v>0.17436974789915966</v>
      </c>
      <c r="E13" s="17">
        <f t="shared" si="1"/>
        <v>0.31230003554923569</v>
      </c>
      <c r="F13" s="17">
        <f t="shared" si="1"/>
        <v>0.25133689839572193</v>
      </c>
      <c r="G13" s="18"/>
      <c r="H13" s="18"/>
    </row>
    <row r="14" spans="1:8">
      <c r="A14" s="20" t="s">
        <v>10</v>
      </c>
      <c r="B14" s="17">
        <f t="shared" si="1"/>
        <v>0.31400804289544237</v>
      </c>
      <c r="C14" s="17">
        <f t="shared" si="1"/>
        <v>0.35881180945480889</v>
      </c>
      <c r="D14" s="17">
        <f t="shared" si="1"/>
        <v>5.0420168067226892E-2</v>
      </c>
      <c r="E14" s="17">
        <f t="shared" si="1"/>
        <v>0.32278706007820834</v>
      </c>
      <c r="F14" s="17">
        <f t="shared" si="1"/>
        <v>0.24598930481283424</v>
      </c>
      <c r="G14" s="18"/>
      <c r="H14" s="18"/>
    </row>
    <row r="15" spans="1:8">
      <c r="A15" s="20" t="s">
        <v>11</v>
      </c>
      <c r="B15" s="17">
        <f t="shared" si="1"/>
        <v>0.26139410187667561</v>
      </c>
      <c r="C15" s="17">
        <f t="shared" si="1"/>
        <v>0.28183300126788624</v>
      </c>
      <c r="D15" s="17">
        <f t="shared" si="1"/>
        <v>0.22689075630252101</v>
      </c>
      <c r="E15" s="17">
        <f t="shared" si="1"/>
        <v>0.34607180945609667</v>
      </c>
      <c r="F15" s="17">
        <f t="shared" si="1"/>
        <v>7.7540106951871662E-2</v>
      </c>
      <c r="G15" s="18"/>
      <c r="H15" s="18"/>
    </row>
    <row r="16" spans="1:8">
      <c r="A16" s="20" t="s">
        <v>12</v>
      </c>
      <c r="B16" s="17">
        <f t="shared" si="1"/>
        <v>7.0375335120643435E-3</v>
      </c>
      <c r="C16" s="17">
        <f t="shared" si="1"/>
        <v>7.2450642999456619E-3</v>
      </c>
      <c r="D16" s="17">
        <f t="shared" si="1"/>
        <v>0</v>
      </c>
      <c r="E16" s="17">
        <f t="shared" si="1"/>
        <v>1.0309278350515464E-2</v>
      </c>
      <c r="F16" s="17">
        <f t="shared" si="1"/>
        <v>0.42245989304812837</v>
      </c>
      <c r="G16" s="18"/>
      <c r="H16" s="18"/>
    </row>
    <row r="17" spans="1:15">
      <c r="A17" s="20" t="s">
        <v>156</v>
      </c>
      <c r="B17" s="17">
        <f t="shared" si="1"/>
        <v>0</v>
      </c>
      <c r="C17" s="17">
        <f t="shared" si="1"/>
        <v>0</v>
      </c>
      <c r="D17" s="17">
        <f t="shared" si="1"/>
        <v>0.54831932773109249</v>
      </c>
      <c r="E17" s="17">
        <f t="shared" si="1"/>
        <v>1.7774617845716317E-4</v>
      </c>
      <c r="F17" s="17">
        <f t="shared" si="1"/>
        <v>0</v>
      </c>
      <c r="G17" s="18"/>
      <c r="H17" s="18"/>
    </row>
    <row r="18" spans="1:15">
      <c r="A18" s="20" t="s">
        <v>153</v>
      </c>
      <c r="B18" s="17">
        <f t="shared" si="1"/>
        <v>1.4075067024128687E-2</v>
      </c>
      <c r="C18" s="17">
        <f t="shared" si="1"/>
        <v>1.4309001992392682E-2</v>
      </c>
      <c r="D18" s="17">
        <f t="shared" si="1"/>
        <v>0</v>
      </c>
      <c r="E18" s="17">
        <f t="shared" si="1"/>
        <v>8.3540703874866694E-3</v>
      </c>
      <c r="F18" s="17">
        <f t="shared" si="1"/>
        <v>2.6737967914438501E-3</v>
      </c>
      <c r="G18" s="18"/>
      <c r="H18" s="18"/>
    </row>
    <row r="19" spans="1:15">
      <c r="A19" s="18"/>
      <c r="B19" s="18"/>
      <c r="C19" s="18"/>
      <c r="D19" s="18"/>
      <c r="E19" s="18"/>
      <c r="F19" s="18"/>
      <c r="G19" s="18"/>
      <c r="H19" s="18"/>
    </row>
    <row r="20" spans="1:15">
      <c r="A20" s="18"/>
      <c r="B20" s="18"/>
      <c r="C20" s="18"/>
      <c r="D20" s="18"/>
      <c r="E20" s="18"/>
      <c r="F20" s="18"/>
      <c r="G20" s="18"/>
      <c r="H20" s="18"/>
    </row>
    <row r="21" spans="1:15">
      <c r="A21" s="19" t="s">
        <v>124</v>
      </c>
      <c r="B21" s="18"/>
      <c r="C21" s="18"/>
      <c r="D21" s="18"/>
      <c r="E21" s="18"/>
      <c r="F21" s="18"/>
      <c r="G21" s="18"/>
      <c r="H21" s="18"/>
    </row>
    <row r="22" spans="1:15">
      <c r="A22" s="20" t="s">
        <v>123</v>
      </c>
      <c r="B22" s="20" t="s">
        <v>9</v>
      </c>
      <c r="C22" s="20" t="s">
        <v>10</v>
      </c>
      <c r="D22" s="20" t="s">
        <v>11</v>
      </c>
      <c r="E22" s="20" t="s">
        <v>12</v>
      </c>
      <c r="F22" s="20" t="s">
        <v>156</v>
      </c>
      <c r="G22" s="20" t="s">
        <v>153</v>
      </c>
      <c r="H22" s="18"/>
      <c r="J22" s="5"/>
      <c r="K22" s="5"/>
      <c r="L22" s="5"/>
      <c r="M22" s="5"/>
      <c r="N22" s="5"/>
      <c r="O22" s="5"/>
    </row>
    <row r="23" spans="1:15">
      <c r="A23" s="20" t="s">
        <v>4</v>
      </c>
      <c r="B23" s="21">
        <v>0.27275545713869626</v>
      </c>
      <c r="C23" s="21">
        <v>0.24303719865012419</v>
      </c>
      <c r="D23" s="21">
        <v>0.21897259091945059</v>
      </c>
      <c r="E23" s="21">
        <v>1.5742099677829951E-2</v>
      </c>
      <c r="F23" s="21">
        <v>0</v>
      </c>
      <c r="G23" s="21">
        <v>0.3571270123428481</v>
      </c>
      <c r="H23" s="18"/>
      <c r="J23" s="5"/>
      <c r="K23" s="5"/>
      <c r="L23" s="5"/>
      <c r="M23" s="5"/>
      <c r="N23" s="5"/>
    </row>
    <row r="24" spans="1:15">
      <c r="A24" s="20" t="s">
        <v>5</v>
      </c>
      <c r="B24" s="21">
        <v>0.2283530777156485</v>
      </c>
      <c r="C24" s="21">
        <v>0.27771459676119209</v>
      </c>
      <c r="D24" s="21">
        <v>0.23609447210614593</v>
      </c>
      <c r="E24" s="21">
        <v>1.6206320607427768E-2</v>
      </c>
      <c r="F24" s="21">
        <v>0</v>
      </c>
      <c r="G24" s="21">
        <v>0.36306264988939907</v>
      </c>
      <c r="H24" s="18"/>
      <c r="J24" s="5"/>
      <c r="K24" s="5"/>
      <c r="L24" s="5"/>
      <c r="M24" s="5"/>
      <c r="N24" s="5"/>
    </row>
    <row r="25" spans="1:15">
      <c r="A25" s="20" t="s">
        <v>6</v>
      </c>
      <c r="B25" s="21">
        <v>0.11787370107424686</v>
      </c>
      <c r="C25" s="21">
        <v>3.9024402972402741E-2</v>
      </c>
      <c r="D25" s="21">
        <v>0.19006877510448497</v>
      </c>
      <c r="E25" s="21">
        <v>0</v>
      </c>
      <c r="F25" s="21">
        <v>0.99967593960494594</v>
      </c>
      <c r="G25" s="21">
        <v>0</v>
      </c>
      <c r="H25" s="18"/>
      <c r="J25" s="5"/>
      <c r="K25" s="5"/>
      <c r="L25" s="5"/>
      <c r="M25" s="5"/>
      <c r="N25" s="5"/>
    </row>
    <row r="26" spans="1:15">
      <c r="A26" s="20" t="s">
        <v>3</v>
      </c>
      <c r="B26" s="21">
        <v>0.21111437895234053</v>
      </c>
      <c r="C26" s="21">
        <v>0.24983201741758868</v>
      </c>
      <c r="D26" s="21">
        <v>0.28990799798740918</v>
      </c>
      <c r="E26" s="21">
        <v>2.3060591771548636E-2</v>
      </c>
      <c r="F26" s="21">
        <v>3.2406039505413034E-4</v>
      </c>
      <c r="G26" s="21">
        <v>0.21196802780906573</v>
      </c>
      <c r="H26" s="18"/>
      <c r="J26" s="5"/>
      <c r="K26" s="5"/>
      <c r="L26" s="5"/>
      <c r="M26" s="5"/>
      <c r="N26" s="5"/>
    </row>
    <row r="27" spans="1:15">
      <c r="A27" s="20" t="s">
        <v>7</v>
      </c>
      <c r="B27" s="21">
        <v>0.16990338511906777</v>
      </c>
      <c r="C27" s="21">
        <v>0.19039178419869218</v>
      </c>
      <c r="D27" s="21">
        <v>6.4956163882509174E-2</v>
      </c>
      <c r="E27" s="21">
        <v>0.94499098794319369</v>
      </c>
      <c r="F27" s="21">
        <v>0</v>
      </c>
      <c r="G27" s="21">
        <v>6.7842309958687202E-2</v>
      </c>
      <c r="H27" s="18"/>
      <c r="J27" s="5"/>
      <c r="K27" s="5"/>
      <c r="L27" s="5"/>
      <c r="M27" s="5"/>
      <c r="N27" s="5"/>
    </row>
    <row r="28" spans="1:15">
      <c r="A28" s="18"/>
      <c r="B28" s="22"/>
      <c r="C28" s="18"/>
      <c r="D28" s="18"/>
      <c r="E28" s="18"/>
      <c r="F28" s="18"/>
      <c r="G28" s="18"/>
      <c r="H28" s="18"/>
    </row>
    <row r="29" spans="1:15">
      <c r="A29" s="18"/>
      <c r="B29" s="4"/>
      <c r="C29" s="4"/>
      <c r="D29" s="4"/>
      <c r="E29" s="4"/>
      <c r="F29" s="4"/>
      <c r="G29" s="4"/>
      <c r="H29" s="18"/>
    </row>
    <row r="30" spans="1:15">
      <c r="A30" s="18" t="s">
        <v>125</v>
      </c>
      <c r="B30" s="2"/>
      <c r="C30" s="2"/>
      <c r="D30" s="2"/>
      <c r="E30" s="2"/>
      <c r="F30" s="2"/>
      <c r="G30" s="4"/>
      <c r="H30" s="18"/>
    </row>
    <row r="31" spans="1:15">
      <c r="A31" s="18" t="s">
        <v>123</v>
      </c>
      <c r="B31" s="18" t="s">
        <v>4</v>
      </c>
      <c r="C31" s="18" t="s">
        <v>5</v>
      </c>
      <c r="D31" s="18" t="s">
        <v>6</v>
      </c>
      <c r="E31" s="18" t="s">
        <v>3</v>
      </c>
      <c r="F31" s="18" t="s">
        <v>7</v>
      </c>
      <c r="G31" s="4"/>
      <c r="H31" s="18"/>
    </row>
    <row r="32" spans="1:15">
      <c r="A32" s="18" t="s">
        <v>9</v>
      </c>
      <c r="B32" s="2">
        <f t="shared" ref="B32:F37" si="2">B13/SUM($B13:$F13)</f>
        <v>0.27275545713869626</v>
      </c>
      <c r="C32" s="2">
        <f t="shared" si="2"/>
        <v>0.2283530777156485</v>
      </c>
      <c r="D32" s="2">
        <f t="shared" si="2"/>
        <v>0.11787370107424686</v>
      </c>
      <c r="E32" s="2">
        <f t="shared" si="2"/>
        <v>0.21111437895234053</v>
      </c>
      <c r="F32" s="2">
        <f t="shared" si="2"/>
        <v>0.16990338511906777</v>
      </c>
      <c r="G32" s="4"/>
      <c r="H32" s="18"/>
    </row>
    <row r="33" spans="1:8">
      <c r="A33" s="18" t="s">
        <v>10</v>
      </c>
      <c r="B33" s="2">
        <f t="shared" si="2"/>
        <v>0.24303719865012419</v>
      </c>
      <c r="C33" s="2">
        <f t="shared" si="2"/>
        <v>0.27771459676119209</v>
      </c>
      <c r="D33" s="2">
        <f t="shared" si="2"/>
        <v>3.9024402972402741E-2</v>
      </c>
      <c r="E33" s="2">
        <f t="shared" si="2"/>
        <v>0.24983201741758868</v>
      </c>
      <c r="F33" s="2">
        <f t="shared" si="2"/>
        <v>0.19039178419869218</v>
      </c>
      <c r="G33" s="4"/>
      <c r="H33" s="18"/>
    </row>
    <row r="34" spans="1:8">
      <c r="A34" s="18" t="s">
        <v>11</v>
      </c>
      <c r="B34" s="2">
        <f t="shared" si="2"/>
        <v>0.21897259091945059</v>
      </c>
      <c r="C34" s="2">
        <f t="shared" si="2"/>
        <v>0.23609447210614593</v>
      </c>
      <c r="D34" s="2">
        <f t="shared" si="2"/>
        <v>0.19006877510448497</v>
      </c>
      <c r="E34" s="2">
        <f t="shared" si="2"/>
        <v>0.28990799798740918</v>
      </c>
      <c r="F34" s="2">
        <f t="shared" si="2"/>
        <v>6.4956163882509174E-2</v>
      </c>
      <c r="G34" s="18"/>
      <c r="H34" s="18"/>
    </row>
    <row r="35" spans="1:8">
      <c r="A35" s="18" t="s">
        <v>12</v>
      </c>
      <c r="B35" s="2">
        <f t="shared" si="2"/>
        <v>1.5742099677829951E-2</v>
      </c>
      <c r="C35" s="2">
        <f t="shared" si="2"/>
        <v>1.6206320607427768E-2</v>
      </c>
      <c r="D35" s="2">
        <f t="shared" si="2"/>
        <v>0</v>
      </c>
      <c r="E35" s="2">
        <f t="shared" si="2"/>
        <v>2.3060591771548636E-2</v>
      </c>
      <c r="F35" s="2">
        <f t="shared" si="2"/>
        <v>0.94499098794319369</v>
      </c>
      <c r="G35" s="18"/>
      <c r="H35" s="18"/>
    </row>
    <row r="36" spans="1:8">
      <c r="A36" s="18" t="s">
        <v>156</v>
      </c>
      <c r="B36" s="2">
        <f t="shared" si="2"/>
        <v>0</v>
      </c>
      <c r="C36" s="2">
        <f t="shared" si="2"/>
        <v>0</v>
      </c>
      <c r="D36" s="2">
        <f t="shared" si="2"/>
        <v>0.99967593960494594</v>
      </c>
      <c r="E36" s="2">
        <f t="shared" si="2"/>
        <v>3.2406039505413034E-4</v>
      </c>
      <c r="F36" s="2">
        <f t="shared" si="2"/>
        <v>0</v>
      </c>
      <c r="G36" s="18"/>
      <c r="H36" s="18"/>
    </row>
    <row r="37" spans="1:8">
      <c r="A37" s="18" t="s">
        <v>153</v>
      </c>
      <c r="B37" s="2">
        <f t="shared" si="2"/>
        <v>0.3571270123428481</v>
      </c>
      <c r="C37" s="2">
        <f t="shared" si="2"/>
        <v>0.36306264988939907</v>
      </c>
      <c r="D37" s="2">
        <f t="shared" si="2"/>
        <v>0</v>
      </c>
      <c r="E37" s="2">
        <f t="shared" si="2"/>
        <v>0.21196802780906573</v>
      </c>
      <c r="F37" s="2">
        <f t="shared" si="2"/>
        <v>6.7842309958687202E-2</v>
      </c>
      <c r="G37" s="18"/>
      <c r="H37" s="18"/>
    </row>
    <row r="40" spans="1:8">
      <c r="A40" s="19" t="s">
        <v>131</v>
      </c>
      <c r="B40"/>
      <c r="C40"/>
      <c r="D40"/>
      <c r="E40"/>
      <c r="F40"/>
    </row>
    <row r="41" spans="1:8">
      <c r="A41" s="18"/>
      <c r="B41" s="18" t="s">
        <v>9</v>
      </c>
      <c r="C41" s="18" t="s">
        <v>10</v>
      </c>
      <c r="D41" s="18" t="s">
        <v>11</v>
      </c>
      <c r="E41" s="18" t="s">
        <v>12</v>
      </c>
      <c r="F41" s="18" t="s">
        <v>153</v>
      </c>
    </row>
    <row r="42" spans="1:8">
      <c r="A42" s="18" t="s">
        <v>4</v>
      </c>
      <c r="B42" s="18">
        <v>8.2221409999999995E-49</v>
      </c>
      <c r="C42" s="18">
        <v>1</v>
      </c>
      <c r="D42" s="18">
        <v>1</v>
      </c>
      <c r="E42" s="18">
        <v>1</v>
      </c>
      <c r="F42" s="18">
        <v>1</v>
      </c>
    </row>
    <row r="43" spans="1:8">
      <c r="A43" s="18" t="s">
        <v>7</v>
      </c>
      <c r="B43" s="18">
        <v>1</v>
      </c>
      <c r="C43" s="18">
        <v>1</v>
      </c>
      <c r="D43" s="18">
        <v>2.7649750000000002E-6</v>
      </c>
      <c r="E43" s="18">
        <v>1.046666E-144</v>
      </c>
      <c r="F43" s="18">
        <v>1</v>
      </c>
    </row>
    <row r="44" spans="1:8">
      <c r="A44" s="18" t="s">
        <v>3</v>
      </c>
      <c r="B44" s="18">
        <v>1</v>
      </c>
      <c r="C44" s="18">
        <v>0.14035500000000001</v>
      </c>
      <c r="D44" s="18">
        <v>2.7853049999999999E-5</v>
      </c>
      <c r="E44" s="18">
        <v>1</v>
      </c>
      <c r="F44" s="18">
        <v>1</v>
      </c>
    </row>
    <row r="45" spans="1:8">
      <c r="A45" s="18" t="s">
        <v>6</v>
      </c>
      <c r="B45" s="18">
        <v>1</v>
      </c>
      <c r="C45" s="18">
        <v>0.45729900000000001</v>
      </c>
      <c r="D45" s="18">
        <v>7.2604770000000003E-17</v>
      </c>
      <c r="E45" s="18">
        <v>1</v>
      </c>
      <c r="F45" s="18">
        <v>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workbookViewId="0">
      <selection activeCell="H27" sqref="H27"/>
    </sheetView>
  </sheetViews>
  <sheetFormatPr defaultRowHeight="14.4"/>
  <cols>
    <col min="1" max="1" width="23.5546875" customWidth="1"/>
  </cols>
  <sheetData>
    <row r="1" spans="1:20">
      <c r="A1" s="13" t="s">
        <v>89</v>
      </c>
    </row>
    <row r="2" spans="1:20">
      <c r="A2" t="s">
        <v>36</v>
      </c>
    </row>
    <row r="3" spans="1:20">
      <c r="A3" t="s">
        <v>37</v>
      </c>
      <c r="B3" t="s">
        <v>38</v>
      </c>
      <c r="C3" t="s">
        <v>39</v>
      </c>
      <c r="D3" t="s">
        <v>40</v>
      </c>
      <c r="E3" t="s">
        <v>41</v>
      </c>
      <c r="F3" t="s">
        <v>42</v>
      </c>
      <c r="H3" t="s">
        <v>43</v>
      </c>
      <c r="I3" t="s">
        <v>44</v>
      </c>
      <c r="J3" t="s">
        <v>45</v>
      </c>
      <c r="L3" s="10" t="s">
        <v>43</v>
      </c>
      <c r="M3" s="10" t="s">
        <v>44</v>
      </c>
      <c r="N3" s="10" t="s">
        <v>45</v>
      </c>
      <c r="O3" s="10" t="s">
        <v>46</v>
      </c>
      <c r="P3" s="10" t="s">
        <v>47</v>
      </c>
      <c r="R3" t="s">
        <v>48</v>
      </c>
      <c r="T3" t="s">
        <v>49</v>
      </c>
    </row>
    <row r="4" spans="1:20">
      <c r="A4" t="s">
        <v>50</v>
      </c>
      <c r="B4">
        <v>5</v>
      </c>
      <c r="C4">
        <v>140</v>
      </c>
      <c r="D4">
        <v>5321</v>
      </c>
      <c r="E4">
        <v>63987</v>
      </c>
      <c r="F4">
        <f t="shared" ref="F4:F22" si="0">SUM(C4:E4)</f>
        <v>69448</v>
      </c>
      <c r="H4">
        <v>31</v>
      </c>
      <c r="I4">
        <v>61</v>
      </c>
      <c r="J4">
        <v>12</v>
      </c>
      <c r="L4" s="11">
        <f t="shared" ref="L4:N22" si="1">H4/$F4</f>
        <v>4.4637714549015088E-4</v>
      </c>
      <c r="M4" s="11">
        <f t="shared" si="1"/>
        <v>8.7835502822255498E-4</v>
      </c>
      <c r="N4" s="11">
        <f t="shared" si="1"/>
        <v>1.7279115309296164E-4</v>
      </c>
      <c r="O4" s="11">
        <f t="shared" ref="O4:O22" si="2">(C4-SUM(H4:J4))/F4</f>
        <v>5.1837345927888492E-4</v>
      </c>
      <c r="P4" s="12">
        <f t="shared" ref="P4:P22" si="3">1-R4</f>
        <v>0.9979841032139154</v>
      </c>
      <c r="R4" s="1">
        <f t="shared" ref="R4:R22" si="4">C4/F4</f>
        <v>2.0158967860845526E-3</v>
      </c>
      <c r="T4">
        <f>COUNTIF(L4:N4, "&gt;0.001")</f>
        <v>0</v>
      </c>
    </row>
    <row r="5" spans="1:20">
      <c r="A5" t="s">
        <v>51</v>
      </c>
      <c r="B5">
        <v>5</v>
      </c>
      <c r="C5">
        <v>153</v>
      </c>
      <c r="D5">
        <v>6610</v>
      </c>
      <c r="E5">
        <v>46836</v>
      </c>
      <c r="F5">
        <f t="shared" si="0"/>
        <v>53599</v>
      </c>
      <c r="H5">
        <v>0</v>
      </c>
      <c r="I5">
        <v>44</v>
      </c>
      <c r="J5">
        <v>40</v>
      </c>
      <c r="L5" s="11">
        <f t="shared" si="1"/>
        <v>0</v>
      </c>
      <c r="M5" s="11">
        <f t="shared" si="1"/>
        <v>8.2091083788876661E-4</v>
      </c>
      <c r="N5" s="11">
        <f t="shared" si="1"/>
        <v>7.4628257989887872E-4</v>
      </c>
      <c r="O5" s="11">
        <f t="shared" si="2"/>
        <v>1.2873374503255658E-3</v>
      </c>
      <c r="P5" s="12">
        <f t="shared" si="3"/>
        <v>0.99714546913188684</v>
      </c>
      <c r="R5" s="1">
        <f t="shared" si="4"/>
        <v>2.8545308681132112E-3</v>
      </c>
      <c r="T5">
        <f t="shared" ref="T5:T22" si="5">COUNTIF(L5:N5, "&gt;0.001")</f>
        <v>0</v>
      </c>
    </row>
    <row r="6" spans="1:20">
      <c r="A6" t="s">
        <v>52</v>
      </c>
      <c r="B6">
        <v>5</v>
      </c>
      <c r="C6">
        <v>186</v>
      </c>
      <c r="D6">
        <v>2691</v>
      </c>
      <c r="E6">
        <v>61268</v>
      </c>
      <c r="F6">
        <f t="shared" si="0"/>
        <v>64145</v>
      </c>
      <c r="H6">
        <v>10</v>
      </c>
      <c r="I6">
        <v>106</v>
      </c>
      <c r="J6">
        <v>15</v>
      </c>
      <c r="L6" s="11">
        <f t="shared" si="1"/>
        <v>1.5589679632083562E-4</v>
      </c>
      <c r="M6" s="11">
        <f t="shared" si="1"/>
        <v>1.6525060410008574E-3</v>
      </c>
      <c r="N6" s="11">
        <f t="shared" si="1"/>
        <v>2.3384519448125342E-4</v>
      </c>
      <c r="O6" s="11">
        <f t="shared" si="2"/>
        <v>8.5743237976459584E-4</v>
      </c>
      <c r="P6" s="12">
        <f t="shared" si="3"/>
        <v>0.99710031958843248</v>
      </c>
      <c r="R6" s="1">
        <f t="shared" si="4"/>
        <v>2.8996804115675422E-3</v>
      </c>
      <c r="T6">
        <f t="shared" si="5"/>
        <v>1</v>
      </c>
    </row>
    <row r="7" spans="1:20">
      <c r="A7" t="s">
        <v>53</v>
      </c>
      <c r="B7">
        <v>5</v>
      </c>
      <c r="C7">
        <v>23651</v>
      </c>
      <c r="D7">
        <v>1954</v>
      </c>
      <c r="E7">
        <v>36460</v>
      </c>
      <c r="F7">
        <f t="shared" si="0"/>
        <v>62065</v>
      </c>
      <c r="H7">
        <v>5</v>
      </c>
      <c r="I7">
        <v>10695</v>
      </c>
      <c r="J7">
        <v>8389</v>
      </c>
      <c r="L7" s="11">
        <f t="shared" si="1"/>
        <v>8.0560702489325704E-5</v>
      </c>
      <c r="M7" s="11">
        <f t="shared" si="1"/>
        <v>0.17231934262466769</v>
      </c>
      <c r="N7" s="11">
        <f t="shared" si="1"/>
        <v>0.13516474663659067</v>
      </c>
      <c r="O7" s="11">
        <f t="shared" si="2"/>
        <v>7.3503584951260775E-2</v>
      </c>
      <c r="P7" s="12">
        <f t="shared" si="3"/>
        <v>0.61893176508499148</v>
      </c>
      <c r="R7" s="1">
        <f t="shared" si="4"/>
        <v>0.38106823491500846</v>
      </c>
      <c r="T7">
        <f t="shared" si="5"/>
        <v>2</v>
      </c>
    </row>
    <row r="8" spans="1:20">
      <c r="A8" t="s">
        <v>54</v>
      </c>
      <c r="B8">
        <v>5</v>
      </c>
      <c r="C8">
        <v>30611</v>
      </c>
      <c r="D8">
        <v>3028</v>
      </c>
      <c r="E8">
        <v>41460</v>
      </c>
      <c r="F8">
        <f t="shared" si="0"/>
        <v>75099</v>
      </c>
      <c r="H8">
        <v>3464</v>
      </c>
      <c r="I8">
        <v>21272</v>
      </c>
      <c r="J8">
        <v>2300</v>
      </c>
      <c r="L8" s="11">
        <f t="shared" si="1"/>
        <v>4.6125780636226847E-2</v>
      </c>
      <c r="M8" s="11">
        <f t="shared" si="1"/>
        <v>0.28325277300629836</v>
      </c>
      <c r="N8" s="11">
        <f t="shared" si="1"/>
        <v>3.0626240029827296E-2</v>
      </c>
      <c r="O8" s="11">
        <f t="shared" si="2"/>
        <v>4.7603829611579385E-2</v>
      </c>
      <c r="P8" s="12">
        <f t="shared" si="3"/>
        <v>0.59239137671606812</v>
      </c>
      <c r="R8" s="1">
        <f t="shared" si="4"/>
        <v>0.40760862328393188</v>
      </c>
      <c r="T8">
        <f t="shared" si="5"/>
        <v>3</v>
      </c>
    </row>
    <row r="9" spans="1:20">
      <c r="A9" t="s">
        <v>55</v>
      </c>
      <c r="B9">
        <v>5</v>
      </c>
      <c r="C9">
        <v>29193</v>
      </c>
      <c r="D9">
        <v>2178</v>
      </c>
      <c r="E9">
        <v>39349</v>
      </c>
      <c r="F9">
        <f t="shared" si="0"/>
        <v>70720</v>
      </c>
      <c r="H9">
        <v>8463</v>
      </c>
      <c r="I9">
        <v>16424</v>
      </c>
      <c r="J9">
        <v>1238</v>
      </c>
      <c r="L9" s="11">
        <f t="shared" si="1"/>
        <v>0.11966911764705883</v>
      </c>
      <c r="M9" s="11">
        <f t="shared" si="1"/>
        <v>0.23223981900452489</v>
      </c>
      <c r="N9" s="11">
        <f t="shared" si="1"/>
        <v>1.7505656108597285E-2</v>
      </c>
      <c r="O9" s="11">
        <f t="shared" si="2"/>
        <v>4.3382352941176469E-2</v>
      </c>
      <c r="P9" s="12">
        <f t="shared" si="3"/>
        <v>0.58720305429864261</v>
      </c>
      <c r="R9" s="1">
        <f t="shared" si="4"/>
        <v>0.41279694570135744</v>
      </c>
      <c r="T9">
        <f t="shared" si="5"/>
        <v>3</v>
      </c>
    </row>
    <row r="10" spans="1:20">
      <c r="A10" t="s">
        <v>56</v>
      </c>
      <c r="B10">
        <v>5</v>
      </c>
      <c r="C10">
        <v>36219</v>
      </c>
      <c r="D10">
        <v>3458</v>
      </c>
      <c r="E10">
        <v>13621</v>
      </c>
      <c r="F10">
        <f t="shared" si="0"/>
        <v>53298</v>
      </c>
      <c r="H10">
        <v>4083</v>
      </c>
      <c r="I10">
        <v>22133</v>
      </c>
      <c r="J10">
        <v>5525</v>
      </c>
      <c r="L10" s="11">
        <f t="shared" si="1"/>
        <v>7.6607002138917038E-2</v>
      </c>
      <c r="M10" s="11">
        <f t="shared" si="1"/>
        <v>0.41526886562347554</v>
      </c>
      <c r="N10" s="11">
        <f t="shared" si="1"/>
        <v>0.10366242635746181</v>
      </c>
      <c r="O10" s="11">
        <f t="shared" si="2"/>
        <v>8.4018162032346425E-2</v>
      </c>
      <c r="P10" s="12">
        <f t="shared" si="3"/>
        <v>0.32044354384779916</v>
      </c>
      <c r="R10" s="1">
        <f t="shared" si="4"/>
        <v>0.67955645615220084</v>
      </c>
      <c r="T10">
        <f t="shared" si="5"/>
        <v>3</v>
      </c>
    </row>
    <row r="11" spans="1:20">
      <c r="A11" t="s">
        <v>57</v>
      </c>
      <c r="B11">
        <v>5</v>
      </c>
      <c r="C11">
        <v>47289</v>
      </c>
      <c r="D11">
        <v>740</v>
      </c>
      <c r="E11">
        <v>7422</v>
      </c>
      <c r="F11">
        <f t="shared" si="0"/>
        <v>55451</v>
      </c>
      <c r="H11">
        <v>10604</v>
      </c>
      <c r="I11">
        <v>22587</v>
      </c>
      <c r="J11">
        <v>6968</v>
      </c>
      <c r="L11" s="11">
        <f t="shared" si="1"/>
        <v>0.19123189843285063</v>
      </c>
      <c r="M11" s="11">
        <f t="shared" si="1"/>
        <v>0.40733259995311177</v>
      </c>
      <c r="N11" s="11">
        <f t="shared" si="1"/>
        <v>0.12566049304791618</v>
      </c>
      <c r="O11" s="11">
        <f t="shared" si="2"/>
        <v>0.12858199130764097</v>
      </c>
      <c r="P11" s="12">
        <f t="shared" si="3"/>
        <v>0.14719301725848044</v>
      </c>
      <c r="R11" s="1">
        <f t="shared" si="4"/>
        <v>0.85280698274151956</v>
      </c>
      <c r="T11">
        <f t="shared" si="5"/>
        <v>3</v>
      </c>
    </row>
    <row r="12" spans="1:20">
      <c r="A12" t="s">
        <v>58</v>
      </c>
      <c r="B12">
        <v>15</v>
      </c>
      <c r="C12">
        <v>437</v>
      </c>
      <c r="D12">
        <v>3782</v>
      </c>
      <c r="E12">
        <v>70945</v>
      </c>
      <c r="F12">
        <f t="shared" si="0"/>
        <v>75164</v>
      </c>
      <c r="H12">
        <v>114</v>
      </c>
      <c r="I12">
        <v>303</v>
      </c>
      <c r="J12">
        <v>0</v>
      </c>
      <c r="L12" s="11">
        <f t="shared" si="1"/>
        <v>1.5166835187057635E-3</v>
      </c>
      <c r="M12" s="11">
        <f t="shared" si="1"/>
        <v>4.0311851418232134E-3</v>
      </c>
      <c r="N12" s="11">
        <f t="shared" si="1"/>
        <v>0</v>
      </c>
      <c r="O12" s="11">
        <f t="shared" si="2"/>
        <v>2.6608482784311636E-4</v>
      </c>
      <c r="P12" s="12">
        <f t="shared" si="3"/>
        <v>0.9941860465116279</v>
      </c>
      <c r="R12" s="1">
        <f t="shared" si="4"/>
        <v>5.8139534883720929E-3</v>
      </c>
      <c r="T12">
        <f t="shared" si="5"/>
        <v>2</v>
      </c>
    </row>
    <row r="13" spans="1:20">
      <c r="A13" t="s">
        <v>59</v>
      </c>
      <c r="B13">
        <v>15</v>
      </c>
      <c r="C13">
        <v>2266</v>
      </c>
      <c r="D13">
        <v>4943</v>
      </c>
      <c r="E13">
        <v>65803</v>
      </c>
      <c r="F13">
        <f t="shared" si="0"/>
        <v>73012</v>
      </c>
      <c r="H13">
        <v>246</v>
      </c>
      <c r="I13">
        <v>474</v>
      </c>
      <c r="J13">
        <v>784</v>
      </c>
      <c r="L13" s="11">
        <f t="shared" si="1"/>
        <v>3.3693091546595079E-3</v>
      </c>
      <c r="M13" s="11">
        <f t="shared" si="1"/>
        <v>6.4920834931244181E-3</v>
      </c>
      <c r="N13" s="11">
        <f t="shared" si="1"/>
        <v>1.0737960883142498E-2</v>
      </c>
      <c r="O13" s="11">
        <f t="shared" si="2"/>
        <v>1.0436640552237988E-2</v>
      </c>
      <c r="P13" s="12">
        <f t="shared" si="3"/>
        <v>0.96896400591683562</v>
      </c>
      <c r="R13" s="1">
        <f t="shared" si="4"/>
        <v>3.103599408316441E-2</v>
      </c>
      <c r="T13">
        <f t="shared" si="5"/>
        <v>3</v>
      </c>
    </row>
    <row r="14" spans="1:20">
      <c r="A14" t="s">
        <v>60</v>
      </c>
      <c r="B14">
        <v>15</v>
      </c>
      <c r="C14">
        <v>14507</v>
      </c>
      <c r="D14">
        <v>1660</v>
      </c>
      <c r="E14">
        <v>45778</v>
      </c>
      <c r="F14">
        <f t="shared" si="0"/>
        <v>61945</v>
      </c>
      <c r="H14">
        <v>9679</v>
      </c>
      <c r="I14">
        <v>3575</v>
      </c>
      <c r="J14">
        <v>174</v>
      </c>
      <c r="L14" s="11">
        <f t="shared" si="1"/>
        <v>0.15625151343934135</v>
      </c>
      <c r="M14" s="11">
        <f t="shared" si="1"/>
        <v>5.7712486883525711E-2</v>
      </c>
      <c r="N14" s="11">
        <f t="shared" si="1"/>
        <v>2.8089434175478248E-3</v>
      </c>
      <c r="O14" s="11">
        <f t="shared" si="2"/>
        <v>1.7418677859391395E-2</v>
      </c>
      <c r="P14" s="12">
        <f t="shared" si="3"/>
        <v>0.76580837840019367</v>
      </c>
      <c r="R14" s="1">
        <f t="shared" si="4"/>
        <v>0.23419162159980628</v>
      </c>
      <c r="T14">
        <f t="shared" si="5"/>
        <v>3</v>
      </c>
    </row>
    <row r="15" spans="1:20">
      <c r="A15" t="s">
        <v>61</v>
      </c>
      <c r="B15">
        <v>15</v>
      </c>
      <c r="C15">
        <v>17190</v>
      </c>
      <c r="D15">
        <v>4351</v>
      </c>
      <c r="E15">
        <v>51846</v>
      </c>
      <c r="F15">
        <f t="shared" si="0"/>
        <v>73387</v>
      </c>
      <c r="H15">
        <v>3036</v>
      </c>
      <c r="I15">
        <v>10442</v>
      </c>
      <c r="J15">
        <v>1865</v>
      </c>
      <c r="L15" s="11">
        <f t="shared" si="1"/>
        <v>4.1369724883153693E-2</v>
      </c>
      <c r="M15" s="11">
        <f t="shared" si="1"/>
        <v>0.14228678103751347</v>
      </c>
      <c r="N15" s="11">
        <f t="shared" si="1"/>
        <v>2.5413220325125704E-2</v>
      </c>
      <c r="O15" s="11">
        <f t="shared" si="2"/>
        <v>2.5167945276411353E-2</v>
      </c>
      <c r="P15" s="12">
        <f t="shared" si="3"/>
        <v>0.7657623284777958</v>
      </c>
      <c r="R15" s="1">
        <f t="shared" si="4"/>
        <v>0.2342376715222042</v>
      </c>
      <c r="T15">
        <f t="shared" si="5"/>
        <v>3</v>
      </c>
    </row>
    <row r="16" spans="1:20">
      <c r="A16" t="s">
        <v>62</v>
      </c>
      <c r="B16">
        <v>15</v>
      </c>
      <c r="C16">
        <v>23425</v>
      </c>
      <c r="D16">
        <v>3591</v>
      </c>
      <c r="E16">
        <v>32169</v>
      </c>
      <c r="F16">
        <f t="shared" si="0"/>
        <v>59185</v>
      </c>
      <c r="H16">
        <v>2606</v>
      </c>
      <c r="I16">
        <v>17439</v>
      </c>
      <c r="J16">
        <v>1391</v>
      </c>
      <c r="L16" s="11">
        <f t="shared" si="1"/>
        <v>4.4031426881811268E-2</v>
      </c>
      <c r="M16" s="11">
        <f t="shared" si="1"/>
        <v>0.29465236124017907</v>
      </c>
      <c r="N16" s="11">
        <f t="shared" si="1"/>
        <v>2.3502576666385062E-2</v>
      </c>
      <c r="O16" s="11">
        <f t="shared" si="2"/>
        <v>3.3606488130438456E-2</v>
      </c>
      <c r="P16" s="12">
        <f t="shared" si="3"/>
        <v>0.60420714708118606</v>
      </c>
      <c r="R16" s="1">
        <f t="shared" si="4"/>
        <v>0.39579285291881389</v>
      </c>
      <c r="T16">
        <f t="shared" si="5"/>
        <v>3</v>
      </c>
    </row>
    <row r="17" spans="1:22">
      <c r="A17" t="s">
        <v>63</v>
      </c>
      <c r="B17">
        <v>15</v>
      </c>
      <c r="C17">
        <v>43285</v>
      </c>
      <c r="D17">
        <v>5069</v>
      </c>
      <c r="E17">
        <v>14837</v>
      </c>
      <c r="F17">
        <f t="shared" si="0"/>
        <v>63191</v>
      </c>
      <c r="H17">
        <v>3665</v>
      </c>
      <c r="I17">
        <v>22703</v>
      </c>
      <c r="J17">
        <v>6861</v>
      </c>
      <c r="L17" s="11">
        <f t="shared" si="1"/>
        <v>5.7998765647006692E-2</v>
      </c>
      <c r="M17" s="11">
        <f t="shared" si="1"/>
        <v>0.35927584624392717</v>
      </c>
      <c r="N17" s="11">
        <f t="shared" si="1"/>
        <v>0.10857558829580162</v>
      </c>
      <c r="O17" s="11">
        <f t="shared" si="2"/>
        <v>0.15913658590622082</v>
      </c>
      <c r="P17" s="12">
        <f t="shared" si="3"/>
        <v>0.31501321390704373</v>
      </c>
      <c r="R17" s="1">
        <f t="shared" si="4"/>
        <v>0.68498678609295627</v>
      </c>
      <c r="T17">
        <f t="shared" si="5"/>
        <v>3</v>
      </c>
    </row>
    <row r="18" spans="1:22">
      <c r="A18" t="s">
        <v>64</v>
      </c>
      <c r="B18">
        <v>15</v>
      </c>
      <c r="C18">
        <v>26655</v>
      </c>
      <c r="D18">
        <v>257</v>
      </c>
      <c r="E18">
        <v>9498</v>
      </c>
      <c r="F18">
        <f t="shared" si="0"/>
        <v>36410</v>
      </c>
      <c r="H18">
        <v>12432</v>
      </c>
      <c r="I18">
        <v>1090</v>
      </c>
      <c r="J18">
        <v>8177</v>
      </c>
      <c r="L18" s="11">
        <f t="shared" si="1"/>
        <v>0.34144465806097224</v>
      </c>
      <c r="M18" s="11">
        <f t="shared" si="1"/>
        <v>2.9936830541060149E-2</v>
      </c>
      <c r="N18" s="11">
        <f t="shared" si="1"/>
        <v>0.22458115902224662</v>
      </c>
      <c r="O18" s="11">
        <f t="shared" si="2"/>
        <v>0.13611645152430651</v>
      </c>
      <c r="P18" s="12">
        <f t="shared" si="3"/>
        <v>0.2679209008514144</v>
      </c>
      <c r="R18" s="1">
        <f t="shared" si="4"/>
        <v>0.7320790991485856</v>
      </c>
      <c r="T18">
        <f t="shared" si="5"/>
        <v>3</v>
      </c>
    </row>
    <row r="19" spans="1:22">
      <c r="A19" t="s">
        <v>65</v>
      </c>
      <c r="B19">
        <v>50</v>
      </c>
      <c r="C19">
        <v>31851</v>
      </c>
      <c r="D19">
        <v>1576</v>
      </c>
      <c r="E19">
        <v>41614</v>
      </c>
      <c r="F19">
        <f t="shared" si="0"/>
        <v>75041</v>
      </c>
      <c r="H19">
        <v>8508</v>
      </c>
      <c r="I19">
        <v>15476</v>
      </c>
      <c r="J19">
        <v>3606</v>
      </c>
      <c r="L19" s="11">
        <f t="shared" si="1"/>
        <v>0.11337802001572474</v>
      </c>
      <c r="M19" s="11">
        <f t="shared" si="1"/>
        <v>0.20623392545408509</v>
      </c>
      <c r="N19" s="11">
        <f t="shared" si="1"/>
        <v>4.8053730627257096E-2</v>
      </c>
      <c r="O19" s="11">
        <f t="shared" si="2"/>
        <v>5.6782292346850387E-2</v>
      </c>
      <c r="P19" s="12">
        <f t="shared" si="3"/>
        <v>0.5755520315560827</v>
      </c>
      <c r="R19" s="1">
        <f t="shared" si="4"/>
        <v>0.4244479684439173</v>
      </c>
      <c r="T19">
        <f t="shared" si="5"/>
        <v>3</v>
      </c>
    </row>
    <row r="20" spans="1:22">
      <c r="A20" t="s">
        <v>66</v>
      </c>
      <c r="B20">
        <v>50</v>
      </c>
      <c r="C20">
        <v>30726</v>
      </c>
      <c r="D20">
        <v>1056</v>
      </c>
      <c r="E20">
        <v>31208</v>
      </c>
      <c r="F20">
        <f t="shared" si="0"/>
        <v>62990</v>
      </c>
      <c r="H20">
        <v>14114</v>
      </c>
      <c r="I20">
        <v>8425</v>
      </c>
      <c r="J20">
        <v>3563</v>
      </c>
      <c r="L20" s="11">
        <f t="shared" si="1"/>
        <v>0.22406731227178917</v>
      </c>
      <c r="M20" s="11">
        <f t="shared" si="1"/>
        <v>0.13375138910938245</v>
      </c>
      <c r="N20" s="11">
        <f t="shared" si="1"/>
        <v>5.6564534053024293E-2</v>
      </c>
      <c r="O20" s="11">
        <f t="shared" si="2"/>
        <v>7.3408477536116845E-2</v>
      </c>
      <c r="P20" s="12">
        <f t="shared" si="3"/>
        <v>0.51220828702968724</v>
      </c>
      <c r="R20" s="1">
        <f t="shared" si="4"/>
        <v>0.48779171297031276</v>
      </c>
      <c r="T20">
        <f t="shared" si="5"/>
        <v>3</v>
      </c>
    </row>
    <row r="21" spans="1:22">
      <c r="A21" t="s">
        <v>67</v>
      </c>
      <c r="B21">
        <v>50</v>
      </c>
      <c r="C21">
        <v>41022</v>
      </c>
      <c r="D21">
        <v>2786</v>
      </c>
      <c r="E21">
        <v>15799</v>
      </c>
      <c r="F21">
        <f t="shared" si="0"/>
        <v>59607</v>
      </c>
      <c r="H21">
        <v>7242</v>
      </c>
      <c r="I21">
        <v>24841</v>
      </c>
      <c r="J21">
        <v>3243</v>
      </c>
      <c r="L21" s="11">
        <f t="shared" si="1"/>
        <v>0.1214957974734511</v>
      </c>
      <c r="M21" s="11">
        <f t="shared" si="1"/>
        <v>0.41674635529384135</v>
      </c>
      <c r="N21" s="11">
        <f t="shared" si="1"/>
        <v>5.4406361668931501E-2</v>
      </c>
      <c r="O21" s="11">
        <f t="shared" si="2"/>
        <v>9.5559246397235217E-2</v>
      </c>
      <c r="P21" s="12">
        <f t="shared" si="3"/>
        <v>0.31179223916654086</v>
      </c>
      <c r="R21" s="1">
        <f t="shared" si="4"/>
        <v>0.68820776083345914</v>
      </c>
      <c r="T21">
        <f t="shared" si="5"/>
        <v>3</v>
      </c>
    </row>
    <row r="22" spans="1:22">
      <c r="A22" t="s">
        <v>68</v>
      </c>
      <c r="B22">
        <v>50</v>
      </c>
      <c r="C22">
        <v>43680</v>
      </c>
      <c r="D22">
        <v>2756</v>
      </c>
      <c r="E22">
        <v>10634</v>
      </c>
      <c r="F22">
        <f t="shared" si="0"/>
        <v>57070</v>
      </c>
      <c r="H22">
        <v>6221</v>
      </c>
      <c r="I22">
        <v>28442</v>
      </c>
      <c r="J22">
        <v>3379</v>
      </c>
      <c r="L22" s="11">
        <f t="shared" si="1"/>
        <v>0.10900648326616436</v>
      </c>
      <c r="M22" s="11">
        <f t="shared" si="1"/>
        <v>0.49837042228841771</v>
      </c>
      <c r="N22" s="11">
        <f t="shared" si="1"/>
        <v>5.9207990187489047E-2</v>
      </c>
      <c r="O22" s="11">
        <f t="shared" si="2"/>
        <v>9.8790958472051868E-2</v>
      </c>
      <c r="P22" s="12">
        <f t="shared" si="3"/>
        <v>0.23462414578587698</v>
      </c>
      <c r="R22" s="1">
        <f t="shared" si="4"/>
        <v>0.76537585421412302</v>
      </c>
      <c r="T22">
        <f t="shared" si="5"/>
        <v>3</v>
      </c>
    </row>
    <row r="24" spans="1:22">
      <c r="A24" s="13" t="s">
        <v>90</v>
      </c>
    </row>
    <row r="25" spans="1:22">
      <c r="A25" t="s">
        <v>69</v>
      </c>
      <c r="P25" s="7"/>
      <c r="Q25" s="23"/>
      <c r="R25" s="23"/>
      <c r="S25" s="23"/>
      <c r="T25" s="23"/>
      <c r="U25" s="23"/>
      <c r="V25" s="23"/>
    </row>
    <row r="26" spans="1:22">
      <c r="A26" t="s">
        <v>70</v>
      </c>
      <c r="B26" t="s">
        <v>71</v>
      </c>
      <c r="C26" t="s">
        <v>72</v>
      </c>
      <c r="D26" t="s">
        <v>73</v>
      </c>
      <c r="L26" s="8"/>
      <c r="M26" s="8"/>
      <c r="N26" s="8"/>
      <c r="O26" s="8"/>
      <c r="P26" s="8"/>
      <c r="R26" s="8"/>
      <c r="S26" s="8"/>
      <c r="U26" s="8"/>
      <c r="V26" s="8"/>
    </row>
    <row r="27" spans="1:22">
      <c r="A27">
        <v>5</v>
      </c>
      <c r="B27">
        <f>COUNT(B4:B11)</f>
        <v>8</v>
      </c>
      <c r="C27">
        <f>COUNTIF(T4:T11, 3)</f>
        <v>4</v>
      </c>
      <c r="D27" t="s">
        <v>127</v>
      </c>
      <c r="L27" s="8"/>
      <c r="M27" s="8"/>
      <c r="N27" s="8"/>
      <c r="O27" s="8"/>
      <c r="P27" s="8"/>
      <c r="R27" s="8"/>
      <c r="S27" s="8"/>
      <c r="U27" s="8"/>
      <c r="V27" s="8"/>
    </row>
    <row r="28" spans="1:22">
      <c r="A28">
        <v>15</v>
      </c>
      <c r="B28">
        <f>COUNT(B12:B18)</f>
        <v>7</v>
      </c>
      <c r="C28">
        <f>COUNTIF(T12:T18, 3)</f>
        <v>6</v>
      </c>
      <c r="D28" t="s">
        <v>128</v>
      </c>
      <c r="L28" s="8"/>
      <c r="M28" s="8"/>
      <c r="N28" s="8"/>
      <c r="O28" s="8"/>
      <c r="P28" s="8"/>
      <c r="R28" s="8"/>
      <c r="S28" s="8"/>
      <c r="U28" s="8"/>
      <c r="V28" s="8"/>
    </row>
    <row r="29" spans="1:22">
      <c r="A29">
        <v>50</v>
      </c>
      <c r="B29">
        <f>COUNT(B19:B22)</f>
        <v>4</v>
      </c>
      <c r="C29">
        <f>COUNTIF(T19:T22, 3)</f>
        <v>4</v>
      </c>
      <c r="D29" t="s">
        <v>129</v>
      </c>
      <c r="L29" s="8"/>
      <c r="M29" s="8"/>
      <c r="N29" s="8"/>
      <c r="O29" s="8"/>
      <c r="P29" s="8"/>
      <c r="R29" s="8"/>
      <c r="S29" s="8"/>
      <c r="U29" s="8"/>
      <c r="V29" s="8"/>
    </row>
    <row r="30" spans="1:22">
      <c r="L30" s="8"/>
      <c r="M30" s="8"/>
      <c r="N30" s="8"/>
      <c r="O30" s="8"/>
      <c r="P30" s="8"/>
      <c r="R30" s="8"/>
      <c r="S30" s="8"/>
      <c r="U30" s="8"/>
      <c r="V30" s="8"/>
    </row>
    <row r="31" spans="1:22">
      <c r="A31" s="13" t="s">
        <v>91</v>
      </c>
      <c r="L31" s="8"/>
      <c r="M31" s="8"/>
      <c r="N31" s="8"/>
      <c r="O31" s="8"/>
      <c r="P31" s="8"/>
      <c r="R31" s="8"/>
      <c r="S31" s="8"/>
      <c r="U31" s="8"/>
      <c r="V31" s="8"/>
    </row>
    <row r="32" spans="1:22">
      <c r="A32" t="s">
        <v>74</v>
      </c>
      <c r="L32" s="8"/>
      <c r="M32" s="8"/>
      <c r="N32" s="8"/>
      <c r="O32" s="8"/>
      <c r="P32" s="8"/>
      <c r="R32" s="8"/>
      <c r="S32" s="8"/>
      <c r="U32" s="8"/>
      <c r="V32" s="8"/>
    </row>
    <row r="33" spans="1:7">
      <c r="A33" s="9" t="s">
        <v>37</v>
      </c>
      <c r="B33" s="9" t="s">
        <v>0</v>
      </c>
      <c r="C33" s="9" t="s">
        <v>75</v>
      </c>
      <c r="D33" s="9" t="s">
        <v>17</v>
      </c>
      <c r="E33" s="9" t="s">
        <v>16</v>
      </c>
      <c r="F33" s="9" t="s">
        <v>1</v>
      </c>
      <c r="G33" s="9" t="s">
        <v>20</v>
      </c>
    </row>
    <row r="34" spans="1:7">
      <c r="A34" t="s">
        <v>76</v>
      </c>
      <c r="B34">
        <v>25099</v>
      </c>
      <c r="C34">
        <v>14841</v>
      </c>
      <c r="D34">
        <v>1414</v>
      </c>
      <c r="E34">
        <v>3002</v>
      </c>
      <c r="F34">
        <v>579</v>
      </c>
      <c r="G34">
        <v>5263</v>
      </c>
    </row>
    <row r="35" spans="1:7">
      <c r="A35" t="s">
        <v>77</v>
      </c>
      <c r="B35">
        <v>37056</v>
      </c>
      <c r="C35">
        <v>25072</v>
      </c>
      <c r="D35">
        <v>1083</v>
      </c>
      <c r="E35">
        <v>2501</v>
      </c>
      <c r="F35">
        <v>458</v>
      </c>
      <c r="G35">
        <v>7942</v>
      </c>
    </row>
    <row r="36" spans="1:7">
      <c r="A36" t="s">
        <v>78</v>
      </c>
      <c r="B36">
        <v>38526</v>
      </c>
      <c r="C36">
        <v>22761</v>
      </c>
      <c r="D36">
        <v>2162</v>
      </c>
      <c r="E36">
        <v>5388</v>
      </c>
      <c r="F36">
        <v>311</v>
      </c>
      <c r="G36">
        <v>7904</v>
      </c>
    </row>
    <row r="37" spans="1:7">
      <c r="A37" t="s">
        <v>79</v>
      </c>
      <c r="B37">
        <v>50152</v>
      </c>
      <c r="C37">
        <v>30087</v>
      </c>
      <c r="D37">
        <v>1341</v>
      </c>
      <c r="E37">
        <v>5251</v>
      </c>
      <c r="F37">
        <v>449</v>
      </c>
      <c r="G37">
        <v>13024</v>
      </c>
    </row>
    <row r="38" spans="1:7">
      <c r="A38" t="s">
        <v>80</v>
      </c>
      <c r="B38">
        <v>24299</v>
      </c>
      <c r="C38">
        <v>14897</v>
      </c>
      <c r="D38">
        <v>1035</v>
      </c>
      <c r="E38">
        <v>2324</v>
      </c>
      <c r="F38">
        <v>529</v>
      </c>
      <c r="G38">
        <v>5514</v>
      </c>
    </row>
    <row r="39" spans="1:7">
      <c r="A39" t="s">
        <v>81</v>
      </c>
      <c r="B39">
        <v>24622</v>
      </c>
      <c r="C39">
        <v>14798</v>
      </c>
      <c r="D39">
        <v>631</v>
      </c>
      <c r="E39">
        <v>1671</v>
      </c>
      <c r="F39">
        <v>347</v>
      </c>
      <c r="G39">
        <v>7175</v>
      </c>
    </row>
    <row r="40" spans="1:7">
      <c r="A40" t="s">
        <v>82</v>
      </c>
      <c r="B40">
        <v>19952</v>
      </c>
      <c r="C40">
        <v>11452</v>
      </c>
      <c r="D40">
        <v>846</v>
      </c>
      <c r="E40">
        <v>2018</v>
      </c>
      <c r="F40">
        <v>455</v>
      </c>
      <c r="G40">
        <v>5181</v>
      </c>
    </row>
    <row r="41" spans="1:7">
      <c r="A41" t="s">
        <v>83</v>
      </c>
      <c r="B41">
        <v>34963</v>
      </c>
      <c r="C41">
        <v>21834</v>
      </c>
      <c r="D41">
        <v>915</v>
      </c>
      <c r="E41">
        <v>2564</v>
      </c>
      <c r="F41">
        <v>513</v>
      </c>
      <c r="G41">
        <v>9137</v>
      </c>
    </row>
    <row r="42" spans="1:7">
      <c r="A42" t="s">
        <v>84</v>
      </c>
      <c r="B42">
        <v>22604</v>
      </c>
      <c r="C42">
        <v>12547</v>
      </c>
      <c r="D42">
        <v>1200</v>
      </c>
      <c r="E42">
        <v>2623</v>
      </c>
      <c r="F42">
        <v>631</v>
      </c>
      <c r="G42">
        <v>5603</v>
      </c>
    </row>
    <row r="43" spans="1:7">
      <c r="A43" t="s">
        <v>85</v>
      </c>
      <c r="B43">
        <v>36554</v>
      </c>
      <c r="C43">
        <v>23735</v>
      </c>
      <c r="D43">
        <v>1050</v>
      </c>
      <c r="E43">
        <v>2367</v>
      </c>
      <c r="F43">
        <v>396</v>
      </c>
      <c r="G43">
        <v>9006</v>
      </c>
    </row>
    <row r="46" spans="1:7">
      <c r="A46" s="10" t="s">
        <v>86</v>
      </c>
      <c r="B46" s="14"/>
      <c r="C46" s="14" t="s">
        <v>18</v>
      </c>
      <c r="D46" s="14" t="s">
        <v>17</v>
      </c>
      <c r="E46" s="14" t="s">
        <v>16</v>
      </c>
      <c r="F46" s="14" t="s">
        <v>1</v>
      </c>
      <c r="G46" s="14" t="s">
        <v>20</v>
      </c>
    </row>
    <row r="47" spans="1:7">
      <c r="A47" s="10" t="s">
        <v>76</v>
      </c>
      <c r="B47" s="11"/>
      <c r="C47" s="11">
        <f t="shared" ref="C47:G56" si="6">C34/$B34</f>
        <v>0.59129845810590065</v>
      </c>
      <c r="D47" s="11">
        <f t="shared" si="6"/>
        <v>5.6336905852822819E-2</v>
      </c>
      <c r="E47" s="11">
        <f t="shared" si="6"/>
        <v>0.11960635881907646</v>
      </c>
      <c r="F47" s="11">
        <f t="shared" si="6"/>
        <v>2.306864815331288E-2</v>
      </c>
      <c r="G47" s="11">
        <f t="shared" si="6"/>
        <v>0.20968962906888722</v>
      </c>
    </row>
    <row r="48" spans="1:7">
      <c r="A48" s="10" t="s">
        <v>77</v>
      </c>
      <c r="B48" s="11"/>
      <c r="C48" s="11">
        <f t="shared" si="6"/>
        <v>0.67659758203799658</v>
      </c>
      <c r="D48" s="11">
        <f t="shared" si="6"/>
        <v>2.9226036269430052E-2</v>
      </c>
      <c r="E48" s="11">
        <f t="shared" si="6"/>
        <v>6.7492443868739205E-2</v>
      </c>
      <c r="F48" s="11">
        <f t="shared" si="6"/>
        <v>1.2359671848013816E-2</v>
      </c>
      <c r="G48" s="11">
        <f t="shared" si="6"/>
        <v>0.21432426597582038</v>
      </c>
    </row>
    <row r="49" spans="1:7">
      <c r="A49" s="10" t="s">
        <v>78</v>
      </c>
      <c r="B49" s="11"/>
      <c r="C49" s="11">
        <f t="shared" si="6"/>
        <v>0.59079582619529669</v>
      </c>
      <c r="D49" s="11">
        <f t="shared" si="6"/>
        <v>5.6117946321964388E-2</v>
      </c>
      <c r="E49" s="11">
        <f t="shared" si="6"/>
        <v>0.13985360535742097</v>
      </c>
      <c r="F49" s="11">
        <f t="shared" si="6"/>
        <v>8.0724705393760057E-3</v>
      </c>
      <c r="G49" s="11">
        <f t="shared" si="6"/>
        <v>0.20516015158594197</v>
      </c>
    </row>
    <row r="50" spans="1:7">
      <c r="A50" s="10" t="s">
        <v>79</v>
      </c>
      <c r="B50" s="11"/>
      <c r="C50" s="11">
        <f t="shared" si="6"/>
        <v>0.59991625458605835</v>
      </c>
      <c r="D50" s="11">
        <f t="shared" si="6"/>
        <v>2.6738714308502155E-2</v>
      </c>
      <c r="E50" s="11">
        <f t="shared" si="6"/>
        <v>0.10470170681129366</v>
      </c>
      <c r="F50" s="11">
        <f t="shared" si="6"/>
        <v>8.9527835380443458E-3</v>
      </c>
      <c r="G50" s="11">
        <f t="shared" si="6"/>
        <v>0.25969054075610143</v>
      </c>
    </row>
    <row r="51" spans="1:7">
      <c r="A51" s="10" t="s">
        <v>80</v>
      </c>
      <c r="B51" s="11"/>
      <c r="C51" s="11">
        <f t="shared" si="6"/>
        <v>0.61307049672826042</v>
      </c>
      <c r="D51" s="11">
        <f t="shared" si="6"/>
        <v>4.2594345446314665E-2</v>
      </c>
      <c r="E51" s="11">
        <f t="shared" si="6"/>
        <v>9.5641795958681428E-2</v>
      </c>
      <c r="F51" s="11">
        <f t="shared" si="6"/>
        <v>2.1770443228116384E-2</v>
      </c>
      <c r="G51" s="11">
        <f t="shared" si="6"/>
        <v>0.2269229186386271</v>
      </c>
    </row>
    <row r="52" spans="1:7">
      <c r="A52" s="10" t="s">
        <v>81</v>
      </c>
      <c r="B52" s="11"/>
      <c r="C52" s="11">
        <f t="shared" si="6"/>
        <v>0.60100722930712369</v>
      </c>
      <c r="D52" s="11">
        <f t="shared" si="6"/>
        <v>2.5627487612704086E-2</v>
      </c>
      <c r="E52" s="11">
        <f t="shared" si="6"/>
        <v>6.7866135975956463E-2</v>
      </c>
      <c r="F52" s="11">
        <f t="shared" si="6"/>
        <v>1.4093087482739014E-2</v>
      </c>
      <c r="G52" s="11">
        <f t="shared" si="6"/>
        <v>0.29140605962147675</v>
      </c>
    </row>
    <row r="53" spans="1:7">
      <c r="A53" s="10" t="s">
        <v>82</v>
      </c>
      <c r="B53" s="11"/>
      <c r="C53" s="11">
        <f t="shared" si="6"/>
        <v>0.57397754611066565</v>
      </c>
      <c r="D53" s="11">
        <f t="shared" si="6"/>
        <v>4.240176423416199E-2</v>
      </c>
      <c r="E53" s="11">
        <f t="shared" si="6"/>
        <v>0.10114274258219727</v>
      </c>
      <c r="F53" s="11">
        <f t="shared" si="6"/>
        <v>2.2804731355252607E-2</v>
      </c>
      <c r="G53" s="11">
        <f t="shared" si="6"/>
        <v>0.25967321571772256</v>
      </c>
    </row>
    <row r="54" spans="1:7">
      <c r="A54" s="10" t="s">
        <v>83</v>
      </c>
      <c r="B54" s="11"/>
      <c r="C54" s="11">
        <f t="shared" si="6"/>
        <v>0.62448874524497322</v>
      </c>
      <c r="D54" s="11">
        <f t="shared" si="6"/>
        <v>2.6170523124445844E-2</v>
      </c>
      <c r="E54" s="11">
        <f t="shared" si="6"/>
        <v>7.3334668077682116E-2</v>
      </c>
      <c r="F54" s="11">
        <f t="shared" si="6"/>
        <v>1.4672653948459801E-2</v>
      </c>
      <c r="G54" s="11">
        <f t="shared" si="6"/>
        <v>0.26133340960443896</v>
      </c>
    </row>
    <row r="55" spans="1:7">
      <c r="A55" s="10" t="s">
        <v>84</v>
      </c>
      <c r="B55" s="11"/>
      <c r="C55" s="11">
        <f t="shared" si="6"/>
        <v>0.55507874712440275</v>
      </c>
      <c r="D55" s="11">
        <f t="shared" si="6"/>
        <v>5.3087949035568925E-2</v>
      </c>
      <c r="E55" s="11">
        <f t="shared" si="6"/>
        <v>0.11604140860024774</v>
      </c>
      <c r="F55" s="11">
        <f t="shared" si="6"/>
        <v>2.7915413201203328E-2</v>
      </c>
      <c r="G55" s="11">
        <f t="shared" si="6"/>
        <v>0.24787648203857723</v>
      </c>
    </row>
    <row r="56" spans="1:7">
      <c r="A56" s="10" t="s">
        <v>85</v>
      </c>
      <c r="B56" s="11"/>
      <c r="C56" s="11">
        <f t="shared" si="6"/>
        <v>0.64931334464080537</v>
      </c>
      <c r="D56" s="11">
        <f t="shared" si="6"/>
        <v>2.8724626579854463E-2</v>
      </c>
      <c r="E56" s="11">
        <f t="shared" si="6"/>
        <v>6.4753515347157634E-2</v>
      </c>
      <c r="F56" s="11">
        <f t="shared" si="6"/>
        <v>1.0833287738687969E-2</v>
      </c>
      <c r="G56" s="11">
        <f t="shared" si="6"/>
        <v>0.24637522569349454</v>
      </c>
    </row>
    <row r="57" spans="1:7">
      <c r="B57" s="6"/>
    </row>
    <row r="59" spans="1:7">
      <c r="A59" s="13" t="s">
        <v>103</v>
      </c>
    </row>
    <row r="60" spans="1:7">
      <c r="A60" t="s">
        <v>105</v>
      </c>
      <c r="B60" t="s">
        <v>5</v>
      </c>
      <c r="C60" t="s">
        <v>3</v>
      </c>
      <c r="D60" t="s">
        <v>4</v>
      </c>
      <c r="E60" t="s">
        <v>6</v>
      </c>
      <c r="F60" t="s">
        <v>7</v>
      </c>
    </row>
    <row r="61" spans="1:7">
      <c r="A61" t="s">
        <v>1</v>
      </c>
      <c r="B61">
        <v>17</v>
      </c>
      <c r="C61">
        <v>25</v>
      </c>
      <c r="D61">
        <v>30</v>
      </c>
      <c r="E61">
        <v>15</v>
      </c>
      <c r="F61">
        <v>37</v>
      </c>
    </row>
    <row r="62" spans="1:7">
      <c r="A62" t="s">
        <v>20</v>
      </c>
      <c r="B62">
        <v>237</v>
      </c>
      <c r="C62">
        <v>404</v>
      </c>
      <c r="D62">
        <v>433</v>
      </c>
      <c r="E62">
        <v>451</v>
      </c>
      <c r="F62">
        <v>480</v>
      </c>
    </row>
    <row r="63" spans="1:7">
      <c r="A63" t="s">
        <v>16</v>
      </c>
      <c r="B63">
        <v>77</v>
      </c>
      <c r="C63">
        <v>121</v>
      </c>
      <c r="D63">
        <v>155</v>
      </c>
      <c r="E63">
        <v>225</v>
      </c>
      <c r="F63">
        <v>200</v>
      </c>
    </row>
    <row r="64" spans="1:7">
      <c r="A64" t="s">
        <v>17</v>
      </c>
      <c r="B64">
        <v>28</v>
      </c>
      <c r="C64">
        <v>40</v>
      </c>
      <c r="D64">
        <v>58</v>
      </c>
      <c r="E64">
        <v>72</v>
      </c>
      <c r="F64">
        <v>78</v>
      </c>
    </row>
    <row r="65" spans="1:6">
      <c r="A65" t="s">
        <v>18</v>
      </c>
      <c r="B65">
        <v>507</v>
      </c>
      <c r="C65">
        <v>901</v>
      </c>
      <c r="D65">
        <v>1026</v>
      </c>
      <c r="E65">
        <v>1229</v>
      </c>
      <c r="F65">
        <v>1345</v>
      </c>
    </row>
    <row r="66" spans="1:6">
      <c r="A66" t="s">
        <v>104</v>
      </c>
      <c r="B66">
        <f>SUM(B61:B65)</f>
        <v>866</v>
      </c>
      <c r="C66">
        <f t="shared" ref="C66:F66" si="7">SUM(C61:C65)</f>
        <v>1491</v>
      </c>
      <c r="D66">
        <f t="shared" si="7"/>
        <v>1702</v>
      </c>
      <c r="E66">
        <f t="shared" si="7"/>
        <v>1992</v>
      </c>
      <c r="F66">
        <f t="shared" si="7"/>
        <v>2140</v>
      </c>
    </row>
    <row r="69" spans="1:6">
      <c r="A69" s="10" t="s">
        <v>113</v>
      </c>
      <c r="B69" s="10" t="s">
        <v>5</v>
      </c>
      <c r="C69" s="10" t="s">
        <v>3</v>
      </c>
      <c r="D69" s="10" t="s">
        <v>4</v>
      </c>
      <c r="E69" s="10" t="s">
        <v>6</v>
      </c>
      <c r="F69" s="10" t="s">
        <v>7</v>
      </c>
    </row>
    <row r="70" spans="1:6">
      <c r="A70" s="10" t="s">
        <v>1</v>
      </c>
      <c r="B70" s="11">
        <f>B61/B$66</f>
        <v>1.9630484988452657E-2</v>
      </c>
      <c r="C70" s="11">
        <f t="shared" ref="C70:F70" si="8">C61/C$66</f>
        <v>1.676727028839705E-2</v>
      </c>
      <c r="D70" s="11">
        <f t="shared" si="8"/>
        <v>1.7626321974148061E-2</v>
      </c>
      <c r="E70" s="11">
        <f t="shared" si="8"/>
        <v>7.5301204819277108E-3</v>
      </c>
      <c r="F70" s="11">
        <f t="shared" si="8"/>
        <v>1.7289719626168223E-2</v>
      </c>
    </row>
    <row r="71" spans="1:6">
      <c r="A71" s="10" t="s">
        <v>20</v>
      </c>
      <c r="B71" s="11">
        <f t="shared" ref="B71:F74" si="9">B62/B$66</f>
        <v>0.27367205542725176</v>
      </c>
      <c r="C71" s="11">
        <f t="shared" si="9"/>
        <v>0.27095908786049633</v>
      </c>
      <c r="D71" s="11">
        <f t="shared" si="9"/>
        <v>0.25440658049353704</v>
      </c>
      <c r="E71" s="11">
        <f t="shared" si="9"/>
        <v>0.22640562248995985</v>
      </c>
      <c r="F71" s="11">
        <f t="shared" si="9"/>
        <v>0.22429906542056074</v>
      </c>
    </row>
    <row r="72" spans="1:6">
      <c r="A72" s="10" t="s">
        <v>16</v>
      </c>
      <c r="B72" s="11">
        <f t="shared" si="9"/>
        <v>8.8914549653579672E-2</v>
      </c>
      <c r="C72" s="11">
        <f t="shared" si="9"/>
        <v>8.1153588195841717E-2</v>
      </c>
      <c r="D72" s="11">
        <f t="shared" si="9"/>
        <v>9.1069330199764986E-2</v>
      </c>
      <c r="E72" s="11">
        <f t="shared" si="9"/>
        <v>0.11295180722891567</v>
      </c>
      <c r="F72" s="11">
        <f t="shared" si="9"/>
        <v>9.3457943925233641E-2</v>
      </c>
    </row>
    <row r="73" spans="1:6">
      <c r="A73" s="10" t="s">
        <v>17</v>
      </c>
      <c r="B73" s="11">
        <f t="shared" si="9"/>
        <v>3.2332563510392612E-2</v>
      </c>
      <c r="C73" s="11">
        <f t="shared" si="9"/>
        <v>2.6827632461435279E-2</v>
      </c>
      <c r="D73" s="11">
        <f t="shared" si="9"/>
        <v>3.4077555816686249E-2</v>
      </c>
      <c r="E73" s="11">
        <f t="shared" si="9"/>
        <v>3.614457831325301E-2</v>
      </c>
      <c r="F73" s="11">
        <f t="shared" si="9"/>
        <v>3.6448598130841121E-2</v>
      </c>
    </row>
    <row r="74" spans="1:6">
      <c r="A74" s="10" t="s">
        <v>18</v>
      </c>
      <c r="B74" s="11">
        <f t="shared" si="9"/>
        <v>0.58545034642032334</v>
      </c>
      <c r="C74" s="11">
        <f t="shared" si="9"/>
        <v>0.60429242119382964</v>
      </c>
      <c r="D74" s="11">
        <f t="shared" si="9"/>
        <v>0.60282021151586374</v>
      </c>
      <c r="E74" s="11">
        <f t="shared" si="9"/>
        <v>0.61696787148594379</v>
      </c>
      <c r="F74" s="11">
        <f t="shared" si="9"/>
        <v>0.62850467289719625</v>
      </c>
    </row>
  </sheetData>
  <mergeCells count="2">
    <mergeCell ref="Q25:S25"/>
    <mergeCell ref="T25:V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11" workbookViewId="0">
      <selection activeCell="A42" sqref="A42"/>
    </sheetView>
  </sheetViews>
  <sheetFormatPr defaultRowHeight="14.4"/>
  <cols>
    <col min="1" max="1" width="18.109375" customWidth="1"/>
  </cols>
  <sheetData>
    <row r="1" spans="1:3">
      <c r="A1" s="13" t="s">
        <v>106</v>
      </c>
    </row>
    <row r="2" spans="1:3">
      <c r="A2" t="s">
        <v>105</v>
      </c>
      <c r="B2" t="s">
        <v>87</v>
      </c>
      <c r="C2" t="s">
        <v>88</v>
      </c>
    </row>
    <row r="3" spans="1:3">
      <c r="A3" t="s">
        <v>10</v>
      </c>
      <c r="B3">
        <v>1185</v>
      </c>
      <c r="C3">
        <v>2614</v>
      </c>
    </row>
    <row r="4" spans="1:3">
      <c r="A4" t="s">
        <v>11</v>
      </c>
      <c r="B4">
        <v>930</v>
      </c>
      <c r="C4">
        <v>2196</v>
      </c>
    </row>
    <row r="5" spans="1:3">
      <c r="A5" t="s">
        <v>9</v>
      </c>
      <c r="B5">
        <v>244</v>
      </c>
      <c r="C5">
        <v>493</v>
      </c>
    </row>
    <row r="6" spans="1:3">
      <c r="A6" t="s">
        <v>12</v>
      </c>
      <c r="B6">
        <v>23</v>
      </c>
      <c r="C6">
        <v>31</v>
      </c>
    </row>
    <row r="7" spans="1:3">
      <c r="A7" t="s">
        <v>104</v>
      </c>
      <c r="B7">
        <f>SUM(B3:B6)</f>
        <v>2382</v>
      </c>
      <c r="C7">
        <f t="shared" ref="C7" si="0">SUM(C3:C6)</f>
        <v>5334</v>
      </c>
    </row>
    <row r="9" spans="1:3">
      <c r="A9" s="10" t="s">
        <v>113</v>
      </c>
      <c r="B9" s="10" t="s">
        <v>87</v>
      </c>
      <c r="C9" s="10" t="s">
        <v>88</v>
      </c>
    </row>
    <row r="10" spans="1:3">
      <c r="A10" s="10" t="s">
        <v>10</v>
      </c>
      <c r="B10" s="15">
        <f>B3/B$7</f>
        <v>0.49748110831234255</v>
      </c>
      <c r="C10" s="15">
        <f>C3/C$7</f>
        <v>0.49006374203224595</v>
      </c>
    </row>
    <row r="11" spans="1:3">
      <c r="A11" s="10" t="s">
        <v>11</v>
      </c>
      <c r="B11" s="15">
        <f t="shared" ref="B11:C13" si="1">B4/B$7</f>
        <v>0.39042821158690177</v>
      </c>
      <c r="C11" s="15">
        <f t="shared" si="1"/>
        <v>0.41169853768278963</v>
      </c>
    </row>
    <row r="12" spans="1:3">
      <c r="A12" s="10" t="s">
        <v>9</v>
      </c>
      <c r="B12" s="15">
        <f t="shared" si="1"/>
        <v>0.10243492863140219</v>
      </c>
      <c r="C12" s="15">
        <f t="shared" si="1"/>
        <v>9.2425946756655414E-2</v>
      </c>
    </row>
    <row r="13" spans="1:3">
      <c r="A13" s="10" t="s">
        <v>12</v>
      </c>
      <c r="B13" s="15">
        <f t="shared" si="1"/>
        <v>9.6557514693534838E-3</v>
      </c>
      <c r="C13" s="15">
        <f t="shared" si="1"/>
        <v>5.8117735283089618E-3</v>
      </c>
    </row>
    <row r="16" spans="1:3">
      <c r="A16" s="19" t="s">
        <v>140</v>
      </c>
    </row>
    <row r="17" spans="1:7">
      <c r="B17" t="s">
        <v>136</v>
      </c>
      <c r="C17" t="s">
        <v>137</v>
      </c>
      <c r="D17" t="s">
        <v>138</v>
      </c>
      <c r="E17" t="s">
        <v>139</v>
      </c>
    </row>
    <row r="18" spans="1:7">
      <c r="A18" t="s">
        <v>132</v>
      </c>
      <c r="B18">
        <v>1.7691490000000001E-37</v>
      </c>
      <c r="C18">
        <v>1</v>
      </c>
      <c r="D18">
        <v>1</v>
      </c>
      <c r="E18">
        <v>7.1157940000000003E-9</v>
      </c>
    </row>
    <row r="19" spans="1:7">
      <c r="A19" t="s">
        <v>133</v>
      </c>
      <c r="B19">
        <v>1</v>
      </c>
      <c r="C19">
        <v>1.099619E-135</v>
      </c>
      <c r="D19">
        <v>1</v>
      </c>
      <c r="E19">
        <v>1</v>
      </c>
    </row>
    <row r="20" spans="1:7">
      <c r="A20" t="s">
        <v>134</v>
      </c>
      <c r="B20">
        <v>1</v>
      </c>
      <c r="C20">
        <v>1</v>
      </c>
      <c r="D20">
        <v>2.7607640000000001E-92</v>
      </c>
      <c r="E20">
        <v>1</v>
      </c>
    </row>
    <row r="21" spans="1:7">
      <c r="A21" t="s">
        <v>135</v>
      </c>
      <c r="B21">
        <v>0.36583880000000002</v>
      </c>
      <c r="C21">
        <v>9.2676140000000004E-2</v>
      </c>
      <c r="D21">
        <v>1</v>
      </c>
      <c r="E21">
        <v>2.1705519999999998E-102</v>
      </c>
    </row>
    <row r="24" spans="1:7">
      <c r="A24" s="19" t="s">
        <v>152</v>
      </c>
    </row>
    <row r="25" spans="1:7" ht="15.6">
      <c r="B25" t="s">
        <v>141</v>
      </c>
      <c r="C25" t="s">
        <v>142</v>
      </c>
      <c r="E25" s="24"/>
      <c r="F25" s="24"/>
      <c r="G25" s="24"/>
    </row>
    <row r="26" spans="1:7" ht="15.6">
      <c r="A26" t="s">
        <v>9</v>
      </c>
      <c r="B26">
        <v>0.10059700000000001</v>
      </c>
      <c r="C26">
        <v>8.1422999999999995E-2</v>
      </c>
      <c r="E26" s="25"/>
      <c r="F26" s="25"/>
      <c r="G26" s="25"/>
    </row>
    <row r="27" spans="1:7" ht="15.6">
      <c r="A27" t="s">
        <v>10</v>
      </c>
      <c r="B27">
        <v>0.111757</v>
      </c>
      <c r="C27">
        <v>6.5171999999999994E-2</v>
      </c>
      <c r="E27" s="25"/>
      <c r="F27" s="25"/>
      <c r="G27" s="25"/>
    </row>
    <row r="28" spans="1:7" ht="15.6">
      <c r="A28" t="s">
        <v>11</v>
      </c>
      <c r="B28">
        <v>0.25433899999999998</v>
      </c>
      <c r="C28">
        <v>6.9948999999999997E-2</v>
      </c>
      <c r="E28" s="25"/>
      <c r="F28" s="25"/>
      <c r="G28" s="25"/>
    </row>
    <row r="29" spans="1:7" ht="15.6">
      <c r="A29" t="s">
        <v>12</v>
      </c>
      <c r="B29">
        <v>0.179257</v>
      </c>
      <c r="C29">
        <v>8.1748000000000001E-2</v>
      </c>
      <c r="E29" s="25"/>
      <c r="F29" s="25"/>
      <c r="G29" s="25"/>
    </row>
    <row r="30" spans="1:7" ht="15.6">
      <c r="A30" s="27" t="s">
        <v>156</v>
      </c>
      <c r="B30" s="27">
        <v>0.207757</v>
      </c>
      <c r="C30" s="27">
        <v>5.6004999999999999E-2</v>
      </c>
      <c r="E30" s="25"/>
      <c r="F30" s="25"/>
      <c r="G30" s="25"/>
    </row>
    <row r="31" spans="1:7" ht="15.6">
      <c r="A31" t="s">
        <v>153</v>
      </c>
      <c r="B31">
        <v>6.3532000000000005E-2</v>
      </c>
      <c r="C31">
        <v>9.2017000000000002E-2</v>
      </c>
      <c r="E31" s="25"/>
      <c r="F31" s="25"/>
      <c r="G31" s="25"/>
    </row>
    <row r="33" spans="1:7">
      <c r="A33" t="s">
        <v>143</v>
      </c>
    </row>
    <row r="35" spans="1:7">
      <c r="A35" t="s">
        <v>151</v>
      </c>
    </row>
    <row r="36" spans="1:7">
      <c r="A36" t="s">
        <v>144</v>
      </c>
      <c r="B36" t="s">
        <v>145</v>
      </c>
      <c r="C36" t="s">
        <v>146</v>
      </c>
      <c r="D36" t="s">
        <v>147</v>
      </c>
      <c r="E36" t="s">
        <v>149</v>
      </c>
      <c r="F36" t="s">
        <v>150</v>
      </c>
      <c r="G36" t="s">
        <v>148</v>
      </c>
    </row>
    <row r="37" spans="1:7">
      <c r="A37" t="s">
        <v>11</v>
      </c>
      <c r="B37" t="s">
        <v>156</v>
      </c>
      <c r="C37">
        <v>-4.6600000000000003E-2</v>
      </c>
      <c r="D37">
        <v>1E-3</v>
      </c>
      <c r="E37">
        <v>-5.9799999999999999E-2</v>
      </c>
      <c r="F37">
        <v>-3.3399999999999999E-2</v>
      </c>
      <c r="G37" t="b">
        <v>1</v>
      </c>
    </row>
    <row r="38" spans="1:7">
      <c r="A38" t="s">
        <v>11</v>
      </c>
      <c r="B38" t="s">
        <v>153</v>
      </c>
      <c r="C38">
        <v>-0.1908</v>
      </c>
      <c r="D38">
        <v>1E-3</v>
      </c>
      <c r="E38">
        <v>-0.20710000000000001</v>
      </c>
      <c r="F38">
        <v>-0.17460000000000001</v>
      </c>
      <c r="G38" t="b">
        <v>1</v>
      </c>
    </row>
    <row r="39" spans="1:7">
      <c r="A39" t="s">
        <v>11</v>
      </c>
      <c r="B39" t="s">
        <v>12</v>
      </c>
      <c r="C39">
        <v>-7.51E-2</v>
      </c>
      <c r="D39">
        <v>1E-3</v>
      </c>
      <c r="E39">
        <v>-8.5500000000000007E-2</v>
      </c>
      <c r="F39">
        <v>-6.4600000000000005E-2</v>
      </c>
      <c r="G39" t="b">
        <v>1</v>
      </c>
    </row>
    <row r="40" spans="1:7">
      <c r="A40" t="s">
        <v>11</v>
      </c>
      <c r="B40" t="s">
        <v>9</v>
      </c>
      <c r="C40">
        <v>-0.1537</v>
      </c>
      <c r="D40">
        <v>1E-3</v>
      </c>
      <c r="E40">
        <v>-0.158</v>
      </c>
      <c r="F40">
        <v>-0.14949999999999999</v>
      </c>
      <c r="G40" t="b">
        <v>1</v>
      </c>
    </row>
    <row r="41" spans="1:7">
      <c r="A41" t="s">
        <v>11</v>
      </c>
      <c r="B41" t="s">
        <v>10</v>
      </c>
      <c r="C41">
        <v>-0.1426</v>
      </c>
      <c r="D41">
        <v>1E-3</v>
      </c>
      <c r="E41">
        <v>-0.1469</v>
      </c>
      <c r="F41">
        <v>-0.13830000000000001</v>
      </c>
      <c r="G41" t="b">
        <v>1</v>
      </c>
    </row>
    <row r="42" spans="1:7">
      <c r="A42" s="26" t="s">
        <v>156</v>
      </c>
      <c r="B42" s="27" t="s">
        <v>153</v>
      </c>
      <c r="C42" s="27">
        <v>-0.14419999999999999</v>
      </c>
      <c r="D42" s="27">
        <v>1E-3</v>
      </c>
      <c r="E42" s="27">
        <v>-0.16470000000000001</v>
      </c>
      <c r="F42" s="27">
        <v>-0.1237</v>
      </c>
      <c r="G42" s="27" t="b">
        <v>1</v>
      </c>
    </row>
    <row r="43" spans="1:7">
      <c r="A43" s="26" t="s">
        <v>156</v>
      </c>
      <c r="B43" s="27" t="s">
        <v>12</v>
      </c>
      <c r="C43" s="27">
        <v>-2.8500000000000001E-2</v>
      </c>
      <c r="D43" s="27">
        <v>1E-3</v>
      </c>
      <c r="E43" s="27">
        <v>-4.48E-2</v>
      </c>
      <c r="F43" s="27">
        <v>-1.2200000000000001E-2</v>
      </c>
      <c r="G43" s="27" t="b">
        <v>1</v>
      </c>
    </row>
    <row r="44" spans="1:7">
      <c r="A44" s="26" t="s">
        <v>156</v>
      </c>
      <c r="B44" s="27" t="s">
        <v>9</v>
      </c>
      <c r="C44" s="27">
        <v>-0.1072</v>
      </c>
      <c r="D44" s="27">
        <v>1E-3</v>
      </c>
      <c r="E44" s="27">
        <v>-0.1203</v>
      </c>
      <c r="F44" s="27">
        <v>-9.4E-2</v>
      </c>
      <c r="G44" s="27" t="b">
        <v>1</v>
      </c>
    </row>
    <row r="45" spans="1:7">
      <c r="A45" s="26" t="s">
        <v>156</v>
      </c>
      <c r="B45" s="27" t="s">
        <v>10</v>
      </c>
      <c r="C45" s="27">
        <v>-9.6000000000000002E-2</v>
      </c>
      <c r="D45" s="27">
        <v>1E-3</v>
      </c>
      <c r="E45" s="27">
        <v>-0.10920000000000001</v>
      </c>
      <c r="F45" s="27">
        <v>-8.2799999999999999E-2</v>
      </c>
      <c r="G45" s="27" t="b">
        <v>1</v>
      </c>
    </row>
    <row r="46" spans="1:7">
      <c r="A46" t="s">
        <v>153</v>
      </c>
      <c r="B46" t="s">
        <v>12</v>
      </c>
      <c r="C46">
        <v>0.1157</v>
      </c>
      <c r="D46">
        <v>1E-3</v>
      </c>
      <c r="E46">
        <v>9.69E-2</v>
      </c>
      <c r="F46">
        <v>0.13450000000000001</v>
      </c>
      <c r="G46" t="b">
        <v>1</v>
      </c>
    </row>
    <row r="47" spans="1:7">
      <c r="A47" t="s">
        <v>153</v>
      </c>
      <c r="B47" t="s">
        <v>9</v>
      </c>
      <c r="C47">
        <v>3.7100000000000001E-2</v>
      </c>
      <c r="D47">
        <v>1E-3</v>
      </c>
      <c r="E47">
        <v>2.0899999999999998E-2</v>
      </c>
      <c r="F47">
        <v>5.33E-2</v>
      </c>
      <c r="G47" t="b">
        <v>1</v>
      </c>
    </row>
    <row r="48" spans="1:7">
      <c r="A48" t="s">
        <v>153</v>
      </c>
      <c r="B48" t="s">
        <v>10</v>
      </c>
      <c r="C48">
        <v>4.82E-2</v>
      </c>
      <c r="D48">
        <v>1E-3</v>
      </c>
      <c r="E48">
        <v>3.2000000000000001E-2</v>
      </c>
      <c r="F48">
        <v>6.4399999999999999E-2</v>
      </c>
      <c r="G48" t="b">
        <v>1</v>
      </c>
    </row>
    <row r="49" spans="1:7">
      <c r="A49" t="s">
        <v>12</v>
      </c>
      <c r="B49" t="s">
        <v>9</v>
      </c>
      <c r="C49">
        <v>-7.8700000000000006E-2</v>
      </c>
      <c r="D49">
        <v>1E-3</v>
      </c>
      <c r="E49">
        <v>-8.8999999999999996E-2</v>
      </c>
      <c r="F49">
        <v>-6.83E-2</v>
      </c>
      <c r="G49" t="b">
        <v>1</v>
      </c>
    </row>
    <row r="50" spans="1:7">
      <c r="A50" t="s">
        <v>12</v>
      </c>
      <c r="B50" t="s">
        <v>10</v>
      </c>
      <c r="C50">
        <v>-6.7500000000000004E-2</v>
      </c>
      <c r="D50">
        <v>1E-3</v>
      </c>
      <c r="E50">
        <v>-7.7899999999999997E-2</v>
      </c>
      <c r="F50">
        <v>-5.7099999999999998E-2</v>
      </c>
      <c r="G50" t="b">
        <v>1</v>
      </c>
    </row>
    <row r="51" spans="1:7">
      <c r="A51" t="s">
        <v>9</v>
      </c>
      <c r="B51" t="s">
        <v>10</v>
      </c>
      <c r="C51">
        <v>1.12E-2</v>
      </c>
      <c r="D51">
        <v>1E-3</v>
      </c>
      <c r="E51">
        <v>7.0000000000000001E-3</v>
      </c>
      <c r="F51">
        <v>1.5299999999999999E-2</v>
      </c>
      <c r="G51" t="b">
        <v>1</v>
      </c>
    </row>
    <row r="54" spans="1:7">
      <c r="A54" s="13" t="s">
        <v>112</v>
      </c>
    </row>
    <row r="55" spans="1:7">
      <c r="A55" t="s">
        <v>105</v>
      </c>
      <c r="B55" t="s">
        <v>31</v>
      </c>
      <c r="C55" t="s">
        <v>32</v>
      </c>
      <c r="D55" t="s">
        <v>33</v>
      </c>
      <c r="E55" t="s">
        <v>34</v>
      </c>
    </row>
    <row r="56" spans="1:7">
      <c r="A56" t="s">
        <v>19</v>
      </c>
      <c r="B56">
        <v>1</v>
      </c>
      <c r="C56">
        <v>1024</v>
      </c>
      <c r="D56">
        <v>1</v>
      </c>
      <c r="E56">
        <v>24</v>
      </c>
    </row>
    <row r="57" spans="1:7">
      <c r="A57" t="s">
        <v>9</v>
      </c>
      <c r="B57">
        <v>1</v>
      </c>
      <c r="C57">
        <v>574</v>
      </c>
      <c r="D57">
        <v>0</v>
      </c>
      <c r="E57">
        <v>15</v>
      </c>
    </row>
    <row r="58" spans="1:7">
      <c r="A58" t="s">
        <v>35</v>
      </c>
      <c r="B58">
        <v>474</v>
      </c>
      <c r="C58">
        <v>44</v>
      </c>
      <c r="D58">
        <v>33</v>
      </c>
      <c r="E58">
        <v>11</v>
      </c>
    </row>
    <row r="59" spans="1:7">
      <c r="A59" t="s">
        <v>154</v>
      </c>
      <c r="B59">
        <v>9</v>
      </c>
      <c r="C59">
        <v>378</v>
      </c>
      <c r="D59">
        <v>1</v>
      </c>
      <c r="E59">
        <v>74</v>
      </c>
    </row>
    <row r="60" spans="1:7">
      <c r="A60" t="s">
        <v>155</v>
      </c>
      <c r="B60">
        <v>6</v>
      </c>
      <c r="C60">
        <v>314</v>
      </c>
      <c r="D60">
        <v>0</v>
      </c>
      <c r="E60">
        <v>77</v>
      </c>
    </row>
    <row r="61" spans="1:7">
      <c r="A61" t="s">
        <v>12</v>
      </c>
      <c r="B61">
        <v>2</v>
      </c>
      <c r="C61">
        <v>28</v>
      </c>
      <c r="D61">
        <v>0</v>
      </c>
      <c r="E61">
        <v>0</v>
      </c>
    </row>
    <row r="62" spans="1:7">
      <c r="A62" t="s">
        <v>156</v>
      </c>
      <c r="B62">
        <v>0</v>
      </c>
      <c r="C62">
        <v>0</v>
      </c>
      <c r="D62">
        <v>2</v>
      </c>
      <c r="E62">
        <v>348</v>
      </c>
    </row>
    <row r="63" spans="1:7">
      <c r="A63" t="s">
        <v>104</v>
      </c>
      <c r="B63">
        <f>SUM(B56:B62)</f>
        <v>493</v>
      </c>
      <c r="C63">
        <f t="shared" ref="C63:E63" si="2">SUM(C56:C62)</f>
        <v>2362</v>
      </c>
      <c r="D63">
        <f t="shared" si="2"/>
        <v>37</v>
      </c>
      <c r="E63">
        <f t="shared" si="2"/>
        <v>549</v>
      </c>
    </row>
    <row r="65" spans="1:5">
      <c r="A65" s="10" t="s">
        <v>113</v>
      </c>
      <c r="B65" s="10" t="s">
        <v>31</v>
      </c>
      <c r="C65" s="10" t="s">
        <v>32</v>
      </c>
      <c r="D65" s="10" t="s">
        <v>33</v>
      </c>
      <c r="E65" s="10" t="s">
        <v>34</v>
      </c>
    </row>
    <row r="66" spans="1:5">
      <c r="A66" s="10" t="s">
        <v>19</v>
      </c>
      <c r="B66" s="16">
        <f>B56/B$63</f>
        <v>2.0283975659229209E-3</v>
      </c>
      <c r="C66" s="16">
        <f>C56/C$63</f>
        <v>0.43353090601185434</v>
      </c>
      <c r="D66" s="16">
        <f>D56/D$63</f>
        <v>2.7027027027027029E-2</v>
      </c>
      <c r="E66" s="16">
        <f>E56/E$63</f>
        <v>4.3715846994535519E-2</v>
      </c>
    </row>
    <row r="67" spans="1:5">
      <c r="A67" s="10" t="s">
        <v>9</v>
      </c>
      <c r="B67" s="16">
        <f>B57/B$63</f>
        <v>2.0283975659229209E-3</v>
      </c>
      <c r="C67" s="16">
        <f>C57/C$63</f>
        <v>0.24301439458086369</v>
      </c>
      <c r="D67" s="16">
        <f>D57/D$63</f>
        <v>0</v>
      </c>
      <c r="E67" s="16">
        <f>E57/E$63</f>
        <v>2.7322404371584699E-2</v>
      </c>
    </row>
    <row r="68" spans="1:5">
      <c r="A68" s="10" t="s">
        <v>35</v>
      </c>
      <c r="B68" s="16">
        <f>B58/B$63</f>
        <v>0.96146044624746452</v>
      </c>
      <c r="C68" s="16">
        <f>C58/C$63</f>
        <v>1.8628281117696866E-2</v>
      </c>
      <c r="D68" s="16">
        <f>D58/D$63</f>
        <v>0.89189189189189189</v>
      </c>
      <c r="E68" s="16">
        <f>E58/E$63</f>
        <v>2.0036429872495445E-2</v>
      </c>
    </row>
    <row r="69" spans="1:5">
      <c r="A69" s="10" t="s">
        <v>154</v>
      </c>
      <c r="B69" s="16">
        <f>B59/B$63</f>
        <v>1.8255578093306288E-2</v>
      </c>
      <c r="C69" s="16">
        <f>C59/C$63</f>
        <v>0.16003386960203217</v>
      </c>
      <c r="D69" s="16">
        <f>D59/D$63</f>
        <v>2.7027027027027029E-2</v>
      </c>
      <c r="E69" s="16">
        <f>E59/E$63</f>
        <v>0.13479052823315119</v>
      </c>
    </row>
    <row r="70" spans="1:5">
      <c r="A70" s="10" t="s">
        <v>155</v>
      </c>
      <c r="B70" s="16">
        <f>B60/B$63</f>
        <v>1.2170385395537525E-2</v>
      </c>
      <c r="C70" s="16">
        <f>C60/C$63</f>
        <v>0.13293818797629128</v>
      </c>
      <c r="D70" s="16">
        <f>D60/D$63</f>
        <v>0</v>
      </c>
      <c r="E70" s="16">
        <f>E60/E$63</f>
        <v>0.14025500910746813</v>
      </c>
    </row>
    <row r="71" spans="1:5">
      <c r="A71" s="10" t="s">
        <v>12</v>
      </c>
      <c r="B71" s="16">
        <f>B61/B$63</f>
        <v>4.0567951318458417E-3</v>
      </c>
      <c r="C71" s="16">
        <f>C61/C$63</f>
        <v>1.1854360711261643E-2</v>
      </c>
      <c r="D71" s="16">
        <f>D61/D$63</f>
        <v>0</v>
      </c>
      <c r="E71" s="16">
        <f>E61/E$63</f>
        <v>0</v>
      </c>
    </row>
    <row r="72" spans="1:5">
      <c r="A72" s="10" t="s">
        <v>156</v>
      </c>
      <c r="B72" s="16">
        <f>B62/B$63</f>
        <v>0</v>
      </c>
      <c r="C72" s="16">
        <f>C62/C$63</f>
        <v>0</v>
      </c>
      <c r="D72" s="16">
        <f>D62/D$63</f>
        <v>5.4054054054054057E-2</v>
      </c>
      <c r="E72" s="16">
        <f>E62/E$63</f>
        <v>0.63387978142076506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R22" sqref="R22"/>
    </sheetView>
  </sheetViews>
  <sheetFormatPr defaultRowHeight="14.4"/>
  <cols>
    <col min="1" max="1" width="15.6640625" customWidth="1"/>
  </cols>
  <sheetData>
    <row r="1" spans="1:11">
      <c r="A1" s="13" t="s">
        <v>119</v>
      </c>
    </row>
    <row r="2" spans="1:11">
      <c r="A2" t="s">
        <v>105</v>
      </c>
      <c r="B2" t="s">
        <v>23</v>
      </c>
      <c r="C2" t="s">
        <v>21</v>
      </c>
      <c r="D2" t="s">
        <v>24</v>
      </c>
      <c r="E2" t="s">
        <v>22</v>
      </c>
      <c r="F2" t="s">
        <v>25</v>
      </c>
      <c r="G2" t="s">
        <v>28</v>
      </c>
      <c r="H2" t="s">
        <v>26</v>
      </c>
      <c r="I2" t="s">
        <v>29</v>
      </c>
      <c r="J2" t="s">
        <v>27</v>
      </c>
      <c r="K2" t="s">
        <v>30</v>
      </c>
    </row>
    <row r="3" spans="1:11">
      <c r="A3" t="s">
        <v>9</v>
      </c>
      <c r="B3">
        <v>804</v>
      </c>
      <c r="C3">
        <v>1051</v>
      </c>
      <c r="D3">
        <v>6</v>
      </c>
      <c r="E3">
        <v>853</v>
      </c>
      <c r="F3">
        <v>106</v>
      </c>
      <c r="G3">
        <v>400</v>
      </c>
      <c r="H3">
        <v>814</v>
      </c>
      <c r="I3">
        <v>77</v>
      </c>
      <c r="J3">
        <v>904</v>
      </c>
      <c r="K3">
        <v>82</v>
      </c>
    </row>
    <row r="4" spans="1:11">
      <c r="A4" t="s">
        <v>10</v>
      </c>
      <c r="B4">
        <v>625</v>
      </c>
      <c r="C4">
        <v>1079</v>
      </c>
      <c r="D4">
        <v>7</v>
      </c>
      <c r="E4">
        <v>830</v>
      </c>
      <c r="F4">
        <v>102</v>
      </c>
      <c r="G4">
        <v>312</v>
      </c>
      <c r="H4">
        <v>902</v>
      </c>
      <c r="I4">
        <v>17</v>
      </c>
      <c r="J4">
        <v>986</v>
      </c>
      <c r="K4">
        <v>82</v>
      </c>
    </row>
    <row r="5" spans="1:11">
      <c r="A5" t="s">
        <v>11</v>
      </c>
      <c r="B5">
        <v>502</v>
      </c>
      <c r="C5">
        <v>915</v>
      </c>
      <c r="D5">
        <v>19</v>
      </c>
      <c r="E5">
        <v>931</v>
      </c>
      <c r="F5">
        <v>25</v>
      </c>
      <c r="G5">
        <v>278</v>
      </c>
      <c r="H5">
        <v>641</v>
      </c>
      <c r="I5">
        <v>89</v>
      </c>
      <c r="J5">
        <v>1016</v>
      </c>
      <c r="K5">
        <v>33</v>
      </c>
    </row>
    <row r="6" spans="1:11">
      <c r="A6" t="s">
        <v>12</v>
      </c>
      <c r="B6">
        <v>15</v>
      </c>
      <c r="C6">
        <v>20</v>
      </c>
      <c r="D6">
        <v>0</v>
      </c>
      <c r="E6">
        <v>31</v>
      </c>
      <c r="F6">
        <v>196</v>
      </c>
      <c r="G6">
        <v>6</v>
      </c>
      <c r="H6">
        <v>20</v>
      </c>
      <c r="I6">
        <v>0</v>
      </c>
      <c r="J6">
        <v>27</v>
      </c>
      <c r="K6">
        <v>120</v>
      </c>
    </row>
    <row r="7" spans="1:11">
      <c r="A7" t="s">
        <v>156</v>
      </c>
      <c r="B7">
        <v>0</v>
      </c>
      <c r="C7">
        <v>0</v>
      </c>
      <c r="D7">
        <v>62</v>
      </c>
      <c r="E7">
        <v>0</v>
      </c>
      <c r="F7">
        <v>0</v>
      </c>
      <c r="G7">
        <v>0</v>
      </c>
      <c r="H7">
        <v>0</v>
      </c>
      <c r="I7">
        <v>199</v>
      </c>
      <c r="J7">
        <v>1</v>
      </c>
      <c r="K7">
        <v>0</v>
      </c>
    </row>
    <row r="8" spans="1:11">
      <c r="A8" t="s">
        <v>153</v>
      </c>
      <c r="B8">
        <v>30</v>
      </c>
      <c r="C8">
        <v>50</v>
      </c>
      <c r="D8">
        <v>0</v>
      </c>
      <c r="E8">
        <v>20</v>
      </c>
      <c r="F8">
        <v>1</v>
      </c>
      <c r="G8">
        <v>12</v>
      </c>
      <c r="H8">
        <v>29</v>
      </c>
      <c r="I8">
        <v>0</v>
      </c>
      <c r="J8">
        <v>27</v>
      </c>
      <c r="K8">
        <v>1</v>
      </c>
    </row>
    <row r="9" spans="1:11">
      <c r="A9" t="s">
        <v>104</v>
      </c>
      <c r="B9">
        <f>SUM(B3:B8)</f>
        <v>1976</v>
      </c>
      <c r="C9">
        <f t="shared" ref="C9:K9" si="0">SUM(C3:C8)</f>
        <v>3115</v>
      </c>
      <c r="D9">
        <f t="shared" si="0"/>
        <v>94</v>
      </c>
      <c r="E9">
        <f t="shared" si="0"/>
        <v>2665</v>
      </c>
      <c r="F9">
        <f t="shared" si="0"/>
        <v>430</v>
      </c>
      <c r="G9">
        <f t="shared" si="0"/>
        <v>1008</v>
      </c>
      <c r="H9">
        <f t="shared" si="0"/>
        <v>2406</v>
      </c>
      <c r="I9">
        <f t="shared" si="0"/>
        <v>382</v>
      </c>
      <c r="J9">
        <f t="shared" si="0"/>
        <v>2961</v>
      </c>
      <c r="K9">
        <f t="shared" si="0"/>
        <v>318</v>
      </c>
    </row>
    <row r="11" spans="1:11">
      <c r="A11" s="10" t="s">
        <v>113</v>
      </c>
      <c r="B11" s="10" t="s">
        <v>23</v>
      </c>
      <c r="C11" s="10" t="s">
        <v>21</v>
      </c>
      <c r="D11" s="10" t="s">
        <v>24</v>
      </c>
      <c r="E11" s="10" t="s">
        <v>22</v>
      </c>
      <c r="F11" s="10" t="s">
        <v>25</v>
      </c>
      <c r="G11" s="10" t="s">
        <v>28</v>
      </c>
      <c r="H11" s="10" t="s">
        <v>26</v>
      </c>
      <c r="I11" s="10" t="s">
        <v>29</v>
      </c>
      <c r="J11" s="10" t="s">
        <v>27</v>
      </c>
      <c r="K11" s="10" t="s">
        <v>30</v>
      </c>
    </row>
    <row r="12" spans="1:11">
      <c r="A12" s="10" t="s">
        <v>9</v>
      </c>
      <c r="B12" s="16">
        <f>B3/B$9</f>
        <v>0.40688259109311742</v>
      </c>
      <c r="C12" s="16">
        <f t="shared" ref="C12:K12" si="1">C3/C$9</f>
        <v>0.33739967897271267</v>
      </c>
      <c r="D12" s="16">
        <f t="shared" si="1"/>
        <v>6.3829787234042548E-2</v>
      </c>
      <c r="E12" s="16">
        <f t="shared" si="1"/>
        <v>0.32007504690431521</v>
      </c>
      <c r="F12" s="16">
        <f t="shared" si="1"/>
        <v>0.24651162790697675</v>
      </c>
      <c r="G12" s="16">
        <f t="shared" si="1"/>
        <v>0.3968253968253968</v>
      </c>
      <c r="H12" s="16">
        <f t="shared" si="1"/>
        <v>0.33832086450540316</v>
      </c>
      <c r="I12" s="16">
        <f t="shared" si="1"/>
        <v>0.20157068062827224</v>
      </c>
      <c r="J12" s="16">
        <f t="shared" si="1"/>
        <v>0.30530226274907124</v>
      </c>
      <c r="K12" s="16">
        <f t="shared" si="1"/>
        <v>0.25786163522012578</v>
      </c>
    </row>
    <row r="13" spans="1:11">
      <c r="A13" s="10" t="s">
        <v>10</v>
      </c>
      <c r="B13" s="16">
        <f t="shared" ref="B13:K17" si="2">B4/B$9</f>
        <v>0.31629554655870445</v>
      </c>
      <c r="C13" s="16">
        <f t="shared" si="2"/>
        <v>0.34638844301765648</v>
      </c>
      <c r="D13" s="16">
        <f t="shared" si="2"/>
        <v>7.4468085106382975E-2</v>
      </c>
      <c r="E13" s="16">
        <f t="shared" si="2"/>
        <v>0.31144465290806755</v>
      </c>
      <c r="F13" s="16">
        <f t="shared" si="2"/>
        <v>0.23720930232558141</v>
      </c>
      <c r="G13" s="16">
        <f t="shared" si="2"/>
        <v>0.30952380952380953</v>
      </c>
      <c r="H13" s="16">
        <f t="shared" si="2"/>
        <v>0.37489609310058186</v>
      </c>
      <c r="I13" s="16">
        <f t="shared" si="2"/>
        <v>4.4502617801047119E-2</v>
      </c>
      <c r="J13" s="16">
        <f t="shared" si="2"/>
        <v>0.33299560959135427</v>
      </c>
      <c r="K13" s="16">
        <f t="shared" si="2"/>
        <v>0.25786163522012578</v>
      </c>
    </row>
    <row r="14" spans="1:11">
      <c r="A14" s="10" t="s">
        <v>11</v>
      </c>
      <c r="B14" s="16">
        <f t="shared" si="2"/>
        <v>0.2540485829959514</v>
      </c>
      <c r="C14" s="16">
        <f t="shared" si="2"/>
        <v>0.29373996789727125</v>
      </c>
      <c r="D14" s="16">
        <f t="shared" si="2"/>
        <v>0.20212765957446807</v>
      </c>
      <c r="E14" s="16">
        <f t="shared" si="2"/>
        <v>0.34934333958724201</v>
      </c>
      <c r="F14" s="16">
        <f t="shared" si="2"/>
        <v>5.8139534883720929E-2</v>
      </c>
      <c r="G14" s="16">
        <f t="shared" si="2"/>
        <v>0.27579365079365081</v>
      </c>
      <c r="H14" s="16">
        <f t="shared" si="2"/>
        <v>0.2664172901080632</v>
      </c>
      <c r="I14" s="16">
        <f t="shared" si="2"/>
        <v>0.23298429319371727</v>
      </c>
      <c r="J14" s="16">
        <f t="shared" si="2"/>
        <v>0.34312732185072609</v>
      </c>
      <c r="K14" s="16">
        <f t="shared" si="2"/>
        <v>0.10377358490566038</v>
      </c>
    </row>
    <row r="15" spans="1:11">
      <c r="A15" s="10" t="s">
        <v>12</v>
      </c>
      <c r="B15" s="16">
        <f t="shared" si="2"/>
        <v>7.5910931174089065E-3</v>
      </c>
      <c r="C15" s="16">
        <f t="shared" si="2"/>
        <v>6.420545746388443E-3</v>
      </c>
      <c r="D15" s="16">
        <f t="shared" si="2"/>
        <v>0</v>
      </c>
      <c r="E15" s="16">
        <f t="shared" si="2"/>
        <v>1.1632270168855536E-2</v>
      </c>
      <c r="F15" s="16">
        <f t="shared" si="2"/>
        <v>0.45581395348837211</v>
      </c>
      <c r="G15" s="16">
        <f t="shared" si="2"/>
        <v>5.9523809523809521E-3</v>
      </c>
      <c r="H15" s="16">
        <f t="shared" si="2"/>
        <v>8.3125519534497094E-3</v>
      </c>
      <c r="I15" s="16">
        <f t="shared" si="2"/>
        <v>0</v>
      </c>
      <c r="J15" s="16">
        <f t="shared" si="2"/>
        <v>9.11854103343465E-3</v>
      </c>
      <c r="K15" s="16">
        <f t="shared" si="2"/>
        <v>0.37735849056603776</v>
      </c>
    </row>
    <row r="16" spans="1:11">
      <c r="A16" s="10" t="s">
        <v>156</v>
      </c>
      <c r="B16" s="16">
        <f t="shared" si="2"/>
        <v>0</v>
      </c>
      <c r="C16" s="16">
        <f t="shared" si="2"/>
        <v>0</v>
      </c>
      <c r="D16" s="16">
        <f t="shared" si="2"/>
        <v>0.65957446808510634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16">
        <f t="shared" si="2"/>
        <v>0</v>
      </c>
      <c r="I16" s="16">
        <f t="shared" si="2"/>
        <v>0.52094240837696337</v>
      </c>
      <c r="J16" s="16">
        <f t="shared" si="2"/>
        <v>3.3772374197906115E-4</v>
      </c>
      <c r="K16" s="16">
        <f t="shared" si="2"/>
        <v>0</v>
      </c>
    </row>
    <row r="17" spans="1:11">
      <c r="A17" s="10" t="s">
        <v>153</v>
      </c>
      <c r="B17" s="16">
        <f t="shared" si="2"/>
        <v>1.5182186234817813E-2</v>
      </c>
      <c r="C17" s="16">
        <f t="shared" si="2"/>
        <v>1.6051364365971106E-2</v>
      </c>
      <c r="D17" s="16">
        <f t="shared" si="2"/>
        <v>0</v>
      </c>
      <c r="E17" s="16">
        <f t="shared" si="2"/>
        <v>7.5046904315196998E-3</v>
      </c>
      <c r="F17" s="16">
        <f t="shared" si="2"/>
        <v>2.3255813953488372E-3</v>
      </c>
      <c r="G17" s="16">
        <f t="shared" si="2"/>
        <v>1.1904761904761904E-2</v>
      </c>
      <c r="H17" s="16">
        <f t="shared" si="2"/>
        <v>1.2053200332502078E-2</v>
      </c>
      <c r="I17" s="16">
        <f t="shared" si="2"/>
        <v>0</v>
      </c>
      <c r="J17" s="16">
        <f t="shared" si="2"/>
        <v>9.11854103343465E-3</v>
      </c>
      <c r="K17" s="16">
        <f t="shared" si="2"/>
        <v>3.1446540880503146E-3</v>
      </c>
    </row>
    <row r="20" spans="1:11">
      <c r="A20" s="13" t="s">
        <v>120</v>
      </c>
    </row>
    <row r="21" spans="1:11">
      <c r="A21" t="s">
        <v>105</v>
      </c>
      <c r="B21" t="s">
        <v>21</v>
      </c>
      <c r="C21" t="s">
        <v>22</v>
      </c>
      <c r="D21" t="s">
        <v>23</v>
      </c>
      <c r="E21" t="s">
        <v>24</v>
      </c>
      <c r="F21" t="s">
        <v>25</v>
      </c>
      <c r="G21" t="s">
        <v>26</v>
      </c>
      <c r="H21" t="s">
        <v>27</v>
      </c>
      <c r="I21" t="s">
        <v>28</v>
      </c>
      <c r="J21" t="s">
        <v>29</v>
      </c>
      <c r="K21" t="s">
        <v>30</v>
      </c>
    </row>
    <row r="22" spans="1:11">
      <c r="A22" t="s">
        <v>157</v>
      </c>
      <c r="B22">
        <v>120</v>
      </c>
      <c r="C22">
        <v>237</v>
      </c>
      <c r="D22">
        <v>292</v>
      </c>
      <c r="E22">
        <v>10</v>
      </c>
      <c r="F22">
        <v>234</v>
      </c>
      <c r="G22">
        <v>126</v>
      </c>
      <c r="H22">
        <v>222</v>
      </c>
      <c r="I22">
        <v>257</v>
      </c>
      <c r="J22">
        <v>21</v>
      </c>
      <c r="K22">
        <v>205</v>
      </c>
    </row>
    <row r="23" spans="1:11">
      <c r="A23" t="s">
        <v>158</v>
      </c>
      <c r="B23">
        <v>109</v>
      </c>
      <c r="C23">
        <v>230</v>
      </c>
      <c r="D23">
        <v>259</v>
      </c>
      <c r="E23">
        <v>161</v>
      </c>
      <c r="F23">
        <v>118</v>
      </c>
      <c r="G23">
        <v>114</v>
      </c>
      <c r="H23">
        <v>155</v>
      </c>
      <c r="I23">
        <v>199</v>
      </c>
      <c r="J23">
        <v>173</v>
      </c>
      <c r="K23">
        <v>197</v>
      </c>
    </row>
    <row r="24" spans="1:11">
      <c r="A24" t="s">
        <v>159</v>
      </c>
      <c r="B24">
        <v>144</v>
      </c>
      <c r="C24">
        <v>222</v>
      </c>
      <c r="D24">
        <v>258</v>
      </c>
      <c r="E24">
        <v>57</v>
      </c>
      <c r="F24">
        <v>102</v>
      </c>
      <c r="G24">
        <v>93</v>
      </c>
      <c r="H24">
        <v>166</v>
      </c>
      <c r="I24">
        <v>162</v>
      </c>
      <c r="J24">
        <v>83</v>
      </c>
      <c r="K24">
        <v>144</v>
      </c>
    </row>
    <row r="25" spans="1:11">
      <c r="A25" t="s">
        <v>160</v>
      </c>
      <c r="B25">
        <v>73</v>
      </c>
      <c r="C25">
        <v>145</v>
      </c>
      <c r="D25">
        <v>149</v>
      </c>
      <c r="E25">
        <v>190</v>
      </c>
      <c r="F25">
        <v>96</v>
      </c>
      <c r="G25">
        <v>75</v>
      </c>
      <c r="H25">
        <v>91</v>
      </c>
      <c r="I25">
        <v>102</v>
      </c>
      <c r="J25">
        <v>183</v>
      </c>
      <c r="K25">
        <v>115</v>
      </c>
    </row>
    <row r="26" spans="1:11">
      <c r="A26" t="s">
        <v>161</v>
      </c>
      <c r="B26">
        <v>4</v>
      </c>
      <c r="C26">
        <v>2</v>
      </c>
      <c r="D26">
        <v>6</v>
      </c>
      <c r="E26">
        <v>592</v>
      </c>
      <c r="F26">
        <v>0</v>
      </c>
      <c r="G26">
        <v>4</v>
      </c>
      <c r="H26">
        <v>3</v>
      </c>
      <c r="I26">
        <v>4</v>
      </c>
      <c r="J26">
        <v>481</v>
      </c>
      <c r="K26">
        <v>0</v>
      </c>
    </row>
    <row r="27" spans="1:11">
      <c r="A27" t="s">
        <v>162</v>
      </c>
      <c r="B27">
        <v>2</v>
      </c>
      <c r="C27">
        <v>9</v>
      </c>
      <c r="D27">
        <v>3</v>
      </c>
      <c r="E27">
        <v>1</v>
      </c>
      <c r="F27">
        <v>400</v>
      </c>
      <c r="G27">
        <v>0</v>
      </c>
      <c r="H27">
        <v>4</v>
      </c>
      <c r="I27">
        <v>1</v>
      </c>
      <c r="J27">
        <v>0</v>
      </c>
      <c r="K27">
        <v>313</v>
      </c>
    </row>
    <row r="28" spans="1:11">
      <c r="A28" t="s">
        <v>163</v>
      </c>
      <c r="B28">
        <v>0</v>
      </c>
      <c r="C28">
        <v>1</v>
      </c>
      <c r="D28">
        <v>1</v>
      </c>
      <c r="E28">
        <v>0</v>
      </c>
      <c r="F28">
        <v>110</v>
      </c>
      <c r="G28">
        <v>0</v>
      </c>
      <c r="H28">
        <v>0</v>
      </c>
      <c r="I28">
        <v>0</v>
      </c>
      <c r="J28">
        <v>0</v>
      </c>
      <c r="K28">
        <v>86</v>
      </c>
    </row>
    <row r="29" spans="1:11">
      <c r="A29" t="s">
        <v>164</v>
      </c>
      <c r="B29">
        <v>0</v>
      </c>
      <c r="C29">
        <v>2</v>
      </c>
      <c r="D29">
        <v>6</v>
      </c>
      <c r="E29">
        <v>21</v>
      </c>
      <c r="F29">
        <v>15</v>
      </c>
      <c r="G29">
        <v>2</v>
      </c>
      <c r="H29">
        <v>2</v>
      </c>
      <c r="I29">
        <v>3</v>
      </c>
      <c r="J29">
        <v>19</v>
      </c>
      <c r="K29">
        <v>5</v>
      </c>
    </row>
    <row r="30" spans="1:11">
      <c r="A30" t="s">
        <v>104</v>
      </c>
      <c r="B30">
        <f>SUM(B24:B29)</f>
        <v>223</v>
      </c>
      <c r="C30">
        <f t="shared" ref="C30:K30" si="3">SUM(C24:C29)</f>
        <v>381</v>
      </c>
      <c r="D30">
        <f t="shared" si="3"/>
        <v>423</v>
      </c>
      <c r="E30">
        <f t="shared" si="3"/>
        <v>861</v>
      </c>
      <c r="F30">
        <f t="shared" si="3"/>
        <v>723</v>
      </c>
      <c r="G30">
        <f t="shared" si="3"/>
        <v>174</v>
      </c>
      <c r="H30">
        <f t="shared" si="3"/>
        <v>266</v>
      </c>
      <c r="I30">
        <f t="shared" si="3"/>
        <v>272</v>
      </c>
      <c r="J30">
        <f t="shared" si="3"/>
        <v>766</v>
      </c>
      <c r="K30">
        <f t="shared" si="3"/>
        <v>663</v>
      </c>
    </row>
    <row r="32" spans="1:11">
      <c r="A32" s="10" t="s">
        <v>113</v>
      </c>
      <c r="B32" s="10" t="s">
        <v>21</v>
      </c>
      <c r="C32" s="10" t="s">
        <v>22</v>
      </c>
      <c r="D32" s="10" t="s">
        <v>23</v>
      </c>
      <c r="E32" s="10" t="s">
        <v>24</v>
      </c>
      <c r="F32" s="10" t="s">
        <v>25</v>
      </c>
      <c r="G32" s="10" t="s">
        <v>26</v>
      </c>
      <c r="H32" s="10" t="s">
        <v>27</v>
      </c>
      <c r="I32" s="10" t="s">
        <v>28</v>
      </c>
      <c r="J32" s="10" t="s">
        <v>29</v>
      </c>
      <c r="K32" s="10" t="s">
        <v>30</v>
      </c>
    </row>
    <row r="33" spans="1:11">
      <c r="A33" s="10" t="s">
        <v>157</v>
      </c>
      <c r="B33" s="16">
        <f>B22/B$30</f>
        <v>0.53811659192825112</v>
      </c>
      <c r="C33" s="16">
        <f t="shared" ref="C33:K33" si="4">C22/C$30</f>
        <v>0.62204724409448819</v>
      </c>
      <c r="D33" s="16">
        <f t="shared" si="4"/>
        <v>0.69030732860520094</v>
      </c>
      <c r="E33" s="16">
        <f t="shared" si="4"/>
        <v>1.1614401858304297E-2</v>
      </c>
      <c r="F33" s="16">
        <f t="shared" si="4"/>
        <v>0.32365145228215769</v>
      </c>
      <c r="G33" s="16">
        <f t="shared" si="4"/>
        <v>0.72413793103448276</v>
      </c>
      <c r="H33" s="16">
        <f t="shared" si="4"/>
        <v>0.83458646616541354</v>
      </c>
      <c r="I33" s="16">
        <f t="shared" si="4"/>
        <v>0.94485294117647056</v>
      </c>
      <c r="J33" s="16">
        <f t="shared" si="4"/>
        <v>2.7415143603133161E-2</v>
      </c>
      <c r="K33" s="16">
        <f t="shared" si="4"/>
        <v>0.30920060331825039</v>
      </c>
    </row>
    <row r="34" spans="1:11">
      <c r="A34" s="10" t="s">
        <v>158</v>
      </c>
      <c r="B34" s="16">
        <f t="shared" ref="B34:K40" si="5">B23/B$30</f>
        <v>0.48878923766816146</v>
      </c>
      <c r="C34" s="16">
        <f t="shared" si="5"/>
        <v>0.60367454068241466</v>
      </c>
      <c r="D34" s="16">
        <f t="shared" si="5"/>
        <v>0.61229314420803782</v>
      </c>
      <c r="E34" s="16">
        <f t="shared" si="5"/>
        <v>0.18699186991869918</v>
      </c>
      <c r="F34" s="16">
        <f t="shared" si="5"/>
        <v>0.16320885200553251</v>
      </c>
      <c r="G34" s="16">
        <f t="shared" si="5"/>
        <v>0.65517241379310343</v>
      </c>
      <c r="H34" s="16">
        <f t="shared" si="5"/>
        <v>0.58270676691729328</v>
      </c>
      <c r="I34" s="16">
        <f t="shared" si="5"/>
        <v>0.73161764705882348</v>
      </c>
      <c r="J34" s="16">
        <f t="shared" si="5"/>
        <v>0.2258485639686684</v>
      </c>
      <c r="K34" s="16">
        <f t="shared" si="5"/>
        <v>0.2971342383107089</v>
      </c>
    </row>
    <row r="35" spans="1:11">
      <c r="A35" s="10" t="s">
        <v>159</v>
      </c>
      <c r="B35" s="16">
        <f t="shared" si="5"/>
        <v>0.64573991031390132</v>
      </c>
      <c r="C35" s="16">
        <f t="shared" si="5"/>
        <v>0.58267716535433067</v>
      </c>
      <c r="D35" s="16">
        <f t="shared" si="5"/>
        <v>0.60992907801418439</v>
      </c>
      <c r="E35" s="16">
        <f t="shared" si="5"/>
        <v>6.6202090592334492E-2</v>
      </c>
      <c r="F35" s="16">
        <f t="shared" si="5"/>
        <v>0.14107883817427386</v>
      </c>
      <c r="G35" s="16">
        <f t="shared" si="5"/>
        <v>0.53448275862068961</v>
      </c>
      <c r="H35" s="16">
        <f t="shared" si="5"/>
        <v>0.62406015037593987</v>
      </c>
      <c r="I35" s="16">
        <f t="shared" si="5"/>
        <v>0.59558823529411764</v>
      </c>
      <c r="J35" s="16">
        <f t="shared" si="5"/>
        <v>0.10835509138381201</v>
      </c>
      <c r="K35" s="16">
        <f t="shared" si="5"/>
        <v>0.21719457013574661</v>
      </c>
    </row>
    <row r="36" spans="1:11">
      <c r="A36" s="10" t="s">
        <v>160</v>
      </c>
      <c r="B36" s="16">
        <f t="shared" si="5"/>
        <v>0.3273542600896861</v>
      </c>
      <c r="C36" s="16">
        <f t="shared" si="5"/>
        <v>0.38057742782152232</v>
      </c>
      <c r="D36" s="16">
        <f t="shared" si="5"/>
        <v>0.35224586288416077</v>
      </c>
      <c r="E36" s="16">
        <f t="shared" si="5"/>
        <v>0.22067363530778164</v>
      </c>
      <c r="F36" s="16">
        <f t="shared" si="5"/>
        <v>0.13278008298755187</v>
      </c>
      <c r="G36" s="16">
        <f t="shared" si="5"/>
        <v>0.43103448275862066</v>
      </c>
      <c r="H36" s="16">
        <f t="shared" si="5"/>
        <v>0.34210526315789475</v>
      </c>
      <c r="I36" s="16">
        <f t="shared" si="5"/>
        <v>0.375</v>
      </c>
      <c r="J36" s="16">
        <f t="shared" si="5"/>
        <v>0.23890339425587467</v>
      </c>
      <c r="K36" s="16">
        <f t="shared" si="5"/>
        <v>0.17345399698340874</v>
      </c>
    </row>
    <row r="37" spans="1:11">
      <c r="A37" s="10" t="s">
        <v>161</v>
      </c>
      <c r="B37" s="16">
        <f t="shared" si="5"/>
        <v>1.7937219730941704E-2</v>
      </c>
      <c r="C37" s="16">
        <f t="shared" si="5"/>
        <v>5.2493438320209973E-3</v>
      </c>
      <c r="D37" s="16">
        <f t="shared" si="5"/>
        <v>1.4184397163120567E-2</v>
      </c>
      <c r="E37" s="16">
        <f t="shared" si="5"/>
        <v>0.68757259001161442</v>
      </c>
      <c r="F37" s="16">
        <f t="shared" si="5"/>
        <v>0</v>
      </c>
      <c r="G37" s="16">
        <f t="shared" si="5"/>
        <v>2.2988505747126436E-2</v>
      </c>
      <c r="H37" s="16">
        <f t="shared" si="5"/>
        <v>1.1278195488721804E-2</v>
      </c>
      <c r="I37" s="16">
        <f t="shared" si="5"/>
        <v>1.4705882352941176E-2</v>
      </c>
      <c r="J37" s="16">
        <f t="shared" si="5"/>
        <v>0.62793733681462138</v>
      </c>
      <c r="K37" s="16">
        <f t="shared" si="5"/>
        <v>0</v>
      </c>
    </row>
    <row r="38" spans="1:11">
      <c r="A38" s="10" t="s">
        <v>162</v>
      </c>
      <c r="B38" s="16">
        <f t="shared" si="5"/>
        <v>8.9686098654708519E-3</v>
      </c>
      <c r="C38" s="16">
        <f t="shared" si="5"/>
        <v>2.3622047244094488E-2</v>
      </c>
      <c r="D38" s="16">
        <f t="shared" si="5"/>
        <v>7.0921985815602835E-3</v>
      </c>
      <c r="E38" s="16">
        <f t="shared" si="5"/>
        <v>1.1614401858304297E-3</v>
      </c>
      <c r="F38" s="16">
        <f t="shared" si="5"/>
        <v>0.55325034578146615</v>
      </c>
      <c r="G38" s="16">
        <f t="shared" si="5"/>
        <v>0</v>
      </c>
      <c r="H38" s="16">
        <f t="shared" si="5"/>
        <v>1.5037593984962405E-2</v>
      </c>
      <c r="I38" s="16">
        <f t="shared" si="5"/>
        <v>3.6764705882352941E-3</v>
      </c>
      <c r="J38" s="16">
        <f t="shared" si="5"/>
        <v>0</v>
      </c>
      <c r="K38" s="16">
        <f t="shared" si="5"/>
        <v>0.47209653092006032</v>
      </c>
    </row>
    <row r="39" spans="1:11">
      <c r="A39" s="10" t="s">
        <v>163</v>
      </c>
      <c r="B39" s="16">
        <f t="shared" si="5"/>
        <v>0</v>
      </c>
      <c r="C39" s="16">
        <f t="shared" si="5"/>
        <v>2.6246719160104987E-3</v>
      </c>
      <c r="D39" s="16">
        <f t="shared" si="5"/>
        <v>2.3640661938534278E-3</v>
      </c>
      <c r="E39" s="16">
        <f t="shared" si="5"/>
        <v>0</v>
      </c>
      <c r="F39" s="16">
        <f t="shared" si="5"/>
        <v>0.15214384508990317</v>
      </c>
      <c r="G39" s="16">
        <f t="shared" si="5"/>
        <v>0</v>
      </c>
      <c r="H39" s="16">
        <f t="shared" si="5"/>
        <v>0</v>
      </c>
      <c r="I39" s="16">
        <f t="shared" si="5"/>
        <v>0</v>
      </c>
      <c r="J39" s="16">
        <f t="shared" si="5"/>
        <v>0</v>
      </c>
      <c r="K39" s="16">
        <f t="shared" si="5"/>
        <v>0.1297134238310709</v>
      </c>
    </row>
    <row r="40" spans="1:11">
      <c r="A40" s="10" t="s">
        <v>164</v>
      </c>
      <c r="B40" s="16">
        <f t="shared" si="5"/>
        <v>0</v>
      </c>
      <c r="C40" s="16">
        <f t="shared" si="5"/>
        <v>5.2493438320209973E-3</v>
      </c>
      <c r="D40" s="16">
        <f t="shared" si="5"/>
        <v>1.4184397163120567E-2</v>
      </c>
      <c r="E40" s="16">
        <f t="shared" si="5"/>
        <v>2.4390243902439025E-2</v>
      </c>
      <c r="F40" s="16">
        <f t="shared" si="5"/>
        <v>2.0746887966804978E-2</v>
      </c>
      <c r="G40" s="16">
        <f t="shared" si="5"/>
        <v>1.1494252873563218E-2</v>
      </c>
      <c r="H40" s="16">
        <f t="shared" si="5"/>
        <v>7.5187969924812026E-3</v>
      </c>
      <c r="I40" s="16">
        <f t="shared" si="5"/>
        <v>1.1029411764705883E-2</v>
      </c>
      <c r="J40" s="16">
        <f t="shared" si="5"/>
        <v>2.4804177545691905E-2</v>
      </c>
      <c r="K40" s="16">
        <f t="shared" si="5"/>
        <v>7.5414781297134239E-3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Fig1F-H</vt:lpstr>
      <vt:lpstr>Fig1-sup1C-F</vt:lpstr>
      <vt:lpstr>Fig1-sup2C-D and G-H</vt:lpstr>
      <vt:lpstr>Fig1-sup3C-D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2021-08-27T03:08:00Z</dcterms:created>
  <dcterms:modified xsi:type="dcterms:W3CDTF">2021-08-31T14:10:21Z</dcterms:modified>
</cp:coreProperties>
</file>