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an\Desktop\Dropbox\Gallo lab\S. felis project\S. felis resubmission\Source data\"/>
    </mc:Choice>
  </mc:AlternateContent>
  <xr:revisionPtr revIDLastSave="0" documentId="13_ncr:1_{2ABC1AEA-8B5C-49E0-8873-EB76BB5E10C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ig.3A-C" sheetId="9" r:id="rId1"/>
    <sheet name="Fig.3D" sheetId="10" r:id="rId2"/>
    <sheet name="Gene list Fig.3F" sheetId="8" r:id="rId3"/>
    <sheet name="Fig.3H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0" l="1"/>
  <c r="C12" i="10"/>
  <c r="D12" i="10"/>
  <c r="E12" i="10"/>
  <c r="F12" i="10"/>
  <c r="G12" i="10"/>
  <c r="H12" i="10"/>
  <c r="I12" i="10"/>
  <c r="J12" i="10"/>
  <c r="K12" i="10"/>
  <c r="L12" i="10"/>
  <c r="M12" i="10"/>
  <c r="B13" i="10"/>
  <c r="C13" i="10"/>
  <c r="D13" i="10"/>
  <c r="E13" i="10"/>
  <c r="F13" i="10"/>
  <c r="G13" i="10"/>
  <c r="H13" i="10"/>
  <c r="I13" i="10"/>
  <c r="J13" i="10"/>
  <c r="K13" i="10"/>
  <c r="L13" i="10"/>
  <c r="M13" i="10"/>
  <c r="B14" i="10"/>
  <c r="C14" i="10"/>
  <c r="D14" i="10"/>
  <c r="E14" i="10"/>
  <c r="F14" i="10"/>
  <c r="G14" i="10"/>
  <c r="H14" i="10"/>
  <c r="I14" i="10"/>
  <c r="J14" i="10"/>
  <c r="K14" i="10"/>
  <c r="L14" i="10"/>
  <c r="M14" i="10"/>
  <c r="B15" i="10"/>
  <c r="C15" i="10"/>
  <c r="D15" i="10"/>
  <c r="E15" i="10"/>
  <c r="F15" i="10"/>
  <c r="G15" i="10"/>
  <c r="H15" i="10"/>
  <c r="I15" i="10"/>
  <c r="J15" i="10"/>
  <c r="K15" i="10"/>
  <c r="L15" i="10"/>
  <c r="M15" i="10"/>
  <c r="B19" i="10"/>
  <c r="C19" i="10"/>
  <c r="D19" i="10"/>
  <c r="E19" i="10"/>
  <c r="F19" i="10"/>
  <c r="G19" i="10"/>
  <c r="H19" i="10"/>
  <c r="I19" i="10"/>
  <c r="J19" i="10"/>
  <c r="K19" i="10"/>
  <c r="L19" i="10"/>
  <c r="M19" i="10"/>
  <c r="B20" i="10"/>
  <c r="C20" i="10"/>
  <c r="D20" i="10"/>
  <c r="E20" i="10"/>
  <c r="F20" i="10"/>
  <c r="G20" i="10"/>
  <c r="H20" i="10"/>
  <c r="I20" i="10"/>
  <c r="J20" i="10"/>
  <c r="K20" i="10"/>
  <c r="L20" i="10"/>
  <c r="M20" i="10"/>
  <c r="B21" i="10"/>
  <c r="C21" i="10"/>
  <c r="D21" i="10"/>
  <c r="E21" i="10"/>
  <c r="F21" i="10"/>
  <c r="G21" i="10"/>
  <c r="H21" i="10"/>
  <c r="I21" i="10"/>
  <c r="J21" i="10"/>
  <c r="K21" i="10"/>
  <c r="L21" i="10"/>
  <c r="M21" i="10"/>
  <c r="B22" i="10"/>
  <c r="C22" i="10"/>
  <c r="D22" i="10"/>
  <c r="E22" i="10"/>
  <c r="F22" i="10"/>
  <c r="G22" i="10"/>
  <c r="H22" i="10"/>
  <c r="I22" i="10"/>
  <c r="J22" i="10"/>
  <c r="K22" i="10"/>
  <c r="L22" i="10"/>
  <c r="M22" i="10"/>
  <c r="B26" i="10"/>
  <c r="C26" i="10"/>
  <c r="D26" i="10"/>
  <c r="E26" i="10"/>
  <c r="F26" i="10"/>
  <c r="C36" i="10" s="1"/>
  <c r="G26" i="10"/>
  <c r="H26" i="10"/>
  <c r="I26" i="10"/>
  <c r="J26" i="10"/>
  <c r="D36" i="10" s="1"/>
  <c r="K26" i="10"/>
  <c r="E36" i="10" s="1"/>
  <c r="L26" i="10"/>
  <c r="M26" i="10"/>
  <c r="B28" i="10"/>
  <c r="C28" i="10"/>
  <c r="D28" i="10"/>
  <c r="E28" i="10"/>
  <c r="F28" i="10"/>
  <c r="G36" i="10" s="1"/>
  <c r="G28" i="10"/>
  <c r="H28" i="10"/>
  <c r="I28" i="10"/>
  <c r="J28" i="10"/>
  <c r="K28" i="10"/>
  <c r="I36" i="10" s="1"/>
  <c r="L28" i="10"/>
  <c r="M28" i="10"/>
  <c r="B30" i="10"/>
  <c r="C30" i="10"/>
  <c r="D30" i="10"/>
  <c r="E30" i="10"/>
  <c r="F30" i="10"/>
  <c r="G30" i="10"/>
  <c r="H30" i="10"/>
  <c r="I30" i="10"/>
  <c r="J30" i="10"/>
  <c r="K30" i="10"/>
  <c r="L30" i="10"/>
  <c r="M30" i="10"/>
  <c r="B32" i="10"/>
  <c r="C32" i="10"/>
  <c r="D32" i="10"/>
  <c r="E32" i="10"/>
  <c r="F32" i="10"/>
  <c r="G32" i="10"/>
  <c r="H32" i="10"/>
  <c r="I32" i="10"/>
  <c r="J32" i="10"/>
  <c r="K32" i="10"/>
  <c r="L32" i="10"/>
  <c r="M32" i="10"/>
  <c r="B36" i="10"/>
  <c r="F36" i="10"/>
  <c r="H36" i="10"/>
  <c r="B37" i="10"/>
  <c r="C37" i="10"/>
  <c r="D37" i="10"/>
  <c r="E37" i="10"/>
  <c r="F37" i="10"/>
  <c r="G37" i="10"/>
  <c r="H37" i="10"/>
  <c r="I37" i="10"/>
  <c r="B40" i="10"/>
  <c r="C40" i="10"/>
  <c r="D40" i="10"/>
  <c r="E40" i="10"/>
  <c r="J40" i="10"/>
  <c r="K40" i="10"/>
  <c r="L40" i="10"/>
  <c r="M40" i="10"/>
  <c r="B41" i="10"/>
  <c r="C41" i="10"/>
  <c r="D41" i="10"/>
  <c r="E41" i="10"/>
  <c r="J41" i="10"/>
  <c r="K41" i="10"/>
  <c r="L41" i="10"/>
  <c r="M41" i="10"/>
  <c r="W31" i="7" l="1"/>
  <c r="W30" i="7"/>
  <c r="O30" i="7"/>
  <c r="J32" i="7"/>
  <c r="J31" i="7"/>
  <c r="J30" i="7"/>
  <c r="I30" i="7"/>
  <c r="O35" i="7"/>
  <c r="W11" i="7"/>
  <c r="W35" i="7"/>
  <c r="X35" i="7"/>
  <c r="W34" i="7"/>
  <c r="V34" i="7"/>
  <c r="U34" i="7" s="1"/>
  <c r="T34" i="7" s="1"/>
  <c r="S34" i="7" s="1"/>
  <c r="R34" i="7" s="1"/>
  <c r="Q34" i="7" s="1"/>
  <c r="P34" i="7" s="1"/>
  <c r="B11" i="7"/>
  <c r="J37" i="7"/>
  <c r="I37" i="7" s="1"/>
  <c r="H37" i="7" s="1"/>
  <c r="G37" i="7" s="1"/>
  <c r="W29" i="7" l="1"/>
  <c r="V29" i="7" s="1"/>
  <c r="U29" i="7" s="1"/>
  <c r="T29" i="7" s="1"/>
  <c r="S29" i="7" s="1"/>
  <c r="R29" i="7" s="1"/>
  <c r="Q29" i="7" s="1"/>
  <c r="P29" i="7" s="1"/>
  <c r="J29" i="7"/>
  <c r="I29" i="7" s="1"/>
  <c r="H29" i="7" s="1"/>
  <c r="G29" i="7" s="1"/>
  <c r="P19" i="7"/>
  <c r="Q19" i="7" s="1"/>
  <c r="R19" i="7" s="1"/>
  <c r="S19" i="7" s="1"/>
  <c r="T19" i="7" s="1"/>
  <c r="U19" i="7" s="1"/>
  <c r="V19" i="7" s="1"/>
  <c r="W19" i="7" s="1"/>
  <c r="C19" i="7"/>
  <c r="D19" i="7" s="1"/>
  <c r="E19" i="7" s="1"/>
  <c r="F19" i="7" s="1"/>
  <c r="G19" i="7" s="1"/>
  <c r="H19" i="7" s="1"/>
  <c r="I19" i="7" s="1"/>
  <c r="J19" i="7" s="1"/>
  <c r="X17" i="7"/>
  <c r="X26" i="7" s="1"/>
  <c r="W17" i="7"/>
  <c r="W26" i="7" s="1"/>
  <c r="V17" i="7"/>
  <c r="V26" i="7" s="1"/>
  <c r="U17" i="7"/>
  <c r="U26" i="7" s="1"/>
  <c r="T17" i="7"/>
  <c r="T26" i="7" s="1"/>
  <c r="S17" i="7"/>
  <c r="S26" i="7" s="1"/>
  <c r="R17" i="7"/>
  <c r="R26" i="7" s="1"/>
  <c r="Q17" i="7"/>
  <c r="Q26" i="7" s="1"/>
  <c r="P17" i="7"/>
  <c r="P26" i="7" s="1"/>
  <c r="O26" i="7"/>
  <c r="K17" i="7"/>
  <c r="K26" i="7" s="1"/>
  <c r="J17" i="7"/>
  <c r="J26" i="7" s="1"/>
  <c r="I17" i="7"/>
  <c r="I26" i="7" s="1"/>
  <c r="H17" i="7"/>
  <c r="H26" i="7" s="1"/>
  <c r="G17" i="7"/>
  <c r="G26" i="7" s="1"/>
  <c r="F17" i="7"/>
  <c r="F26" i="7" s="1"/>
  <c r="E17" i="7"/>
  <c r="E26" i="7" s="1"/>
  <c r="D17" i="7"/>
  <c r="D26" i="7" s="1"/>
  <c r="C17" i="7"/>
  <c r="C26" i="7" s="1"/>
  <c r="B17" i="7"/>
  <c r="B26" i="7" s="1"/>
  <c r="X16" i="7"/>
  <c r="X25" i="7" s="1"/>
  <c r="W16" i="7"/>
  <c r="W25" i="7" s="1"/>
  <c r="V16" i="7"/>
  <c r="V25" i="7" s="1"/>
  <c r="U16" i="7"/>
  <c r="U25" i="7" s="1"/>
  <c r="T16" i="7"/>
  <c r="T25" i="7" s="1"/>
  <c r="S16" i="7"/>
  <c r="S25" i="7" s="1"/>
  <c r="R16" i="7"/>
  <c r="R25" i="7" s="1"/>
  <c r="Q16" i="7"/>
  <c r="Q25" i="7" s="1"/>
  <c r="P16" i="7"/>
  <c r="P25" i="7" s="1"/>
  <c r="O16" i="7"/>
  <c r="O25" i="7" s="1"/>
  <c r="K16" i="7"/>
  <c r="K25" i="7" s="1"/>
  <c r="J16" i="7"/>
  <c r="J25" i="7" s="1"/>
  <c r="I16" i="7"/>
  <c r="I25" i="7" s="1"/>
  <c r="H16" i="7"/>
  <c r="H25" i="7" s="1"/>
  <c r="G16" i="7"/>
  <c r="G25" i="7" s="1"/>
  <c r="F16" i="7"/>
  <c r="F25" i="7" s="1"/>
  <c r="E16" i="7"/>
  <c r="E25" i="7" s="1"/>
  <c r="D16" i="7"/>
  <c r="D25" i="7" s="1"/>
  <c r="C16" i="7"/>
  <c r="C25" i="7" s="1"/>
  <c r="B16" i="7"/>
  <c r="B25" i="7" s="1"/>
  <c r="X15" i="7"/>
  <c r="X24" i="7" s="1"/>
  <c r="W15" i="7"/>
  <c r="W24" i="7" s="1"/>
  <c r="P32" i="7" s="1"/>
  <c r="V15" i="7"/>
  <c r="V24" i="7" s="1"/>
  <c r="U15" i="7"/>
  <c r="U24" i="7" s="1"/>
  <c r="T15" i="7"/>
  <c r="T24" i="7" s="1"/>
  <c r="S15" i="7"/>
  <c r="S24" i="7" s="1"/>
  <c r="T32" i="7" s="1"/>
  <c r="R15" i="7"/>
  <c r="R24" i="7" s="1"/>
  <c r="Q15" i="7"/>
  <c r="Q24" i="7" s="1"/>
  <c r="P15" i="7"/>
  <c r="P24" i="7" s="1"/>
  <c r="O15" i="7"/>
  <c r="O24" i="7" s="1"/>
  <c r="X32" i="7" s="1"/>
  <c r="K15" i="7"/>
  <c r="K24" i="7" s="1"/>
  <c r="J15" i="7"/>
  <c r="J24" i="7" s="1"/>
  <c r="C32" i="7" s="1"/>
  <c r="I15" i="7"/>
  <c r="I24" i="7" s="1"/>
  <c r="H15" i="7"/>
  <c r="H24" i="7" s="1"/>
  <c r="G15" i="7"/>
  <c r="G24" i="7" s="1"/>
  <c r="F15" i="7"/>
  <c r="F24" i="7" s="1"/>
  <c r="G32" i="7" s="1"/>
  <c r="E15" i="7"/>
  <c r="E24" i="7" s="1"/>
  <c r="D15" i="7"/>
  <c r="D24" i="7" s="1"/>
  <c r="C15" i="7"/>
  <c r="C24" i="7" s="1"/>
  <c r="B15" i="7"/>
  <c r="B24" i="7" s="1"/>
  <c r="K32" i="7" s="1"/>
  <c r="X14" i="7"/>
  <c r="X23" i="7" s="1"/>
  <c r="W14" i="7"/>
  <c r="W23" i="7" s="1"/>
  <c r="V14" i="7"/>
  <c r="V23" i="7" s="1"/>
  <c r="U14" i="7"/>
  <c r="U23" i="7" s="1"/>
  <c r="T14" i="7"/>
  <c r="T23" i="7" s="1"/>
  <c r="S14" i="7"/>
  <c r="S23" i="7" s="1"/>
  <c r="R14" i="7"/>
  <c r="R23" i="7" s="1"/>
  <c r="Q14" i="7"/>
  <c r="Q23" i="7" s="1"/>
  <c r="P14" i="7"/>
  <c r="P23" i="7" s="1"/>
  <c r="O14" i="7"/>
  <c r="O23" i="7" s="1"/>
  <c r="K14" i="7"/>
  <c r="K23" i="7" s="1"/>
  <c r="J14" i="7"/>
  <c r="J23" i="7" s="1"/>
  <c r="I14" i="7"/>
  <c r="I23" i="7" s="1"/>
  <c r="H14" i="7"/>
  <c r="H23" i="7" s="1"/>
  <c r="G14" i="7"/>
  <c r="G23" i="7" s="1"/>
  <c r="F14" i="7"/>
  <c r="F23" i="7" s="1"/>
  <c r="E14" i="7"/>
  <c r="E23" i="7" s="1"/>
  <c r="D14" i="7"/>
  <c r="D23" i="7" s="1"/>
  <c r="C14" i="7"/>
  <c r="C23" i="7" s="1"/>
  <c r="B14" i="7"/>
  <c r="B23" i="7" s="1"/>
  <c r="X13" i="7"/>
  <c r="X22" i="7" s="1"/>
  <c r="O36" i="7" s="1"/>
  <c r="W13" i="7"/>
  <c r="W22" i="7" s="1"/>
  <c r="V13" i="7"/>
  <c r="V22" i="7" s="1"/>
  <c r="U13" i="7"/>
  <c r="U22" i="7" s="1"/>
  <c r="T13" i="7"/>
  <c r="T22" i="7" s="1"/>
  <c r="S36" i="7" s="1"/>
  <c r="S13" i="7"/>
  <c r="S22" i="7" s="1"/>
  <c r="R13" i="7"/>
  <c r="R22" i="7" s="1"/>
  <c r="Q13" i="7"/>
  <c r="Q22" i="7" s="1"/>
  <c r="P13" i="7"/>
  <c r="P22" i="7" s="1"/>
  <c r="W36" i="7" s="1"/>
  <c r="O13" i="7"/>
  <c r="O22" i="7" s="1"/>
  <c r="K13" i="7"/>
  <c r="K22" i="7" s="1"/>
  <c r="J13" i="7"/>
  <c r="J22" i="7" s="1"/>
  <c r="I13" i="7"/>
  <c r="I22" i="7" s="1"/>
  <c r="H13" i="7"/>
  <c r="H22" i="7" s="1"/>
  <c r="G13" i="7"/>
  <c r="G22" i="7" s="1"/>
  <c r="F13" i="7"/>
  <c r="F22" i="7" s="1"/>
  <c r="E13" i="7"/>
  <c r="E22" i="7" s="1"/>
  <c r="D13" i="7"/>
  <c r="D22" i="7" s="1"/>
  <c r="C13" i="7"/>
  <c r="C22" i="7" s="1"/>
  <c r="B13" i="7"/>
  <c r="B22" i="7" s="1"/>
  <c r="K31" i="7" s="1"/>
  <c r="X12" i="7"/>
  <c r="X21" i="7" s="1"/>
  <c r="W12" i="7"/>
  <c r="W21" i="7" s="1"/>
  <c r="V12" i="7"/>
  <c r="V21" i="7" s="1"/>
  <c r="U12" i="7"/>
  <c r="U21" i="7" s="1"/>
  <c r="T12" i="7"/>
  <c r="T21" i="7" s="1"/>
  <c r="S12" i="7"/>
  <c r="S21" i="7" s="1"/>
  <c r="R12" i="7"/>
  <c r="R21" i="7" s="1"/>
  <c r="Q12" i="7"/>
  <c r="Q21" i="7" s="1"/>
  <c r="P12" i="7"/>
  <c r="P21" i="7" s="1"/>
  <c r="O12" i="7"/>
  <c r="O21" i="7" s="1"/>
  <c r="K12" i="7"/>
  <c r="K21" i="7" s="1"/>
  <c r="J12" i="7"/>
  <c r="J21" i="7" s="1"/>
  <c r="I12" i="7"/>
  <c r="I21" i="7" s="1"/>
  <c r="H12" i="7"/>
  <c r="H21" i="7" s="1"/>
  <c r="G12" i="7"/>
  <c r="G21" i="7" s="1"/>
  <c r="F12" i="7"/>
  <c r="F21" i="7" s="1"/>
  <c r="E12" i="7"/>
  <c r="E21" i="7" s="1"/>
  <c r="D12" i="7"/>
  <c r="D21" i="7" s="1"/>
  <c r="C12" i="7"/>
  <c r="C21" i="7" s="1"/>
  <c r="B12" i="7"/>
  <c r="B21" i="7" s="1"/>
  <c r="X11" i="7"/>
  <c r="X20" i="7" s="1"/>
  <c r="W20" i="7"/>
  <c r="P30" i="7" s="1"/>
  <c r="V11" i="7"/>
  <c r="V20" i="7" s="1"/>
  <c r="U11" i="7"/>
  <c r="U20" i="7" s="1"/>
  <c r="T11" i="7"/>
  <c r="T20" i="7" s="1"/>
  <c r="S11" i="7"/>
  <c r="S20" i="7" s="1"/>
  <c r="R11" i="7"/>
  <c r="R20" i="7" s="1"/>
  <c r="Q11" i="7"/>
  <c r="Q20" i="7" s="1"/>
  <c r="P11" i="7"/>
  <c r="P20" i="7" s="1"/>
  <c r="O11" i="7"/>
  <c r="O20" i="7" s="1"/>
  <c r="K11" i="7"/>
  <c r="K20" i="7" s="1"/>
  <c r="J11" i="7"/>
  <c r="J20" i="7" s="1"/>
  <c r="I11" i="7"/>
  <c r="I20" i="7" s="1"/>
  <c r="H11" i="7"/>
  <c r="H20" i="7" s="1"/>
  <c r="G11" i="7"/>
  <c r="G20" i="7" s="1"/>
  <c r="F11" i="7"/>
  <c r="F20" i="7" s="1"/>
  <c r="E11" i="7"/>
  <c r="E20" i="7" s="1"/>
  <c r="D11" i="7"/>
  <c r="D20" i="7" s="1"/>
  <c r="C11" i="7"/>
  <c r="C20" i="7" s="1"/>
  <c r="B20" i="7"/>
  <c r="K30" i="7" s="1"/>
  <c r="P10" i="7"/>
  <c r="Q10" i="7" s="1"/>
  <c r="R10" i="7" s="1"/>
  <c r="S10" i="7" s="1"/>
  <c r="T10" i="7" s="1"/>
  <c r="U10" i="7" s="1"/>
  <c r="V10" i="7" s="1"/>
  <c r="W10" i="7" s="1"/>
  <c r="C10" i="7"/>
  <c r="D10" i="7" s="1"/>
  <c r="E10" i="7" s="1"/>
  <c r="F10" i="7" s="1"/>
  <c r="G10" i="7" s="1"/>
  <c r="H10" i="7" s="1"/>
  <c r="I10" i="7" s="1"/>
  <c r="J10" i="7" s="1"/>
  <c r="P1" i="7"/>
  <c r="Q1" i="7" s="1"/>
  <c r="R1" i="7" s="1"/>
  <c r="S1" i="7" s="1"/>
  <c r="T1" i="7" s="1"/>
  <c r="U1" i="7" s="1"/>
  <c r="V1" i="7" s="1"/>
  <c r="W1" i="7" s="1"/>
  <c r="C1" i="7"/>
  <c r="D1" i="7" s="1"/>
  <c r="E1" i="7" s="1"/>
  <c r="F1" i="7" s="1"/>
  <c r="G1" i="7" s="1"/>
  <c r="H1" i="7" s="1"/>
  <c r="I1" i="7" s="1"/>
  <c r="J1" i="7" s="1"/>
  <c r="B30" i="7" l="1"/>
  <c r="V36" i="7"/>
  <c r="R36" i="7"/>
  <c r="K39" i="7"/>
  <c r="G39" i="7"/>
  <c r="C39" i="7"/>
  <c r="C30" i="7"/>
  <c r="B39" i="7"/>
  <c r="G30" i="7"/>
  <c r="J39" i="7"/>
  <c r="F39" i="7"/>
  <c r="E39" i="7"/>
  <c r="U36" i="7"/>
  <c r="F32" i="7"/>
  <c r="S32" i="7"/>
  <c r="S35" i="7"/>
  <c r="I39" i="7"/>
  <c r="Q36" i="7"/>
  <c r="B32" i="7"/>
  <c r="W32" i="7"/>
  <c r="O32" i="7"/>
  <c r="I38" i="7"/>
  <c r="E38" i="7"/>
  <c r="G31" i="7"/>
  <c r="C40" i="7"/>
  <c r="X36" i="7"/>
  <c r="T36" i="7"/>
  <c r="P36" i="7"/>
  <c r="I32" i="7"/>
  <c r="E32" i="7"/>
  <c r="V32" i="7"/>
  <c r="R32" i="7"/>
  <c r="D32" i="7"/>
  <c r="U31" i="7"/>
  <c r="Q32" i="7"/>
  <c r="H32" i="7"/>
  <c r="E30" i="7"/>
  <c r="H30" i="7"/>
  <c r="H38" i="7"/>
  <c r="Q30" i="7"/>
  <c r="Q35" i="7"/>
  <c r="H40" i="7"/>
  <c r="H31" i="7"/>
  <c r="Q31" i="7"/>
  <c r="X30" i="7"/>
  <c r="T31" i="7"/>
  <c r="P31" i="7"/>
  <c r="D30" i="7"/>
  <c r="D38" i="7"/>
  <c r="C38" i="7"/>
  <c r="U35" i="7"/>
  <c r="G40" i="7"/>
  <c r="J38" i="7"/>
  <c r="F38" i="7"/>
  <c r="F30" i="7"/>
  <c r="J40" i="7"/>
  <c r="F40" i="7"/>
  <c r="F31" i="7"/>
  <c r="S31" i="7"/>
  <c r="C31" i="7"/>
  <c r="G38" i="7"/>
  <c r="V30" i="7"/>
  <c r="V35" i="7"/>
  <c r="R30" i="7"/>
  <c r="R35" i="7"/>
  <c r="I40" i="7"/>
  <c r="I31" i="7"/>
  <c r="R31" i="7"/>
  <c r="T35" i="7"/>
  <c r="T30" i="7"/>
  <c r="P35" i="7"/>
  <c r="X31" i="7"/>
  <c r="D40" i="7"/>
  <c r="D31" i="7"/>
  <c r="B38" i="7"/>
  <c r="B40" i="7"/>
  <c r="B31" i="7"/>
  <c r="O31" i="7"/>
  <c r="H39" i="7"/>
  <c r="K40" i="7"/>
  <c r="E40" i="7"/>
  <c r="E31" i="7"/>
  <c r="V31" i="7"/>
  <c r="U30" i="7"/>
  <c r="D39" i="7"/>
  <c r="U32" i="7"/>
  <c r="K38" i="7"/>
  <c r="S30" i="7"/>
</calcChain>
</file>

<file path=xl/sharedStrings.xml><?xml version="1.0" encoding="utf-8"?>
<sst xmlns="http://schemas.openxmlformats.org/spreadsheetml/2006/main" count="240" uniqueCount="78">
  <si>
    <t>DMSO</t>
  </si>
  <si>
    <t>PSMB1</t>
  </si>
  <si>
    <t>PSMB2-F</t>
  </si>
  <si>
    <t>PSMB3</t>
  </si>
  <si>
    <t>PSMB2+F</t>
  </si>
  <si>
    <t>EFHAND</t>
  </si>
  <si>
    <t>Extract</t>
  </si>
  <si>
    <t>Unknown (EFHAND)</t>
  </si>
  <si>
    <r>
      <t>PSM</t>
    </r>
    <r>
      <rPr>
        <b/>
        <sz val="10"/>
        <rFont val="Calibri"/>
        <family val="2"/>
      </rPr>
      <t>β</t>
    </r>
    <r>
      <rPr>
        <b/>
        <sz val="10"/>
        <rFont val="Arial Unicode MS"/>
      </rPr>
      <t>1</t>
    </r>
  </si>
  <si>
    <t>PSMβ2 (no N-f)</t>
  </si>
  <si>
    <t>PSMβ2</t>
  </si>
  <si>
    <t>PSMβ3</t>
  </si>
  <si>
    <t>AVE</t>
  </si>
  <si>
    <t>SEM</t>
  </si>
  <si>
    <t xml:space="preserve">Extract </t>
  </si>
  <si>
    <t>Concentration</t>
  </si>
  <si>
    <t>HCAR3</t>
  </si>
  <si>
    <t>CCRN4L</t>
  </si>
  <si>
    <t>SEPT9</t>
  </si>
  <si>
    <t>RPL14P1</t>
  </si>
  <si>
    <t>OAS2</t>
  </si>
  <si>
    <t>PLAUR</t>
  </si>
  <si>
    <t>HELZ2</t>
  </si>
  <si>
    <t>SHC1</t>
  </si>
  <si>
    <t>GNAS</t>
  </si>
  <si>
    <t>IRF1</t>
  </si>
  <si>
    <t>DDX58</t>
  </si>
  <si>
    <t>PTMS</t>
  </si>
  <si>
    <t>RPL35</t>
  </si>
  <si>
    <t>SLC25A1</t>
  </si>
  <si>
    <t>TPM3</t>
  </si>
  <si>
    <t>HLA-A</t>
  </si>
  <si>
    <t>DDX5</t>
  </si>
  <si>
    <t>FSCN1</t>
  </si>
  <si>
    <t>HCAR2</t>
  </si>
  <si>
    <t>ZNFX1</t>
  </si>
  <si>
    <t>WDR1</t>
  </si>
  <si>
    <t>CFL1</t>
  </si>
  <si>
    <t>TUBB6</t>
  </si>
  <si>
    <t>PMAIP1</t>
  </si>
  <si>
    <t>ISG15</t>
  </si>
  <si>
    <t>ZC3HAV1</t>
  </si>
  <si>
    <t>IFIT3</t>
  </si>
  <si>
    <t>AL139819.1</t>
  </si>
  <si>
    <t>IFIT1</t>
  </si>
  <si>
    <t>IFIT2</t>
  </si>
  <si>
    <t>Fold change (POLYIC + PSMB*4 h vs. POLYIC*4 h)</t>
  </si>
  <si>
    <t>P-value (POLYIC + PSMB*4 h vs. POLYIC*4 h)</t>
  </si>
  <si>
    <t>Gene symbol</t>
  </si>
  <si>
    <t>PIC extract</t>
  </si>
  <si>
    <t>PIC PSMB3</t>
  </si>
  <si>
    <t>PIC PSMB2</t>
  </si>
  <si>
    <t>PIC</t>
  </si>
  <si>
    <t>M2 extract</t>
  </si>
  <si>
    <t>M2 PSMB3</t>
  </si>
  <si>
    <t>M2 PSMB2</t>
  </si>
  <si>
    <t>MALP-2</t>
  </si>
  <si>
    <t>PSMB2</t>
  </si>
  <si>
    <t>STDEV</t>
  </si>
  <si>
    <t>AVE dCT</t>
  </si>
  <si>
    <t>CXCL10</t>
  </si>
  <si>
    <t>hBD2</t>
  </si>
  <si>
    <t>IL6</t>
  </si>
  <si>
    <t>PI:C + Extract</t>
  </si>
  <si>
    <t>PI:C + PSMB4</t>
  </si>
  <si>
    <t>PI:C + PSMB2</t>
  </si>
  <si>
    <t>Poly I:C</t>
  </si>
  <si>
    <t>M-2 + Extract</t>
  </si>
  <si>
    <t>M-2 + PSMB4</t>
  </si>
  <si>
    <t>M-2 + PSMB2</t>
  </si>
  <si>
    <t>PSMB4</t>
  </si>
  <si>
    <t>MALP2</t>
  </si>
  <si>
    <t>PI:C + PSMB3</t>
  </si>
  <si>
    <t>M-2 + PSMB3</t>
  </si>
  <si>
    <t>0.000</t>
  </si>
  <si>
    <t>H</t>
  </si>
  <si>
    <t>Blank</t>
  </si>
  <si>
    <t>STNDRD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</si>
</sst>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0"/>
      <name val="Arial Unicode MS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 Unicode MS"/>
    </font>
    <font>
      <b/>
      <sz val="10"/>
      <name val="Calibri"/>
      <family val="2"/>
    </font>
    <font>
      <sz val="10"/>
      <name val="Arial Unicode MS"/>
    </font>
    <font>
      <sz val="8.25"/>
      <name val="Microsoft Sans Serif"/>
      <family val="2"/>
    </font>
    <font>
      <b/>
      <sz val="8.25"/>
      <name val="Microsoft Sans Serif"/>
      <family val="2"/>
    </font>
    <font>
      <sz val="10"/>
      <color indexed="22"/>
      <name val="Arial Unicode MS"/>
    </font>
    <font>
      <b/>
      <sz val="10"/>
      <name val="Arial Unicode MS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3DCE9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 applyNumberFormat="0" applyFill="0" applyBorder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  <xf numFmtId="0" fontId="22" fillId="0" borderId="0">
      <alignment vertical="top"/>
      <protection locked="0"/>
    </xf>
    <xf numFmtId="0" fontId="21" fillId="0" borderId="0" applyNumberFormat="0" applyFill="0" applyBorder="0" applyProtection="0"/>
  </cellStyleXfs>
  <cellXfs count="23">
    <xf numFmtId="0" fontId="0" fillId="0" borderId="0" xfId="0"/>
    <xf numFmtId="0" fontId="19" fillId="0" borderId="0" xfId="0" applyFont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19" fillId="0" borderId="0" xfId="0" applyFont="1" applyAlignment="1">
      <alignment horizontal="right" wrapText="1"/>
    </xf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 vertical="center" wrapText="1"/>
    </xf>
    <xf numFmtId="0" fontId="0" fillId="0" borderId="0" xfId="0" applyBorder="1"/>
    <xf numFmtId="0" fontId="1" fillId="0" borderId="0" xfId="42"/>
    <xf numFmtId="49" fontId="1" fillId="0" borderId="0" xfId="42" applyNumberFormat="1"/>
    <xf numFmtId="11" fontId="1" fillId="0" borderId="0" xfId="42" applyNumberFormat="1"/>
    <xf numFmtId="0" fontId="22" fillId="0" borderId="0" xfId="43" applyAlignment="1" applyProtection="1">
      <alignment vertical="center"/>
    </xf>
    <xf numFmtId="0" fontId="22" fillId="33" borderId="0" xfId="43" applyFill="1" applyAlignment="1">
      <alignment horizontal="center" vertical="center"/>
      <protection locked="0"/>
    </xf>
    <xf numFmtId="0" fontId="23" fillId="33" borderId="0" xfId="43" applyFont="1" applyFill="1" applyAlignment="1">
      <alignment horizontal="center" vertical="center"/>
      <protection locked="0"/>
    </xf>
    <xf numFmtId="0" fontId="21" fillId="0" borderId="0" xfId="44"/>
    <xf numFmtId="0" fontId="19" fillId="0" borderId="0" xfId="44" applyFont="1" applyAlignment="1">
      <alignment horizontal="center" vertical="center" wrapText="1"/>
    </xf>
    <xf numFmtId="0" fontId="19" fillId="0" borderId="0" xfId="44" applyFont="1" applyAlignment="1">
      <alignment horizontal="center"/>
    </xf>
    <xf numFmtId="0" fontId="19" fillId="0" borderId="0" xfId="44" applyFont="1"/>
    <xf numFmtId="0" fontId="19" fillId="0" borderId="0" xfId="44" applyFont="1" applyAlignment="1">
      <alignment horizontal="center" vertical="center" wrapText="1"/>
    </xf>
    <xf numFmtId="0" fontId="24" fillId="0" borderId="0" xfId="44" applyFont="1" applyAlignment="1">
      <alignment horizontal="right" wrapText="1"/>
    </xf>
    <xf numFmtId="0" fontId="21" fillId="0" borderId="0" xfId="44" applyAlignment="1">
      <alignment horizontal="right" wrapText="1"/>
    </xf>
    <xf numFmtId="0" fontId="25" fillId="0" borderId="0" xfId="44" applyFont="1" applyAlignment="1">
      <alignment horizontal="center" vertical="center" wrapText="1"/>
    </xf>
    <xf numFmtId="0" fontId="25" fillId="0" borderId="0" xfId="44" applyFont="1" applyAlignment="1">
      <alignment horizont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2" xr:uid="{C64C57EB-EBD5-41A4-9BED-945612DBD78A}"/>
    <cellStyle name="Normal 2 2" xfId="44" xr:uid="{AB1B1AEE-AF1A-4B30-9AFD-8A5E4D044C6B}"/>
    <cellStyle name="Normal 3" xfId="43" xr:uid="{BA46A798-589B-4251-9852-7258F057D874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4F366-21C0-4554-BC06-383ECE8C0FAC}">
  <dimension ref="A1:N13"/>
  <sheetViews>
    <sheetView tabSelected="1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E27" sqref="E27"/>
    </sheetView>
  </sheetViews>
  <sheetFormatPr defaultColWidth="8.88671875" defaultRowHeight="15" customHeight="1"/>
  <cols>
    <col min="1" max="16384" width="8.88671875" style="11"/>
  </cols>
  <sheetData>
    <row r="1" spans="1:14" s="12" customFormat="1" ht="30" customHeight="1">
      <c r="A1" s="13" t="s">
        <v>62</v>
      </c>
      <c r="B1" s="13" t="s">
        <v>59</v>
      </c>
      <c r="C1" s="13" t="s">
        <v>58</v>
      </c>
      <c r="D1" s="13" t="s">
        <v>13</v>
      </c>
      <c r="F1" s="13" t="s">
        <v>61</v>
      </c>
      <c r="G1" s="13" t="s">
        <v>59</v>
      </c>
      <c r="H1" s="13" t="s">
        <v>58</v>
      </c>
      <c r="I1" s="13" t="s">
        <v>13</v>
      </c>
      <c r="K1" s="13" t="s">
        <v>60</v>
      </c>
      <c r="L1" s="13" t="s">
        <v>59</v>
      </c>
      <c r="M1" s="13" t="s">
        <v>58</v>
      </c>
      <c r="N1" s="13" t="s">
        <v>13</v>
      </c>
    </row>
    <row r="2" spans="1:14" ht="15" customHeight="1">
      <c r="A2" s="11" t="s">
        <v>0</v>
      </c>
      <c r="B2" s="11">
        <v>7.4911488751587671E-3</v>
      </c>
      <c r="C2" s="11">
        <v>7.7211577501799704E-3</v>
      </c>
      <c r="D2" s="11">
        <v>5.4596830037633238E-3</v>
      </c>
      <c r="F2" s="11" t="s">
        <v>0</v>
      </c>
      <c r="G2" s="11">
        <v>3.425895899965067E-4</v>
      </c>
      <c r="H2" s="11">
        <v>9.7877753308164367E-5</v>
      </c>
      <c r="I2" s="11">
        <v>6.9210023091507056E-5</v>
      </c>
      <c r="K2" s="11" t="s">
        <v>0</v>
      </c>
      <c r="L2" s="11">
        <v>1.4884445942386203E-3</v>
      </c>
      <c r="M2" s="11">
        <v>3.4681341790360513E-4</v>
      </c>
      <c r="N2" s="11">
        <v>2.4523411960612317E-4</v>
      </c>
    </row>
    <row r="3" spans="1:14" ht="15" customHeight="1">
      <c r="A3" s="11" t="s">
        <v>57</v>
      </c>
      <c r="B3" s="11">
        <v>1.9488977201307343E-2</v>
      </c>
      <c r="C3" s="11">
        <v>1.6112143542639991E-3</v>
      </c>
      <c r="D3" s="11">
        <v>1.1393005958451781E-3</v>
      </c>
      <c r="F3" s="11" t="s">
        <v>57</v>
      </c>
      <c r="G3" s="11">
        <v>1.7692674201548678E-4</v>
      </c>
      <c r="H3" s="11">
        <v>1.6270310004012087E-4</v>
      </c>
      <c r="I3" s="11">
        <v>1.150484653584427E-4</v>
      </c>
      <c r="K3" s="11" t="s">
        <v>57</v>
      </c>
      <c r="L3" s="11">
        <v>1.0470941705614115E-3</v>
      </c>
      <c r="M3" s="11">
        <v>9.9599152751287455E-5</v>
      </c>
      <c r="N3" s="11">
        <v>7.0427236310870132E-5</v>
      </c>
    </row>
    <row r="4" spans="1:14" ht="15" customHeight="1">
      <c r="A4" s="11" t="s">
        <v>3</v>
      </c>
      <c r="B4" s="11">
        <v>2.5019148814482112E-2</v>
      </c>
      <c r="C4" s="11">
        <v>4.9432837680909066E-3</v>
      </c>
      <c r="D4" s="11">
        <v>3.4954294737464687E-3</v>
      </c>
      <c r="F4" s="11" t="s">
        <v>3</v>
      </c>
      <c r="G4" s="11">
        <v>4.8156022912866636E-4</v>
      </c>
      <c r="H4" s="11">
        <v>3.0709006570630332E-5</v>
      </c>
      <c r="I4" s="11">
        <v>2.1714546789594951E-5</v>
      </c>
      <c r="K4" s="11" t="s">
        <v>3</v>
      </c>
      <c r="L4" s="11">
        <v>2.0949265913511998E-3</v>
      </c>
      <c r="M4" s="11">
        <v>3.8805874533018011E-4</v>
      </c>
      <c r="N4" s="11">
        <v>2.7439897032171379E-4</v>
      </c>
    </row>
    <row r="5" spans="1:14" ht="15" customHeight="1">
      <c r="A5" s="11" t="s">
        <v>6</v>
      </c>
      <c r="B5" s="11">
        <v>3.4963448000711835E-2</v>
      </c>
      <c r="C5" s="11">
        <v>1.168883736176283E-2</v>
      </c>
      <c r="D5" s="11">
        <v>8.2652561626891698E-3</v>
      </c>
      <c r="F5" s="11" t="s">
        <v>6</v>
      </c>
      <c r="G5" s="11">
        <v>6.7099382637367377E-5</v>
      </c>
      <c r="H5" s="11">
        <v>1.131216030523113E-5</v>
      </c>
      <c r="I5" s="11">
        <v>7.9989052616982161E-6</v>
      </c>
      <c r="K5" s="11" t="s">
        <v>6</v>
      </c>
      <c r="L5" s="11">
        <v>1.1033495505663677E-3</v>
      </c>
      <c r="M5" s="11">
        <v>7.43845551379827E-5</v>
      </c>
      <c r="N5" s="11">
        <v>5.2597823353612209E-5</v>
      </c>
    </row>
    <row r="6" spans="1:14" ht="15" customHeight="1">
      <c r="A6" s="11" t="s">
        <v>56</v>
      </c>
      <c r="B6" s="11">
        <v>3.7495280534625357E-2</v>
      </c>
      <c r="C6" s="11">
        <v>2.933616734361242E-3</v>
      </c>
      <c r="D6" s="11">
        <v>2.0743802862691688E-3</v>
      </c>
      <c r="F6" s="11" t="s">
        <v>56</v>
      </c>
      <c r="G6" s="11">
        <v>2.3053572594786444E-2</v>
      </c>
      <c r="H6" s="11">
        <v>6.5061635420249418E-4</v>
      </c>
      <c r="I6" s="11">
        <v>4.6005523600745231E-4</v>
      </c>
      <c r="K6" s="11" t="s">
        <v>56</v>
      </c>
      <c r="L6" s="11">
        <v>7.5226879930661988E-3</v>
      </c>
      <c r="M6" s="11">
        <v>1.6468926533847803E-4</v>
      </c>
      <c r="N6" s="11">
        <v>1.1645289630946845E-4</v>
      </c>
    </row>
    <row r="7" spans="1:14" ht="15" customHeight="1">
      <c r="A7" s="11" t="s">
        <v>55</v>
      </c>
      <c r="B7" s="11">
        <v>2.3750181095056055E-2</v>
      </c>
      <c r="C7" s="11">
        <v>1.1315944048361068E-2</v>
      </c>
      <c r="D7" s="11">
        <v>8.0015807721236648E-3</v>
      </c>
      <c r="F7" s="11" t="s">
        <v>55</v>
      </c>
      <c r="G7" s="11">
        <v>7.03724935419839E-3</v>
      </c>
      <c r="H7" s="11">
        <v>7.8101966070189411E-4</v>
      </c>
      <c r="I7" s="11">
        <v>5.5226429832232584E-4</v>
      </c>
      <c r="K7" s="11" t="s">
        <v>55</v>
      </c>
      <c r="L7" s="11">
        <v>2.4066934976368307E-3</v>
      </c>
      <c r="M7" s="11">
        <v>7.6057626740375745E-4</v>
      </c>
      <c r="N7" s="11">
        <v>5.3780863629074977E-4</v>
      </c>
    </row>
    <row r="8" spans="1:14" ht="15" customHeight="1">
      <c r="A8" s="11" t="s">
        <v>54</v>
      </c>
      <c r="B8" s="11">
        <v>3.4314324614857047E-2</v>
      </c>
      <c r="C8" s="11">
        <v>1.9250186075745874E-2</v>
      </c>
      <c r="D8" s="11">
        <v>1.3611937113262761E-2</v>
      </c>
      <c r="F8" s="11" t="s">
        <v>54</v>
      </c>
      <c r="G8" s="11">
        <v>9.385792630230691E-3</v>
      </c>
      <c r="H8" s="11">
        <v>4.3529573430579659E-3</v>
      </c>
      <c r="I8" s="11">
        <v>3.0780056554920643E-3</v>
      </c>
      <c r="K8" s="11" t="s">
        <v>54</v>
      </c>
      <c r="L8" s="11">
        <v>6.6630125162270275E-3</v>
      </c>
      <c r="M8" s="11">
        <v>2.2959484556733987E-3</v>
      </c>
      <c r="N8" s="11">
        <v>1.6234807222614415E-3</v>
      </c>
    </row>
    <row r="9" spans="1:14" ht="15" customHeight="1">
      <c r="A9" s="11" t="s">
        <v>53</v>
      </c>
      <c r="B9" s="11">
        <v>3.5676124487483606E-2</v>
      </c>
      <c r="C9" s="11">
        <v>2.9427635160779248E-2</v>
      </c>
      <c r="D9" s="11">
        <v>2.0808480376470682E-2</v>
      </c>
      <c r="F9" s="11" t="s">
        <v>53</v>
      </c>
      <c r="G9" s="11">
        <v>4.4474511961194192E-3</v>
      </c>
      <c r="H9" s="11">
        <v>7.9989719859305719E-4</v>
      </c>
      <c r="I9" s="11">
        <v>5.6561273337727325E-4</v>
      </c>
      <c r="K9" s="11" t="s">
        <v>53</v>
      </c>
      <c r="L9" s="11">
        <v>3.1615301432802896E-3</v>
      </c>
      <c r="M9" s="11">
        <v>1.0035459129454189E-3</v>
      </c>
      <c r="N9" s="11">
        <v>7.0961412027575031E-4</v>
      </c>
    </row>
    <row r="10" spans="1:14" ht="15" customHeight="1">
      <c r="A10" s="11" t="s">
        <v>52</v>
      </c>
      <c r="B10" s="11">
        <v>7.6636978097870206E-2</v>
      </c>
      <c r="C10" s="11">
        <v>2.208646013856471E-3</v>
      </c>
      <c r="D10" s="11">
        <v>1.5617485736385479E-3</v>
      </c>
      <c r="F10" s="11" t="s">
        <v>52</v>
      </c>
      <c r="G10" s="11">
        <v>1.6212128442300135E-3</v>
      </c>
      <c r="H10" s="11">
        <v>1.8138469016691332E-4</v>
      </c>
      <c r="I10" s="11">
        <v>1.2825834442044528E-4</v>
      </c>
      <c r="K10" s="11" t="s">
        <v>52</v>
      </c>
      <c r="L10" s="11">
        <v>1.7662564446904203</v>
      </c>
      <c r="M10" s="11">
        <v>0.27080260349297636</v>
      </c>
      <c r="N10" s="11">
        <v>0.1914863572928554</v>
      </c>
    </row>
    <row r="11" spans="1:14" ht="15" customHeight="1">
      <c r="A11" s="11" t="s">
        <v>51</v>
      </c>
      <c r="B11" s="11">
        <v>5.3466438787627317E-3</v>
      </c>
      <c r="C11" s="11">
        <v>6.5699529353820945E-5</v>
      </c>
      <c r="D11" s="11">
        <v>4.6456582726851423E-5</v>
      </c>
      <c r="F11" s="11" t="s">
        <v>51</v>
      </c>
      <c r="G11" s="11">
        <v>3.9665892447646081E-4</v>
      </c>
      <c r="H11" s="11">
        <v>1.6224895972212001E-4</v>
      </c>
      <c r="I11" s="11">
        <v>1.1472733965997407E-4</v>
      </c>
      <c r="K11" s="11" t="s">
        <v>51</v>
      </c>
      <c r="L11" s="11">
        <v>0.79645337994409626</v>
      </c>
      <c r="M11" s="11">
        <v>0.19715888247413721</v>
      </c>
      <c r="N11" s="11">
        <v>0.13941238276862397</v>
      </c>
    </row>
    <row r="12" spans="1:14" ht="15" customHeight="1">
      <c r="A12" s="11" t="s">
        <v>50</v>
      </c>
      <c r="B12" s="11">
        <v>1.1939220057148679E-2</v>
      </c>
      <c r="C12" s="11">
        <v>9.1258725621802643E-3</v>
      </c>
      <c r="D12" s="11">
        <v>6.4529663729619175E-3</v>
      </c>
      <c r="F12" s="11" t="s">
        <v>50</v>
      </c>
      <c r="G12" s="11">
        <v>7.7158102724529329E-4</v>
      </c>
      <c r="H12" s="11">
        <v>7.1608775168681275E-4</v>
      </c>
      <c r="I12" s="11">
        <v>5.0635050514237381E-4</v>
      </c>
      <c r="K12" s="11" t="s">
        <v>50</v>
      </c>
      <c r="L12" s="11">
        <v>2.8181867052901159</v>
      </c>
      <c r="M12" s="11">
        <v>1.9067429700811904</v>
      </c>
      <c r="N12" s="11">
        <v>1.3482708841241879</v>
      </c>
    </row>
    <row r="13" spans="1:14" ht="15" customHeight="1">
      <c r="A13" s="11" t="s">
        <v>49</v>
      </c>
      <c r="B13" s="11">
        <v>4.1258623430707256E-2</v>
      </c>
      <c r="C13" s="11">
        <v>1.7560049656076604E-2</v>
      </c>
      <c r="D13" s="11">
        <v>1.2416830189784267E-2</v>
      </c>
      <c r="F13" s="11" t="s">
        <v>49</v>
      </c>
      <c r="G13" s="11">
        <v>1.4505776391134247E-3</v>
      </c>
      <c r="H13" s="11">
        <v>3.778816471041649E-4</v>
      </c>
      <c r="I13" s="11">
        <v>2.672026751532969E-4</v>
      </c>
      <c r="K13" s="11" t="s">
        <v>49</v>
      </c>
      <c r="L13" s="11">
        <v>9.209396861323732E-2</v>
      </c>
      <c r="M13" s="11">
        <v>1.6751076884139647E-2</v>
      </c>
      <c r="N13" s="11">
        <v>1.1844800056952367E-2</v>
      </c>
    </row>
  </sheetData>
  <printOptions headings="1" gridLines="1"/>
  <pageMargins left="0" right="0" top="0" bottom="0" header="0" footer="0"/>
  <pageSetup pageOrder="overThenDown" orientation="portrait" blackAndWhite="1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10599-A121-4956-8F38-DE801BB234B9}">
  <dimension ref="A1:M42"/>
  <sheetViews>
    <sheetView zoomScale="80" zoomScaleNormal="80" workbookViewId="0">
      <selection activeCell="S32" sqref="S32"/>
    </sheetView>
  </sheetViews>
  <sheetFormatPr defaultRowHeight="13.2"/>
  <cols>
    <col min="1" max="1" width="19" style="14" customWidth="1"/>
    <col min="2" max="16384" width="8.88671875" style="14"/>
  </cols>
  <sheetData>
    <row r="1" spans="1:13" s="14" customFormat="1" ht="15" customHeight="1">
      <c r="A1" s="14" t="s">
        <v>60</v>
      </c>
      <c r="B1" s="18" t="s">
        <v>0</v>
      </c>
      <c r="C1" s="18"/>
      <c r="D1" s="18"/>
      <c r="E1" s="18" t="s">
        <v>57</v>
      </c>
      <c r="F1" s="18"/>
      <c r="G1" s="18"/>
      <c r="H1" s="18" t="s">
        <v>3</v>
      </c>
      <c r="I1" s="18"/>
      <c r="J1" s="18"/>
      <c r="K1" s="18" t="s">
        <v>6</v>
      </c>
      <c r="L1" s="18"/>
      <c r="M1" s="18"/>
    </row>
    <row r="2" spans="1:13" s="14" customFormat="1" ht="15" customHeight="1">
      <c r="A2" s="22" t="s">
        <v>77</v>
      </c>
      <c r="B2" s="20">
        <v>0.40610000000000002</v>
      </c>
      <c r="C2" s="20">
        <v>0.34050000000000002</v>
      </c>
      <c r="D2" s="20">
        <v>0.1565</v>
      </c>
      <c r="E2" s="20">
        <v>7.4700000000000003E-2</v>
      </c>
      <c r="F2" s="20">
        <v>5.1499999999999997E-2</v>
      </c>
      <c r="G2" s="20">
        <v>6.59E-2</v>
      </c>
      <c r="H2" s="20">
        <v>6.3899999999999998E-2</v>
      </c>
      <c r="I2" s="20">
        <v>5.8599999999999999E-2</v>
      </c>
      <c r="J2" s="20">
        <v>5.5500000000000001E-2</v>
      </c>
      <c r="K2" s="20">
        <v>0.1588</v>
      </c>
      <c r="L2" s="20">
        <v>0.15260000000000001</v>
      </c>
      <c r="M2" s="20">
        <v>9.0700000000000003E-2</v>
      </c>
    </row>
    <row r="3" spans="1:13" s="14" customFormat="1" ht="15" customHeight="1">
      <c r="A3" s="22" t="s">
        <v>77</v>
      </c>
      <c r="B3" s="20">
        <v>0.63819999999999999</v>
      </c>
      <c r="C3" s="20">
        <v>0.53339999999999999</v>
      </c>
      <c r="D3" s="20">
        <v>0.40139999999999998</v>
      </c>
      <c r="E3" s="20">
        <v>8.1000000000000003E-2</v>
      </c>
      <c r="F3" s="20">
        <v>7.9600000000000004E-2</v>
      </c>
      <c r="G3" s="20">
        <v>7.1999999999999995E-2</v>
      </c>
      <c r="H3" s="20">
        <v>5.6599999999999998E-2</v>
      </c>
      <c r="I3" s="20">
        <v>4.9799999999999997E-2</v>
      </c>
      <c r="J3" s="20">
        <v>5.9200000000000003E-2</v>
      </c>
      <c r="K3" s="20">
        <v>0.14849999999999999</v>
      </c>
      <c r="L3" s="20">
        <v>6.7699999999999996E-2</v>
      </c>
      <c r="M3" s="20">
        <v>8.7400000000000005E-2</v>
      </c>
    </row>
    <row r="4" spans="1:13" s="14" customFormat="1" ht="15" customHeight="1">
      <c r="A4" s="15" t="s">
        <v>71</v>
      </c>
      <c r="B4" s="20">
        <v>5.5599999999999997E-2</v>
      </c>
      <c r="C4" s="20">
        <v>5.9200000000000003E-2</v>
      </c>
      <c r="D4" s="20">
        <v>9.3399999999999997E-2</v>
      </c>
      <c r="E4" s="20">
        <v>8.5199999999999998E-2</v>
      </c>
      <c r="F4" s="20">
        <v>0.10340000000000001</v>
      </c>
      <c r="G4" s="20">
        <v>0.1177</v>
      </c>
      <c r="H4" s="20">
        <v>0.12540000000000001</v>
      </c>
      <c r="I4" s="20">
        <v>6.0600000000000001E-2</v>
      </c>
      <c r="J4" s="20">
        <v>7.4399999999999994E-2</v>
      </c>
      <c r="K4" s="20">
        <v>9.7299999999999998E-2</v>
      </c>
      <c r="L4" s="20">
        <v>0.1226</v>
      </c>
      <c r="M4" s="20">
        <v>7.4800000000000005E-2</v>
      </c>
    </row>
    <row r="5" spans="1:13" s="14" customFormat="1" ht="15" customHeight="1">
      <c r="A5" s="15" t="s">
        <v>71</v>
      </c>
      <c r="B5" s="20">
        <v>6.0199999999999997E-2</v>
      </c>
      <c r="C5" s="20">
        <v>8.6699999999999999E-2</v>
      </c>
      <c r="D5" s="20">
        <v>7.4800000000000005E-2</v>
      </c>
      <c r="E5" s="20">
        <v>9.2100000000000001E-2</v>
      </c>
      <c r="F5" s="20">
        <v>5.6000000000000001E-2</v>
      </c>
      <c r="G5" s="20">
        <v>6.4500000000000002E-2</v>
      </c>
      <c r="H5" s="20">
        <v>5.0700000000000002E-2</v>
      </c>
      <c r="I5" s="20">
        <v>4.5600000000000002E-2</v>
      </c>
      <c r="J5" s="20">
        <v>7.9399999999999998E-2</v>
      </c>
      <c r="K5" s="20">
        <v>7.2400000000000006E-2</v>
      </c>
      <c r="L5" s="20">
        <v>7.1999999999999995E-2</v>
      </c>
      <c r="M5" s="20">
        <v>5.1400000000000001E-2</v>
      </c>
    </row>
    <row r="6" spans="1:13" s="14" customFormat="1" ht="15" customHeight="1">
      <c r="A6" s="15" t="s">
        <v>52</v>
      </c>
      <c r="B6" s="20">
        <v>6.6000000000000003E-2</v>
      </c>
      <c r="C6" s="20">
        <v>9.8699999999999996E-2</v>
      </c>
      <c r="D6" s="20">
        <v>0.1133</v>
      </c>
      <c r="E6" s="20">
        <v>0.1047</v>
      </c>
      <c r="F6" s="20">
        <v>8.6400000000000005E-2</v>
      </c>
      <c r="G6" s="20">
        <v>6.6100000000000006E-2</v>
      </c>
      <c r="H6" s="20">
        <v>5.6599999999999998E-2</v>
      </c>
      <c r="I6" s="20">
        <v>4.7399999999999998E-2</v>
      </c>
      <c r="J6" s="20">
        <v>6.4600000000000005E-2</v>
      </c>
      <c r="K6" s="20">
        <v>6.54E-2</v>
      </c>
      <c r="L6" s="20">
        <v>5.5100000000000003E-2</v>
      </c>
      <c r="M6" s="20">
        <v>4.99E-2</v>
      </c>
    </row>
    <row r="7" spans="1:13" s="14" customFormat="1" ht="15" customHeight="1">
      <c r="A7" s="15" t="s">
        <v>52</v>
      </c>
      <c r="B7" s="20">
        <v>2.2029000000000001</v>
      </c>
      <c r="C7" s="20">
        <v>2.3149999999999999</v>
      </c>
      <c r="D7" s="20">
        <v>2.6475</v>
      </c>
      <c r="E7" s="20">
        <v>0.73570000000000002</v>
      </c>
      <c r="F7" s="20">
        <v>0.55969999999999998</v>
      </c>
      <c r="G7" s="20">
        <v>0.63600000000000001</v>
      </c>
      <c r="H7" s="20">
        <v>2.3218999999999999</v>
      </c>
      <c r="I7" s="20">
        <v>2.3151000000000002</v>
      </c>
      <c r="J7" s="20">
        <v>2.5594000000000001</v>
      </c>
      <c r="K7" s="20">
        <v>2.1345999999999998</v>
      </c>
      <c r="L7" s="20">
        <v>2.0773999999999999</v>
      </c>
      <c r="M7" s="20">
        <v>1.8171999999999999</v>
      </c>
    </row>
    <row r="8" spans="1:13" s="14" customFormat="1" ht="15" customHeight="1">
      <c r="A8" s="21" t="s">
        <v>76</v>
      </c>
      <c r="B8" s="20">
        <v>4.1599999999999998E-2</v>
      </c>
      <c r="C8" s="20">
        <v>3.7900000000000003E-2</v>
      </c>
      <c r="D8" s="20">
        <v>3.6299999999999999E-2</v>
      </c>
      <c r="E8" s="20">
        <v>3.61E-2</v>
      </c>
      <c r="F8" s="20">
        <v>3.3399999999999999E-2</v>
      </c>
      <c r="G8" s="20">
        <v>3.5900000000000001E-2</v>
      </c>
      <c r="H8" s="20">
        <v>3.4799999999999998E-2</v>
      </c>
      <c r="I8" s="20">
        <v>3.0800000000000001E-2</v>
      </c>
      <c r="J8" s="20">
        <v>3.27E-2</v>
      </c>
      <c r="K8" s="20">
        <v>3.1E-2</v>
      </c>
      <c r="L8" s="20">
        <v>3.0599999999999999E-2</v>
      </c>
      <c r="M8" s="20">
        <v>3.3399999999999999E-2</v>
      </c>
    </row>
    <row r="9" spans="1:13" s="14" customFormat="1" ht="15" customHeight="1">
      <c r="A9" s="15" t="s">
        <v>75</v>
      </c>
      <c r="B9" s="19" t="s">
        <v>74</v>
      </c>
      <c r="C9" s="19" t="s">
        <v>74</v>
      </c>
      <c r="D9" s="19" t="s">
        <v>74</v>
      </c>
      <c r="E9" s="19" t="s">
        <v>74</v>
      </c>
      <c r="F9" s="19" t="s">
        <v>74</v>
      </c>
      <c r="G9" s="19" t="s">
        <v>74</v>
      </c>
      <c r="H9" s="19" t="s">
        <v>74</v>
      </c>
      <c r="I9" s="19" t="s">
        <v>74</v>
      </c>
      <c r="J9" s="19" t="s">
        <v>74</v>
      </c>
      <c r="K9" s="19" t="s">
        <v>74</v>
      </c>
      <c r="L9" s="19" t="s">
        <v>74</v>
      </c>
      <c r="M9" s="19" t="s">
        <v>74</v>
      </c>
    </row>
    <row r="11" spans="1:13" s="14" customFormat="1">
      <c r="A11" s="14" t="s">
        <v>60</v>
      </c>
      <c r="B11" s="18" t="s">
        <v>0</v>
      </c>
      <c r="C11" s="18"/>
      <c r="D11" s="18"/>
      <c r="E11" s="18" t="s">
        <v>57</v>
      </c>
      <c r="F11" s="18"/>
      <c r="G11" s="18"/>
      <c r="H11" s="18" t="s">
        <v>70</v>
      </c>
      <c r="I11" s="18"/>
      <c r="J11" s="18"/>
      <c r="K11" s="18" t="s">
        <v>6</v>
      </c>
      <c r="L11" s="18"/>
      <c r="M11" s="18"/>
    </row>
    <row r="12" spans="1:13" s="14" customFormat="1">
      <c r="A12" s="15" t="s">
        <v>71</v>
      </c>
      <c r="B12" s="14">
        <f>B4-0.03</f>
        <v>2.5599999999999998E-2</v>
      </c>
      <c r="C12" s="14">
        <f>C4-0.03</f>
        <v>2.9200000000000004E-2</v>
      </c>
      <c r="D12" s="14">
        <f>D4-0.03</f>
        <v>6.3399999999999998E-2</v>
      </c>
      <c r="E12" s="14">
        <f>E4-0.03</f>
        <v>5.5199999999999999E-2</v>
      </c>
      <c r="F12" s="14">
        <f>F4-0.03</f>
        <v>7.3400000000000007E-2</v>
      </c>
      <c r="G12" s="14">
        <f>G4-0.03</f>
        <v>8.77E-2</v>
      </c>
      <c r="H12" s="14">
        <f>H4-0.03</f>
        <v>9.5400000000000013E-2</v>
      </c>
      <c r="I12" s="14">
        <f>I4-0.03</f>
        <v>3.0600000000000002E-2</v>
      </c>
      <c r="J12" s="14">
        <f>J4-0.03</f>
        <v>4.4399999999999995E-2</v>
      </c>
      <c r="K12" s="14">
        <f>K4-0.03</f>
        <v>6.7299999999999999E-2</v>
      </c>
      <c r="L12" s="14">
        <f>L4-0.03</f>
        <v>9.2600000000000002E-2</v>
      </c>
      <c r="M12" s="14">
        <f>M4-0.03</f>
        <v>4.4800000000000006E-2</v>
      </c>
    </row>
    <row r="13" spans="1:13" s="14" customFormat="1">
      <c r="A13" s="15" t="s">
        <v>71</v>
      </c>
      <c r="B13" s="14">
        <f>B5-0.03</f>
        <v>3.0199999999999998E-2</v>
      </c>
      <c r="C13" s="14">
        <f>C5-0.03</f>
        <v>5.67E-2</v>
      </c>
      <c r="D13" s="14">
        <f>D5-0.03</f>
        <v>4.4800000000000006E-2</v>
      </c>
      <c r="E13" s="14">
        <f>E5-0.03</f>
        <v>6.2100000000000002E-2</v>
      </c>
      <c r="F13" s="14">
        <f>F5-0.03</f>
        <v>2.6000000000000002E-2</v>
      </c>
      <c r="G13" s="14">
        <f>G5-0.03</f>
        <v>3.4500000000000003E-2</v>
      </c>
      <c r="H13" s="14">
        <f>H5-0.03</f>
        <v>2.0700000000000003E-2</v>
      </c>
      <c r="I13" s="14">
        <f>I5-0.03</f>
        <v>1.5600000000000003E-2</v>
      </c>
      <c r="J13" s="14">
        <f>J5-0.03</f>
        <v>4.9399999999999999E-2</v>
      </c>
      <c r="K13" s="14">
        <f>K5-0.03</f>
        <v>4.2400000000000007E-2</v>
      </c>
      <c r="L13" s="14">
        <f>L5-0.03</f>
        <v>4.1999999999999996E-2</v>
      </c>
      <c r="M13" s="14">
        <f>M5-0.03</f>
        <v>2.1400000000000002E-2</v>
      </c>
    </row>
    <row r="14" spans="1:13" s="14" customFormat="1">
      <c r="A14" s="15" t="s">
        <v>52</v>
      </c>
      <c r="B14" s="14">
        <f>B6-0.03</f>
        <v>3.6000000000000004E-2</v>
      </c>
      <c r="C14" s="14">
        <f>C6-0.03</f>
        <v>6.8699999999999997E-2</v>
      </c>
      <c r="D14" s="14">
        <f>D6-0.03</f>
        <v>8.3299999999999999E-2</v>
      </c>
      <c r="E14" s="14">
        <f>E6-0.03</f>
        <v>7.4700000000000003E-2</v>
      </c>
      <c r="F14" s="14">
        <f>F6-0.03</f>
        <v>5.6400000000000006E-2</v>
      </c>
      <c r="G14" s="14">
        <f>G6-0.03</f>
        <v>3.6100000000000007E-2</v>
      </c>
      <c r="H14" s="14">
        <f>H6-0.03</f>
        <v>2.6599999999999999E-2</v>
      </c>
      <c r="I14" s="14">
        <f>I6-0.03</f>
        <v>1.7399999999999999E-2</v>
      </c>
      <c r="J14" s="14">
        <f>J6-0.03</f>
        <v>3.4600000000000006E-2</v>
      </c>
      <c r="K14" s="14">
        <f>K6-0.03</f>
        <v>3.5400000000000001E-2</v>
      </c>
      <c r="L14" s="14">
        <f>L6-0.03</f>
        <v>2.5100000000000004E-2</v>
      </c>
      <c r="M14" s="14">
        <f>M6-0.03</f>
        <v>1.9900000000000001E-2</v>
      </c>
    </row>
    <row r="15" spans="1:13" s="14" customFormat="1">
      <c r="A15" s="15" t="s">
        <v>52</v>
      </c>
      <c r="B15" s="14">
        <f>B7-0.03</f>
        <v>2.1729000000000003</v>
      </c>
      <c r="C15" s="14">
        <f>C7-0.03</f>
        <v>2.2850000000000001</v>
      </c>
      <c r="D15" s="14">
        <f>D7-0.03</f>
        <v>2.6175000000000002</v>
      </c>
      <c r="E15" s="14">
        <f>E7-0.03</f>
        <v>0.70569999999999999</v>
      </c>
      <c r="F15" s="14">
        <f>F7-0.03</f>
        <v>0.52969999999999995</v>
      </c>
      <c r="G15" s="14">
        <f>G7-0.03</f>
        <v>0.60599999999999998</v>
      </c>
      <c r="H15" s="14">
        <f>H7-0.03</f>
        <v>2.2919</v>
      </c>
      <c r="I15" s="14">
        <f>I7-0.03</f>
        <v>2.2851000000000004</v>
      </c>
      <c r="J15" s="14">
        <f>J7-0.03</f>
        <v>2.5294000000000003</v>
      </c>
      <c r="K15" s="14">
        <f>K7-0.03</f>
        <v>2.1046</v>
      </c>
      <c r="L15" s="14">
        <f>L7-0.03</f>
        <v>2.0474000000000001</v>
      </c>
      <c r="M15" s="14">
        <f>M7-0.03</f>
        <v>1.7871999999999999</v>
      </c>
    </row>
    <row r="18" spans="1:13" s="14" customFormat="1">
      <c r="A18" s="14" t="s">
        <v>60</v>
      </c>
      <c r="B18" s="18" t="s">
        <v>0</v>
      </c>
      <c r="C18" s="18"/>
      <c r="D18" s="18"/>
      <c r="E18" s="18" t="s">
        <v>57</v>
      </c>
      <c r="F18" s="18"/>
      <c r="G18" s="18"/>
      <c r="H18" s="18" t="s">
        <v>70</v>
      </c>
      <c r="I18" s="18"/>
      <c r="J18" s="18"/>
      <c r="K18" s="18" t="s">
        <v>6</v>
      </c>
      <c r="L18" s="18"/>
      <c r="M18" s="18"/>
    </row>
    <row r="19" spans="1:13" s="14" customFormat="1">
      <c r="A19" s="15" t="s">
        <v>71</v>
      </c>
      <c r="B19" s="14">
        <f>(B12-0.0145)/0.0095</f>
        <v>1.1684210526315786</v>
      </c>
      <c r="C19" s="14">
        <f>(C12-0.0145)/0.0095</f>
        <v>1.5473684210526319</v>
      </c>
      <c r="D19" s="14">
        <f>(D12-0.0145)/0.0095</f>
        <v>5.147368421052632</v>
      </c>
      <c r="E19" s="14">
        <f>(E12-0.0145)/0.0095</f>
        <v>4.2842105263157899</v>
      </c>
      <c r="F19" s="14">
        <f>(F12-0.0145)/0.0095</f>
        <v>6.2000000000000011</v>
      </c>
      <c r="G19" s="14">
        <f>(G12-0.0145)/0.0095</f>
        <v>7.7052631578947368</v>
      </c>
      <c r="H19" s="14">
        <f>(H12-0.0145)/0.0095</f>
        <v>8.5157894736842117</v>
      </c>
      <c r="I19" s="14">
        <f>(I12-0.0145)/0.0095</f>
        <v>1.6947368421052635</v>
      </c>
      <c r="J19" s="14">
        <f>(J12-0.0145)/0.0095</f>
        <v>3.1473684210526311</v>
      </c>
      <c r="K19" s="14">
        <f>(K12-0.0145)/0.0095</f>
        <v>5.5578947368421057</v>
      </c>
      <c r="L19" s="14">
        <f>(L12-0.0145)/0.0095</f>
        <v>8.2210526315789476</v>
      </c>
      <c r="M19" s="14">
        <f>(M12-0.0145)/0.0095</f>
        <v>3.1894736842105273</v>
      </c>
    </row>
    <row r="20" spans="1:13" s="14" customFormat="1">
      <c r="A20" s="15" t="s">
        <v>71</v>
      </c>
      <c r="B20" s="14">
        <f>(B13-0.0145)/0.0095</f>
        <v>1.6526315789473682</v>
      </c>
      <c r="C20" s="14">
        <f>(C13-0.0145)/0.0095</f>
        <v>4.4421052631578952</v>
      </c>
      <c r="D20" s="14">
        <f>(D13-0.0145)/0.0095</f>
        <v>3.1894736842105273</v>
      </c>
      <c r="E20" s="14">
        <f>(E13-0.0145)/0.0095</f>
        <v>5.0105263157894742</v>
      </c>
      <c r="F20" s="14">
        <f>(F13-0.0145)/0.0095</f>
        <v>1.2105263157894739</v>
      </c>
      <c r="G20" s="14">
        <f>(G13-0.0145)/0.0095</f>
        <v>2.1052631578947372</v>
      </c>
      <c r="H20" s="14">
        <f>(H13-0.0145)/0.0095</f>
        <v>0.65263157894736867</v>
      </c>
      <c r="I20" s="14">
        <f>(I13-0.0145)/0.0095</f>
        <v>0.11578947368421075</v>
      </c>
      <c r="J20" s="14">
        <f>(J13-0.0145)/0.0095</f>
        <v>3.6736842105263161</v>
      </c>
      <c r="K20" s="14">
        <f>(K13-0.0145)/0.0095</f>
        <v>2.936842105263159</v>
      </c>
      <c r="L20" s="14">
        <f>(L13-0.0145)/0.0095</f>
        <v>2.8947368421052628</v>
      </c>
      <c r="M20" s="14">
        <f>(M13-0.0145)/0.0095</f>
        <v>0.72631578947368436</v>
      </c>
    </row>
    <row r="21" spans="1:13" s="14" customFormat="1">
      <c r="A21" s="15" t="s">
        <v>52</v>
      </c>
      <c r="B21" s="14">
        <f>(B14-0.0145)/0.0095</f>
        <v>2.2631578947368429</v>
      </c>
      <c r="C21" s="14">
        <f>(C14-0.0145)/0.0095</f>
        <v>5.7052631578947368</v>
      </c>
      <c r="D21" s="14">
        <f>(D14-0.0145)/0.0095</f>
        <v>7.242105263157895</v>
      </c>
      <c r="E21" s="14">
        <f>(E14-0.0145)/0.0095</f>
        <v>6.3368421052631581</v>
      </c>
      <c r="F21" s="14">
        <f>(F14-0.0145)/0.0095</f>
        <v>4.4105263157894745</v>
      </c>
      <c r="G21" s="14">
        <f>(G14-0.0145)/0.0095</f>
        <v>2.2736842105263166</v>
      </c>
      <c r="H21" s="14">
        <f>(H14-0.0145)/0.0095</f>
        <v>1.2736842105263155</v>
      </c>
      <c r="I21" s="14">
        <f>(I14-0.0145)/0.0095</f>
        <v>0.30526315789473663</v>
      </c>
      <c r="J21" s="14">
        <f>(J14-0.0145)/0.0095</f>
        <v>2.1157894736842113</v>
      </c>
      <c r="K21" s="14">
        <f>(K14-0.0145)/0.0095</f>
        <v>2.2000000000000002</v>
      </c>
      <c r="L21" s="14">
        <f>(L14-0.0145)/0.0095</f>
        <v>1.1157894736842109</v>
      </c>
      <c r="M21" s="14">
        <f>(M14-0.0145)/0.0095</f>
        <v>0.56842105263157894</v>
      </c>
    </row>
    <row r="22" spans="1:13" s="14" customFormat="1">
      <c r="A22" s="15" t="s">
        <v>52</v>
      </c>
      <c r="B22" s="14">
        <f>(B15-0.0145)/0.0095</f>
        <v>227.20000000000005</v>
      </c>
      <c r="C22" s="14">
        <f>(C15-0.0145)/0.0095</f>
        <v>239.00000000000003</v>
      </c>
      <c r="D22" s="14">
        <f>(D15-0.0145)/0.0095</f>
        <v>274</v>
      </c>
      <c r="E22" s="14">
        <f>(E15-0.0145)/0.0095</f>
        <v>72.757894736842104</v>
      </c>
      <c r="F22" s="14">
        <f>(F15-0.0145)/0.0095</f>
        <v>54.231578947368419</v>
      </c>
      <c r="G22" s="14">
        <f>(G15-0.0145)/0.0095</f>
        <v>62.26315789473685</v>
      </c>
      <c r="H22" s="14">
        <f>(H15-0.0145)/0.0095</f>
        <v>239.72631578947369</v>
      </c>
      <c r="I22" s="14">
        <f>(I15-0.0145)/0.0095</f>
        <v>239.01052631578952</v>
      </c>
      <c r="J22" s="14">
        <f>(J15-0.0145)/0.0095</f>
        <v>264.72631578947374</v>
      </c>
      <c r="K22" s="14">
        <f>(K15-0.0145)/0.0095</f>
        <v>220.01052631578949</v>
      </c>
      <c r="L22" s="14">
        <f>(L15-0.0145)/0.0095</f>
        <v>213.98947368421054</v>
      </c>
      <c r="M22" s="14">
        <f>(M15-0.0145)/0.0095</f>
        <v>186.6</v>
      </c>
    </row>
    <row r="25" spans="1:13" s="14" customFormat="1">
      <c r="A25" s="14" t="s">
        <v>60</v>
      </c>
      <c r="B25" s="18" t="s">
        <v>0</v>
      </c>
      <c r="C25" s="18"/>
      <c r="D25" s="18"/>
      <c r="E25" s="18" t="s">
        <v>57</v>
      </c>
      <c r="F25" s="18"/>
      <c r="G25" s="18"/>
      <c r="H25" s="18" t="s">
        <v>3</v>
      </c>
      <c r="I25" s="18"/>
      <c r="J25" s="18"/>
      <c r="K25" s="18" t="s">
        <v>6</v>
      </c>
      <c r="L25" s="18"/>
      <c r="M25" s="18"/>
    </row>
    <row r="26" spans="1:13" s="14" customFormat="1">
      <c r="A26" s="15" t="s">
        <v>71</v>
      </c>
      <c r="B26" s="14">
        <f>B19*2*10</f>
        <v>23.368421052631572</v>
      </c>
      <c r="C26" s="14">
        <f>C19*2*10</f>
        <v>30.947368421052637</v>
      </c>
      <c r="D26" s="14">
        <f>D19*2*10</f>
        <v>102.94736842105264</v>
      </c>
      <c r="E26" s="14">
        <f>E19*2*10</f>
        <v>85.684210526315795</v>
      </c>
      <c r="F26" s="14">
        <f>F19*2*10</f>
        <v>124.00000000000003</v>
      </c>
      <c r="G26" s="14">
        <f>G19*2*10</f>
        <v>154.10526315789474</v>
      </c>
      <c r="H26" s="14">
        <f>H19*2*10</f>
        <v>170.31578947368422</v>
      </c>
      <c r="I26" s="14">
        <f>I19*2*10</f>
        <v>33.894736842105274</v>
      </c>
      <c r="J26" s="14">
        <f>J19*2*10</f>
        <v>62.947368421052623</v>
      </c>
      <c r="K26" s="14">
        <f>K19*2*10</f>
        <v>111.15789473684211</v>
      </c>
      <c r="L26" s="14">
        <f>L19*2*10</f>
        <v>164.42105263157896</v>
      </c>
      <c r="M26" s="14">
        <f>M19*2*10</f>
        <v>63.789473684210549</v>
      </c>
    </row>
    <row r="27" spans="1:13" s="14" customFormat="1">
      <c r="B27" s="18" t="s">
        <v>56</v>
      </c>
      <c r="C27" s="18"/>
      <c r="D27" s="18"/>
      <c r="E27" s="18" t="s">
        <v>69</v>
      </c>
      <c r="F27" s="18"/>
      <c r="G27" s="18"/>
      <c r="H27" s="18" t="s">
        <v>73</v>
      </c>
      <c r="I27" s="18"/>
      <c r="J27" s="18"/>
      <c r="K27" s="18" t="s">
        <v>67</v>
      </c>
      <c r="L27" s="18"/>
      <c r="M27" s="18"/>
    </row>
    <row r="28" spans="1:13" s="14" customFormat="1">
      <c r="A28" s="15" t="s">
        <v>71</v>
      </c>
      <c r="B28" s="14">
        <f>B20*2*10</f>
        <v>33.052631578947363</v>
      </c>
      <c r="C28" s="14">
        <f>C20*2*10</f>
        <v>88.842105263157904</v>
      </c>
      <c r="D28" s="14">
        <f>D20*2*10</f>
        <v>63.789473684210549</v>
      </c>
      <c r="E28" s="14">
        <f>E20*2*10</f>
        <v>100.21052631578948</v>
      </c>
      <c r="F28" s="14">
        <f>F20*2*10</f>
        <v>24.21052631578948</v>
      </c>
      <c r="G28" s="14">
        <f>G20*2*10</f>
        <v>42.10526315789474</v>
      </c>
      <c r="H28" s="14">
        <f>H20*2*10</f>
        <v>13.052631578947373</v>
      </c>
      <c r="I28" s="14">
        <f>I20*2*10</f>
        <v>2.3157894736842151</v>
      </c>
      <c r="J28" s="14">
        <f>J20*2*10</f>
        <v>73.473684210526329</v>
      </c>
      <c r="K28" s="14">
        <f>K20*2*10</f>
        <v>58.736842105263179</v>
      </c>
      <c r="L28" s="14">
        <f>L20*2*10</f>
        <v>57.89473684210526</v>
      </c>
      <c r="M28" s="14">
        <f>M20*2*10</f>
        <v>14.526315789473687</v>
      </c>
    </row>
    <row r="29" spans="1:13" s="14" customFormat="1">
      <c r="B29" s="18" t="s">
        <v>0</v>
      </c>
      <c r="C29" s="18"/>
      <c r="D29" s="18"/>
      <c r="E29" s="18" t="s">
        <v>57</v>
      </c>
      <c r="F29" s="18"/>
      <c r="G29" s="18"/>
      <c r="H29" s="18" t="s">
        <v>3</v>
      </c>
      <c r="I29" s="18"/>
      <c r="J29" s="18"/>
      <c r="K29" s="18" t="s">
        <v>6</v>
      </c>
      <c r="L29" s="18"/>
      <c r="M29" s="18"/>
    </row>
    <row r="30" spans="1:13" s="14" customFormat="1">
      <c r="A30" s="15" t="s">
        <v>52</v>
      </c>
      <c r="B30" s="14">
        <f>B21*2*10</f>
        <v>45.263157894736857</v>
      </c>
      <c r="C30" s="14">
        <f>C21*2*10</f>
        <v>114.10526315789474</v>
      </c>
      <c r="D30" s="14">
        <f>D21*2*10</f>
        <v>144.84210526315789</v>
      </c>
      <c r="E30" s="14">
        <f>E21*2*10</f>
        <v>126.73684210526316</v>
      </c>
      <c r="F30" s="14">
        <f>F21*2*10</f>
        <v>88.210526315789494</v>
      </c>
      <c r="G30" s="14">
        <f>G21*2*10</f>
        <v>45.473684210526329</v>
      </c>
      <c r="H30" s="14">
        <f>H21*2*10</f>
        <v>25.473684210526311</v>
      </c>
      <c r="I30" s="14">
        <f>I21*2*10</f>
        <v>6.1052631578947327</v>
      </c>
      <c r="J30" s="14">
        <f>J21*2*10</f>
        <v>42.315789473684227</v>
      </c>
      <c r="K30" s="14">
        <f>K21*2*10</f>
        <v>44</v>
      </c>
      <c r="L30" s="14">
        <f>L21*2*10</f>
        <v>22.31578947368422</v>
      </c>
      <c r="M30" s="14">
        <f>M21*2*10</f>
        <v>11.368421052631579</v>
      </c>
    </row>
    <row r="31" spans="1:13" s="14" customFormat="1">
      <c r="B31" s="18" t="s">
        <v>66</v>
      </c>
      <c r="C31" s="18"/>
      <c r="D31" s="18"/>
      <c r="E31" s="18" t="s">
        <v>65</v>
      </c>
      <c r="F31" s="18"/>
      <c r="G31" s="18"/>
      <c r="H31" s="18" t="s">
        <v>72</v>
      </c>
      <c r="I31" s="18"/>
      <c r="J31" s="18"/>
      <c r="K31" s="18" t="s">
        <v>63</v>
      </c>
      <c r="L31" s="18"/>
      <c r="M31" s="18"/>
    </row>
    <row r="32" spans="1:13" s="14" customFormat="1">
      <c r="A32" s="15" t="s">
        <v>52</v>
      </c>
      <c r="B32" s="14">
        <f>B22*2*10</f>
        <v>4544.0000000000009</v>
      </c>
      <c r="C32" s="14">
        <f>C22*2*10</f>
        <v>4780.0000000000009</v>
      </c>
      <c r="D32" s="14">
        <f>D22*2*10</f>
        <v>5480</v>
      </c>
      <c r="E32" s="14">
        <f>E22*2*10</f>
        <v>1455.1578947368421</v>
      </c>
      <c r="F32" s="14">
        <f>F22*2*10</f>
        <v>1084.6315789473683</v>
      </c>
      <c r="G32" s="14">
        <f>G22*2*10</f>
        <v>1245.2631578947371</v>
      </c>
      <c r="H32" s="14">
        <f>H22*2*10</f>
        <v>4794.5263157894733</v>
      </c>
      <c r="I32" s="14">
        <f>I22*2*10</f>
        <v>4780.21052631579</v>
      </c>
      <c r="J32" s="14">
        <f>J22*2*10</f>
        <v>5294.5263157894751</v>
      </c>
      <c r="K32" s="14">
        <f>K22*2*10</f>
        <v>4400.21052631579</v>
      </c>
      <c r="L32" s="14">
        <f>L22*2*10</f>
        <v>4279.7894736842109</v>
      </c>
      <c r="M32" s="14">
        <f>M22*2*10</f>
        <v>3732</v>
      </c>
    </row>
    <row r="34" spans="1:13" s="14" customFormat="1">
      <c r="A34" s="14" t="s">
        <v>60</v>
      </c>
    </row>
    <row r="35" spans="1:13" s="14" customFormat="1">
      <c r="A35" s="15" t="s">
        <v>71</v>
      </c>
      <c r="B35" s="17" t="s">
        <v>0</v>
      </c>
      <c r="C35" s="17" t="s">
        <v>57</v>
      </c>
      <c r="D35" s="17" t="s">
        <v>70</v>
      </c>
      <c r="E35" s="17" t="s">
        <v>6</v>
      </c>
      <c r="F35" s="17" t="s">
        <v>56</v>
      </c>
      <c r="G35" s="17" t="s">
        <v>69</v>
      </c>
      <c r="H35" s="17" t="s">
        <v>68</v>
      </c>
      <c r="I35" s="17" t="s">
        <v>67</v>
      </c>
    </row>
    <row r="36" spans="1:13" s="14" customFormat="1">
      <c r="A36" s="16" t="s">
        <v>12</v>
      </c>
      <c r="B36" s="14">
        <f>AVERAGE(B26:D26)</f>
        <v>52.421052631578952</v>
      </c>
      <c r="C36" s="14">
        <f>AVERAGE(E26:G26)</f>
        <v>121.26315789473686</v>
      </c>
      <c r="D36" s="14">
        <f>AVERAGE(H26:J26)</f>
        <v>89.052631578947356</v>
      </c>
      <c r="E36" s="14">
        <f>AVERAGE(K26:M26)</f>
        <v>113.12280701754385</v>
      </c>
      <c r="F36" s="14">
        <f>AVERAGE(B28:D28)</f>
        <v>61.894736842105267</v>
      </c>
      <c r="G36" s="14">
        <f>AVERAGE(E28:G28)</f>
        <v>55.508771929824569</v>
      </c>
      <c r="H36" s="14">
        <f>AVERAGE(H28:J28)</f>
        <v>29.614035087719305</v>
      </c>
      <c r="I36" s="14">
        <f>AVERAGE(K28:M28)</f>
        <v>43.719298245614048</v>
      </c>
    </row>
    <row r="37" spans="1:13" s="14" customFormat="1">
      <c r="A37" s="16" t="s">
        <v>13</v>
      </c>
      <c r="B37" s="14">
        <f>STDEV(B26:D26)/SQRT(3)</f>
        <v>25.357717768275457</v>
      </c>
      <c r="C37" s="14">
        <f>STDEV(E26:G26)/SQRT(3)</f>
        <v>19.798803325244858</v>
      </c>
      <c r="D37" s="14">
        <f>STDEV(H26:J26)/SQRT(3)</f>
        <v>41.488108632411027</v>
      </c>
      <c r="E37" s="14">
        <f>STDEV(K26:M26)/SQRT(3)</f>
        <v>29.066443026069638</v>
      </c>
      <c r="F37" s="14">
        <f>STDEV(B28:D28)/SQRT(3)</f>
        <v>16.132873935600447</v>
      </c>
      <c r="G37" s="14">
        <f>STDEV(E28:G28)/SQRT(3)</f>
        <v>22.940070731868573</v>
      </c>
      <c r="H37" s="14">
        <f>STDEV(H28:J28)/SQRT(3)</f>
        <v>22.147773104612185</v>
      </c>
      <c r="I37" s="14">
        <f>STDEV(K28:M28)/SQRT(3)</f>
        <v>14.598515379219769</v>
      </c>
    </row>
    <row r="38" spans="1:13" s="14" customFormat="1">
      <c r="A38" s="15"/>
    </row>
    <row r="39" spans="1:13" s="14" customFormat="1">
      <c r="A39" s="15" t="s">
        <v>52</v>
      </c>
      <c r="B39" s="17" t="s">
        <v>0</v>
      </c>
      <c r="C39" s="17" t="s">
        <v>57</v>
      </c>
      <c r="D39" s="17" t="s">
        <v>70</v>
      </c>
      <c r="E39" s="17" t="s">
        <v>6</v>
      </c>
      <c r="F39" s="17" t="s">
        <v>56</v>
      </c>
      <c r="G39" s="17" t="s">
        <v>69</v>
      </c>
      <c r="H39" s="17" t="s">
        <v>68</v>
      </c>
      <c r="I39" s="17" t="s">
        <v>67</v>
      </c>
      <c r="J39" s="17" t="s">
        <v>66</v>
      </c>
      <c r="K39" s="17" t="s">
        <v>65</v>
      </c>
      <c r="L39" s="17" t="s">
        <v>64</v>
      </c>
      <c r="M39" s="17" t="s">
        <v>63</v>
      </c>
    </row>
    <row r="40" spans="1:13" s="14" customFormat="1">
      <c r="A40" s="16" t="s">
        <v>12</v>
      </c>
      <c r="B40" s="14">
        <f>AVERAGE(B30:D30)</f>
        <v>101.40350877192982</v>
      </c>
      <c r="C40" s="14">
        <f>AVERAGE(E30:G30)</f>
        <v>86.807017543859658</v>
      </c>
      <c r="D40" s="14">
        <f>AVERAGE(H30:J30)</f>
        <v>24.631578947368425</v>
      </c>
      <c r="E40" s="14">
        <f>AVERAGE(K30:M30)</f>
        <v>25.894736842105264</v>
      </c>
      <c r="F40" s="14">
        <v>61.894736842105267</v>
      </c>
      <c r="G40" s="14">
        <v>55.508771929824569</v>
      </c>
      <c r="H40" s="14">
        <v>29.614035087719305</v>
      </c>
      <c r="I40" s="14">
        <v>43.719298245614048</v>
      </c>
      <c r="J40" s="14">
        <f>AVERAGE(B32:D32)</f>
        <v>4934.666666666667</v>
      </c>
      <c r="K40" s="14">
        <f>AVERAGE(E32:G32)</f>
        <v>1261.6842105263158</v>
      </c>
      <c r="L40" s="14">
        <f>AVERAGE(H32:J32)</f>
        <v>4956.4210526315792</v>
      </c>
      <c r="M40" s="14">
        <f>AVERAGE(K32:M32)</f>
        <v>4137.333333333333</v>
      </c>
    </row>
    <row r="41" spans="1:13" s="14" customFormat="1">
      <c r="A41" s="16" t="s">
        <v>13</v>
      </c>
      <c r="B41" s="14">
        <f>STDEV(B30:D30)/SQRT(3)</f>
        <v>29.439161067710057</v>
      </c>
      <c r="C41" s="14">
        <f>STDEV(E30:G30)/SQRT(3)</f>
        <v>23.469147019089387</v>
      </c>
      <c r="D41" s="14">
        <f>STDEV(H30:J30)/SQRT(3)</f>
        <v>10.461555173942024</v>
      </c>
      <c r="E41" s="14">
        <f>STDEV(K30:M30)/SQRT(3)</f>
        <v>9.5883894085334713</v>
      </c>
      <c r="F41" s="14">
        <v>16.132873935600447</v>
      </c>
      <c r="G41" s="14">
        <v>22.940070731868573</v>
      </c>
      <c r="H41" s="14">
        <v>22.147773104612185</v>
      </c>
      <c r="I41" s="14">
        <v>14.598515379219769</v>
      </c>
      <c r="J41" s="14">
        <f>STDEV(B32:D32)/SQRT(3)</f>
        <v>281.04882928851396</v>
      </c>
      <c r="K41" s="14">
        <f>STDEV(E32:G32)/SQRT(3)</f>
        <v>107.27639675199948</v>
      </c>
      <c r="L41" s="14">
        <f>STDEV(H32:J32)/SQRT(3)</f>
        <v>169.10313636788456</v>
      </c>
      <c r="M41" s="14">
        <f>STDEV(K32:M32)/SQRT(3)</f>
        <v>205.62639325773813</v>
      </c>
    </row>
    <row r="42" spans="1:13" s="14" customFormat="1">
      <c r="A42" s="15"/>
    </row>
  </sheetData>
  <mergeCells count="28">
    <mergeCell ref="B1:D1"/>
    <mergeCell ref="E1:G1"/>
    <mergeCell ref="H1:J1"/>
    <mergeCell ref="K1:M1"/>
    <mergeCell ref="B11:D11"/>
    <mergeCell ref="E11:G11"/>
    <mergeCell ref="H11:J11"/>
    <mergeCell ref="K11:M11"/>
    <mergeCell ref="B18:D18"/>
    <mergeCell ref="E18:G18"/>
    <mergeCell ref="H18:J18"/>
    <mergeCell ref="K18:M18"/>
    <mergeCell ref="B25:D25"/>
    <mergeCell ref="E25:G25"/>
    <mergeCell ref="H25:J25"/>
    <mergeCell ref="K25:M25"/>
    <mergeCell ref="B27:D27"/>
    <mergeCell ref="E27:G27"/>
    <mergeCell ref="H27:J27"/>
    <mergeCell ref="K27:M27"/>
    <mergeCell ref="B29:D29"/>
    <mergeCell ref="E29:G29"/>
    <mergeCell ref="H29:J29"/>
    <mergeCell ref="K29:M29"/>
    <mergeCell ref="B31:D31"/>
    <mergeCell ref="E31:G31"/>
    <mergeCell ref="H31:J31"/>
    <mergeCell ref="K31:M31"/>
  </mergeCells>
  <pageMargins left="0.75" right="0.75" top="1" bottom="1" header="0.5" footer="0.5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FE9B2-CB90-4853-A172-1058277CDA8C}">
  <dimension ref="A1:C33"/>
  <sheetViews>
    <sheetView workbookViewId="0">
      <selection activeCell="B37" sqref="B37"/>
    </sheetView>
  </sheetViews>
  <sheetFormatPr defaultRowHeight="14.4"/>
  <cols>
    <col min="1" max="1" width="12.21875" style="9" bestFit="1" customWidth="1"/>
    <col min="2" max="2" width="38.44140625" style="8" customWidth="1"/>
    <col min="3" max="3" width="42.88671875" style="8" bestFit="1" customWidth="1"/>
    <col min="4" max="16384" width="8.88671875" style="8"/>
  </cols>
  <sheetData>
    <row r="1" spans="1:3" s="8" customFormat="1">
      <c r="A1" s="9" t="s">
        <v>48</v>
      </c>
      <c r="B1" s="8" t="s">
        <v>47</v>
      </c>
      <c r="C1" s="8" t="s">
        <v>46</v>
      </c>
    </row>
    <row r="2" spans="1:3" s="8" customFormat="1">
      <c r="A2" s="9" t="s">
        <v>45</v>
      </c>
      <c r="B2" s="10">
        <v>6.53862774198224E-27</v>
      </c>
      <c r="C2" s="10">
        <v>-4.7579477371044296</v>
      </c>
    </row>
    <row r="3" spans="1:3" s="8" customFormat="1">
      <c r="A3" s="9" t="s">
        <v>42</v>
      </c>
      <c r="B3" s="10">
        <v>4.76029003027862E-15</v>
      </c>
      <c r="C3" s="10">
        <v>-5.1602141163353101</v>
      </c>
    </row>
    <row r="4" spans="1:3" s="8" customFormat="1">
      <c r="A4" s="9" t="s">
        <v>44</v>
      </c>
      <c r="B4" s="10">
        <v>5.7335327256247999E-10</v>
      </c>
      <c r="C4" s="10">
        <v>-6.17827754668083</v>
      </c>
    </row>
    <row r="5" spans="1:3" s="8" customFormat="1">
      <c r="A5" s="9" t="s">
        <v>43</v>
      </c>
      <c r="B5" s="10">
        <v>6.2358346511953996E-10</v>
      </c>
      <c r="C5" s="10">
        <v>-2.68661730002776</v>
      </c>
    </row>
    <row r="6" spans="1:3" s="8" customFormat="1">
      <c r="A6" s="9" t="s">
        <v>42</v>
      </c>
      <c r="B6" s="10">
        <v>1.3177523543004199E-8</v>
      </c>
      <c r="C6" s="10">
        <v>-4.8447488970080999</v>
      </c>
    </row>
    <row r="7" spans="1:3" s="8" customFormat="1">
      <c r="A7" s="9" t="s">
        <v>41</v>
      </c>
      <c r="B7" s="10">
        <v>3.76853464783304E-7</v>
      </c>
      <c r="C7" s="10">
        <v>-2.1903600204284399</v>
      </c>
    </row>
    <row r="8" spans="1:3" s="8" customFormat="1">
      <c r="A8" s="9" t="s">
        <v>40</v>
      </c>
      <c r="B8" s="10">
        <v>4.47164173813632E-4</v>
      </c>
      <c r="C8" s="10">
        <v>-2.9184624095515002</v>
      </c>
    </row>
    <row r="9" spans="1:3" s="8" customFormat="1">
      <c r="A9" s="9" t="s">
        <v>39</v>
      </c>
      <c r="B9" s="10">
        <v>9.0168683100029599E-4</v>
      </c>
      <c r="C9" s="10">
        <v>-1.6604559930284299</v>
      </c>
    </row>
    <row r="10" spans="1:3" s="8" customFormat="1">
      <c r="A10" s="9" t="s">
        <v>38</v>
      </c>
      <c r="B10" s="10">
        <v>1.3960367097806299E-3</v>
      </c>
      <c r="C10" s="10">
        <v>-1.72827955955969</v>
      </c>
    </row>
    <row r="11" spans="1:3" s="8" customFormat="1">
      <c r="A11" s="9" t="s">
        <v>26</v>
      </c>
      <c r="B11" s="10">
        <v>1.98137503783565E-3</v>
      </c>
      <c r="C11" s="10">
        <v>-2.7156888324046302</v>
      </c>
    </row>
    <row r="12" spans="1:3" s="8" customFormat="1">
      <c r="A12" s="9" t="s">
        <v>37</v>
      </c>
      <c r="B12" s="10">
        <v>4.0743323706323598E-3</v>
      </c>
      <c r="C12" s="10">
        <v>-1.81068348409436</v>
      </c>
    </row>
    <row r="13" spans="1:3" s="8" customFormat="1">
      <c r="A13" s="9" t="s">
        <v>36</v>
      </c>
      <c r="B13" s="10">
        <v>4.8680319783279196E-3</v>
      </c>
      <c r="C13" s="10">
        <v>-1.57889611678379</v>
      </c>
    </row>
    <row r="14" spans="1:3" s="8" customFormat="1">
      <c r="A14" s="9" t="s">
        <v>35</v>
      </c>
      <c r="B14" s="10">
        <v>5.0328981808521996E-3</v>
      </c>
      <c r="C14" s="10">
        <v>-1.72859270122716</v>
      </c>
    </row>
    <row r="15" spans="1:3" s="8" customFormat="1">
      <c r="A15" s="9" t="s">
        <v>34</v>
      </c>
      <c r="B15" s="10">
        <v>6.6538027021945398E-3</v>
      </c>
      <c r="C15" s="10">
        <v>-2.5428916003194102</v>
      </c>
    </row>
    <row r="16" spans="1:3" s="8" customFormat="1">
      <c r="A16" s="9" t="s">
        <v>33</v>
      </c>
      <c r="B16" s="10">
        <v>7.0681560010669303E-3</v>
      </c>
      <c r="C16" s="10">
        <v>-1.73518770262033</v>
      </c>
    </row>
    <row r="17" spans="1:3" s="8" customFormat="1">
      <c r="A17" s="9" t="s">
        <v>32</v>
      </c>
      <c r="B17" s="10">
        <v>8.9386766707946104E-3</v>
      </c>
      <c r="C17" s="10">
        <v>-2.4806414786461102</v>
      </c>
    </row>
    <row r="18" spans="1:3" s="8" customFormat="1">
      <c r="A18" s="9" t="s">
        <v>31</v>
      </c>
      <c r="B18" s="10">
        <v>8.9399915815966194E-3</v>
      </c>
      <c r="C18" s="10">
        <v>-2.58528078952896</v>
      </c>
    </row>
    <row r="19" spans="1:3" s="8" customFormat="1">
      <c r="A19" s="9" t="s">
        <v>30</v>
      </c>
      <c r="B19" s="10">
        <v>9.7734278933983808E-3</v>
      </c>
      <c r="C19" s="10">
        <v>-2.6103223728339602</v>
      </c>
    </row>
    <row r="20" spans="1:3" s="8" customFormat="1">
      <c r="A20" s="9" t="s">
        <v>29</v>
      </c>
      <c r="B20" s="10">
        <v>2.12291938004797E-2</v>
      </c>
      <c r="C20" s="10">
        <v>-10.0362337828624</v>
      </c>
    </row>
    <row r="21" spans="1:3" s="8" customFormat="1">
      <c r="A21" s="9" t="s">
        <v>28</v>
      </c>
      <c r="B21" s="10">
        <v>2.3169378660160202E-2</v>
      </c>
      <c r="C21" s="10">
        <v>-2.2490340179557502</v>
      </c>
    </row>
    <row r="22" spans="1:3" s="8" customFormat="1">
      <c r="A22" s="9" t="s">
        <v>27</v>
      </c>
      <c r="B22" s="10">
        <v>2.5549269299886899E-2</v>
      </c>
      <c r="C22" s="10">
        <v>-1.92923862865205</v>
      </c>
    </row>
    <row r="23" spans="1:3" s="8" customFormat="1">
      <c r="A23" s="9" t="s">
        <v>26</v>
      </c>
      <c r="B23" s="10">
        <v>2.7394450262720402E-2</v>
      </c>
      <c r="C23" s="10">
        <v>-6.93997223639151</v>
      </c>
    </row>
    <row r="24" spans="1:3" s="8" customFormat="1">
      <c r="A24" s="9" t="s">
        <v>25</v>
      </c>
      <c r="B24" s="10">
        <v>2.8848681220946599E-2</v>
      </c>
      <c r="C24" s="10">
        <v>-3.0788300146732199</v>
      </c>
    </row>
    <row r="25" spans="1:3" s="8" customFormat="1">
      <c r="A25" s="9" t="s">
        <v>24</v>
      </c>
      <c r="B25" s="10">
        <v>2.88863185066464E-2</v>
      </c>
      <c r="C25" s="10">
        <v>-1.76279504897192</v>
      </c>
    </row>
    <row r="26" spans="1:3" s="8" customFormat="1">
      <c r="A26" s="9" t="s">
        <v>23</v>
      </c>
      <c r="B26" s="10">
        <v>3.0604179513177201E-2</v>
      </c>
      <c r="C26" s="10">
        <v>-4.3562959920414697</v>
      </c>
    </row>
    <row r="27" spans="1:3" s="8" customFormat="1">
      <c r="A27" s="9" t="s">
        <v>22</v>
      </c>
      <c r="B27" s="10">
        <v>3.1682576926595103E-2</v>
      </c>
      <c r="C27" s="10">
        <v>-1.8080419804818499</v>
      </c>
    </row>
    <row r="28" spans="1:3" s="8" customFormat="1">
      <c r="A28" s="9" t="s">
        <v>21</v>
      </c>
      <c r="B28" s="10">
        <v>3.4285504553782403E-2</v>
      </c>
      <c r="C28" s="10">
        <v>-2.4900355170550199</v>
      </c>
    </row>
    <row r="29" spans="1:3" s="8" customFormat="1">
      <c r="A29" s="9" t="s">
        <v>20</v>
      </c>
      <c r="B29" s="10">
        <v>3.6371122029513897E-2</v>
      </c>
      <c r="C29" s="10">
        <v>-2.9911040949892298</v>
      </c>
    </row>
    <row r="30" spans="1:3" s="8" customFormat="1">
      <c r="A30" s="9" t="s">
        <v>19</v>
      </c>
      <c r="B30" s="10">
        <v>4.0321485456731997E-2</v>
      </c>
      <c r="C30" s="10">
        <v>-4.1807869082881499</v>
      </c>
    </row>
    <row r="31" spans="1:3" s="8" customFormat="1">
      <c r="A31" s="9" t="s">
        <v>18</v>
      </c>
      <c r="B31" s="10">
        <v>4.29252645983174E-2</v>
      </c>
      <c r="C31" s="10">
        <v>-1.65488063557099</v>
      </c>
    </row>
    <row r="32" spans="1:3" s="8" customFormat="1">
      <c r="A32" s="9" t="s">
        <v>17</v>
      </c>
      <c r="B32" s="10">
        <v>4.3575406271781497E-2</v>
      </c>
      <c r="C32" s="10">
        <v>-1.79846040444766</v>
      </c>
    </row>
    <row r="33" spans="1:3" s="8" customFormat="1">
      <c r="A33" s="9" t="s">
        <v>16</v>
      </c>
      <c r="B33" s="10">
        <v>4.8074198043191102E-2</v>
      </c>
      <c r="C33" s="10">
        <v>-2.10571351359726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97BC8-89DF-47BE-AE15-7B90257150C1}">
  <dimension ref="A1:Y43"/>
  <sheetViews>
    <sheetView topLeftCell="A13" workbookViewId="0">
      <selection activeCell="M4" sqref="M4"/>
    </sheetView>
  </sheetViews>
  <sheetFormatPr defaultRowHeight="13.2"/>
  <cols>
    <col min="1" max="1" width="19" customWidth="1"/>
    <col min="14" max="14" width="17" customWidth="1"/>
  </cols>
  <sheetData>
    <row r="1" spans="1:25" ht="15" customHeight="1">
      <c r="A1" t="s">
        <v>15</v>
      </c>
      <c r="B1" s="1">
        <v>200</v>
      </c>
      <c r="C1" s="1">
        <f>B1/2</f>
        <v>100</v>
      </c>
      <c r="D1" s="1">
        <f t="shared" ref="D1:J1" si="0">C1/2</f>
        <v>50</v>
      </c>
      <c r="E1" s="1">
        <f t="shared" si="0"/>
        <v>25</v>
      </c>
      <c r="F1" s="1">
        <f t="shared" si="0"/>
        <v>12.5</v>
      </c>
      <c r="G1" s="1">
        <f t="shared" si="0"/>
        <v>6.25</v>
      </c>
      <c r="H1" s="1">
        <f t="shared" si="0"/>
        <v>3.125</v>
      </c>
      <c r="I1" s="1">
        <f t="shared" si="0"/>
        <v>1.5625</v>
      </c>
      <c r="J1" s="1">
        <f t="shared" si="0"/>
        <v>0.78125</v>
      </c>
      <c r="K1" s="1">
        <v>0</v>
      </c>
      <c r="L1" s="1"/>
      <c r="N1" t="s">
        <v>15</v>
      </c>
      <c r="O1" s="1">
        <v>200</v>
      </c>
      <c r="P1" s="1">
        <f>O1/2</f>
        <v>100</v>
      </c>
      <c r="Q1" s="1">
        <f t="shared" ref="Q1:W1" si="1">P1/2</f>
        <v>50</v>
      </c>
      <c r="R1" s="1">
        <f t="shared" si="1"/>
        <v>25</v>
      </c>
      <c r="S1" s="1">
        <f t="shared" si="1"/>
        <v>12.5</v>
      </c>
      <c r="T1" s="1">
        <f t="shared" si="1"/>
        <v>6.25</v>
      </c>
      <c r="U1" s="1">
        <f t="shared" si="1"/>
        <v>3.125</v>
      </c>
      <c r="V1" s="1">
        <f t="shared" si="1"/>
        <v>1.5625</v>
      </c>
      <c r="W1" s="1">
        <f t="shared" si="1"/>
        <v>0.78125</v>
      </c>
      <c r="X1" s="1">
        <v>0</v>
      </c>
      <c r="Y1" s="1"/>
    </row>
    <row r="2" spans="1:25" ht="15" customHeight="1">
      <c r="A2" s="1" t="s">
        <v>1</v>
      </c>
      <c r="B2" s="2">
        <v>5.1900000000000002E-2</v>
      </c>
      <c r="C2" s="2">
        <v>6.7599999999999993E-2</v>
      </c>
      <c r="D2" s="2">
        <v>0.15129999999999999</v>
      </c>
      <c r="E2" s="2">
        <v>0.2172</v>
      </c>
      <c r="F2" s="2">
        <v>0.37730000000000002</v>
      </c>
      <c r="G2" s="2">
        <v>0.39150000000000001</v>
      </c>
      <c r="H2" s="2">
        <v>0.4244</v>
      </c>
      <c r="I2" s="2">
        <v>0.41860000000000003</v>
      </c>
      <c r="J2" s="2">
        <v>0.39879999999999999</v>
      </c>
      <c r="K2" s="2">
        <v>0.50980000000000003</v>
      </c>
      <c r="L2" s="2"/>
      <c r="N2" s="1" t="s">
        <v>14</v>
      </c>
      <c r="O2" s="2">
        <v>5.8599999999999999E-2</v>
      </c>
      <c r="P2" s="2">
        <v>5.3999999999999999E-2</v>
      </c>
      <c r="Q2" s="2">
        <v>5.5800000000000002E-2</v>
      </c>
      <c r="R2" s="2">
        <v>5.0700000000000002E-2</v>
      </c>
      <c r="S2" s="2">
        <v>5.7500000000000002E-2</v>
      </c>
      <c r="T2" s="2">
        <v>5.2600000000000001E-2</v>
      </c>
      <c r="U2" s="2">
        <v>5.0999999999999997E-2</v>
      </c>
      <c r="V2" s="2">
        <v>5.6399999999999999E-2</v>
      </c>
      <c r="W2" s="2">
        <v>0.42199999999999999</v>
      </c>
      <c r="X2" s="2">
        <v>0.44700000000000001</v>
      </c>
      <c r="Y2" s="2"/>
    </row>
    <row r="3" spans="1:25" ht="15" customHeight="1">
      <c r="A3" s="1" t="s">
        <v>1</v>
      </c>
      <c r="B3" s="2">
        <v>4.48E-2</v>
      </c>
      <c r="C3" s="2">
        <v>6.9199999999999998E-2</v>
      </c>
      <c r="D3" s="2">
        <v>0.15570000000000001</v>
      </c>
      <c r="E3" s="2">
        <v>0.24030000000000001</v>
      </c>
      <c r="F3" s="2">
        <v>0.36980000000000002</v>
      </c>
      <c r="G3" s="2">
        <v>0.41599999999999998</v>
      </c>
      <c r="H3" s="2">
        <v>0.4456</v>
      </c>
      <c r="I3" s="2">
        <v>0.436</v>
      </c>
      <c r="J3" s="2">
        <v>0.41870000000000002</v>
      </c>
      <c r="K3" s="2">
        <v>0.47339999999999999</v>
      </c>
      <c r="L3" s="2"/>
      <c r="N3" s="1" t="s">
        <v>14</v>
      </c>
      <c r="O3" s="2">
        <v>4.5199999999999997E-2</v>
      </c>
      <c r="P3" s="2">
        <v>4.3499999999999997E-2</v>
      </c>
      <c r="Q3" s="2">
        <v>4.2900000000000001E-2</v>
      </c>
      <c r="R3" s="2">
        <v>4.5400000000000003E-2</v>
      </c>
      <c r="S3" s="2">
        <v>4.3799999999999999E-2</v>
      </c>
      <c r="T3" s="2">
        <v>4.1500000000000002E-2</v>
      </c>
      <c r="U3" s="2">
        <v>4.2599999999999999E-2</v>
      </c>
      <c r="V3" s="2">
        <v>4.2900000000000001E-2</v>
      </c>
      <c r="W3" s="2">
        <v>0.4113</v>
      </c>
      <c r="X3" s="2">
        <v>0.40910000000000002</v>
      </c>
      <c r="Y3" s="2"/>
    </row>
    <row r="4" spans="1:25" ht="15" customHeight="1">
      <c r="A4" s="1" t="s">
        <v>2</v>
      </c>
      <c r="B4" s="2">
        <v>4.6399999999999997E-2</v>
      </c>
      <c r="C4" s="2">
        <v>4.8899999999999999E-2</v>
      </c>
      <c r="D4" s="2">
        <v>7.3599999999999999E-2</v>
      </c>
      <c r="E4" s="2">
        <v>0.1603</v>
      </c>
      <c r="F4" s="2">
        <v>0.39350000000000002</v>
      </c>
      <c r="G4" s="2">
        <v>0.47089999999999999</v>
      </c>
      <c r="H4" s="2">
        <v>0.47599999999999998</v>
      </c>
      <c r="I4" s="2">
        <v>0.44779999999999998</v>
      </c>
      <c r="J4" s="2">
        <v>0.4052</v>
      </c>
      <c r="K4" s="2">
        <v>0.43940000000000001</v>
      </c>
      <c r="L4" s="2"/>
      <c r="N4" s="1" t="s">
        <v>3</v>
      </c>
      <c r="O4" s="2">
        <v>4.8300000000000003E-2</v>
      </c>
      <c r="P4" s="2">
        <v>4.65E-2</v>
      </c>
      <c r="Q4" s="2">
        <v>0.1085</v>
      </c>
      <c r="R4" s="2">
        <v>0.37169999999999997</v>
      </c>
      <c r="S4" s="2">
        <v>0.51229999999999998</v>
      </c>
      <c r="T4" s="2">
        <v>0.52280000000000004</v>
      </c>
      <c r="U4" s="2">
        <v>0.51770000000000005</v>
      </c>
      <c r="V4" s="2">
        <v>0.48320000000000002</v>
      </c>
      <c r="W4" s="2">
        <v>0.43</v>
      </c>
      <c r="X4" s="2">
        <v>0.436</v>
      </c>
      <c r="Y4" s="2"/>
    </row>
    <row r="5" spans="1:25" ht="15" customHeight="1">
      <c r="A5" s="1" t="s">
        <v>2</v>
      </c>
      <c r="B5" s="2">
        <v>4.5900000000000003E-2</v>
      </c>
      <c r="C5" s="2">
        <v>4.3400000000000001E-2</v>
      </c>
      <c r="D5" s="2">
        <v>5.21E-2</v>
      </c>
      <c r="E5" s="2">
        <v>0.1003</v>
      </c>
      <c r="F5" s="2">
        <v>0.3775</v>
      </c>
      <c r="G5" s="2">
        <v>0.45350000000000001</v>
      </c>
      <c r="H5" s="2">
        <v>0.46400000000000002</v>
      </c>
      <c r="I5" s="2">
        <v>0.42830000000000001</v>
      </c>
      <c r="J5" s="2">
        <v>0.37230000000000002</v>
      </c>
      <c r="K5" s="2">
        <v>0.43049999999999999</v>
      </c>
      <c r="L5" s="2"/>
      <c r="N5" s="1" t="s">
        <v>3</v>
      </c>
      <c r="O5" s="2">
        <v>4.6100000000000002E-2</v>
      </c>
      <c r="P5" s="2">
        <v>4.2999999999999997E-2</v>
      </c>
      <c r="Q5" s="2">
        <v>6.3399999999999998E-2</v>
      </c>
      <c r="R5" s="2">
        <v>0.39219999999999999</v>
      </c>
      <c r="S5" s="2">
        <v>0.48010000000000003</v>
      </c>
      <c r="T5" s="2">
        <v>0.49459999999999998</v>
      </c>
      <c r="U5" s="2">
        <v>0.47639999999999999</v>
      </c>
      <c r="V5" s="2">
        <v>0.46279999999999999</v>
      </c>
      <c r="W5" s="2">
        <v>0.39850000000000002</v>
      </c>
      <c r="X5" s="2">
        <v>0.41639999999999999</v>
      </c>
      <c r="Y5" s="2"/>
    </row>
    <row r="6" spans="1:25" ht="15" customHeight="1">
      <c r="A6" s="1" t="s">
        <v>4</v>
      </c>
      <c r="B6" s="2">
        <v>4.1500000000000002E-2</v>
      </c>
      <c r="C6" s="2">
        <v>5.67E-2</v>
      </c>
      <c r="D6" s="2">
        <v>0.11559999999999999</v>
      </c>
      <c r="E6" s="2">
        <v>0.26879999999999998</v>
      </c>
      <c r="F6" s="2">
        <v>0.36449999999999999</v>
      </c>
      <c r="G6" s="2">
        <v>0.37619999999999998</v>
      </c>
      <c r="H6" s="2">
        <v>0.3906</v>
      </c>
      <c r="I6" s="2">
        <v>0.33510000000000001</v>
      </c>
      <c r="J6" s="2">
        <v>0.46679999999999999</v>
      </c>
      <c r="K6" s="2">
        <v>0.50439999999999996</v>
      </c>
      <c r="L6" s="2"/>
      <c r="N6" s="1" t="s">
        <v>5</v>
      </c>
      <c r="O6" s="2">
        <v>8.5800000000000001E-2</v>
      </c>
      <c r="P6" s="2">
        <v>0.43659999999999999</v>
      </c>
      <c r="Q6" s="2">
        <v>0.49349999999999999</v>
      </c>
      <c r="R6" s="2">
        <v>0.55469999999999997</v>
      </c>
      <c r="S6" s="2">
        <v>0.57189999999999996</v>
      </c>
      <c r="T6" s="2">
        <v>0.56399999999999995</v>
      </c>
      <c r="U6" s="2">
        <v>0.56979999999999997</v>
      </c>
      <c r="V6" s="2">
        <v>0.56520000000000004</v>
      </c>
      <c r="W6" s="2">
        <v>0.5524</v>
      </c>
      <c r="X6" s="2">
        <v>0.55059999999999998</v>
      </c>
      <c r="Y6" s="2"/>
    </row>
    <row r="7" spans="1:25" ht="15" customHeight="1">
      <c r="A7" s="1" t="s">
        <v>4</v>
      </c>
      <c r="B7" s="2">
        <v>4.2900000000000001E-2</v>
      </c>
      <c r="C7" s="2">
        <v>5.4399999999999997E-2</v>
      </c>
      <c r="D7" s="2">
        <v>0.12429999999999999</v>
      </c>
      <c r="E7" s="2">
        <v>0.28199999999999997</v>
      </c>
      <c r="F7" s="2">
        <v>0.40079999999999999</v>
      </c>
      <c r="G7" s="2">
        <v>0.35289999999999999</v>
      </c>
      <c r="H7" s="2">
        <v>0.35549999999999998</v>
      </c>
      <c r="I7" s="2">
        <v>0.36230000000000001</v>
      </c>
      <c r="J7" s="2">
        <v>0.43419999999999997</v>
      </c>
      <c r="K7" s="2">
        <v>0.50919999999999999</v>
      </c>
      <c r="L7" s="2"/>
      <c r="N7" s="1" t="s">
        <v>5</v>
      </c>
      <c r="O7" s="2">
        <v>7.2400000000000006E-2</v>
      </c>
      <c r="P7" s="2">
        <v>0.4521</v>
      </c>
      <c r="Q7" s="2">
        <v>0.497</v>
      </c>
      <c r="R7" s="2">
        <v>0.54379999999999995</v>
      </c>
      <c r="S7" s="2">
        <v>0.55800000000000005</v>
      </c>
      <c r="T7" s="2">
        <v>0.54330000000000001</v>
      </c>
      <c r="U7" s="2">
        <v>0.5454</v>
      </c>
      <c r="V7" s="2">
        <v>0.54459999999999997</v>
      </c>
      <c r="W7" s="2">
        <v>0.51229999999999998</v>
      </c>
      <c r="X7" s="2">
        <v>0.57750000000000001</v>
      </c>
      <c r="Y7" s="2"/>
    </row>
    <row r="8" spans="1:25" ht="15" customHeight="1">
      <c r="A8" s="1" t="s">
        <v>0</v>
      </c>
      <c r="B8" s="3">
        <v>4.3999999999999997E-2</v>
      </c>
      <c r="C8" s="2">
        <v>0.2762</v>
      </c>
      <c r="D8" s="2">
        <v>0.53839999999999999</v>
      </c>
      <c r="E8" s="2">
        <v>0.54820000000000002</v>
      </c>
      <c r="F8" s="2">
        <v>0.6109</v>
      </c>
      <c r="G8" s="2">
        <v>0.64910000000000001</v>
      </c>
      <c r="H8" s="2">
        <v>0.60319999999999996</v>
      </c>
      <c r="I8" s="2">
        <v>0.54920000000000002</v>
      </c>
      <c r="J8" s="2">
        <v>0.53110000000000002</v>
      </c>
      <c r="K8" s="2">
        <v>0.57099999999999995</v>
      </c>
      <c r="L8" s="2"/>
      <c r="N8" s="1" t="s">
        <v>0</v>
      </c>
      <c r="O8" s="2"/>
      <c r="P8" s="2">
        <v>0.58389999999999997</v>
      </c>
      <c r="Q8" s="2">
        <v>0.58330000000000004</v>
      </c>
      <c r="R8" s="2">
        <v>0.63170000000000004</v>
      </c>
      <c r="S8" s="2">
        <v>0.62339999999999995</v>
      </c>
      <c r="T8" s="2">
        <v>0.60160000000000002</v>
      </c>
      <c r="U8" s="2">
        <v>0.58740000000000003</v>
      </c>
      <c r="V8" s="2">
        <v>0.60699999999999998</v>
      </c>
      <c r="W8" s="2">
        <v>0.57820000000000005</v>
      </c>
      <c r="X8" s="2">
        <v>0.61260000000000003</v>
      </c>
      <c r="Y8" s="2"/>
    </row>
    <row r="10" spans="1:25">
      <c r="B10" s="1">
        <v>200</v>
      </c>
      <c r="C10" s="1">
        <f>B10/2</f>
        <v>100</v>
      </c>
      <c r="D10" s="1">
        <f t="shared" ref="D10:J10" si="2">C10/2</f>
        <v>50</v>
      </c>
      <c r="E10" s="1">
        <f t="shared" si="2"/>
        <v>25</v>
      </c>
      <c r="F10" s="1">
        <f t="shared" si="2"/>
        <v>12.5</v>
      </c>
      <c r="G10" s="1">
        <f t="shared" si="2"/>
        <v>6.25</v>
      </c>
      <c r="H10" s="1">
        <f t="shared" si="2"/>
        <v>3.125</v>
      </c>
      <c r="I10" s="1">
        <f t="shared" si="2"/>
        <v>1.5625</v>
      </c>
      <c r="J10" s="1">
        <f t="shared" si="2"/>
        <v>0.78125</v>
      </c>
      <c r="K10" s="1">
        <v>0</v>
      </c>
      <c r="L10" s="1"/>
      <c r="O10" s="1">
        <v>200</v>
      </c>
      <c r="P10" s="1">
        <f>O10/2</f>
        <v>100</v>
      </c>
      <c r="Q10" s="1">
        <f t="shared" ref="Q10:W10" si="3">P10/2</f>
        <v>50</v>
      </c>
      <c r="R10" s="1">
        <f t="shared" si="3"/>
        <v>25</v>
      </c>
      <c r="S10" s="1">
        <f t="shared" si="3"/>
        <v>12.5</v>
      </c>
      <c r="T10" s="1">
        <f t="shared" si="3"/>
        <v>6.25</v>
      </c>
      <c r="U10" s="1">
        <f t="shared" si="3"/>
        <v>3.125</v>
      </c>
      <c r="V10" s="1">
        <f t="shared" si="3"/>
        <v>1.5625</v>
      </c>
      <c r="W10" s="1">
        <f t="shared" si="3"/>
        <v>0.78125</v>
      </c>
      <c r="X10" s="1">
        <v>0</v>
      </c>
      <c r="Y10" s="1"/>
    </row>
    <row r="11" spans="1:25">
      <c r="A11" s="1" t="s">
        <v>1</v>
      </c>
      <c r="B11" s="2">
        <f t="shared" ref="B11:K11" si="4">B2-0.044</f>
        <v>7.9000000000000042E-3</v>
      </c>
      <c r="C11" s="2">
        <f t="shared" si="4"/>
        <v>2.3599999999999996E-2</v>
      </c>
      <c r="D11" s="2">
        <f t="shared" si="4"/>
        <v>0.10729999999999999</v>
      </c>
      <c r="E11" s="2">
        <f t="shared" si="4"/>
        <v>0.17320000000000002</v>
      </c>
      <c r="F11" s="2">
        <f t="shared" si="4"/>
        <v>0.33330000000000004</v>
      </c>
      <c r="G11" s="2">
        <f t="shared" si="4"/>
        <v>0.34750000000000003</v>
      </c>
      <c r="H11" s="2">
        <f t="shared" si="4"/>
        <v>0.38040000000000002</v>
      </c>
      <c r="I11" s="2">
        <f t="shared" si="4"/>
        <v>0.37460000000000004</v>
      </c>
      <c r="J11" s="2">
        <f t="shared" si="4"/>
        <v>0.3548</v>
      </c>
      <c r="K11" s="2">
        <f t="shared" si="4"/>
        <v>0.46580000000000005</v>
      </c>
      <c r="L11" s="2"/>
      <c r="N11" s="1" t="s">
        <v>14</v>
      </c>
      <c r="O11" s="2">
        <f t="shared" ref="O11:X11" si="5">O2-0.044</f>
        <v>1.4600000000000002E-2</v>
      </c>
      <c r="P11" s="2">
        <f t="shared" si="5"/>
        <v>1.0000000000000002E-2</v>
      </c>
      <c r="Q11" s="2">
        <f t="shared" si="5"/>
        <v>1.1800000000000005E-2</v>
      </c>
      <c r="R11" s="2">
        <f t="shared" si="5"/>
        <v>6.7000000000000046E-3</v>
      </c>
      <c r="S11" s="2">
        <f t="shared" si="5"/>
        <v>1.3500000000000005E-2</v>
      </c>
      <c r="T11" s="2">
        <f t="shared" si="5"/>
        <v>8.6000000000000035E-3</v>
      </c>
      <c r="U11" s="2">
        <f t="shared" si="5"/>
        <v>6.9999999999999993E-3</v>
      </c>
      <c r="V11" s="2">
        <f t="shared" si="5"/>
        <v>1.2400000000000001E-2</v>
      </c>
      <c r="W11" s="2">
        <f t="shared" si="5"/>
        <v>0.378</v>
      </c>
      <c r="X11" s="2">
        <f t="shared" si="5"/>
        <v>0.40300000000000002</v>
      </c>
      <c r="Y11" s="2"/>
    </row>
    <row r="12" spans="1:25">
      <c r="A12" s="1" t="s">
        <v>1</v>
      </c>
      <c r="B12" s="2">
        <f t="shared" ref="B12:K12" si="6">B3-0.044</f>
        <v>8.000000000000021E-4</v>
      </c>
      <c r="C12" s="2">
        <f t="shared" si="6"/>
        <v>2.52E-2</v>
      </c>
      <c r="D12" s="2">
        <f t="shared" si="6"/>
        <v>0.11170000000000001</v>
      </c>
      <c r="E12" s="2">
        <f t="shared" si="6"/>
        <v>0.19630000000000003</v>
      </c>
      <c r="F12" s="2">
        <f t="shared" si="6"/>
        <v>0.32580000000000003</v>
      </c>
      <c r="G12" s="2">
        <f t="shared" si="6"/>
        <v>0.372</v>
      </c>
      <c r="H12" s="2">
        <f t="shared" si="6"/>
        <v>0.40160000000000001</v>
      </c>
      <c r="I12" s="2">
        <f t="shared" si="6"/>
        <v>0.39200000000000002</v>
      </c>
      <c r="J12" s="2">
        <f t="shared" si="6"/>
        <v>0.37470000000000003</v>
      </c>
      <c r="K12" s="2">
        <f t="shared" si="6"/>
        <v>0.4294</v>
      </c>
      <c r="L12" s="2"/>
      <c r="N12" s="1" t="s">
        <v>14</v>
      </c>
      <c r="O12" s="2">
        <f t="shared" ref="O12:X12" si="7">O3-0.044</f>
        <v>1.1999999999999997E-3</v>
      </c>
      <c r="P12" s="2">
        <f t="shared" si="7"/>
        <v>-5.0000000000000044E-4</v>
      </c>
      <c r="Q12" s="2">
        <f t="shared" si="7"/>
        <v>-1.0999999999999968E-3</v>
      </c>
      <c r="R12" s="2">
        <f t="shared" si="7"/>
        <v>1.4000000000000054E-3</v>
      </c>
      <c r="S12" s="2">
        <f t="shared" si="7"/>
        <v>-1.9999999999999879E-4</v>
      </c>
      <c r="T12" s="2">
        <f t="shared" si="7"/>
        <v>-2.4999999999999953E-3</v>
      </c>
      <c r="U12" s="2">
        <f t="shared" si="7"/>
        <v>-1.3999999999999985E-3</v>
      </c>
      <c r="V12" s="2">
        <f t="shared" si="7"/>
        <v>-1.0999999999999968E-3</v>
      </c>
      <c r="W12" s="2">
        <f t="shared" si="7"/>
        <v>0.36730000000000002</v>
      </c>
      <c r="X12" s="2">
        <f t="shared" si="7"/>
        <v>0.36510000000000004</v>
      </c>
      <c r="Y12" s="2"/>
    </row>
    <row r="13" spans="1:25">
      <c r="A13" s="1" t="s">
        <v>2</v>
      </c>
      <c r="B13" s="2">
        <f t="shared" ref="B13:K13" si="8">B4-0.044</f>
        <v>2.3999999999999994E-3</v>
      </c>
      <c r="C13" s="2">
        <f t="shared" si="8"/>
        <v>4.9000000000000016E-3</v>
      </c>
      <c r="D13" s="2">
        <f t="shared" si="8"/>
        <v>2.9600000000000001E-2</v>
      </c>
      <c r="E13" s="2">
        <f t="shared" si="8"/>
        <v>0.1163</v>
      </c>
      <c r="F13" s="2">
        <f t="shared" si="8"/>
        <v>0.34950000000000003</v>
      </c>
      <c r="G13" s="2">
        <f t="shared" si="8"/>
        <v>0.4269</v>
      </c>
      <c r="H13" s="2">
        <f t="shared" si="8"/>
        <v>0.432</v>
      </c>
      <c r="I13" s="2">
        <f t="shared" si="8"/>
        <v>0.40379999999999999</v>
      </c>
      <c r="J13" s="2">
        <f t="shared" si="8"/>
        <v>0.36120000000000002</v>
      </c>
      <c r="K13" s="2">
        <f t="shared" si="8"/>
        <v>0.39540000000000003</v>
      </c>
      <c r="L13" s="2"/>
      <c r="N13" s="1" t="s">
        <v>3</v>
      </c>
      <c r="O13" s="2">
        <f t="shared" ref="O13:X13" si="9">O4-0.044</f>
        <v>4.3000000000000052E-3</v>
      </c>
      <c r="P13" s="2">
        <f t="shared" si="9"/>
        <v>2.5000000000000022E-3</v>
      </c>
      <c r="Q13" s="2">
        <f t="shared" si="9"/>
        <v>6.4500000000000002E-2</v>
      </c>
      <c r="R13" s="2">
        <f t="shared" si="9"/>
        <v>0.32769999999999999</v>
      </c>
      <c r="S13" s="2">
        <f t="shared" si="9"/>
        <v>0.46829999999999999</v>
      </c>
      <c r="T13" s="2">
        <f t="shared" si="9"/>
        <v>0.47880000000000006</v>
      </c>
      <c r="U13" s="2">
        <f t="shared" si="9"/>
        <v>0.47370000000000007</v>
      </c>
      <c r="V13" s="2">
        <f t="shared" si="9"/>
        <v>0.43920000000000003</v>
      </c>
      <c r="W13" s="2">
        <f t="shared" si="9"/>
        <v>0.38600000000000001</v>
      </c>
      <c r="X13" s="2">
        <f t="shared" si="9"/>
        <v>0.39200000000000002</v>
      </c>
      <c r="Y13" s="2"/>
    </row>
    <row r="14" spans="1:25">
      <c r="A14" s="1" t="s">
        <v>2</v>
      </c>
      <c r="B14" s="2">
        <f t="shared" ref="B14:K14" si="10">B5-0.044</f>
        <v>1.9000000000000059E-3</v>
      </c>
      <c r="C14" s="2">
        <f t="shared" si="10"/>
        <v>-5.9999999999999637E-4</v>
      </c>
      <c r="D14" s="2">
        <f t="shared" si="10"/>
        <v>8.100000000000003E-3</v>
      </c>
      <c r="E14" s="2">
        <f t="shared" si="10"/>
        <v>5.6300000000000003E-2</v>
      </c>
      <c r="F14" s="2">
        <f t="shared" si="10"/>
        <v>0.33350000000000002</v>
      </c>
      <c r="G14" s="2">
        <f t="shared" si="10"/>
        <v>0.40950000000000003</v>
      </c>
      <c r="H14" s="2">
        <f t="shared" si="10"/>
        <v>0.42000000000000004</v>
      </c>
      <c r="I14" s="2">
        <f t="shared" si="10"/>
        <v>0.38430000000000003</v>
      </c>
      <c r="J14" s="2">
        <f t="shared" si="10"/>
        <v>0.32830000000000004</v>
      </c>
      <c r="K14" s="2">
        <f t="shared" si="10"/>
        <v>0.38650000000000001</v>
      </c>
      <c r="L14" s="2"/>
      <c r="N14" s="1" t="s">
        <v>3</v>
      </c>
      <c r="O14" s="2">
        <f t="shared" ref="O14:X14" si="11">O5-0.044</f>
        <v>2.1000000000000046E-3</v>
      </c>
      <c r="P14" s="2">
        <f t="shared" si="11"/>
        <v>-1.0000000000000009E-3</v>
      </c>
      <c r="Q14" s="2">
        <f t="shared" si="11"/>
        <v>1.9400000000000001E-2</v>
      </c>
      <c r="R14" s="2">
        <f t="shared" si="11"/>
        <v>0.34820000000000001</v>
      </c>
      <c r="S14" s="2">
        <f t="shared" si="11"/>
        <v>0.43610000000000004</v>
      </c>
      <c r="T14" s="2">
        <f t="shared" si="11"/>
        <v>0.4506</v>
      </c>
      <c r="U14" s="2">
        <f t="shared" si="11"/>
        <v>0.43240000000000001</v>
      </c>
      <c r="V14" s="2">
        <f t="shared" si="11"/>
        <v>0.41880000000000001</v>
      </c>
      <c r="W14" s="2">
        <f t="shared" si="11"/>
        <v>0.35450000000000004</v>
      </c>
      <c r="X14" s="2">
        <f t="shared" si="11"/>
        <v>0.37240000000000001</v>
      </c>
      <c r="Y14" s="2"/>
    </row>
    <row r="15" spans="1:25">
      <c r="A15" s="1" t="s">
        <v>4</v>
      </c>
      <c r="B15" s="2">
        <f t="shared" ref="B15:K15" si="12">B6-0.044</f>
        <v>-2.4999999999999953E-3</v>
      </c>
      <c r="C15" s="2">
        <f t="shared" si="12"/>
        <v>1.2700000000000003E-2</v>
      </c>
      <c r="D15" s="2">
        <f t="shared" si="12"/>
        <v>7.1599999999999997E-2</v>
      </c>
      <c r="E15" s="2">
        <f t="shared" si="12"/>
        <v>0.2248</v>
      </c>
      <c r="F15" s="2">
        <f t="shared" si="12"/>
        <v>0.32050000000000001</v>
      </c>
      <c r="G15" s="2">
        <f t="shared" si="12"/>
        <v>0.3322</v>
      </c>
      <c r="H15" s="2">
        <f t="shared" si="12"/>
        <v>0.34660000000000002</v>
      </c>
      <c r="I15" s="2">
        <f t="shared" si="12"/>
        <v>0.29110000000000003</v>
      </c>
      <c r="J15" s="2">
        <f t="shared" si="12"/>
        <v>0.42280000000000001</v>
      </c>
      <c r="K15" s="2">
        <f t="shared" si="12"/>
        <v>0.46039999999999998</v>
      </c>
      <c r="L15" s="2"/>
      <c r="N15" s="1" t="s">
        <v>5</v>
      </c>
      <c r="O15" s="2">
        <f t="shared" ref="O15:X15" si="13">O6-0.044</f>
        <v>4.1800000000000004E-2</v>
      </c>
      <c r="P15" s="2">
        <f t="shared" si="13"/>
        <v>0.3926</v>
      </c>
      <c r="Q15" s="2">
        <f t="shared" si="13"/>
        <v>0.44950000000000001</v>
      </c>
      <c r="R15" s="2">
        <f t="shared" si="13"/>
        <v>0.51069999999999993</v>
      </c>
      <c r="S15" s="2">
        <f t="shared" si="13"/>
        <v>0.52789999999999992</v>
      </c>
      <c r="T15" s="2">
        <f t="shared" si="13"/>
        <v>0.51999999999999991</v>
      </c>
      <c r="U15" s="2">
        <f t="shared" si="13"/>
        <v>0.52579999999999993</v>
      </c>
      <c r="V15" s="2">
        <f t="shared" si="13"/>
        <v>0.5212</v>
      </c>
      <c r="W15" s="2">
        <f t="shared" si="13"/>
        <v>0.50839999999999996</v>
      </c>
      <c r="X15" s="2">
        <f t="shared" si="13"/>
        <v>0.50659999999999994</v>
      </c>
      <c r="Y15" s="2"/>
    </row>
    <row r="16" spans="1:25">
      <c r="A16" s="1" t="s">
        <v>4</v>
      </c>
      <c r="B16" s="2">
        <f t="shared" ref="B16:K16" si="14">B7-0.044</f>
        <v>-1.0999999999999968E-3</v>
      </c>
      <c r="C16" s="2">
        <f t="shared" si="14"/>
        <v>1.04E-2</v>
      </c>
      <c r="D16" s="2">
        <f t="shared" si="14"/>
        <v>8.0299999999999996E-2</v>
      </c>
      <c r="E16" s="2">
        <f t="shared" si="14"/>
        <v>0.23799999999999999</v>
      </c>
      <c r="F16" s="2">
        <f t="shared" si="14"/>
        <v>0.35680000000000001</v>
      </c>
      <c r="G16" s="2">
        <f t="shared" si="14"/>
        <v>0.30890000000000001</v>
      </c>
      <c r="H16" s="2">
        <f t="shared" si="14"/>
        <v>0.3115</v>
      </c>
      <c r="I16" s="2">
        <f t="shared" si="14"/>
        <v>0.31830000000000003</v>
      </c>
      <c r="J16" s="2">
        <f t="shared" si="14"/>
        <v>0.39019999999999999</v>
      </c>
      <c r="K16" s="2">
        <f t="shared" si="14"/>
        <v>0.4652</v>
      </c>
      <c r="L16" s="2"/>
      <c r="N16" s="1" t="s">
        <v>5</v>
      </c>
      <c r="O16" s="2">
        <f t="shared" ref="O16:X16" si="15">O7-0.044</f>
        <v>2.8400000000000009E-2</v>
      </c>
      <c r="P16" s="2">
        <f t="shared" si="15"/>
        <v>0.40810000000000002</v>
      </c>
      <c r="Q16" s="2">
        <f t="shared" si="15"/>
        <v>0.45300000000000001</v>
      </c>
      <c r="R16" s="2">
        <f t="shared" si="15"/>
        <v>0.49979999999999997</v>
      </c>
      <c r="S16" s="2">
        <f t="shared" si="15"/>
        <v>0.51400000000000001</v>
      </c>
      <c r="T16" s="2">
        <f t="shared" si="15"/>
        <v>0.49930000000000002</v>
      </c>
      <c r="U16" s="2">
        <f t="shared" si="15"/>
        <v>0.50139999999999996</v>
      </c>
      <c r="V16" s="2">
        <f t="shared" si="15"/>
        <v>0.50059999999999993</v>
      </c>
      <c r="W16" s="2">
        <f t="shared" si="15"/>
        <v>0.46829999999999999</v>
      </c>
      <c r="X16" s="2">
        <f t="shared" si="15"/>
        <v>0.53349999999999997</v>
      </c>
      <c r="Y16" s="2"/>
    </row>
    <row r="17" spans="1:25">
      <c r="A17" s="1" t="s">
        <v>0</v>
      </c>
      <c r="B17" s="2">
        <f t="shared" ref="B17:K17" si="16">B8-0.044</f>
        <v>0</v>
      </c>
      <c r="C17" s="2">
        <f t="shared" si="16"/>
        <v>0.23220000000000002</v>
      </c>
      <c r="D17" s="2">
        <f t="shared" si="16"/>
        <v>0.49440000000000001</v>
      </c>
      <c r="E17" s="2">
        <f t="shared" si="16"/>
        <v>0.50419999999999998</v>
      </c>
      <c r="F17" s="2">
        <f t="shared" si="16"/>
        <v>0.56689999999999996</v>
      </c>
      <c r="G17" s="2">
        <f t="shared" si="16"/>
        <v>0.60509999999999997</v>
      </c>
      <c r="H17" s="2">
        <f t="shared" si="16"/>
        <v>0.55919999999999992</v>
      </c>
      <c r="I17" s="2">
        <f t="shared" si="16"/>
        <v>0.50519999999999998</v>
      </c>
      <c r="J17" s="2">
        <f t="shared" si="16"/>
        <v>0.48710000000000003</v>
      </c>
      <c r="K17" s="2">
        <f t="shared" si="16"/>
        <v>0.52699999999999991</v>
      </c>
      <c r="L17" s="2"/>
      <c r="N17" s="1" t="s">
        <v>0</v>
      </c>
      <c r="O17" s="2"/>
      <c r="P17" s="2">
        <f t="shared" ref="P17:X17" si="17">P8-0.044</f>
        <v>0.53989999999999994</v>
      </c>
      <c r="Q17" s="2">
        <f t="shared" si="17"/>
        <v>0.5393</v>
      </c>
      <c r="R17" s="2">
        <f t="shared" si="17"/>
        <v>0.5877</v>
      </c>
      <c r="S17" s="2">
        <f t="shared" si="17"/>
        <v>0.57939999999999992</v>
      </c>
      <c r="T17" s="2">
        <f t="shared" si="17"/>
        <v>0.55759999999999998</v>
      </c>
      <c r="U17" s="2">
        <f t="shared" si="17"/>
        <v>0.54339999999999999</v>
      </c>
      <c r="V17" s="2">
        <f t="shared" si="17"/>
        <v>0.56299999999999994</v>
      </c>
      <c r="W17" s="2">
        <f t="shared" si="17"/>
        <v>0.53420000000000001</v>
      </c>
      <c r="X17" s="2">
        <f t="shared" si="17"/>
        <v>0.56859999999999999</v>
      </c>
      <c r="Y17" s="2"/>
    </row>
    <row r="19" spans="1:25">
      <c r="B19" s="1">
        <v>200</v>
      </c>
      <c r="C19" s="1">
        <f>B19/2</f>
        <v>100</v>
      </c>
      <c r="D19" s="1">
        <f t="shared" ref="D19:J19" si="18">C19/2</f>
        <v>50</v>
      </c>
      <c r="E19" s="1">
        <f t="shared" si="18"/>
        <v>25</v>
      </c>
      <c r="F19" s="1">
        <f t="shared" si="18"/>
        <v>12.5</v>
      </c>
      <c r="G19" s="1">
        <f t="shared" si="18"/>
        <v>6.25</v>
      </c>
      <c r="H19" s="1">
        <f t="shared" si="18"/>
        <v>3.125</v>
      </c>
      <c r="I19" s="1">
        <f t="shared" si="18"/>
        <v>1.5625</v>
      </c>
      <c r="J19" s="1">
        <f t="shared" si="18"/>
        <v>0.78125</v>
      </c>
      <c r="K19" s="1">
        <v>0</v>
      </c>
      <c r="L19" s="1"/>
      <c r="O19" s="1">
        <v>200</v>
      </c>
      <c r="P19" s="1">
        <f>O19/2</f>
        <v>100</v>
      </c>
      <c r="Q19" s="1">
        <f t="shared" ref="Q19:W19" si="19">P19/2</f>
        <v>50</v>
      </c>
      <c r="R19" s="1">
        <f t="shared" si="19"/>
        <v>25</v>
      </c>
      <c r="S19" s="1">
        <f t="shared" si="19"/>
        <v>12.5</v>
      </c>
      <c r="T19" s="1">
        <f t="shared" si="19"/>
        <v>6.25</v>
      </c>
      <c r="U19" s="1">
        <f t="shared" si="19"/>
        <v>3.125</v>
      </c>
      <c r="V19" s="1">
        <f t="shared" si="19"/>
        <v>1.5625</v>
      </c>
      <c r="W19" s="1">
        <f t="shared" si="19"/>
        <v>0.78125</v>
      </c>
      <c r="X19" s="1">
        <v>0</v>
      </c>
      <c r="Y19" s="1"/>
    </row>
    <row r="20" spans="1:25">
      <c r="A20" s="1" t="s">
        <v>1</v>
      </c>
      <c r="B20" s="2">
        <f t="shared" ref="B20:K20" si="20">B11*10*6</f>
        <v>0.47400000000000025</v>
      </c>
      <c r="C20" s="2">
        <f t="shared" si="20"/>
        <v>1.4159999999999997</v>
      </c>
      <c r="D20" s="2">
        <f t="shared" si="20"/>
        <v>6.4379999999999997</v>
      </c>
      <c r="E20" s="2">
        <f t="shared" si="20"/>
        <v>10.392000000000001</v>
      </c>
      <c r="F20" s="2">
        <f t="shared" si="20"/>
        <v>19.998000000000001</v>
      </c>
      <c r="G20" s="2">
        <f t="shared" si="20"/>
        <v>20.85</v>
      </c>
      <c r="H20" s="2">
        <f t="shared" si="20"/>
        <v>22.824000000000002</v>
      </c>
      <c r="I20" s="2">
        <f t="shared" si="20"/>
        <v>22.476000000000003</v>
      </c>
      <c r="J20" s="2">
        <f t="shared" si="20"/>
        <v>21.288</v>
      </c>
      <c r="K20" s="2">
        <f t="shared" si="20"/>
        <v>27.948</v>
      </c>
      <c r="L20" s="2"/>
      <c r="N20" s="1" t="s">
        <v>14</v>
      </c>
      <c r="O20" s="2">
        <f t="shared" ref="O20:X20" si="21">O11*10*6</f>
        <v>0.87600000000000011</v>
      </c>
      <c r="P20" s="2">
        <f t="shared" si="21"/>
        <v>0.60000000000000009</v>
      </c>
      <c r="Q20" s="2">
        <f t="shared" si="21"/>
        <v>0.7080000000000003</v>
      </c>
      <c r="R20" s="2">
        <f t="shared" si="21"/>
        <v>0.40200000000000025</v>
      </c>
      <c r="S20" s="2">
        <f t="shared" si="21"/>
        <v>0.81000000000000039</v>
      </c>
      <c r="T20" s="2">
        <f t="shared" si="21"/>
        <v>0.51600000000000024</v>
      </c>
      <c r="U20" s="2">
        <f t="shared" si="21"/>
        <v>0.41999999999999993</v>
      </c>
      <c r="V20" s="2">
        <f t="shared" si="21"/>
        <v>0.74400000000000011</v>
      </c>
      <c r="W20" s="2">
        <f t="shared" si="21"/>
        <v>22.68</v>
      </c>
      <c r="X20" s="2">
        <f t="shared" si="21"/>
        <v>24.18</v>
      </c>
      <c r="Y20" s="2"/>
    </row>
    <row r="21" spans="1:25">
      <c r="A21" s="1" t="s">
        <v>1</v>
      </c>
      <c r="B21" s="2">
        <f t="shared" ref="B21:K21" si="22">B12*10*6</f>
        <v>4.8000000000000126E-2</v>
      </c>
      <c r="C21" s="2">
        <f t="shared" si="22"/>
        <v>1.512</v>
      </c>
      <c r="D21" s="2">
        <f t="shared" si="22"/>
        <v>6.702</v>
      </c>
      <c r="E21" s="2">
        <f t="shared" si="22"/>
        <v>11.778000000000002</v>
      </c>
      <c r="F21" s="2">
        <f t="shared" si="22"/>
        <v>19.548000000000002</v>
      </c>
      <c r="G21" s="2">
        <f t="shared" si="22"/>
        <v>22.32</v>
      </c>
      <c r="H21" s="2">
        <f t="shared" si="22"/>
        <v>24.096</v>
      </c>
      <c r="I21" s="2">
        <f t="shared" si="22"/>
        <v>23.52</v>
      </c>
      <c r="J21" s="2">
        <f t="shared" si="22"/>
        <v>22.482000000000003</v>
      </c>
      <c r="K21" s="2">
        <f t="shared" si="22"/>
        <v>25.764000000000003</v>
      </c>
      <c r="L21" s="2"/>
      <c r="N21" s="1" t="s">
        <v>14</v>
      </c>
      <c r="O21" s="2">
        <f t="shared" ref="O21:X21" si="23">O12*10*6</f>
        <v>7.1999999999999981E-2</v>
      </c>
      <c r="P21" s="2">
        <f t="shared" si="23"/>
        <v>-3.0000000000000027E-2</v>
      </c>
      <c r="Q21" s="2">
        <f t="shared" si="23"/>
        <v>-6.5999999999999809E-2</v>
      </c>
      <c r="R21" s="2">
        <f t="shared" si="23"/>
        <v>8.4000000000000324E-2</v>
      </c>
      <c r="S21" s="2">
        <f t="shared" si="23"/>
        <v>-1.1999999999999927E-2</v>
      </c>
      <c r="T21" s="2">
        <f t="shared" si="23"/>
        <v>-0.14999999999999972</v>
      </c>
      <c r="U21" s="2">
        <f t="shared" si="23"/>
        <v>-8.3999999999999908E-2</v>
      </c>
      <c r="V21" s="2">
        <f t="shared" si="23"/>
        <v>-6.5999999999999809E-2</v>
      </c>
      <c r="W21" s="2">
        <f t="shared" si="23"/>
        <v>22.038</v>
      </c>
      <c r="X21" s="2">
        <f t="shared" si="23"/>
        <v>21.906000000000002</v>
      </c>
      <c r="Y21" s="2"/>
    </row>
    <row r="22" spans="1:25">
      <c r="A22" s="1" t="s">
        <v>2</v>
      </c>
      <c r="B22" s="2">
        <f t="shared" ref="B22:K22" si="24">B13*10*6</f>
        <v>0.14399999999999996</v>
      </c>
      <c r="C22" s="2">
        <f t="shared" si="24"/>
        <v>0.29400000000000009</v>
      </c>
      <c r="D22" s="2">
        <f t="shared" si="24"/>
        <v>1.7760000000000002</v>
      </c>
      <c r="E22" s="2">
        <f t="shared" si="24"/>
        <v>6.9779999999999998</v>
      </c>
      <c r="F22" s="2">
        <f t="shared" si="24"/>
        <v>20.97</v>
      </c>
      <c r="G22" s="2">
        <f t="shared" si="24"/>
        <v>25.614000000000001</v>
      </c>
      <c r="H22" s="2">
        <f t="shared" si="24"/>
        <v>25.92</v>
      </c>
      <c r="I22" s="2">
        <f t="shared" si="24"/>
        <v>24.228000000000002</v>
      </c>
      <c r="J22" s="2">
        <f t="shared" si="24"/>
        <v>21.672000000000001</v>
      </c>
      <c r="K22" s="2">
        <f t="shared" si="24"/>
        <v>23.724</v>
      </c>
      <c r="L22" s="2"/>
      <c r="N22" s="1" t="s">
        <v>3</v>
      </c>
      <c r="O22" s="2">
        <f t="shared" ref="O22:X22" si="25">O13*10*6</f>
        <v>0.25800000000000034</v>
      </c>
      <c r="P22" s="2">
        <f t="shared" si="25"/>
        <v>0.15000000000000013</v>
      </c>
      <c r="Q22" s="2">
        <f t="shared" si="25"/>
        <v>3.87</v>
      </c>
      <c r="R22" s="2">
        <f t="shared" si="25"/>
        <v>19.661999999999999</v>
      </c>
      <c r="S22" s="2">
        <f t="shared" si="25"/>
        <v>28.097999999999999</v>
      </c>
      <c r="T22" s="2">
        <f t="shared" si="25"/>
        <v>28.728000000000002</v>
      </c>
      <c r="U22" s="2">
        <f t="shared" si="25"/>
        <v>28.422000000000004</v>
      </c>
      <c r="V22" s="2">
        <f t="shared" si="25"/>
        <v>26.352000000000004</v>
      </c>
      <c r="W22" s="2">
        <f t="shared" si="25"/>
        <v>23.160000000000004</v>
      </c>
      <c r="X22" s="2">
        <f t="shared" si="25"/>
        <v>23.52</v>
      </c>
      <c r="Y22" s="2"/>
    </row>
    <row r="23" spans="1:25">
      <c r="A23" s="1" t="s">
        <v>2</v>
      </c>
      <c r="B23" s="2">
        <f t="shared" ref="B23:K23" si="26">B14*10*6</f>
        <v>0.11400000000000035</v>
      </c>
      <c r="C23" s="2">
        <f t="shared" si="26"/>
        <v>-3.5999999999999782E-2</v>
      </c>
      <c r="D23" s="2">
        <f t="shared" si="26"/>
        <v>0.48600000000000021</v>
      </c>
      <c r="E23" s="2">
        <f t="shared" si="26"/>
        <v>3.3780000000000001</v>
      </c>
      <c r="F23" s="2">
        <f t="shared" si="26"/>
        <v>20.009999999999998</v>
      </c>
      <c r="G23" s="2">
        <f t="shared" si="26"/>
        <v>24.570000000000004</v>
      </c>
      <c r="H23" s="2">
        <f t="shared" si="26"/>
        <v>25.200000000000003</v>
      </c>
      <c r="I23" s="2">
        <f t="shared" si="26"/>
        <v>23.058000000000003</v>
      </c>
      <c r="J23" s="2">
        <f t="shared" si="26"/>
        <v>19.698</v>
      </c>
      <c r="K23" s="2">
        <f t="shared" si="26"/>
        <v>23.19</v>
      </c>
      <c r="L23" s="2"/>
      <c r="N23" s="1" t="s">
        <v>3</v>
      </c>
      <c r="O23" s="2">
        <f t="shared" ref="O23:X23" si="27">O14*10*6</f>
        <v>0.12600000000000028</v>
      </c>
      <c r="P23" s="2">
        <f t="shared" si="27"/>
        <v>-6.0000000000000053E-2</v>
      </c>
      <c r="Q23" s="2">
        <f t="shared" si="27"/>
        <v>1.1640000000000001</v>
      </c>
      <c r="R23" s="2">
        <f t="shared" si="27"/>
        <v>20.892000000000003</v>
      </c>
      <c r="S23" s="2">
        <f t="shared" si="27"/>
        <v>26.166000000000004</v>
      </c>
      <c r="T23" s="2">
        <f t="shared" si="27"/>
        <v>27.036000000000001</v>
      </c>
      <c r="U23" s="2">
        <f t="shared" si="27"/>
        <v>25.943999999999999</v>
      </c>
      <c r="V23" s="2">
        <f t="shared" si="27"/>
        <v>25.128</v>
      </c>
      <c r="W23" s="2">
        <f t="shared" si="27"/>
        <v>21.270000000000003</v>
      </c>
      <c r="X23" s="2">
        <f t="shared" si="27"/>
        <v>22.344000000000001</v>
      </c>
      <c r="Y23" s="2"/>
    </row>
    <row r="24" spans="1:25">
      <c r="A24" s="1" t="s">
        <v>4</v>
      </c>
      <c r="B24" s="2">
        <f t="shared" ref="B24:K24" si="28">B15*10*6</f>
        <v>-0.14999999999999972</v>
      </c>
      <c r="C24" s="2">
        <f t="shared" si="28"/>
        <v>0.76200000000000023</v>
      </c>
      <c r="D24" s="2">
        <f t="shared" si="28"/>
        <v>4.2959999999999994</v>
      </c>
      <c r="E24" s="2">
        <f t="shared" si="28"/>
        <v>13.488000000000001</v>
      </c>
      <c r="F24" s="2">
        <f t="shared" si="28"/>
        <v>19.23</v>
      </c>
      <c r="G24" s="2">
        <f t="shared" si="28"/>
        <v>19.932000000000002</v>
      </c>
      <c r="H24" s="2">
        <f t="shared" si="28"/>
        <v>20.795999999999999</v>
      </c>
      <c r="I24" s="2">
        <f t="shared" si="28"/>
        <v>17.466000000000001</v>
      </c>
      <c r="J24" s="2">
        <f t="shared" si="28"/>
        <v>25.367999999999999</v>
      </c>
      <c r="K24" s="2">
        <f t="shared" si="28"/>
        <v>27.624000000000002</v>
      </c>
      <c r="L24" s="2"/>
      <c r="N24" s="1" t="s">
        <v>5</v>
      </c>
      <c r="O24" s="2">
        <f t="shared" ref="O24:X24" si="29">O15*10*6</f>
        <v>2.508</v>
      </c>
      <c r="P24" s="2">
        <f t="shared" si="29"/>
        <v>23.556000000000001</v>
      </c>
      <c r="Q24" s="2">
        <f t="shared" si="29"/>
        <v>26.97</v>
      </c>
      <c r="R24" s="2">
        <f t="shared" si="29"/>
        <v>30.641999999999996</v>
      </c>
      <c r="S24" s="2">
        <f t="shared" si="29"/>
        <v>31.673999999999992</v>
      </c>
      <c r="T24" s="2">
        <f t="shared" si="29"/>
        <v>31.199999999999996</v>
      </c>
      <c r="U24" s="2">
        <f t="shared" si="29"/>
        <v>31.547999999999995</v>
      </c>
      <c r="V24" s="2">
        <f t="shared" si="29"/>
        <v>31.271999999999998</v>
      </c>
      <c r="W24" s="2">
        <f t="shared" si="29"/>
        <v>30.503999999999998</v>
      </c>
      <c r="X24" s="2">
        <f t="shared" si="29"/>
        <v>30.395999999999994</v>
      </c>
      <c r="Y24" s="2"/>
    </row>
    <row r="25" spans="1:25">
      <c r="A25" s="1" t="s">
        <v>4</v>
      </c>
      <c r="B25" s="2">
        <f t="shared" ref="B25:K25" si="30">B16*10*6</f>
        <v>-6.5999999999999809E-2</v>
      </c>
      <c r="C25" s="2">
        <f t="shared" si="30"/>
        <v>0.624</v>
      </c>
      <c r="D25" s="2">
        <f t="shared" si="30"/>
        <v>4.8179999999999996</v>
      </c>
      <c r="E25" s="2">
        <f t="shared" si="30"/>
        <v>14.28</v>
      </c>
      <c r="F25" s="2">
        <f t="shared" si="30"/>
        <v>21.408000000000001</v>
      </c>
      <c r="G25" s="2">
        <f t="shared" si="30"/>
        <v>18.533999999999999</v>
      </c>
      <c r="H25" s="2">
        <f t="shared" si="30"/>
        <v>18.690000000000001</v>
      </c>
      <c r="I25" s="2">
        <f t="shared" si="30"/>
        <v>19.098000000000003</v>
      </c>
      <c r="J25" s="2">
        <f t="shared" si="30"/>
        <v>23.411999999999999</v>
      </c>
      <c r="K25" s="2">
        <f t="shared" si="30"/>
        <v>27.911999999999999</v>
      </c>
      <c r="L25" s="2"/>
      <c r="N25" s="1" t="s">
        <v>5</v>
      </c>
      <c r="O25" s="2">
        <f t="shared" ref="O25:X25" si="31">O16*10*6</f>
        <v>1.7040000000000006</v>
      </c>
      <c r="P25" s="2">
        <f t="shared" si="31"/>
        <v>24.486000000000004</v>
      </c>
      <c r="Q25" s="2">
        <f t="shared" si="31"/>
        <v>27.18</v>
      </c>
      <c r="R25" s="2">
        <f t="shared" si="31"/>
        <v>29.987999999999996</v>
      </c>
      <c r="S25" s="2">
        <f t="shared" si="31"/>
        <v>30.840000000000003</v>
      </c>
      <c r="T25" s="2">
        <f t="shared" si="31"/>
        <v>29.958000000000002</v>
      </c>
      <c r="U25" s="2">
        <f t="shared" si="31"/>
        <v>30.083999999999996</v>
      </c>
      <c r="V25" s="2">
        <f t="shared" si="31"/>
        <v>30.035999999999994</v>
      </c>
      <c r="W25" s="2">
        <f t="shared" si="31"/>
        <v>28.097999999999999</v>
      </c>
      <c r="X25" s="2">
        <f t="shared" si="31"/>
        <v>32.01</v>
      </c>
      <c r="Y25" s="2"/>
    </row>
    <row r="26" spans="1:25">
      <c r="A26" s="1" t="s">
        <v>0</v>
      </c>
      <c r="B26" s="2">
        <f t="shared" ref="B26:K26" si="32">B17*10*6</f>
        <v>0</v>
      </c>
      <c r="C26" s="2">
        <f t="shared" si="32"/>
        <v>13.932</v>
      </c>
      <c r="D26" s="2">
        <f t="shared" si="32"/>
        <v>29.664000000000001</v>
      </c>
      <c r="E26" s="2">
        <f t="shared" si="32"/>
        <v>30.251999999999999</v>
      </c>
      <c r="F26" s="2">
        <f t="shared" si="32"/>
        <v>34.013999999999996</v>
      </c>
      <c r="G26" s="2">
        <f t="shared" si="32"/>
        <v>36.305999999999997</v>
      </c>
      <c r="H26" s="2">
        <f t="shared" si="32"/>
        <v>33.551999999999992</v>
      </c>
      <c r="I26" s="2">
        <f t="shared" si="32"/>
        <v>30.311999999999998</v>
      </c>
      <c r="J26" s="2">
        <f t="shared" si="32"/>
        <v>29.226000000000003</v>
      </c>
      <c r="K26" s="2">
        <f t="shared" si="32"/>
        <v>31.619999999999997</v>
      </c>
      <c r="L26" s="2"/>
      <c r="N26" s="1" t="s">
        <v>0</v>
      </c>
      <c r="O26" s="2">
        <f t="shared" ref="O26:X26" si="33">O17*10*6</f>
        <v>0</v>
      </c>
      <c r="P26" s="2">
        <f t="shared" si="33"/>
        <v>32.393999999999991</v>
      </c>
      <c r="Q26" s="2">
        <f t="shared" si="33"/>
        <v>32.357999999999997</v>
      </c>
      <c r="R26" s="2">
        <f t="shared" si="33"/>
        <v>35.262</v>
      </c>
      <c r="S26" s="2">
        <f t="shared" si="33"/>
        <v>34.763999999999996</v>
      </c>
      <c r="T26" s="2">
        <f t="shared" si="33"/>
        <v>33.455999999999996</v>
      </c>
      <c r="U26" s="2">
        <f t="shared" si="33"/>
        <v>32.603999999999999</v>
      </c>
      <c r="V26" s="2">
        <f t="shared" si="33"/>
        <v>33.779999999999994</v>
      </c>
      <c r="W26" s="2">
        <f t="shared" si="33"/>
        <v>32.052000000000007</v>
      </c>
      <c r="X26" s="2">
        <f t="shared" si="33"/>
        <v>34.116</v>
      </c>
      <c r="Y26" s="2"/>
    </row>
    <row r="29" spans="1:25" ht="12.6" customHeight="1">
      <c r="A29" s="1" t="s">
        <v>12</v>
      </c>
      <c r="B29" s="3">
        <v>0</v>
      </c>
      <c r="C29" s="3">
        <v>0.8</v>
      </c>
      <c r="D29" s="3">
        <v>1.6</v>
      </c>
      <c r="E29" s="3">
        <v>3.1</v>
      </c>
      <c r="F29" s="3">
        <v>6.2</v>
      </c>
      <c r="G29" s="3">
        <f t="shared" ref="G29:J29" si="34">H29/2</f>
        <v>12.5</v>
      </c>
      <c r="H29" s="3">
        <f t="shared" si="34"/>
        <v>25</v>
      </c>
      <c r="I29" s="3">
        <f t="shared" si="34"/>
        <v>50</v>
      </c>
      <c r="J29" s="3">
        <f t="shared" si="34"/>
        <v>100</v>
      </c>
      <c r="K29" s="4">
        <v>200</v>
      </c>
      <c r="N29" s="1" t="s">
        <v>12</v>
      </c>
      <c r="O29" s="3">
        <v>0</v>
      </c>
      <c r="P29" s="3">
        <f t="shared" ref="P29:W29" si="35">Q29/2</f>
        <v>0.78125</v>
      </c>
      <c r="Q29" s="3">
        <f t="shared" si="35"/>
        <v>1.5625</v>
      </c>
      <c r="R29" s="3">
        <f t="shared" si="35"/>
        <v>3.125</v>
      </c>
      <c r="S29" s="3">
        <f t="shared" si="35"/>
        <v>6.25</v>
      </c>
      <c r="T29" s="3">
        <f t="shared" si="35"/>
        <v>12.5</v>
      </c>
      <c r="U29" s="3">
        <f t="shared" si="35"/>
        <v>25</v>
      </c>
      <c r="V29" s="3">
        <f t="shared" si="35"/>
        <v>50</v>
      </c>
      <c r="W29" s="3">
        <f t="shared" si="35"/>
        <v>100</v>
      </c>
      <c r="X29" s="4">
        <v>200</v>
      </c>
    </row>
    <row r="30" spans="1:25" ht="18" customHeight="1">
      <c r="A30" s="1" t="s">
        <v>8</v>
      </c>
      <c r="B30">
        <f>AVERAGE(K20:K21)</f>
        <v>26.856000000000002</v>
      </c>
      <c r="C30">
        <f>AVERAGE(J20:J21)</f>
        <v>21.885000000000002</v>
      </c>
      <c r="D30">
        <f>AVERAGE(I20:I21)</f>
        <v>22.998000000000001</v>
      </c>
      <c r="E30">
        <f>AVERAGE(H20:H21)</f>
        <v>23.46</v>
      </c>
      <c r="F30">
        <f>AVERAGE(G20:G21)</f>
        <v>21.585000000000001</v>
      </c>
      <c r="G30">
        <f>AVERAGE(F20:F21)</f>
        <v>19.773000000000003</v>
      </c>
      <c r="H30">
        <f>AVERAGE(E20:E21)</f>
        <v>11.085000000000001</v>
      </c>
      <c r="I30">
        <f>AVERAGE(D20:D21)</f>
        <v>6.57</v>
      </c>
      <c r="J30">
        <f>AVERAGE(C20:C21)</f>
        <v>1.464</v>
      </c>
      <c r="K30">
        <f>AVERAGE(B20:B21)</f>
        <v>0.26100000000000018</v>
      </c>
      <c r="N30" s="1" t="s">
        <v>14</v>
      </c>
      <c r="O30">
        <f>AVERAGE(X20:X21)</f>
        <v>23.042999999999999</v>
      </c>
      <c r="P30">
        <f>AVERAGE(W20:W21)</f>
        <v>22.359000000000002</v>
      </c>
      <c r="Q30">
        <f>AVERAGE(V20:V21)</f>
        <v>0.33900000000000013</v>
      </c>
      <c r="R30">
        <f>AVERAGE(U20:U21)</f>
        <v>0.16800000000000001</v>
      </c>
      <c r="S30">
        <f>AVERAGE(T20:T21)</f>
        <v>0.18300000000000027</v>
      </c>
      <c r="T30">
        <f>AVERAGE(S20:S21)</f>
        <v>0.39900000000000024</v>
      </c>
      <c r="U30">
        <f>AVERAGE(R20:R21)</f>
        <v>0.24300000000000027</v>
      </c>
      <c r="V30">
        <f>AVERAGE(Q20:Q21)</f>
        <v>0.32100000000000023</v>
      </c>
      <c r="W30">
        <f>AVERAGE(P20:P21)</f>
        <v>0.28500000000000003</v>
      </c>
      <c r="X30">
        <f>AVERAGE(O20:O21)</f>
        <v>0.47400000000000003</v>
      </c>
    </row>
    <row r="31" spans="1:25">
      <c r="A31" s="1" t="s">
        <v>9</v>
      </c>
      <c r="B31">
        <f>AVERAGE(K22:K23)</f>
        <v>23.457000000000001</v>
      </c>
      <c r="C31">
        <f>AVERAGE(J22:J23)</f>
        <v>20.685000000000002</v>
      </c>
      <c r="D31">
        <f>AVERAGE(I22:I23)</f>
        <v>23.643000000000001</v>
      </c>
      <c r="E31">
        <f>AVERAGE(H22:H23)</f>
        <v>25.560000000000002</v>
      </c>
      <c r="F31">
        <f>AVERAGE(G22:G23)</f>
        <v>25.092000000000002</v>
      </c>
      <c r="G31">
        <f>AVERAGE(F22:F23)</f>
        <v>20.49</v>
      </c>
      <c r="H31">
        <f>AVERAGE(E22:E23)</f>
        <v>5.1779999999999999</v>
      </c>
      <c r="I31">
        <f>AVERAGE(D22:D23)</f>
        <v>1.1310000000000002</v>
      </c>
      <c r="J31">
        <f>AVERAGE(C22:C23)</f>
        <v>0.12900000000000017</v>
      </c>
      <c r="K31">
        <f>AVERAGE(B22:B23)</f>
        <v>0.12900000000000017</v>
      </c>
      <c r="N31" s="1" t="s">
        <v>3</v>
      </c>
      <c r="O31">
        <f>AVERAGE(X22:X23)</f>
        <v>22.932000000000002</v>
      </c>
      <c r="P31">
        <f>AVERAGE(W22:W23)</f>
        <v>22.215000000000003</v>
      </c>
      <c r="Q31">
        <f>AVERAGE(V22:V23)</f>
        <v>25.740000000000002</v>
      </c>
      <c r="R31">
        <f>AVERAGE(U22:U23)</f>
        <v>27.183</v>
      </c>
      <c r="S31">
        <f>AVERAGE(T22:T23)</f>
        <v>27.882000000000001</v>
      </c>
      <c r="T31">
        <f>AVERAGE(S22:S23)</f>
        <v>27.132000000000001</v>
      </c>
      <c r="U31">
        <f>AVERAGE(R22:R23)</f>
        <v>20.277000000000001</v>
      </c>
      <c r="V31">
        <f>AVERAGE(Q22:Q23)</f>
        <v>2.5170000000000003</v>
      </c>
      <c r="W31">
        <f>AVERAGE(P22:P23)</f>
        <v>4.500000000000004E-2</v>
      </c>
      <c r="X31">
        <f>AVERAGE(O22:O23)</f>
        <v>0.19200000000000031</v>
      </c>
    </row>
    <row r="32" spans="1:25">
      <c r="A32" s="6" t="s">
        <v>10</v>
      </c>
      <c r="B32" s="7">
        <f>AVERAGE(K24:K25)</f>
        <v>27.768000000000001</v>
      </c>
      <c r="C32" s="7">
        <f>AVERAGE(J24:J25)</f>
        <v>24.39</v>
      </c>
      <c r="D32" s="7">
        <f>AVERAGE(I24:I25)</f>
        <v>18.282000000000004</v>
      </c>
      <c r="E32" s="7">
        <f>AVERAGE(H24:H25)</f>
        <v>19.743000000000002</v>
      </c>
      <c r="F32" s="7">
        <f>AVERAGE(G24:G25)</f>
        <v>19.233000000000001</v>
      </c>
      <c r="G32" s="7">
        <f>AVERAGE(F24:F25)</f>
        <v>20.319000000000003</v>
      </c>
      <c r="H32" s="7">
        <f>AVERAGE(E24:E25)</f>
        <v>13.884</v>
      </c>
      <c r="I32" s="7">
        <f>AVERAGE(D24:D25)</f>
        <v>4.5569999999999995</v>
      </c>
      <c r="J32" s="7">
        <f>AVERAGE(C24:C25)</f>
        <v>0.69300000000000006</v>
      </c>
      <c r="K32" s="7">
        <f>AVERAGE(B24:B25)</f>
        <v>-0.10799999999999976</v>
      </c>
      <c r="N32" s="1" t="s">
        <v>5</v>
      </c>
      <c r="O32">
        <f>AVERAGE(X24:X25)</f>
        <v>31.202999999999996</v>
      </c>
      <c r="P32">
        <f>AVERAGE(W24:W25)</f>
        <v>29.300999999999998</v>
      </c>
      <c r="Q32">
        <f>AVERAGE(V24:V25)</f>
        <v>30.653999999999996</v>
      </c>
      <c r="R32">
        <f>AVERAGE(U24:U25)</f>
        <v>30.815999999999995</v>
      </c>
      <c r="S32">
        <f>AVERAGE(T24:T25)</f>
        <v>30.579000000000001</v>
      </c>
      <c r="T32">
        <f>AVERAGE(S24:S25)</f>
        <v>31.256999999999998</v>
      </c>
      <c r="U32">
        <f>AVERAGE(R24:R25)</f>
        <v>30.314999999999998</v>
      </c>
      <c r="V32">
        <f>AVERAGE(Q24:Q25)</f>
        <v>27.074999999999999</v>
      </c>
      <c r="W32">
        <f>AVERAGE(P24:P25)</f>
        <v>24.021000000000001</v>
      </c>
      <c r="X32">
        <f>AVERAGE(O24:O25)</f>
        <v>2.1060000000000003</v>
      </c>
    </row>
    <row r="33" spans="1:24">
      <c r="A33" s="5" t="s">
        <v>6</v>
      </c>
      <c r="B33">
        <v>23.042999999999999</v>
      </c>
      <c r="C33">
        <v>22.359000000000002</v>
      </c>
      <c r="D33">
        <v>0.33900000000000013</v>
      </c>
      <c r="E33">
        <v>0.16800000000000001</v>
      </c>
      <c r="F33">
        <v>0.18300000000000027</v>
      </c>
      <c r="G33">
        <v>0.39900000000000024</v>
      </c>
      <c r="H33">
        <v>0.24300000000000027</v>
      </c>
      <c r="I33">
        <v>0.32100000000000023</v>
      </c>
      <c r="J33">
        <v>0.28499999999999998</v>
      </c>
      <c r="K33">
        <v>0.47400000000000003</v>
      </c>
    </row>
    <row r="34" spans="1:24">
      <c r="A34" s="5" t="s">
        <v>11</v>
      </c>
      <c r="B34">
        <v>22.932000000000002</v>
      </c>
      <c r="C34">
        <v>22.215000000000003</v>
      </c>
      <c r="D34">
        <v>25.740000000000002</v>
      </c>
      <c r="E34">
        <v>27.183</v>
      </c>
      <c r="F34">
        <v>27.882000000000001</v>
      </c>
      <c r="G34">
        <v>27.132000000000001</v>
      </c>
      <c r="H34">
        <v>20.277000000000001</v>
      </c>
      <c r="I34">
        <v>2.5170000000000003</v>
      </c>
      <c r="J34">
        <v>4.500000000000004E-2</v>
      </c>
      <c r="K34">
        <v>0.19200000000000031</v>
      </c>
      <c r="N34" s="1" t="s">
        <v>13</v>
      </c>
      <c r="O34" s="3">
        <v>0</v>
      </c>
      <c r="P34" s="3">
        <f t="shared" ref="P34" si="36">Q34/2</f>
        <v>0.78125</v>
      </c>
      <c r="Q34" s="3">
        <f t="shared" ref="Q34" si="37">R34/2</f>
        <v>1.5625</v>
      </c>
      <c r="R34" s="3">
        <f t="shared" ref="R34" si="38">S34/2</f>
        <v>3.125</v>
      </c>
      <c r="S34" s="3">
        <f t="shared" ref="S34" si="39">T34/2</f>
        <v>6.25</v>
      </c>
      <c r="T34" s="3">
        <f t="shared" ref="T34" si="40">U34/2</f>
        <v>12.5</v>
      </c>
      <c r="U34" s="3">
        <f t="shared" ref="U34" si="41">V34/2</f>
        <v>25</v>
      </c>
      <c r="V34" s="3">
        <f t="shared" ref="V34" si="42">W34/2</f>
        <v>50</v>
      </c>
      <c r="W34" s="3">
        <f t="shared" ref="W34" si="43">X34/2</f>
        <v>100</v>
      </c>
      <c r="X34" s="4">
        <v>200</v>
      </c>
    </row>
    <row r="35" spans="1:24">
      <c r="A35" s="5" t="s">
        <v>7</v>
      </c>
      <c r="B35">
        <v>31.202999999999996</v>
      </c>
      <c r="C35">
        <v>29.300999999999998</v>
      </c>
      <c r="D35">
        <v>30.653999999999996</v>
      </c>
      <c r="E35">
        <v>30.815999999999995</v>
      </c>
      <c r="F35">
        <v>30.579000000000001</v>
      </c>
      <c r="G35">
        <v>31.256999999999998</v>
      </c>
      <c r="H35">
        <v>30.314999999999998</v>
      </c>
      <c r="I35">
        <v>27.074999999999999</v>
      </c>
      <c r="J35">
        <v>24.021000000000001</v>
      </c>
      <c r="K35">
        <v>2.1060000000000003</v>
      </c>
      <c r="N35" s="1" t="s">
        <v>14</v>
      </c>
      <c r="O35">
        <f>STDEV(X20:X21)/SQRT(2)</f>
        <v>1.1369999999999987</v>
      </c>
      <c r="P35">
        <f>STDEV(W20:W21)/SQRT(2)</f>
        <v>0.32099999999999973</v>
      </c>
      <c r="Q35">
        <f>STDEV(V20:V21)/SQRT(2)</f>
        <v>0.40499999999999992</v>
      </c>
      <c r="R35">
        <f>STDEV(U20:U21)/SQRT(2)</f>
        <v>0.25199999999999989</v>
      </c>
      <c r="S35">
        <f>STDEV(T20:T21)/SQRT(2)</f>
        <v>0.33299999999999996</v>
      </c>
      <c r="T35">
        <f>STDEV(S20:S21)/SQRT(2)</f>
        <v>0.41100000000000014</v>
      </c>
      <c r="U35">
        <f>STDEV(R20:R21)/SQRT(2)</f>
        <v>0.15899999999999997</v>
      </c>
      <c r="V35">
        <f>STDEV(Q20:Q21)/SQRT(2)</f>
        <v>0.38700000000000007</v>
      </c>
      <c r="W35">
        <f>STDEV(P20:P21)/SQRT(2)</f>
        <v>0.31500000000000006</v>
      </c>
      <c r="X35">
        <f>STDEV(O20:O21)/SQRT(2)</f>
        <v>0.40200000000000002</v>
      </c>
    </row>
    <row r="36" spans="1:24">
      <c r="N36" s="1" t="s">
        <v>3</v>
      </c>
      <c r="O36">
        <f>STDEV(X22:X23)/SQRT(2)</f>
        <v>0.58799999999999908</v>
      </c>
      <c r="P36">
        <f>STDEV(W22:W23)/SQRT(2)</f>
        <v>0.94500000000000028</v>
      </c>
      <c r="Q36">
        <f>STDEV(V22:V23)/SQRT(2)</f>
        <v>0.61200000000000188</v>
      </c>
      <c r="R36">
        <f>STDEV(U22:U23)/SQRT(2)</f>
        <v>1.2390000000000025</v>
      </c>
      <c r="S36">
        <f>STDEV(T22:T23)/SQRT(2)</f>
        <v>0.84599999999999997</v>
      </c>
      <c r="T36">
        <f>STDEV(S22:S23)/SQRT(2)</f>
        <v>0.96599999999999753</v>
      </c>
      <c r="U36">
        <f>STDEV(R22:R23)/SQRT(2)</f>
        <v>0.61500000000000188</v>
      </c>
      <c r="V36">
        <f>STDEV(Q22:Q23)/SQRT(2)</f>
        <v>1.3529999999999993</v>
      </c>
      <c r="W36">
        <f>STDEV(P22:P23)/SQRT(2)</f>
        <v>0.10500000000000009</v>
      </c>
      <c r="X36">
        <f>STDEV(O22:O23)/SQRT(2)</f>
        <v>6.6000000000000031E-2</v>
      </c>
    </row>
    <row r="37" spans="1:24">
      <c r="A37" s="5" t="s">
        <v>13</v>
      </c>
      <c r="B37" s="3">
        <v>0</v>
      </c>
      <c r="C37" s="3">
        <v>0.8</v>
      </c>
      <c r="D37" s="3">
        <v>1.6</v>
      </c>
      <c r="E37" s="3">
        <v>3.1</v>
      </c>
      <c r="F37" s="3">
        <v>6.2</v>
      </c>
      <c r="G37" s="3">
        <f t="shared" ref="G37" si="44">H37/2</f>
        <v>12.5</v>
      </c>
      <c r="H37" s="3">
        <f t="shared" ref="H37" si="45">I37/2</f>
        <v>25</v>
      </c>
      <c r="I37" s="3">
        <f t="shared" ref="I37" si="46">J37/2</f>
        <v>50</v>
      </c>
      <c r="J37" s="3">
        <f t="shared" ref="J37" si="47">K37/2</f>
        <v>100</v>
      </c>
      <c r="K37" s="4">
        <v>200</v>
      </c>
      <c r="N37" s="1" t="s">
        <v>5</v>
      </c>
      <c r="O37">
        <v>0.80700000000000205</v>
      </c>
      <c r="P37">
        <v>1.2029999999999994</v>
      </c>
      <c r="Q37">
        <v>0.6180000000000021</v>
      </c>
      <c r="R37">
        <v>0.73199999999999921</v>
      </c>
      <c r="S37">
        <v>0.62099999999999689</v>
      </c>
      <c r="T37">
        <v>0.41699999999999443</v>
      </c>
      <c r="U37">
        <v>0.3269999999999999</v>
      </c>
      <c r="V37">
        <v>0.10500000000000043</v>
      </c>
      <c r="W37">
        <v>0.46500000000000158</v>
      </c>
      <c r="X37">
        <v>0.40199999999999947</v>
      </c>
    </row>
    <row r="38" spans="1:24">
      <c r="A38" s="1" t="s">
        <v>1</v>
      </c>
      <c r="B38">
        <f>STDEV(K20:K21)/SQRT(2)</f>
        <v>1.0919999999999987</v>
      </c>
      <c r="C38">
        <f>STDEV(J20:J21)/SQRT(2)</f>
        <v>0.59700000000000131</v>
      </c>
      <c r="D38">
        <f>STDEV(I20:I21)/SQRT(2)</f>
        <v>0.52199999999999847</v>
      </c>
      <c r="E38">
        <f>STDEV(H20:H21)/SQRT(2)</f>
        <v>0.63599999999999923</v>
      </c>
      <c r="F38">
        <f>STDEV(G20:G21)/SQRT(2)</f>
        <v>0.73499999999999932</v>
      </c>
      <c r="G38">
        <f>STDEV(F20:F21)/SQRT(2)</f>
        <v>0.22499999999999962</v>
      </c>
      <c r="H38">
        <f>STDEV(E20:E21)/SQRT(2)</f>
        <v>0.69300000000000039</v>
      </c>
      <c r="I38">
        <f>STDEV(D20:D21)/SQRT(2)</f>
        <v>0.13200000000000012</v>
      </c>
      <c r="J38">
        <f>STDEV(C20:C21)/SQRT(2)</f>
        <v>4.8000000000000154E-2</v>
      </c>
      <c r="K38">
        <f>STDEV(B20:B21)/SQRT(2)</f>
        <v>0.21300000000000002</v>
      </c>
    </row>
    <row r="39" spans="1:24">
      <c r="A39" s="1" t="s">
        <v>2</v>
      </c>
      <c r="B39">
        <f>STDEV(K21:K22)/SQRT(2)</f>
        <v>1.0200000000000011</v>
      </c>
      <c r="C39">
        <f>STDEV(J21:J22)/SQRT(2)</f>
        <v>0.40500000000000108</v>
      </c>
      <c r="D39">
        <f>STDEV(I21:I22)/SQRT(2)</f>
        <v>0.35400000000000098</v>
      </c>
      <c r="E39">
        <f>STDEV(H21:H22)/SQRT(2)</f>
        <v>0.91200000000000081</v>
      </c>
      <c r="F39">
        <f>STDEV(G21:G22)/SQRT(2)</f>
        <v>1.6470000000000002</v>
      </c>
      <c r="G39">
        <f>STDEV(F21:F22)/SQRT(2)</f>
        <v>0.71099999999999852</v>
      </c>
      <c r="H39">
        <f>STDEV(E21:E22)/SQRT(2)</f>
        <v>2.4000000000000066</v>
      </c>
      <c r="I39">
        <f>STDEV(D21:D22)/SQRT(2)</f>
        <v>2.4630000000000001</v>
      </c>
      <c r="J39">
        <f>STDEV(C21:C22)/SQRT(2)</f>
        <v>0.60899999999999999</v>
      </c>
      <c r="K39">
        <f>STDEV(B21:B22)/SQRT(2)</f>
        <v>4.7999999999999918E-2</v>
      </c>
    </row>
    <row r="40" spans="1:24">
      <c r="A40" s="1" t="s">
        <v>4</v>
      </c>
      <c r="B40">
        <f>STDEV(K22:K23)/SQRT(2)</f>
        <v>0.2669999999999994</v>
      </c>
      <c r="C40">
        <f>STDEV(J22:J23)/SQRT(2)</f>
        <v>0.98699999999999999</v>
      </c>
      <c r="D40">
        <f>STDEV(I22:I23)/SQRT(2)</f>
        <v>0.58499999999999908</v>
      </c>
      <c r="E40">
        <f>STDEV(H22:H23)/SQRT(2)</f>
        <v>0.35999999999999943</v>
      </c>
      <c r="F40">
        <f>STDEV(G22:G23)/SQRT(2)</f>
        <v>0.52199999999999847</v>
      </c>
      <c r="G40">
        <f>STDEV(F22:F23)/SQRT(2)</f>
        <v>0.48000000000000037</v>
      </c>
      <c r="H40">
        <f>STDEV(E22:E23)/SQRT(2)</f>
        <v>1.7999999999999994</v>
      </c>
      <c r="I40">
        <f>STDEV(D22:D23)/SQRT(2)</f>
        <v>0.64500000000000002</v>
      </c>
      <c r="J40">
        <f>STDEV(C22:C23)/SQRT(2)</f>
        <v>0.1649999999999999</v>
      </c>
      <c r="K40">
        <f>STDEV(B22:B23)/SQRT(2)</f>
        <v>1.4999999999999637E-2</v>
      </c>
    </row>
    <row r="41" spans="1:24">
      <c r="A41" s="5" t="s">
        <v>6</v>
      </c>
      <c r="B41">
        <v>1.1369999999999987</v>
      </c>
      <c r="C41">
        <v>0.32099999999999973</v>
      </c>
      <c r="D41">
        <v>0.40499999999999992</v>
      </c>
      <c r="E41">
        <v>0.25199999999999989</v>
      </c>
      <c r="F41">
        <v>0.33299999999999996</v>
      </c>
      <c r="G41">
        <v>0.41100000000000014</v>
      </c>
      <c r="H41">
        <v>0.15899999999999997</v>
      </c>
      <c r="I41">
        <v>0.38700000000000007</v>
      </c>
      <c r="J41">
        <v>0.31500000000000006</v>
      </c>
      <c r="K41">
        <v>0.40200000000000002</v>
      </c>
    </row>
    <row r="42" spans="1:24">
      <c r="A42" s="5" t="s">
        <v>3</v>
      </c>
      <c r="B42">
        <v>0.58799999999999908</v>
      </c>
      <c r="C42">
        <v>0.94500000000000028</v>
      </c>
      <c r="D42">
        <v>0.61200000000000188</v>
      </c>
      <c r="E42">
        <v>1.2390000000000025</v>
      </c>
      <c r="F42">
        <v>0.84599999999999997</v>
      </c>
      <c r="G42">
        <v>0.96599999999999753</v>
      </c>
      <c r="H42">
        <v>0.61500000000000188</v>
      </c>
      <c r="I42">
        <v>1.3529999999999993</v>
      </c>
      <c r="J42">
        <v>0.10500000000000009</v>
      </c>
      <c r="K42">
        <v>6.6000000000000031E-2</v>
      </c>
    </row>
    <row r="43" spans="1:24">
      <c r="A43" s="5" t="s">
        <v>7</v>
      </c>
      <c r="B43">
        <v>0.80700000000000205</v>
      </c>
      <c r="C43">
        <v>1.2029999999999994</v>
      </c>
      <c r="D43">
        <v>0.6180000000000021</v>
      </c>
      <c r="E43">
        <v>0.73199999999999921</v>
      </c>
      <c r="F43">
        <v>0.62099999999999689</v>
      </c>
      <c r="G43">
        <v>0.41699999999999443</v>
      </c>
      <c r="H43">
        <v>0.3269999999999999</v>
      </c>
      <c r="I43">
        <v>0.10500000000000043</v>
      </c>
      <c r="J43">
        <v>0.46500000000000158</v>
      </c>
      <c r="K43">
        <v>0.40199999999999947</v>
      </c>
    </row>
  </sheetData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Fig.3A-C</vt:lpstr>
      <vt:lpstr>Fig.3D</vt:lpstr>
      <vt:lpstr>Gene list Fig.3F</vt:lpstr>
      <vt:lpstr>Fig.3H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Alan</cp:lastModifiedBy>
  <dcterms:created xsi:type="dcterms:W3CDTF">2020-10-28T21:21:37Z</dcterms:created>
  <dcterms:modified xsi:type="dcterms:W3CDTF">2021-09-16T19:12:45Z</dcterms:modified>
</cp:coreProperties>
</file>