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8C9177DB-3A77-494B-A897-8F6C52D133C6}" xr6:coauthVersionLast="46" xr6:coauthVersionMax="46" xr10:uidLastSave="{00000000-0000-0000-0000-000000000000}"/>
  <bookViews>
    <workbookView xWindow="0" yWindow="500" windowWidth="28800" windowHeight="15800" activeTab="1" xr2:uid="{E84A1C0C-666B-474F-A1F8-D2A5CD2E4745}"/>
  </bookViews>
  <sheets>
    <sheet name="Panel C" sheetId="4" r:id="rId1"/>
    <sheet name="Panel 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5" l="1"/>
  <c r="K14" i="5"/>
  <c r="J14" i="5"/>
  <c r="G14" i="5"/>
  <c r="H14" i="5" s="1"/>
  <c r="J19" i="5"/>
  <c r="K19" i="5" s="1"/>
  <c r="G19" i="5"/>
  <c r="H19" i="5" s="1"/>
  <c r="J18" i="5"/>
  <c r="K18" i="5" s="1"/>
  <c r="G18" i="5"/>
  <c r="H18" i="5" s="1"/>
  <c r="J17" i="5"/>
  <c r="K17" i="5" s="1"/>
  <c r="G17" i="5"/>
  <c r="J16" i="5"/>
  <c r="G16" i="5"/>
  <c r="H16" i="5" s="1"/>
  <c r="J15" i="5"/>
  <c r="K15" i="5" s="1"/>
  <c r="G15" i="5"/>
  <c r="H15" i="5" s="1"/>
  <c r="K7" i="5"/>
  <c r="K5" i="5"/>
  <c r="J6" i="5"/>
  <c r="K6" i="5" s="1"/>
  <c r="J7" i="5"/>
  <c r="J8" i="5"/>
  <c r="K8" i="5" s="1"/>
  <c r="J9" i="5"/>
  <c r="K9" i="5" s="1"/>
  <c r="J10" i="5"/>
  <c r="K10" i="5" s="1"/>
  <c r="J5" i="5"/>
  <c r="G5" i="5"/>
  <c r="G6" i="5"/>
  <c r="G7" i="5"/>
  <c r="G8" i="5"/>
  <c r="G9" i="5"/>
  <c r="G10" i="5"/>
  <c r="O9" i="5" l="1"/>
  <c r="O10" i="5"/>
  <c r="N10" i="5"/>
  <c r="N9" i="5"/>
  <c r="H17" i="5"/>
  <c r="O15" i="5"/>
  <c r="N15" i="5"/>
  <c r="O14" i="5"/>
  <c r="N14" i="5"/>
  <c r="O18" i="5"/>
  <c r="N18" i="5"/>
  <c r="O19" i="5"/>
  <c r="N19" i="5"/>
  <c r="H8" i="5"/>
  <c r="O6" i="5" s="1"/>
  <c r="H7" i="5"/>
  <c r="H5" i="5"/>
  <c r="O5" i="5" s="1"/>
  <c r="H10" i="5"/>
  <c r="H6" i="5"/>
  <c r="H9" i="5"/>
  <c r="N6" i="5"/>
  <c r="N5" i="5" l="1"/>
  <c r="L19" i="4" l="1"/>
  <c r="H19" i="4"/>
  <c r="D19" i="4"/>
  <c r="L14" i="4"/>
  <c r="H14" i="4"/>
  <c r="D14" i="4"/>
  <c r="L9" i="4"/>
  <c r="H9" i="4"/>
  <c r="D9" i="4"/>
</calcChain>
</file>

<file path=xl/sharedStrings.xml><?xml version="1.0" encoding="utf-8"?>
<sst xmlns="http://schemas.openxmlformats.org/spreadsheetml/2006/main" count="94" uniqueCount="45">
  <si>
    <t>mean</t>
  </si>
  <si>
    <t>section #1</t>
  </si>
  <si>
    <t>section #2</t>
  </si>
  <si>
    <t>section #3</t>
  </si>
  <si>
    <t>#1 Hbs1l mut</t>
  </si>
  <si>
    <t>#2 Hbs1l mut</t>
  </si>
  <si>
    <t>#3 Hbs1l mut</t>
  </si>
  <si>
    <t>lobule IX</t>
  </si>
  <si>
    <t>#1 Pelo mut</t>
  </si>
  <si>
    <t>#2 Pelo mut</t>
  </si>
  <si>
    <t>#3 Pelo mut</t>
  </si>
  <si>
    <t xml:space="preserve">Granule cells </t>
  </si>
  <si>
    <t>35 weeks</t>
  </si>
  <si>
    <t>#1 Gabra6 Pelo fl/+</t>
  </si>
  <si>
    <t>#2 Gabra6 Pelo fl/+</t>
  </si>
  <si>
    <t>#3 Gabra6 Pelo fl/+</t>
  </si>
  <si>
    <t>Granule cells</t>
  </si>
  <si>
    <t>1) Pelo fl/fl</t>
  </si>
  <si>
    <t>Pelo fl/fl</t>
  </si>
  <si>
    <t>1) Pelo mut</t>
  </si>
  <si>
    <t>Pelo mut</t>
  </si>
  <si>
    <t>2) Pelo fl/fl</t>
  </si>
  <si>
    <t>2) Pelo mut</t>
  </si>
  <si>
    <t>3) Pelo fl/fl</t>
  </si>
  <si>
    <t>3) Pelo mut</t>
  </si>
  <si>
    <t>cerebellum P28</t>
  </si>
  <si>
    <t>1) Hbs1l fl/fl</t>
  </si>
  <si>
    <t>1) Hbs1l mut</t>
  </si>
  <si>
    <t>2) Hbs1l fl/fl</t>
  </si>
  <si>
    <t>2) Hbs1l mut</t>
  </si>
  <si>
    <t>3) Hbs1l fl/fl</t>
  </si>
  <si>
    <t>3) Hbs1l mut</t>
  </si>
  <si>
    <t>Hbs1l</t>
  </si>
  <si>
    <t>Pelo</t>
  </si>
  <si>
    <t>Hbs1l/GAPDH</t>
  </si>
  <si>
    <t>rel. Hbs1l level</t>
  </si>
  <si>
    <t>Hbs1l fl/fl</t>
  </si>
  <si>
    <t>Hbs1l mut</t>
  </si>
  <si>
    <t>Hbs1l mean</t>
  </si>
  <si>
    <t>Hbs1l SD</t>
  </si>
  <si>
    <t>Pelo mean</t>
  </si>
  <si>
    <t>Pelo SD</t>
  </si>
  <si>
    <t>Pelo/GAPDH</t>
  </si>
  <si>
    <t>rel. Pelo level</t>
  </si>
  <si>
    <t>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</si>
</sst>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C6A0-BB8A-AF47-ADDB-4D218800A82E}">
  <dimension ref="B2:L19"/>
  <sheetViews>
    <sheetView workbookViewId="0">
      <selection activeCell="F24" sqref="F24"/>
    </sheetView>
  </sheetViews>
  <sheetFormatPr baseColWidth="10" defaultRowHeight="16" x14ac:dyDescent="0.2"/>
  <cols>
    <col min="1" max="1" width="4.33203125" customWidth="1"/>
    <col min="2" max="2" width="17.33203125" bestFit="1" customWidth="1"/>
    <col min="4" max="4" width="13.1640625" customWidth="1"/>
    <col min="8" max="8" width="11.83203125" bestFit="1" customWidth="1"/>
    <col min="10" max="10" width="12" bestFit="1" customWidth="1"/>
    <col min="12" max="12" width="11.83203125" bestFit="1" customWidth="1"/>
  </cols>
  <sheetData>
    <row r="2" spans="2:12" x14ac:dyDescent="0.2">
      <c r="B2" s="8" t="s">
        <v>11</v>
      </c>
      <c r="D2" s="2"/>
    </row>
    <row r="3" spans="2:12" x14ac:dyDescent="0.2">
      <c r="B3" s="8"/>
      <c r="D3" s="2"/>
    </row>
    <row r="4" spans="2:12" x14ac:dyDescent="0.2">
      <c r="B4" s="1" t="s">
        <v>7</v>
      </c>
      <c r="D4" s="2"/>
    </row>
    <row r="5" spans="2:12" x14ac:dyDescent="0.2">
      <c r="B5" s="8" t="s">
        <v>12</v>
      </c>
      <c r="C5" s="2"/>
      <c r="D5" s="2" t="s">
        <v>16</v>
      </c>
      <c r="G5" s="2"/>
      <c r="H5" s="2" t="s">
        <v>16</v>
      </c>
      <c r="K5" s="2"/>
      <c r="L5" s="2" t="s">
        <v>16</v>
      </c>
    </row>
    <row r="6" spans="2:12" x14ac:dyDescent="0.2">
      <c r="B6" s="5" t="s">
        <v>13</v>
      </c>
      <c r="C6" s="5" t="s">
        <v>1</v>
      </c>
      <c r="D6" s="3">
        <v>524</v>
      </c>
      <c r="F6" s="5" t="s">
        <v>8</v>
      </c>
      <c r="G6" s="5" t="s">
        <v>1</v>
      </c>
      <c r="H6" s="3">
        <v>572</v>
      </c>
      <c r="J6" s="5" t="s">
        <v>4</v>
      </c>
      <c r="K6" s="5" t="s">
        <v>1</v>
      </c>
      <c r="L6" s="3">
        <v>489</v>
      </c>
    </row>
    <row r="7" spans="2:12" x14ac:dyDescent="0.2">
      <c r="B7" s="5"/>
      <c r="C7" s="5" t="s">
        <v>2</v>
      </c>
      <c r="D7" s="3">
        <v>493</v>
      </c>
      <c r="F7" s="5"/>
      <c r="G7" s="5" t="s">
        <v>2</v>
      </c>
      <c r="H7" s="3">
        <v>467</v>
      </c>
      <c r="J7" s="5"/>
      <c r="K7" s="5" t="s">
        <v>2</v>
      </c>
      <c r="L7" s="3">
        <v>467</v>
      </c>
    </row>
    <row r="8" spans="2:12" x14ac:dyDescent="0.2">
      <c r="B8" s="5"/>
      <c r="C8" s="5" t="s">
        <v>3</v>
      </c>
      <c r="D8" s="3">
        <v>497</v>
      </c>
      <c r="F8" s="5"/>
      <c r="G8" s="5" t="s">
        <v>3</v>
      </c>
      <c r="H8" s="3">
        <v>474</v>
      </c>
      <c r="J8" s="5"/>
      <c r="K8" s="5" t="s">
        <v>3</v>
      </c>
      <c r="L8" s="3">
        <v>581</v>
      </c>
    </row>
    <row r="9" spans="2:12" x14ac:dyDescent="0.2">
      <c r="B9" s="5"/>
      <c r="C9" s="7" t="s">
        <v>0</v>
      </c>
      <c r="D9" s="6">
        <f>AVERAGE(D6,D7,D8)</f>
        <v>504.66666666666669</v>
      </c>
      <c r="F9" s="4"/>
      <c r="G9" s="7" t="s">
        <v>0</v>
      </c>
      <c r="H9" s="6">
        <f>AVERAGE(H6,H7,H8)</f>
        <v>504.33333333333331</v>
      </c>
      <c r="J9" s="4"/>
      <c r="K9" s="7" t="s">
        <v>0</v>
      </c>
      <c r="L9" s="6">
        <f>AVERAGE(L6,L7,L8)</f>
        <v>512.33333333333337</v>
      </c>
    </row>
    <row r="10" spans="2:12" x14ac:dyDescent="0.2">
      <c r="D10" s="2"/>
      <c r="F10" s="5"/>
      <c r="H10" s="3"/>
      <c r="J10" s="5"/>
      <c r="L10" s="3"/>
    </row>
    <row r="11" spans="2:12" x14ac:dyDescent="0.2">
      <c r="B11" s="5" t="s">
        <v>14</v>
      </c>
      <c r="C11" s="5" t="s">
        <v>1</v>
      </c>
      <c r="D11" s="3">
        <v>474</v>
      </c>
      <c r="F11" s="5" t="s">
        <v>9</v>
      </c>
      <c r="G11" s="5" t="s">
        <v>1</v>
      </c>
      <c r="H11" s="3">
        <v>508</v>
      </c>
      <c r="J11" s="5" t="s">
        <v>5</v>
      </c>
      <c r="K11" s="5" t="s">
        <v>1</v>
      </c>
      <c r="L11" s="3">
        <v>513</v>
      </c>
    </row>
    <row r="12" spans="2:12" x14ac:dyDescent="0.2">
      <c r="B12" s="5"/>
      <c r="C12" s="5" t="s">
        <v>2</v>
      </c>
      <c r="D12" s="3">
        <v>471</v>
      </c>
      <c r="F12" s="5"/>
      <c r="G12" s="5" t="s">
        <v>2</v>
      </c>
      <c r="H12" s="3">
        <v>442</v>
      </c>
      <c r="J12" s="5"/>
      <c r="K12" s="5" t="s">
        <v>2</v>
      </c>
      <c r="L12" s="3">
        <v>539</v>
      </c>
    </row>
    <row r="13" spans="2:12" x14ac:dyDescent="0.2">
      <c r="B13" s="5"/>
      <c r="C13" s="5" t="s">
        <v>3</v>
      </c>
      <c r="D13" s="3">
        <v>506</v>
      </c>
      <c r="F13" s="5"/>
      <c r="G13" s="5" t="s">
        <v>3</v>
      </c>
      <c r="H13" s="3">
        <v>463</v>
      </c>
      <c r="J13" s="5"/>
      <c r="K13" s="5" t="s">
        <v>3</v>
      </c>
      <c r="L13" s="3">
        <v>489</v>
      </c>
    </row>
    <row r="14" spans="2:12" x14ac:dyDescent="0.2">
      <c r="C14" s="7" t="s">
        <v>0</v>
      </c>
      <c r="D14" s="6">
        <f>AVERAGE(D11,D12,D13)</f>
        <v>483.66666666666669</v>
      </c>
      <c r="F14" s="4"/>
      <c r="G14" s="7" t="s">
        <v>0</v>
      </c>
      <c r="H14" s="6">
        <f>AVERAGE(H11,H12,H13)</f>
        <v>471</v>
      </c>
      <c r="J14" s="4"/>
      <c r="K14" s="7" t="s">
        <v>0</v>
      </c>
      <c r="L14" s="6">
        <f>AVERAGE(L11,L12,L13)</f>
        <v>513.66666666666663</v>
      </c>
    </row>
    <row r="15" spans="2:12" x14ac:dyDescent="0.2">
      <c r="D15" s="2"/>
      <c r="F15" s="5"/>
      <c r="H15" s="3"/>
      <c r="J15" s="5"/>
      <c r="L15" s="3"/>
    </row>
    <row r="16" spans="2:12" x14ac:dyDescent="0.2">
      <c r="B16" s="5" t="s">
        <v>15</v>
      </c>
      <c r="C16" s="5" t="s">
        <v>1</v>
      </c>
      <c r="D16" s="3">
        <v>507</v>
      </c>
      <c r="F16" s="5" t="s">
        <v>10</v>
      </c>
      <c r="G16" s="5" t="s">
        <v>1</v>
      </c>
      <c r="H16" s="3">
        <v>474</v>
      </c>
      <c r="J16" s="5" t="s">
        <v>6</v>
      </c>
      <c r="K16" s="5" t="s">
        <v>1</v>
      </c>
      <c r="L16" s="3">
        <v>430</v>
      </c>
    </row>
    <row r="17" spans="2:12" x14ac:dyDescent="0.2">
      <c r="B17" s="5"/>
      <c r="C17" s="5" t="s">
        <v>2</v>
      </c>
      <c r="D17" s="3">
        <v>498</v>
      </c>
      <c r="F17" s="5"/>
      <c r="G17" s="5" t="s">
        <v>2</v>
      </c>
      <c r="H17" s="3">
        <v>490</v>
      </c>
      <c r="J17" s="5"/>
      <c r="K17" s="5" t="s">
        <v>2</v>
      </c>
      <c r="L17" s="3">
        <v>495</v>
      </c>
    </row>
    <row r="18" spans="2:12" x14ac:dyDescent="0.2">
      <c r="B18" s="5"/>
      <c r="C18" s="5" t="s">
        <v>3</v>
      </c>
      <c r="D18" s="3">
        <v>537</v>
      </c>
      <c r="F18" s="5"/>
      <c r="G18" s="5" t="s">
        <v>3</v>
      </c>
      <c r="H18" s="3">
        <v>508</v>
      </c>
      <c r="J18" s="5"/>
      <c r="K18" s="5" t="s">
        <v>3</v>
      </c>
      <c r="L18" s="3">
        <v>515</v>
      </c>
    </row>
    <row r="19" spans="2:12" x14ac:dyDescent="0.2">
      <c r="C19" s="7" t="s">
        <v>0</v>
      </c>
      <c r="D19" s="6">
        <f>AVERAGE(D16,D17,D18)</f>
        <v>514</v>
      </c>
      <c r="G19" s="7" t="s">
        <v>0</v>
      </c>
      <c r="H19" s="6">
        <f>AVERAGE(H16,H17,H18)</f>
        <v>490.66666666666669</v>
      </c>
      <c r="K19" s="7" t="s">
        <v>0</v>
      </c>
      <c r="L19" s="6">
        <f>AVERAGE(L16,L17,L18)</f>
        <v>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F240-D8C7-BC45-AD2E-2BDFE66F1EA0}">
  <dimension ref="A2:O19"/>
  <sheetViews>
    <sheetView tabSelected="1" workbookViewId="0">
      <selection activeCell="J22" sqref="J22"/>
    </sheetView>
  </sheetViews>
  <sheetFormatPr baseColWidth="10" defaultRowHeight="16" x14ac:dyDescent="0.2"/>
  <cols>
    <col min="1" max="1" width="6.5" customWidth="1"/>
    <col min="2" max="2" width="11.6640625" bestFit="1" customWidth="1"/>
    <col min="3" max="3" width="13.5" bestFit="1" customWidth="1"/>
    <col min="5" max="5" width="16" bestFit="1" customWidth="1"/>
    <col min="6" max="6" width="4.33203125" customWidth="1"/>
    <col min="7" max="7" width="16" customWidth="1"/>
    <col min="8" max="8" width="13.5" bestFit="1" customWidth="1"/>
    <col min="9" max="9" width="6" customWidth="1"/>
    <col min="10" max="11" width="13.5" customWidth="1"/>
  </cols>
  <sheetData>
    <row r="2" spans="1:15" x14ac:dyDescent="0.2">
      <c r="B2" s="1" t="s">
        <v>25</v>
      </c>
    </row>
    <row r="3" spans="1:15" x14ac:dyDescent="0.2">
      <c r="A3" s="1"/>
    </row>
    <row r="4" spans="1:15" x14ac:dyDescent="0.2">
      <c r="C4" s="9" t="s">
        <v>44</v>
      </c>
      <c r="D4" s="9" t="s">
        <v>32</v>
      </c>
      <c r="E4" s="9" t="s">
        <v>33</v>
      </c>
      <c r="F4" s="9"/>
      <c r="G4" s="9" t="s">
        <v>34</v>
      </c>
      <c r="H4" s="9" t="s">
        <v>35</v>
      </c>
      <c r="I4" s="9"/>
      <c r="J4" s="9" t="s">
        <v>42</v>
      </c>
      <c r="K4" s="9" t="s">
        <v>43</v>
      </c>
      <c r="L4" s="10"/>
      <c r="N4" s="9" t="s">
        <v>38</v>
      </c>
      <c r="O4" s="9" t="s">
        <v>39</v>
      </c>
    </row>
    <row r="5" spans="1:15" x14ac:dyDescent="0.2">
      <c r="B5" t="s">
        <v>26</v>
      </c>
      <c r="C5" s="2">
        <v>24836.108</v>
      </c>
      <c r="D5" s="2">
        <v>15805.094999999999</v>
      </c>
      <c r="E5" s="2">
        <v>9510.1460000000006</v>
      </c>
      <c r="F5" s="2"/>
      <c r="G5" s="11">
        <f>D5/C5</f>
        <v>0.63637567528696526</v>
      </c>
      <c r="H5" s="3">
        <f>G5/AVERAGE($G$5,$G$7,$G$9)</f>
        <v>0.96544077117109295</v>
      </c>
      <c r="I5" s="3"/>
      <c r="J5" s="11">
        <f>E5/C5</f>
        <v>0.38291611552019345</v>
      </c>
      <c r="K5" s="3">
        <f>J5/AVERAGE($J$5,$J$7,$J$9)</f>
        <v>0.96921816671746241</v>
      </c>
      <c r="L5" s="3"/>
      <c r="M5" t="s">
        <v>36</v>
      </c>
      <c r="N5" s="3">
        <f>AVERAGE(H5, H7,H9)</f>
        <v>1</v>
      </c>
      <c r="O5" s="3">
        <f>STDEV(H5, H7, H9)</f>
        <v>0.25800806756055633</v>
      </c>
    </row>
    <row r="6" spans="1:15" x14ac:dyDescent="0.2">
      <c r="B6" t="s">
        <v>27</v>
      </c>
      <c r="C6" s="2">
        <v>11285.53</v>
      </c>
      <c r="D6" s="2">
        <v>2482.4470000000001</v>
      </c>
      <c r="E6" s="2">
        <v>670.33500000000004</v>
      </c>
      <c r="F6" s="2"/>
      <c r="G6" s="11">
        <f t="shared" ref="G6:G10" si="0">D6/C6</f>
        <v>0.2199672500981345</v>
      </c>
      <c r="H6" s="3">
        <f t="shared" ref="H6:H10" si="1">G6/AVERAGE($G$5,$G$7,$G$9)</f>
        <v>0.33371066779283209</v>
      </c>
      <c r="I6" s="3"/>
      <c r="J6" s="11">
        <f t="shared" ref="J6:J10" si="2">E6/C6</f>
        <v>5.9397742064395735E-2</v>
      </c>
      <c r="K6" s="3">
        <f t="shared" ref="K6:K10" si="3">J6/AVERAGE($J$5,$J$7,$J$9)</f>
        <v>0.15034460117355483</v>
      </c>
      <c r="L6" s="3"/>
      <c r="M6" t="s">
        <v>37</v>
      </c>
      <c r="N6" s="3">
        <f>AVERAGE(H6, H8,H10)</f>
        <v>0.46407756161265529</v>
      </c>
      <c r="O6" s="3">
        <f>STDEV(H6, H8, H10)</f>
        <v>0.1195130802134783</v>
      </c>
    </row>
    <row r="7" spans="1:15" x14ac:dyDescent="0.2">
      <c r="B7" t="s">
        <v>28</v>
      </c>
      <c r="C7" s="2">
        <v>8080.8739999999998</v>
      </c>
      <c r="D7" s="2">
        <v>6783.61</v>
      </c>
      <c r="E7" s="2">
        <v>2671.2759999999998</v>
      </c>
      <c r="F7" s="2"/>
      <c r="G7" s="11">
        <f t="shared" si="0"/>
        <v>0.83946488956516341</v>
      </c>
      <c r="H7" s="3">
        <f t="shared" si="1"/>
        <v>1.2735458972208269</v>
      </c>
      <c r="I7" s="3"/>
      <c r="J7" s="11">
        <f t="shared" si="2"/>
        <v>0.33056770839391875</v>
      </c>
      <c r="K7" s="3">
        <f t="shared" si="3"/>
        <v>0.83671649042582663</v>
      </c>
      <c r="L7" s="3"/>
    </row>
    <row r="8" spans="1:15" x14ac:dyDescent="0.2">
      <c r="B8" t="s">
        <v>29</v>
      </c>
      <c r="C8" s="2">
        <v>16259.237999999999</v>
      </c>
      <c r="D8" s="2">
        <v>6092.4179999999997</v>
      </c>
      <c r="E8" s="2">
        <v>2076.4969999999998</v>
      </c>
      <c r="F8" s="2"/>
      <c r="G8" s="11">
        <f t="shared" si="0"/>
        <v>0.37470501385120264</v>
      </c>
      <c r="H8" s="3">
        <f t="shared" si="1"/>
        <v>0.56846217035409352</v>
      </c>
      <c r="I8" s="3"/>
      <c r="J8" s="11">
        <f t="shared" si="2"/>
        <v>0.12771182757765154</v>
      </c>
      <c r="K8" s="3">
        <f t="shared" si="3"/>
        <v>0.32325780602049486</v>
      </c>
      <c r="L8" s="3"/>
      <c r="N8" s="9" t="s">
        <v>40</v>
      </c>
      <c r="O8" s="9" t="s">
        <v>41</v>
      </c>
    </row>
    <row r="9" spans="1:15" x14ac:dyDescent="0.2">
      <c r="B9" t="s">
        <v>30</v>
      </c>
      <c r="C9" s="2">
        <v>36872.451000000001</v>
      </c>
      <c r="D9" s="2">
        <v>18496.187000000002</v>
      </c>
      <c r="E9" s="2">
        <v>17394.509999999998</v>
      </c>
      <c r="F9" s="2"/>
      <c r="G9" s="11">
        <f t="shared" si="0"/>
        <v>0.50162618698713579</v>
      </c>
      <c r="H9" s="3">
        <f t="shared" si="1"/>
        <v>0.76101333160808016</v>
      </c>
      <c r="I9" s="3"/>
      <c r="J9" s="11">
        <f t="shared" si="2"/>
        <v>0.47174813521346864</v>
      </c>
      <c r="K9" s="3">
        <f t="shared" si="3"/>
        <v>1.1940653428567107</v>
      </c>
      <c r="L9" s="3"/>
      <c r="M9" t="s">
        <v>36</v>
      </c>
      <c r="N9" s="3">
        <f>AVERAGE(K5,K7,K9)</f>
        <v>1</v>
      </c>
      <c r="O9" s="3">
        <f>STDEV(K5,K7,K9)</f>
        <v>0.18065212849172996</v>
      </c>
    </row>
    <row r="10" spans="1:15" x14ac:dyDescent="0.2">
      <c r="B10" t="s">
        <v>31</v>
      </c>
      <c r="C10" s="2">
        <v>32655.329000000002</v>
      </c>
      <c r="D10" s="2">
        <v>10548.51</v>
      </c>
      <c r="E10" s="2">
        <v>5304.2250000000004</v>
      </c>
      <c r="F10" s="2"/>
      <c r="G10" s="11">
        <f t="shared" si="0"/>
        <v>0.32302568441432639</v>
      </c>
      <c r="H10" s="3">
        <f t="shared" si="1"/>
        <v>0.49005984669104019</v>
      </c>
      <c r="I10" s="3"/>
      <c r="J10" s="11">
        <f t="shared" si="2"/>
        <v>0.16243060971763598</v>
      </c>
      <c r="K10" s="3">
        <f t="shared" si="3"/>
        <v>0.4111362551441754</v>
      </c>
      <c r="L10" s="3"/>
      <c r="M10" t="s">
        <v>37</v>
      </c>
      <c r="N10" s="3">
        <f>AVERAGE(K6,K8,K10)</f>
        <v>0.29491288744607502</v>
      </c>
      <c r="O10" s="3">
        <f>STDEV(K6,K8,K10)</f>
        <v>0.13268627473075667</v>
      </c>
    </row>
    <row r="13" spans="1:15" x14ac:dyDescent="0.2">
      <c r="C13" s="9" t="s">
        <v>44</v>
      </c>
      <c r="D13" s="9" t="s">
        <v>32</v>
      </c>
      <c r="E13" s="9" t="s">
        <v>33</v>
      </c>
      <c r="F13" s="9"/>
      <c r="G13" s="9" t="s">
        <v>34</v>
      </c>
      <c r="H13" s="9" t="s">
        <v>35</v>
      </c>
      <c r="I13" s="9"/>
      <c r="J13" s="9" t="s">
        <v>42</v>
      </c>
      <c r="K13" s="9" t="s">
        <v>43</v>
      </c>
      <c r="L13" s="10"/>
      <c r="N13" s="9" t="s">
        <v>38</v>
      </c>
      <c r="O13" s="9" t="s">
        <v>39</v>
      </c>
    </row>
    <row r="14" spans="1:15" x14ac:dyDescent="0.2">
      <c r="B14" t="s">
        <v>17</v>
      </c>
      <c r="C14" s="2">
        <v>19991.945</v>
      </c>
      <c r="D14" s="2">
        <v>12614.852999999999</v>
      </c>
      <c r="E14" s="2">
        <v>13432.338</v>
      </c>
      <c r="F14" s="2"/>
      <c r="G14" s="11">
        <f>D14/C14</f>
        <v>0.63099678395473768</v>
      </c>
      <c r="H14" s="3">
        <f>G14/AVERAGE($G$14,$G$16,$G$18)</f>
        <v>1.2796920510241565</v>
      </c>
      <c r="I14" s="3"/>
      <c r="J14" s="11">
        <f>E14/C14</f>
        <v>0.67188750269170905</v>
      </c>
      <c r="K14" s="3">
        <f>J14/AVERAGE($J$14,$J$16,$J$18)</f>
        <v>1.1559658095682688</v>
      </c>
      <c r="L14" s="3"/>
      <c r="M14" t="s">
        <v>18</v>
      </c>
      <c r="N14" s="3">
        <f>AVERAGE(H14, H16,H18)</f>
        <v>1</v>
      </c>
      <c r="O14" s="3">
        <f>STDEV(H14, H16, H18)</f>
        <v>0.25261293134038987</v>
      </c>
    </row>
    <row r="15" spans="1:15" x14ac:dyDescent="0.2">
      <c r="B15" t="s">
        <v>19</v>
      </c>
      <c r="C15" s="2">
        <v>16139.752</v>
      </c>
      <c r="D15" s="2">
        <v>2575.7109999999998</v>
      </c>
      <c r="E15" s="2">
        <v>3146.2249999999999</v>
      </c>
      <c r="F15" s="2"/>
      <c r="G15" s="11">
        <f t="shared" ref="G15:G19" si="4">D15/C15</f>
        <v>0.15958801597447098</v>
      </c>
      <c r="H15" s="3">
        <f t="shared" ref="H15:H19" si="5">G15/AVERAGE($G$14,$G$16,$G$18)</f>
        <v>0.32365222878203426</v>
      </c>
      <c r="I15" s="3"/>
      <c r="J15" s="11">
        <f t="shared" ref="J15:J19" si="6">E15/C15</f>
        <v>0.1949363905963363</v>
      </c>
      <c r="K15" s="3">
        <f t="shared" ref="K15:K19" si="7">J15/AVERAGE($J$14,$J$16,$J$18)</f>
        <v>0.33538323256089164</v>
      </c>
      <c r="L15" s="3"/>
      <c r="M15" t="s">
        <v>20</v>
      </c>
      <c r="N15" s="3">
        <f>AVERAGE(H15, H17,H19)</f>
        <v>0.259324714419367</v>
      </c>
      <c r="O15" s="3">
        <f>STDEV(H15, H17, H19)</f>
        <v>6.1814948273700619E-2</v>
      </c>
    </row>
    <row r="16" spans="1:15" x14ac:dyDescent="0.2">
      <c r="B16" t="s">
        <v>21</v>
      </c>
      <c r="C16" s="2">
        <v>26690.580999999998</v>
      </c>
      <c r="D16" s="2">
        <v>12264.023999999999</v>
      </c>
      <c r="E16" s="2">
        <v>14665.288</v>
      </c>
      <c r="F16" s="2"/>
      <c r="G16" s="11">
        <f t="shared" si="4"/>
        <v>0.45948883615534636</v>
      </c>
      <c r="H16" s="3">
        <f t="shared" si="5"/>
        <v>0.93186562295461106</v>
      </c>
      <c r="I16" s="3"/>
      <c r="J16" s="11">
        <f t="shared" si="6"/>
        <v>0.54945555512635713</v>
      </c>
      <c r="K16" s="3">
        <f t="shared" si="7"/>
        <v>0.94532467572157997</v>
      </c>
      <c r="L16" s="3"/>
    </row>
    <row r="17" spans="2:15" x14ac:dyDescent="0.2">
      <c r="B17" t="s">
        <v>22</v>
      </c>
      <c r="C17" s="2">
        <v>19374.458999999999</v>
      </c>
      <c r="D17" s="2">
        <v>2426.0329999999999</v>
      </c>
      <c r="E17" s="2">
        <v>3410.0749999999998</v>
      </c>
      <c r="F17" s="2"/>
      <c r="G17" s="11">
        <f t="shared" si="4"/>
        <v>0.12521810286418836</v>
      </c>
      <c r="H17" s="3">
        <f t="shared" si="5"/>
        <v>0.25394837969748085</v>
      </c>
      <c r="I17" s="3"/>
      <c r="J17" s="11">
        <f t="shared" si="6"/>
        <v>0.17600878558725175</v>
      </c>
      <c r="K17" s="3">
        <f t="shared" si="7"/>
        <v>0.3028187568713443</v>
      </c>
      <c r="L17" s="3"/>
      <c r="N17" s="9" t="s">
        <v>40</v>
      </c>
      <c r="O17" s="9" t="s">
        <v>41</v>
      </c>
    </row>
    <row r="18" spans="2:15" x14ac:dyDescent="0.2">
      <c r="B18" t="s">
        <v>23</v>
      </c>
      <c r="C18" s="2">
        <v>29525.401000000002</v>
      </c>
      <c r="D18" s="2">
        <v>11478.56</v>
      </c>
      <c r="E18" s="2">
        <v>15422.924000000001</v>
      </c>
      <c r="F18" s="2"/>
      <c r="G18" s="11">
        <f t="shared" si="4"/>
        <v>0.38876897895476503</v>
      </c>
      <c r="H18" s="3">
        <f t="shared" si="5"/>
        <v>0.78844232602123232</v>
      </c>
      <c r="I18" s="3"/>
      <c r="J18" s="11">
        <f t="shared" si="6"/>
        <v>0.52236120349390003</v>
      </c>
      <c r="K18" s="3">
        <f t="shared" si="7"/>
        <v>0.89870951471015137</v>
      </c>
      <c r="L18" s="3"/>
      <c r="M18" t="s">
        <v>18</v>
      </c>
      <c r="N18" s="3">
        <f>AVERAGE(K14,K16,K18)</f>
        <v>1</v>
      </c>
      <c r="O18" s="3">
        <f>STDEV(K14,K16,K18)</f>
        <v>0.13706656640021478</v>
      </c>
    </row>
    <row r="19" spans="2:15" x14ac:dyDescent="0.2">
      <c r="B19" t="s">
        <v>24</v>
      </c>
      <c r="C19" s="2">
        <v>25324.43</v>
      </c>
      <c r="D19" s="2">
        <v>2502.0830000000001</v>
      </c>
      <c r="E19" s="2">
        <v>5020.6099999999997</v>
      </c>
      <c r="F19" s="2"/>
      <c r="G19" s="11">
        <f t="shared" si="4"/>
        <v>9.8801157617367893E-2</v>
      </c>
      <c r="H19" s="3">
        <f t="shared" si="5"/>
        <v>0.20037353477858591</v>
      </c>
      <c r="I19" s="3"/>
      <c r="J19" s="11">
        <f t="shared" si="6"/>
        <v>0.19825164870443282</v>
      </c>
      <c r="K19" s="3">
        <f t="shared" si="7"/>
        <v>0.34108705203587897</v>
      </c>
      <c r="L19" s="3"/>
      <c r="M19" t="s">
        <v>20</v>
      </c>
      <c r="N19" s="3">
        <f>AVERAGE(K15,K17,K19)</f>
        <v>0.32642968048937165</v>
      </c>
      <c r="O19" s="3">
        <f>STDEV(K15,K17,K19)</f>
        <v>2.0645584872389836E-2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C</vt:lpstr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2021-03-12T01:19:32Z</dcterms:created>
  <dcterms:modified xsi:type="dcterms:W3CDTF">2021-03-13T20:49:57Z</dcterms:modified>
</cp:coreProperties>
</file>