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parvathyramesh/Desktop/elife source file/"/>
    </mc:Choice>
  </mc:AlternateContent>
  <xr:revisionPtr revIDLastSave="0" documentId="13_ncr:1_{4CC3AFE9-ADD8-FC42-8365-241A60C90506}" xr6:coauthVersionLast="46" xr6:coauthVersionMax="46" xr10:uidLastSave="{00000000-0000-0000-0000-000000000000}"/>
  <bookViews>
    <workbookView xWindow="460" yWindow="560" windowWidth="25140" windowHeight="14480" firstSheet="1" activeTab="1" xr2:uid="{00000000-000D-0000-FFFF-FFFF00000000}"/>
  </bookViews>
  <sheets>
    <sheet name="Niche cell prolifertaion " sheetId="1" r:id="rId1"/>
    <sheet name="MZ to total LG ratio" sheetId="7" r:id="rId2"/>
    <sheet name="Differentiation index" sheetId="2" r:id="rId3"/>
    <sheet name="Mutant cell prolifertion" sheetId="3" r:id="rId4"/>
    <sheet name="Relish overexpression data" sheetId="4" r:id="rId5"/>
    <sheet name="Crystal cell index" sheetId="5" r:id="rId6"/>
    <sheet name="Relish intensity analysis" sheetId="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D17" i="7"/>
  <c r="C17" i="7"/>
  <c r="D16" i="7"/>
  <c r="C16" i="7"/>
  <c r="D15" i="7"/>
  <c r="C15" i="7"/>
  <c r="F17" i="6" l="1"/>
  <c r="C17" i="6"/>
  <c r="D16" i="6"/>
  <c r="F16" i="6"/>
  <c r="G16" i="6"/>
  <c r="C16" i="6"/>
  <c r="D15" i="6"/>
  <c r="F15" i="6"/>
  <c r="G15" i="6"/>
  <c r="C15" i="6"/>
  <c r="D14" i="6"/>
  <c r="F14" i="6"/>
  <c r="G14" i="6"/>
  <c r="C14" i="6"/>
  <c r="G13" i="5"/>
  <c r="G12" i="5"/>
  <c r="G11" i="5"/>
  <c r="D11" i="5"/>
  <c r="G10" i="5"/>
  <c r="D10" i="5"/>
  <c r="G9" i="5"/>
  <c r="D9" i="5"/>
  <c r="G8" i="5"/>
  <c r="D8" i="5"/>
  <c r="G7" i="5"/>
  <c r="D7" i="5"/>
  <c r="G6" i="5"/>
  <c r="D6" i="5"/>
  <c r="G5" i="5"/>
  <c r="D5" i="5"/>
  <c r="G4" i="5"/>
  <c r="D4" i="5"/>
  <c r="B18" i="5" s="1"/>
  <c r="B19" i="5" s="1"/>
  <c r="B21" i="5" l="1"/>
  <c r="B20" i="5"/>
  <c r="C18" i="5"/>
  <c r="C19" i="5" s="1"/>
  <c r="C20" i="5"/>
  <c r="B16" i="4" l="1"/>
  <c r="C15" i="4"/>
  <c r="B15" i="4"/>
  <c r="C13" i="4"/>
  <c r="C14" i="4" s="1"/>
  <c r="B13" i="4"/>
  <c r="B14" i="4" s="1"/>
  <c r="B15" i="3" l="1"/>
  <c r="C14" i="3"/>
  <c r="B14" i="3"/>
  <c r="C12" i="3"/>
  <c r="C13" i="3" s="1"/>
  <c r="B12" i="3"/>
  <c r="B13" i="3" s="1"/>
  <c r="B17" i="2" l="1"/>
  <c r="C16" i="2"/>
  <c r="B16" i="2"/>
  <c r="C15" i="2"/>
  <c r="C14" i="2"/>
  <c r="B14" i="2"/>
  <c r="B15" i="2" s="1"/>
  <c r="E17" i="1" l="1"/>
  <c r="B17" i="1"/>
  <c r="F16" i="1"/>
  <c r="E16" i="1"/>
  <c r="C16" i="1"/>
  <c r="B16" i="1"/>
  <c r="C14" i="1"/>
  <c r="C15" i="1" s="1"/>
  <c r="E14" i="1"/>
  <c r="E15" i="1" s="1"/>
  <c r="F14" i="1"/>
  <c r="F15" i="1" s="1"/>
  <c r="B14" i="1"/>
  <c r="B15" i="1" s="1"/>
</calcChain>
</file>

<file path=xl/sharedStrings.xml><?xml version="1.0" encoding="utf-8"?>
<sst xmlns="http://schemas.openxmlformats.org/spreadsheetml/2006/main" count="70" uniqueCount="31">
  <si>
    <t>serial no</t>
  </si>
  <si>
    <t>AntpGFPXw1118</t>
  </si>
  <si>
    <t>AntpGFPXRel RNAi</t>
  </si>
  <si>
    <t>pCol85GAL4Xw1118</t>
  </si>
  <si>
    <t>pColGAL4XRel RNAi</t>
  </si>
  <si>
    <t>Sum</t>
  </si>
  <si>
    <t>Average</t>
  </si>
  <si>
    <t xml:space="preserve">Standarad deviation </t>
  </si>
  <si>
    <t>Ttest</t>
  </si>
  <si>
    <t>Differentiation index</t>
  </si>
  <si>
    <t>AntpGFPxw1118</t>
  </si>
  <si>
    <t>AntpGFPxRelRNAi</t>
  </si>
  <si>
    <t>Standard deviation</t>
  </si>
  <si>
    <t>w1118</t>
  </si>
  <si>
    <t>RelE20</t>
  </si>
  <si>
    <t>sum</t>
  </si>
  <si>
    <t>sl/no</t>
  </si>
  <si>
    <t>Antp-GFPxUAS Rel68kD</t>
  </si>
  <si>
    <t>Antp-GFPxw1118</t>
  </si>
  <si>
    <t>Antp-GFPxRel RNAi</t>
  </si>
  <si>
    <t>Total DAPI positive cells</t>
  </si>
  <si>
    <t>No of Hnt positive cells</t>
  </si>
  <si>
    <t>Crystal cell index</t>
  </si>
  <si>
    <t xml:space="preserve">average </t>
  </si>
  <si>
    <t>ttest</t>
  </si>
  <si>
    <t>Serial no</t>
  </si>
  <si>
    <t>Niche cell proliferation</t>
  </si>
  <si>
    <t>Relish antibody expression</t>
  </si>
  <si>
    <t>PSC</t>
  </si>
  <si>
    <t>Medullary zone</t>
  </si>
  <si>
    <t>Medullary zone area/Total area of the primary lobe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</si>
</sst>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9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B41700"/>
      <name val="Times New Roman"/>
      <family val="1"/>
    </font>
    <font>
      <sz val="12"/>
      <name val="Arial"/>
      <family val="2"/>
    </font>
    <font>
      <b/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vertical="top" wrapText="1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cell prolifertaion '!$B$16:$F$16</c:f>
                <c:numCache>
                  <c:formatCode>General</c:formatCode>
                  <c:ptCount val="5"/>
                  <c:pt idx="0">
                    <c:v>7.809538327512648</c:v>
                  </c:pt>
                  <c:pt idx="1">
                    <c:v>34.286537688525272</c:v>
                  </c:pt>
                  <c:pt idx="3">
                    <c:v>4.0674862562084266</c:v>
                  </c:pt>
                  <c:pt idx="4">
                    <c:v>9.5707888912043195</c:v>
                  </c:pt>
                </c:numCache>
              </c:numRef>
            </c:plus>
            <c:minus>
              <c:numRef>
                <c:f>'Niche cell prolifertaion '!$B$16:$F$16</c:f>
                <c:numCache>
                  <c:formatCode>General</c:formatCode>
                  <c:ptCount val="5"/>
                  <c:pt idx="0">
                    <c:v>7.809538327512648</c:v>
                  </c:pt>
                  <c:pt idx="1">
                    <c:v>34.286537688525272</c:v>
                  </c:pt>
                  <c:pt idx="3">
                    <c:v>4.0674862562084266</c:v>
                  </c:pt>
                  <c:pt idx="4">
                    <c:v>9.5707888912043195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'Niche cell prolifertaion '!$B$15:$F$15</c:f>
              <c:numCache>
                <c:formatCode>General</c:formatCode>
                <c:ptCount val="5"/>
                <c:pt idx="0">
                  <c:v>47.1</c:v>
                </c:pt>
                <c:pt idx="1">
                  <c:v>192.7</c:v>
                </c:pt>
                <c:pt idx="3">
                  <c:v>56.1</c:v>
                </c:pt>
                <c:pt idx="4">
                  <c:v>152.4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F-C844-B4A1-5A24A355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9582760"/>
        <c:axId val="199615712"/>
      </c:barChart>
      <c:catAx>
        <c:axId val="199582760"/>
        <c:scaling>
          <c:orientation val="minMax"/>
        </c:scaling>
        <c:delete val="1"/>
        <c:axPos val="b"/>
        <c:majorTickMark val="none"/>
        <c:minorTickMark val="none"/>
        <c:tickLblPos val="nextTo"/>
        <c:crossAx val="199615712"/>
        <c:crosses val="autoZero"/>
        <c:auto val="1"/>
        <c:lblAlgn val="ctr"/>
        <c:lblOffset val="100"/>
        <c:noMultiLvlLbl val="0"/>
      </c:catAx>
      <c:valAx>
        <c:axId val="19961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8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'MZ to total LG ratio'!$C$17:$D$17</c:f>
                <c:numCache>
                  <c:formatCode>General</c:formatCode>
                  <c:ptCount val="2"/>
                  <c:pt idx="0">
                    <c:v>8.0205292150137344E-2</c:v>
                  </c:pt>
                  <c:pt idx="1">
                    <c:v>8.285301577023145E-2</c:v>
                  </c:pt>
                </c:numCache>
              </c:numRef>
            </c:plus>
            <c:minus>
              <c:numRef>
                <c:f>'MZ to total LG ratio'!$C$17:$D$17</c:f>
                <c:numCache>
                  <c:formatCode>General</c:formatCode>
                  <c:ptCount val="2"/>
                  <c:pt idx="0">
                    <c:v>8.0205292150137344E-2</c:v>
                  </c:pt>
                  <c:pt idx="1">
                    <c:v>8.285301577023145E-2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val>
            <c:numRef>
              <c:f>'MZ to total LG ratio'!$C$16:$D$16</c:f>
              <c:numCache>
                <c:formatCode>General</c:formatCode>
                <c:ptCount val="2"/>
                <c:pt idx="0">
                  <c:v>0.496</c:v>
                </c:pt>
                <c:pt idx="1">
                  <c:v>0.24779999999999996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534E-85F2-88E9D7FB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7716960"/>
        <c:axId val="1427982928"/>
      </c:barChart>
      <c:catAx>
        <c:axId val="1427716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1427982928"/>
        <c:crosses val="autoZero"/>
        <c:auto val="1"/>
        <c:lblAlgn val="ctr"/>
        <c:lblOffset val="100"/>
        <c:noMultiLvlLbl val="0"/>
      </c:catAx>
      <c:valAx>
        <c:axId val="142798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71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[1]Sheet1!$C$16:$D$16</c:f>
                <c:numCache>
                  <c:formatCode>General</c:formatCode>
                  <c:ptCount val="2"/>
                  <c:pt idx="0">
                    <c:v>9.5622543556509329E-2</c:v>
                  </c:pt>
                  <c:pt idx="1">
                    <c:v>4.5865617885641287E-2</c:v>
                  </c:pt>
                </c:numCache>
              </c:numRef>
            </c:plus>
            <c:minus>
              <c:numRef>
                <c:f>[1]Sheet1!$C$16:$D$16</c:f>
                <c:numCache>
                  <c:formatCode>General</c:formatCode>
                  <c:ptCount val="2"/>
                  <c:pt idx="0">
                    <c:v>9.5622543556509329E-2</c:v>
                  </c:pt>
                  <c:pt idx="1">
                    <c:v>4.5865617885641287E-2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[1]Sheet1!$C$15:$D$15</c:f>
              <c:numCache>
                <c:formatCode>General</c:formatCode>
                <c:ptCount val="2"/>
                <c:pt idx="0">
                  <c:v>0.45450574555577128</c:v>
                </c:pt>
                <c:pt idx="1">
                  <c:v>0.87158341461998667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E-7045-BE3E-B076D4C4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9601768"/>
        <c:axId val="229602160"/>
      </c:barChart>
      <c:catAx>
        <c:axId val="229601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229602160"/>
        <c:crosses val="autoZero"/>
        <c:auto val="1"/>
        <c:lblAlgn val="ctr"/>
        <c:lblOffset val="100"/>
        <c:noMultiLvlLbl val="0"/>
      </c:catAx>
      <c:valAx>
        <c:axId val="22960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60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[2]Sheet1!$B$13:$C$13</c:f>
                <c:numCache>
                  <c:formatCode>General</c:formatCode>
                  <c:ptCount val="2"/>
                  <c:pt idx="0">
                    <c:v>4.3424811867344753</c:v>
                  </c:pt>
                  <c:pt idx="1">
                    <c:v>5.2491495909881847</c:v>
                  </c:pt>
                </c:numCache>
              </c:numRef>
            </c:plus>
            <c:minus>
              <c:numRef>
                <c:f>[2]Sheet1!$B$13:$C$13</c:f>
                <c:numCache>
                  <c:formatCode>General</c:formatCode>
                  <c:ptCount val="2"/>
                  <c:pt idx="0">
                    <c:v>4.3424811867344753</c:v>
                  </c:pt>
                  <c:pt idx="1">
                    <c:v>5.2491495909881847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[2]Sheet1!$B$12:$C$12</c:f>
              <c:numCache>
                <c:formatCode>General</c:formatCode>
                <c:ptCount val="2"/>
                <c:pt idx="0">
                  <c:v>49</c:v>
                </c:pt>
                <c:pt idx="1">
                  <c:v>78.875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1-5641-887B-AE30FB87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8369416"/>
        <c:axId val="228369808"/>
      </c:barChart>
      <c:catAx>
        <c:axId val="228369416"/>
        <c:scaling>
          <c:orientation val="minMax"/>
        </c:scaling>
        <c:delete val="1"/>
        <c:axPos val="b"/>
        <c:majorTickMark val="none"/>
        <c:minorTickMark val="none"/>
        <c:tickLblPos val="nextTo"/>
        <c:crossAx val="228369808"/>
        <c:crosses val="autoZero"/>
        <c:auto val="1"/>
        <c:lblAlgn val="ctr"/>
        <c:lblOffset val="100"/>
        <c:noMultiLvlLbl val="0"/>
      </c:catAx>
      <c:valAx>
        <c:axId val="2283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6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D0-3F42-933A-6743CDC1838C}"/>
              </c:ext>
            </c:extLst>
          </c:dPt>
          <c:errBars>
            <c:errBarType val="both"/>
            <c:errValType val="cust"/>
            <c:noEndCap val="0"/>
            <c:plus>
              <c:numRef>
                <c:f>[3]Sheet1!$B$16:$C$16</c:f>
                <c:numCache>
                  <c:formatCode>General</c:formatCode>
                  <c:ptCount val="2"/>
                  <c:pt idx="0">
                    <c:v>3.4140233677518315</c:v>
                  </c:pt>
                  <c:pt idx="1">
                    <c:v>4.6296148147911067</c:v>
                  </c:pt>
                </c:numCache>
              </c:numRef>
            </c:plus>
            <c:minus>
              <c:numRef>
                <c:f>[3]Sheet1!$B$16:$C$16</c:f>
                <c:numCache>
                  <c:formatCode>General</c:formatCode>
                  <c:ptCount val="2"/>
                  <c:pt idx="0">
                    <c:v>3.4140233677518315</c:v>
                  </c:pt>
                  <c:pt idx="1">
                    <c:v>4.6296148147911067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[3]Sheet1!$B$15:$C$15</c:f>
              <c:numCache>
                <c:formatCode>General</c:formatCode>
                <c:ptCount val="2"/>
                <c:pt idx="0">
                  <c:v>45.9</c:v>
                </c:pt>
                <c:pt idx="1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0-3F42-933A-6743CDC1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6728512"/>
        <c:axId val="226728904"/>
      </c:barChart>
      <c:catAx>
        <c:axId val="226728512"/>
        <c:scaling>
          <c:orientation val="minMax"/>
        </c:scaling>
        <c:delete val="1"/>
        <c:axPos val="b"/>
        <c:majorTickMark val="none"/>
        <c:minorTickMark val="none"/>
        <c:tickLblPos val="nextTo"/>
        <c:crossAx val="226728904"/>
        <c:crosses val="autoZero"/>
        <c:auto val="1"/>
        <c:lblAlgn val="ctr"/>
        <c:lblOffset val="100"/>
        <c:noMultiLvlLbl val="0"/>
      </c:catAx>
      <c:valAx>
        <c:axId val="22672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7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'Crystal cell index'!$B$20:$C$20</c:f>
                <c:numCache>
                  <c:formatCode>General</c:formatCode>
                  <c:ptCount val="2"/>
                  <c:pt idx="0">
                    <c:v>2.9320135332346235E-2</c:v>
                  </c:pt>
                  <c:pt idx="1">
                    <c:v>1.8926976359824991E-2</c:v>
                  </c:pt>
                </c:numCache>
              </c:numRef>
            </c:plus>
            <c:minus>
              <c:numRef>
                <c:f>'Crystal cell index'!$B$20:$C$20</c:f>
                <c:numCache>
                  <c:formatCode>General</c:formatCode>
                  <c:ptCount val="2"/>
                  <c:pt idx="0">
                    <c:v>2.9320135332346235E-2</c:v>
                  </c:pt>
                  <c:pt idx="1">
                    <c:v>1.8926976359824991E-2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'Crystal cell index'!$B$19:$C$19</c:f>
              <c:numCache>
                <c:formatCode>General</c:formatCode>
                <c:ptCount val="2"/>
                <c:pt idx="0">
                  <c:v>5.772343776807333E-2</c:v>
                </c:pt>
                <c:pt idx="1">
                  <c:v>5.1211762947232023E-2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C-C748-AEA2-006C3C47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5505056"/>
        <c:axId val="335506232"/>
      </c:barChart>
      <c:catAx>
        <c:axId val="3355050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35506232"/>
        <c:crosses val="autoZero"/>
        <c:auto val="1"/>
        <c:lblAlgn val="ctr"/>
        <c:lblOffset val="100"/>
        <c:noMultiLvlLbl val="0"/>
      </c:catAx>
      <c:valAx>
        <c:axId val="33550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5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'Relish intensity analysis'!$C$16:$G$16</c:f>
                <c:numCache>
                  <c:formatCode>General</c:formatCode>
                  <c:ptCount val="5"/>
                  <c:pt idx="0">
                    <c:v>4.0715173495611907</c:v>
                  </c:pt>
                  <c:pt idx="1">
                    <c:v>4.3372404181050683</c:v>
                  </c:pt>
                  <c:pt idx="3">
                    <c:v>2.3073265794950841</c:v>
                  </c:pt>
                  <c:pt idx="4">
                    <c:v>5.0213063152043702</c:v>
                  </c:pt>
                </c:numCache>
              </c:numRef>
            </c:plus>
            <c:minus>
              <c:numRef>
                <c:f>'Relish intensity analysis'!$C$16:$G$16</c:f>
                <c:numCache>
                  <c:formatCode>General</c:formatCode>
                  <c:ptCount val="5"/>
                  <c:pt idx="0">
                    <c:v>4.0715173495611907</c:v>
                  </c:pt>
                  <c:pt idx="1">
                    <c:v>4.3372404181050683</c:v>
                  </c:pt>
                  <c:pt idx="3">
                    <c:v>2.3073265794950841</c:v>
                  </c:pt>
                  <c:pt idx="4">
                    <c:v>5.0213063152043702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'Relish intensity analysis'!$C$15:$G$15</c:f>
              <c:numCache>
                <c:formatCode>General</c:formatCode>
                <c:ptCount val="5"/>
                <c:pt idx="0">
                  <c:v>38.228444444444449</c:v>
                </c:pt>
                <c:pt idx="1">
                  <c:v>39.921777777777777</c:v>
                </c:pt>
                <c:pt idx="3">
                  <c:v>17.301222222222222</c:v>
                </c:pt>
                <c:pt idx="4">
                  <c:v>39.24688888888889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7-EB41-A701-AD4046E8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44624016"/>
        <c:axId val="1944625664"/>
      </c:barChart>
      <c:catAx>
        <c:axId val="1944624016"/>
        <c:scaling>
          <c:orientation val="minMax"/>
        </c:scaling>
        <c:delete val="1"/>
        <c:axPos val="b"/>
        <c:majorTickMark val="none"/>
        <c:minorTickMark val="none"/>
        <c:tickLblPos val="nextTo"/>
        <c:crossAx val="1944625664"/>
        <c:crosses val="autoZero"/>
        <c:auto val="1"/>
        <c:lblAlgn val="ctr"/>
        <c:lblOffset val="100"/>
        <c:noMultiLvlLbl val="0"/>
      </c:catAx>
      <c:valAx>
        <c:axId val="19446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62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102322</xdr:colOff>
      <xdr:row>19</xdr:row>
      <xdr:rowOff>14662</xdr:rowOff>
    </xdr:from>
    <xdr:to>
      <xdr:col>8</xdr:col>
      <xdr:colOff>330922</xdr:colOff>
      <xdr:row>20</xdr:row>
      <xdr:rowOff>81716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8949535">
          <a:off x="7131772" y="3443662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7</xdr:col>
      <xdr:colOff>349973</xdr:colOff>
      <xdr:row>18</xdr:row>
      <xdr:rowOff>167062</xdr:rowOff>
    </xdr:from>
    <xdr:to>
      <xdr:col>9</xdr:col>
      <xdr:colOff>578573</xdr:colOff>
      <xdr:row>20</xdr:row>
      <xdr:rowOff>43616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949535">
          <a:off x="7989023" y="3405562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AntpGFPXRel</a:t>
          </a:r>
          <a:r>
            <a:rPr lang="en-IN" sz="1100" baseline="0"/>
            <a:t> RNAi</a:t>
          </a:r>
          <a:endParaRPr lang="en-IN" sz="1100"/>
        </a:p>
      </xdr:txBody>
    </xdr:sp>
    <xdr:clientData/>
  </xdr:twoCellAnchor>
  <xdr:twoCellAnchor>
    <xdr:from>
      <xdr:col>10</xdr:col>
      <xdr:colOff>149948</xdr:colOff>
      <xdr:row>18</xdr:row>
      <xdr:rowOff>119436</xdr:rowOff>
    </xdr:from>
    <xdr:to>
      <xdr:col>12</xdr:col>
      <xdr:colOff>378548</xdr:colOff>
      <xdr:row>19</xdr:row>
      <xdr:rowOff>186490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8949535">
          <a:off x="9617798" y="3357936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pColGFPXw1118</a:t>
          </a:r>
        </a:p>
      </xdr:txBody>
    </xdr:sp>
    <xdr:clientData/>
  </xdr:twoCellAnchor>
  <xdr:twoCellAnchor>
    <xdr:from>
      <xdr:col>11</xdr:col>
      <xdr:colOff>311874</xdr:colOff>
      <xdr:row>18</xdr:row>
      <xdr:rowOff>157536</xdr:rowOff>
    </xdr:from>
    <xdr:to>
      <xdr:col>13</xdr:col>
      <xdr:colOff>540474</xdr:colOff>
      <xdr:row>20</xdr:row>
      <xdr:rowOff>34090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8949535">
          <a:off x="10389324" y="3396036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pColGFPXRel</a:t>
          </a:r>
          <a:r>
            <a:rPr lang="en-IN" sz="1100" baseline="0"/>
            <a:t> RNAi</a:t>
          </a:r>
          <a:endParaRPr lang="en-IN" sz="1100"/>
        </a:p>
      </xdr:txBody>
    </xdr:sp>
    <xdr:clientData/>
  </xdr:twoCellAnchor>
  <xdr:twoCellAnchor>
    <xdr:from>
      <xdr:col>6</xdr:col>
      <xdr:colOff>538162</xdr:colOff>
      <xdr:row>3</xdr:row>
      <xdr:rowOff>57149</xdr:rowOff>
    </xdr:from>
    <xdr:to>
      <xdr:col>14</xdr:col>
      <xdr:colOff>233362</xdr:colOff>
      <xdr:row>16</xdr:row>
      <xdr:rowOff>128586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76203</xdr:colOff>
      <xdr:row>5</xdr:row>
      <xdr:rowOff>28575</xdr:rowOff>
    </xdr:from>
    <xdr:to>
      <xdr:col>6</xdr:col>
      <xdr:colOff>523878</xdr:colOff>
      <xdr:row>14</xdr:row>
      <xdr:rowOff>104775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6434141" y="1462087"/>
          <a:ext cx="17907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Number</a:t>
          </a:r>
          <a:r>
            <a:rPr lang="en-IN" sz="1100" baseline="0"/>
            <a:t> of cells in the PSC</a:t>
          </a:r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774700</xdr:colOff>
      <xdr:row>4</xdr:row>
      <xdr:rowOff>6350</xdr:rowOff>
    </xdr:from>
    <xdr:to>
      <xdr:col>11</xdr:col>
      <xdr:colOff>393700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BC40D-BE7C-E74C-AB03-A38528489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377854</xdr:colOff>
      <xdr:row>19</xdr:row>
      <xdr:rowOff>11585</xdr:rowOff>
    </xdr:from>
    <xdr:to>
      <xdr:col>7</xdr:col>
      <xdr:colOff>759010</xdr:colOff>
      <xdr:row>21</xdr:row>
      <xdr:rowOff>7148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D46B6B-4BC4-9548-BF3B-2ABDAC26BCF1}"/>
            </a:ext>
          </a:extLst>
        </xdr:cNvPr>
        <xdr:cNvSpPr txBox="1"/>
      </xdr:nvSpPr>
      <xdr:spPr>
        <a:xfrm rot="18949535">
          <a:off x="5775354" y="3758085"/>
          <a:ext cx="1206656" cy="376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8</xdr:col>
      <xdr:colOff>664731</xdr:colOff>
      <xdr:row>19</xdr:row>
      <xdr:rowOff>42827</xdr:rowOff>
    </xdr:from>
    <xdr:to>
      <xdr:col>10</xdr:col>
      <xdr:colOff>353470</xdr:colOff>
      <xdr:row>20</xdr:row>
      <xdr:rowOff>183404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562DEA-FA90-FE41-9594-512DB9E4630C}"/>
            </a:ext>
          </a:extLst>
        </xdr:cNvPr>
        <xdr:cNvSpPr txBox="1"/>
      </xdr:nvSpPr>
      <xdr:spPr>
        <a:xfrm rot="18949535">
          <a:off x="7713231" y="3789327"/>
          <a:ext cx="1339739" cy="331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AntpGFPXRel</a:t>
          </a:r>
          <a:r>
            <a:rPr lang="en-IN" sz="1100" baseline="0"/>
            <a:t> RNAi</a:t>
          </a:r>
          <a:endParaRPr lang="en-IN" sz="1100"/>
        </a:p>
      </xdr:txBody>
    </xdr:sp>
    <xdr:clientData/>
  </xdr:twoCellAnchor>
  <xdr:twoCellAnchor>
    <xdr:from>
      <xdr:col>5</xdr:col>
      <xdr:colOff>279401</xdr:colOff>
      <xdr:row>4</xdr:row>
      <xdr:rowOff>76200</xdr:rowOff>
    </xdr:from>
    <xdr:to>
      <xdr:col>5</xdr:col>
      <xdr:colOff>735412</xdr:colOff>
      <xdr:row>18</xdr:row>
      <xdr:rowOff>26888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2DD1A80-90A5-A049-BB48-2F39DDBAC555}"/>
            </a:ext>
          </a:extLst>
        </xdr:cNvPr>
        <xdr:cNvSpPr txBox="1"/>
      </xdr:nvSpPr>
      <xdr:spPr>
        <a:xfrm rot="16200000">
          <a:off x="6012113" y="1988888"/>
          <a:ext cx="2731988" cy="4560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0"/>
            <a:t>Medullary</a:t>
          </a:r>
          <a:r>
            <a:rPr lang="en-IN" sz="1100" b="0" baseline="0"/>
            <a:t> zone area/Total area of the lymph gland</a:t>
          </a:r>
          <a:endParaRPr lang="en-IN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176212</xdr:rowOff>
    </xdr:from>
    <xdr:to>
      <xdr:col>11</xdr:col>
      <xdr:colOff>581025</xdr:colOff>
      <xdr:row>22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23</xdr:row>
      <xdr:rowOff>57151</xdr:rowOff>
    </xdr:from>
    <xdr:to>
      <xdr:col>8</xdr:col>
      <xdr:colOff>400050</xdr:colOff>
      <xdr:row>24</xdr:row>
      <xdr:rowOff>124205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18949535">
          <a:off x="6648450" y="4438651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8</xdr:col>
      <xdr:colOff>438150</xdr:colOff>
      <xdr:row>23</xdr:row>
      <xdr:rowOff>133350</xdr:rowOff>
    </xdr:from>
    <xdr:to>
      <xdr:col>11</xdr:col>
      <xdr:colOff>57150</xdr:colOff>
      <xdr:row>25</xdr:row>
      <xdr:rowOff>9904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 rot="18949535">
          <a:off x="8134350" y="4514850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AntpGFPXRel</a:t>
          </a:r>
          <a:r>
            <a:rPr lang="en-IN" sz="1100" baseline="0"/>
            <a:t> RNAi</a:t>
          </a:r>
          <a:endParaRPr lang="en-IN" sz="1100"/>
        </a:p>
      </xdr:txBody>
    </xdr:sp>
    <xdr:clientData/>
  </xdr:twoCellAnchor>
  <xdr:twoCellAnchor>
    <xdr:from>
      <xdr:col>5</xdr:col>
      <xdr:colOff>447678</xdr:colOff>
      <xdr:row>8</xdr:row>
      <xdr:rowOff>76200</xdr:rowOff>
    </xdr:from>
    <xdr:to>
      <xdr:col>6</xdr:col>
      <xdr:colOff>285753</xdr:colOff>
      <xdr:row>21</xdr:row>
      <xdr:rowOff>161926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 rot="16200000">
          <a:off x="5257803" y="2657475"/>
          <a:ext cx="2562226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Area of P1 positive cells/total area of lymph gland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5</xdr:row>
      <xdr:rowOff>157162</xdr:rowOff>
    </xdr:from>
    <xdr:to>
      <xdr:col>11</xdr:col>
      <xdr:colOff>171450</xdr:colOff>
      <xdr:row>20</xdr:row>
      <xdr:rowOff>42862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85728</xdr:colOff>
      <xdr:row>8</xdr:row>
      <xdr:rowOff>38100</xdr:rowOff>
    </xdr:from>
    <xdr:to>
      <xdr:col>5</xdr:col>
      <xdr:colOff>533403</xdr:colOff>
      <xdr:row>18</xdr:row>
      <xdr:rowOff>123824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 rot="16200000">
          <a:off x="3143254" y="2143124"/>
          <a:ext cx="1990724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/>
            <a:t>Number</a:t>
          </a:r>
          <a:r>
            <a:rPr lang="en-IN" sz="1200" baseline="0"/>
            <a:t> of cells in the niche</a:t>
          </a:r>
          <a:endParaRPr lang="en-IN" sz="1200"/>
        </a:p>
      </xdr:txBody>
    </xdr:sp>
    <xdr:clientData/>
  </xdr:twoCellAnchor>
  <xdr:twoCellAnchor>
    <xdr:from>
      <xdr:col>7</xdr:col>
      <xdr:colOff>33337</xdr:colOff>
      <xdr:row>19</xdr:row>
      <xdr:rowOff>61913</xdr:rowOff>
    </xdr:from>
    <xdr:to>
      <xdr:col>7</xdr:col>
      <xdr:colOff>309562</xdr:colOff>
      <xdr:row>22</xdr:row>
      <xdr:rowOff>119063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 rot="18685233">
          <a:off x="4905375" y="3667125"/>
          <a:ext cx="6286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w1118</a:t>
          </a:r>
        </a:p>
      </xdr:txBody>
    </xdr:sp>
    <xdr:clientData/>
  </xdr:twoCellAnchor>
  <xdr:twoCellAnchor>
    <xdr:from>
      <xdr:col>9</xdr:col>
      <xdr:colOff>238125</xdr:colOff>
      <xdr:row>19</xdr:row>
      <xdr:rowOff>57151</xdr:rowOff>
    </xdr:from>
    <xdr:to>
      <xdr:col>9</xdr:col>
      <xdr:colOff>514350</xdr:colOff>
      <xdr:row>22</xdr:row>
      <xdr:rowOff>104776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 rot="18746179">
          <a:off x="6334125" y="3657601"/>
          <a:ext cx="6191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Rel</a:t>
          </a:r>
          <a:r>
            <a:rPr lang="en-IN" sz="1100" baseline="0"/>
            <a:t>E20</a:t>
          </a:r>
          <a:endParaRPr lang="en-IN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3</xdr:row>
      <xdr:rowOff>61912</xdr:rowOff>
    </xdr:from>
    <xdr:to>
      <xdr:col>10</xdr:col>
      <xdr:colOff>361950</xdr:colOff>
      <xdr:row>17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19</xdr:row>
      <xdr:rowOff>0</xdr:rowOff>
    </xdr:from>
    <xdr:to>
      <xdr:col>7</xdr:col>
      <xdr:colOff>190500</xdr:colOff>
      <xdr:row>20</xdr:row>
      <xdr:rowOff>67054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8949535">
          <a:off x="4648200" y="3810000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7</xdr:col>
      <xdr:colOff>247650</xdr:colOff>
      <xdr:row>18</xdr:row>
      <xdr:rowOff>171450</xdr:rowOff>
    </xdr:from>
    <xdr:to>
      <xdr:col>9</xdr:col>
      <xdr:colOff>476250</xdr:colOff>
      <xdr:row>20</xdr:row>
      <xdr:rowOff>48004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8949535">
          <a:off x="6153150" y="3790950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AntpGFPXUAS</a:t>
          </a:r>
          <a:r>
            <a:rPr lang="en-IN" sz="1100" baseline="0"/>
            <a:t> Rel</a:t>
          </a:r>
          <a:endParaRPr lang="en-IN" sz="1100"/>
        </a:p>
      </xdr:txBody>
    </xdr:sp>
    <xdr:clientData/>
  </xdr:twoCellAnchor>
  <xdr:twoCellAnchor>
    <xdr:from>
      <xdr:col>4</xdr:col>
      <xdr:colOff>200026</xdr:colOff>
      <xdr:row>5</xdr:row>
      <xdr:rowOff>133350</xdr:rowOff>
    </xdr:from>
    <xdr:to>
      <xdr:col>5</xdr:col>
      <xdr:colOff>38101</xdr:colOff>
      <xdr:row>16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3519489" y="2033587"/>
          <a:ext cx="1962150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1090612</xdr:colOff>
      <xdr:row>15</xdr:row>
      <xdr:rowOff>80962</xdr:rowOff>
    </xdr:from>
    <xdr:to>
      <xdr:col>7</xdr:col>
      <xdr:colOff>95250</xdr:colOff>
      <xdr:row>29</xdr:row>
      <xdr:rowOff>42862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1038225</xdr:colOff>
      <xdr:row>30</xdr:row>
      <xdr:rowOff>47625</xdr:rowOff>
    </xdr:from>
    <xdr:to>
      <xdr:col>5</xdr:col>
      <xdr:colOff>981075</xdr:colOff>
      <xdr:row>31</xdr:row>
      <xdr:rowOff>114679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 rot="18949535">
          <a:off x="5829300" y="5953125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5</xdr:col>
      <xdr:colOff>997336</xdr:colOff>
      <xdr:row>30</xdr:row>
      <xdr:rowOff>26646</xdr:rowOff>
    </xdr:from>
    <xdr:to>
      <xdr:col>6</xdr:col>
      <xdr:colOff>778323</xdr:colOff>
      <xdr:row>31</xdr:row>
      <xdr:rowOff>148967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 rot="18949535">
          <a:off x="7293361" y="5932146"/>
          <a:ext cx="1266887" cy="312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atin typeface="+mn-lt"/>
              <a:cs typeface="Times New Roman" panose="02020603050405020304" pitchFamily="18" charset="0"/>
            </a:rPr>
            <a:t>AntpGFPX</a:t>
          </a:r>
          <a:r>
            <a:rPr lang="en-IN" sz="1100" baseline="0">
              <a:latin typeface="+mn-lt"/>
              <a:cs typeface="Times New Roman" panose="02020603050405020304" pitchFamily="18" charset="0"/>
            </a:rPr>
            <a:t> RelRNAi</a:t>
          </a:r>
          <a:endParaRPr lang="en-IN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628654</xdr:colOff>
      <xdr:row>19</xdr:row>
      <xdr:rowOff>152400</xdr:rowOff>
    </xdr:from>
    <xdr:to>
      <xdr:col>4</xdr:col>
      <xdr:colOff>1076329</xdr:colOff>
      <xdr:row>26</xdr:row>
      <xdr:rowOff>66674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 rot="16200000">
          <a:off x="4962530" y="4305299"/>
          <a:ext cx="1362074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</a:rPr>
            <a:t>Crystal cell 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498229</xdr:colOff>
      <xdr:row>9</xdr:row>
      <xdr:rowOff>100762</xdr:rowOff>
    </xdr:from>
    <xdr:to>
      <xdr:col>15</xdr:col>
      <xdr:colOff>307032</xdr:colOff>
      <xdr:row>21</xdr:row>
      <xdr:rowOff>125605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748663-0D76-5841-8FDB-A125F537C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83736</xdr:colOff>
      <xdr:row>23</xdr:row>
      <xdr:rowOff>41870</xdr:rowOff>
    </xdr:from>
    <xdr:to>
      <xdr:col>10</xdr:col>
      <xdr:colOff>535693</xdr:colOff>
      <xdr:row>25</xdr:row>
      <xdr:rowOff>30163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41CB80-3B0A-6D4A-BF9E-407859A36070}"/>
            </a:ext>
          </a:extLst>
        </xdr:cNvPr>
        <xdr:cNvSpPr txBox="1"/>
      </xdr:nvSpPr>
      <xdr:spPr>
        <a:xfrm rot="18949535">
          <a:off x="10034395" y="4675277"/>
          <a:ext cx="1275364" cy="379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12</xdr:col>
      <xdr:colOff>708311</xdr:colOff>
      <xdr:row>23</xdr:row>
      <xdr:rowOff>52621</xdr:rowOff>
    </xdr:from>
    <xdr:to>
      <xdr:col>14</xdr:col>
      <xdr:colOff>336862</xdr:colOff>
      <xdr:row>25</xdr:row>
      <xdr:rowOff>154389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ADC3FF-7D4A-8F44-AA2A-DF89330B8863}"/>
            </a:ext>
          </a:extLst>
        </xdr:cNvPr>
        <xdr:cNvSpPr txBox="1"/>
      </xdr:nvSpPr>
      <xdr:spPr>
        <a:xfrm rot="18949535">
          <a:off x="13171244" y="4633088"/>
          <a:ext cx="1288018" cy="49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AntpGFPXUAS-Rel</a:t>
          </a:r>
          <a:r>
            <a:rPr lang="en-IN" sz="1100" baseline="0"/>
            <a:t> RNAi</a:t>
          </a:r>
          <a:endParaRPr lang="en-IN" sz="1100"/>
        </a:p>
      </xdr:txBody>
    </xdr:sp>
    <xdr:clientData/>
  </xdr:twoCellAnchor>
  <xdr:twoCellAnchor>
    <xdr:from>
      <xdr:col>9</xdr:col>
      <xdr:colOff>368299</xdr:colOff>
      <xdr:row>15</xdr:row>
      <xdr:rowOff>21167</xdr:rowOff>
    </xdr:from>
    <xdr:to>
      <xdr:col>9</xdr:col>
      <xdr:colOff>592665</xdr:colOff>
      <xdr:row>17</xdr:row>
      <xdr:rowOff>59266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FE3D5E-1AE8-0345-97D9-27E6954C43A3}"/>
            </a:ext>
          </a:extLst>
        </xdr:cNvPr>
        <xdr:cNvSpPr txBox="1"/>
      </xdr:nvSpPr>
      <xdr:spPr>
        <a:xfrm rot="16200000">
          <a:off x="10240432" y="3145367"/>
          <a:ext cx="427566" cy="22436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PSC</a:t>
          </a:r>
        </a:p>
      </xdr:txBody>
    </xdr:sp>
    <xdr:clientData/>
  </xdr:twoCellAnchor>
  <xdr:twoCellAnchor>
    <xdr:from>
      <xdr:col>14</xdr:col>
      <xdr:colOff>385232</xdr:colOff>
      <xdr:row>15</xdr:row>
      <xdr:rowOff>55033</xdr:rowOff>
    </xdr:from>
    <xdr:to>
      <xdr:col>14</xdr:col>
      <xdr:colOff>609598</xdr:colOff>
      <xdr:row>17</xdr:row>
      <xdr:rowOff>93132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B94F762-7CBF-DF41-857B-19E31540724D}"/>
            </a:ext>
          </a:extLst>
        </xdr:cNvPr>
        <xdr:cNvSpPr txBox="1"/>
      </xdr:nvSpPr>
      <xdr:spPr>
        <a:xfrm rot="16200000">
          <a:off x="14406032" y="3179233"/>
          <a:ext cx="427566" cy="22436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PSC</a:t>
          </a:r>
        </a:p>
      </xdr:txBody>
    </xdr:sp>
    <xdr:clientData/>
  </xdr:twoCellAnchor>
  <xdr:twoCellAnchor>
    <xdr:from>
      <xdr:col>10</xdr:col>
      <xdr:colOff>563031</xdr:colOff>
      <xdr:row>17</xdr:row>
      <xdr:rowOff>148166</xdr:rowOff>
    </xdr:from>
    <xdr:to>
      <xdr:col>10</xdr:col>
      <xdr:colOff>787397</xdr:colOff>
      <xdr:row>19</xdr:row>
      <xdr:rowOff>186266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4CB921-F1EE-9C40-933E-19F95B79D278}"/>
            </a:ext>
          </a:extLst>
        </xdr:cNvPr>
        <xdr:cNvSpPr txBox="1"/>
      </xdr:nvSpPr>
      <xdr:spPr>
        <a:xfrm rot="16200000">
          <a:off x="11264898" y="3661833"/>
          <a:ext cx="427566" cy="22436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MZ</a:t>
          </a:r>
        </a:p>
      </xdr:txBody>
    </xdr:sp>
    <xdr:clientData/>
  </xdr:twoCellAnchor>
  <xdr:twoCellAnchor>
    <xdr:from>
      <xdr:col>13</xdr:col>
      <xdr:colOff>173565</xdr:colOff>
      <xdr:row>17</xdr:row>
      <xdr:rowOff>173566</xdr:rowOff>
    </xdr:from>
    <xdr:to>
      <xdr:col>13</xdr:col>
      <xdr:colOff>397931</xdr:colOff>
      <xdr:row>20</xdr:row>
      <xdr:rowOff>16932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9459E43-E856-AC45-A085-2D0FB9C4CEA4}"/>
            </a:ext>
          </a:extLst>
        </xdr:cNvPr>
        <xdr:cNvSpPr txBox="1"/>
      </xdr:nvSpPr>
      <xdr:spPr>
        <a:xfrm rot="16200000">
          <a:off x="13364632" y="3687233"/>
          <a:ext cx="427566" cy="22436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MZ</a:t>
          </a:r>
        </a:p>
      </xdr:txBody>
    </xdr:sp>
    <xdr:clientData/>
  </xdr:twoCellAnchor>
  <xdr:twoCellAnchor>
    <xdr:from>
      <xdr:col>8</xdr:col>
      <xdr:colOff>10164</xdr:colOff>
      <xdr:row>9</xdr:row>
      <xdr:rowOff>152400</xdr:rowOff>
    </xdr:from>
    <xdr:to>
      <xdr:col>8</xdr:col>
      <xdr:colOff>477525</xdr:colOff>
      <xdr:row>21</xdr:row>
      <xdr:rowOff>88266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C654F9C-E2B5-094E-9161-8B8272AB2A39}"/>
            </a:ext>
          </a:extLst>
        </xdr:cNvPr>
        <xdr:cNvSpPr txBox="1"/>
      </xdr:nvSpPr>
      <xdr:spPr>
        <a:xfrm rot="16200000">
          <a:off x="8236272" y="2878772"/>
          <a:ext cx="2282826" cy="46736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Relish expression in the niche.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Relish%208&#61474;05&#61480;/relish%20final%2013&#61474;03/Panel%201/Panel%201%20main/excel%20files/Differentation%20index%20antpGFPXrel%20RNAi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Relish%208&#61474;05&#61480;/relish%20final%2013&#61474;03/Panel%201/panel%201%20supplementary&#61480;/excel%20files&#61480;/Mutant%20PSC%20cell%20count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Relish%208&#61474;05&#61480;/relish%20final%2013&#61474;03/Panel%201/panel%201%20supplementary&#61480;/excel%20files&#61480;/UAS%20relish%20overexpression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C15">
            <v>0.45450574555577128</v>
          </cell>
          <cell r="D15">
            <v>0.87158341461998667</v>
          </cell>
        </row>
        <row r="16">
          <cell r="C16">
            <v>9.5622543556509329E-2</v>
          </cell>
          <cell r="D16">
            <v>4.5865617885641287E-2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B12">
            <v>49</v>
          </cell>
          <cell r="C12">
            <v>78.875</v>
          </cell>
        </row>
        <row r="13">
          <cell r="B13">
            <v>4.3424811867344753</v>
          </cell>
          <cell r="C13">
            <v>5.2491495909881847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B15">
            <v>45.9</v>
          </cell>
          <cell r="C15">
            <v>21.9</v>
          </cell>
        </row>
        <row r="16">
          <cell r="B16">
            <v>3.4140233677518315</v>
          </cell>
          <cell r="C16">
            <v>4.6296148147911067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F27" sqref="F27"/>
    </sheetView>
  </sheetViews>
  <sheetFormatPr baseColWidth="10" defaultColWidth="8.83203125" defaultRowHeight="15" x14ac:dyDescent="0.2"/>
  <cols>
    <col min="1" max="1" width="18.33203125" customWidth="1"/>
    <col min="2" max="2" width="17.1640625" customWidth="1"/>
    <col min="3" max="3" width="20.6640625" customWidth="1"/>
    <col min="5" max="5" width="20.1640625" customWidth="1"/>
    <col min="6" max="6" width="20" customWidth="1"/>
  </cols>
  <sheetData>
    <row r="1" spans="1:6" x14ac:dyDescent="0.2">
      <c r="A1" s="1" t="s">
        <v>26</v>
      </c>
    </row>
    <row r="2" spans="1:6" x14ac:dyDescent="0.2">
      <c r="A2" s="2" t="s">
        <v>0</v>
      </c>
      <c r="B2" s="2" t="s">
        <v>1</v>
      </c>
      <c r="C2" s="2" t="s">
        <v>2</v>
      </c>
      <c r="E2" s="2" t="s">
        <v>3</v>
      </c>
      <c r="F2" s="2" t="s">
        <v>4</v>
      </c>
    </row>
    <row r="3" spans="1:6" x14ac:dyDescent="0.2">
      <c r="A3">
        <v>1</v>
      </c>
      <c r="B3">
        <v>58</v>
      </c>
      <c r="C3">
        <v>255</v>
      </c>
      <c r="E3">
        <v>53</v>
      </c>
      <c r="F3">
        <v>136</v>
      </c>
    </row>
    <row r="4" spans="1:6" x14ac:dyDescent="0.2">
      <c r="A4">
        <v>2</v>
      </c>
      <c r="B4">
        <v>53</v>
      </c>
      <c r="C4">
        <v>154</v>
      </c>
      <c r="E4">
        <v>54</v>
      </c>
      <c r="F4">
        <v>139</v>
      </c>
    </row>
    <row r="5" spans="1:6" x14ac:dyDescent="0.2">
      <c r="A5">
        <v>3</v>
      </c>
      <c r="B5">
        <v>45</v>
      </c>
      <c r="C5">
        <v>163</v>
      </c>
      <c r="E5">
        <v>54</v>
      </c>
      <c r="F5">
        <v>151</v>
      </c>
    </row>
    <row r="6" spans="1:6" x14ac:dyDescent="0.2">
      <c r="A6">
        <v>4</v>
      </c>
      <c r="B6">
        <v>47</v>
      </c>
      <c r="C6">
        <v>195</v>
      </c>
      <c r="E6">
        <v>54</v>
      </c>
      <c r="F6">
        <v>155</v>
      </c>
    </row>
    <row r="7" spans="1:6" x14ac:dyDescent="0.2">
      <c r="A7">
        <v>5</v>
      </c>
      <c r="B7">
        <v>35</v>
      </c>
      <c r="C7">
        <v>200</v>
      </c>
      <c r="E7">
        <v>55</v>
      </c>
      <c r="F7">
        <v>158</v>
      </c>
    </row>
    <row r="8" spans="1:6" x14ac:dyDescent="0.2">
      <c r="A8">
        <v>6</v>
      </c>
      <c r="B8">
        <v>55</v>
      </c>
      <c r="C8">
        <v>156</v>
      </c>
      <c r="E8">
        <v>55</v>
      </c>
      <c r="F8">
        <v>154</v>
      </c>
    </row>
    <row r="9" spans="1:6" x14ac:dyDescent="0.2">
      <c r="A9">
        <v>7</v>
      </c>
      <c r="B9">
        <v>46</v>
      </c>
      <c r="C9">
        <v>161</v>
      </c>
      <c r="E9">
        <v>55</v>
      </c>
      <c r="F9">
        <v>150</v>
      </c>
    </row>
    <row r="10" spans="1:6" x14ac:dyDescent="0.2">
      <c r="A10">
        <v>8</v>
      </c>
      <c r="B10">
        <v>38</v>
      </c>
      <c r="C10">
        <v>196</v>
      </c>
      <c r="E10">
        <v>56</v>
      </c>
      <c r="F10">
        <v>151</v>
      </c>
    </row>
    <row r="11" spans="1:6" x14ac:dyDescent="0.2">
      <c r="A11">
        <v>9</v>
      </c>
      <c r="B11">
        <v>54</v>
      </c>
      <c r="C11">
        <v>224</v>
      </c>
      <c r="E11">
        <v>67</v>
      </c>
      <c r="F11">
        <v>167</v>
      </c>
    </row>
    <row r="12" spans="1:6" x14ac:dyDescent="0.2">
      <c r="A12">
        <v>10</v>
      </c>
      <c r="B12">
        <v>40</v>
      </c>
      <c r="C12">
        <v>223</v>
      </c>
      <c r="E12">
        <v>58</v>
      </c>
      <c r="F12">
        <v>163</v>
      </c>
    </row>
    <row r="14" spans="1:6" x14ac:dyDescent="0.2">
      <c r="A14" s="1" t="s">
        <v>5</v>
      </c>
      <c r="B14">
        <f>SUM(B3:B13)</f>
        <v>471</v>
      </c>
      <c r="C14">
        <f t="shared" ref="C14:F14" si="0">SUM(C3:C13)</f>
        <v>1927</v>
      </c>
      <c r="E14">
        <f t="shared" si="0"/>
        <v>561</v>
      </c>
      <c r="F14">
        <f t="shared" si="0"/>
        <v>1524</v>
      </c>
    </row>
    <row r="15" spans="1:6" x14ac:dyDescent="0.2">
      <c r="A15" s="1" t="s">
        <v>6</v>
      </c>
      <c r="B15">
        <f>B14/10</f>
        <v>47.1</v>
      </c>
      <c r="C15">
        <f>C14/10</f>
        <v>192.7</v>
      </c>
      <c r="E15">
        <f>E14/10</f>
        <v>56.1</v>
      </c>
      <c r="F15">
        <f>F14/10</f>
        <v>152.4</v>
      </c>
    </row>
    <row r="16" spans="1:6" x14ac:dyDescent="0.2">
      <c r="A16" s="1" t="s">
        <v>7</v>
      </c>
      <c r="B16">
        <f>STDEV(B3:B12)</f>
        <v>7.809538327512648</v>
      </c>
      <c r="C16">
        <f>STDEV(C3:C12)</f>
        <v>34.286537688525272</v>
      </c>
      <c r="E16">
        <f>STDEV(E3:E12)</f>
        <v>4.0674862562084266</v>
      </c>
      <c r="F16">
        <f>STDEV(F3:F12)</f>
        <v>9.5707888912043195</v>
      </c>
    </row>
    <row r="17" spans="1:5" x14ac:dyDescent="0.2">
      <c r="A17" s="1" t="s">
        <v>8</v>
      </c>
      <c r="B17">
        <f>TTEST(B3:B12,C3:C12,2,3)</f>
        <v>1.3746172992505682E-7</v>
      </c>
      <c r="E17">
        <f>TTEST(E3:E12,F3:F12,2,3)</f>
        <v>1.2210246593317628E-12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6104-DAFF-7244-9C25-F9BD990C0308}">
  <dimension ref="A1:D18"/>
  <sheetViews>
    <sheetView tabSelected="1" zoomScale="86" workbookViewId="0">
      <selection activeCell="C18" sqref="C18"/>
    </sheetView>
  </sheetViews>
  <sheetFormatPr baseColWidth="10" defaultRowHeight="15" x14ac:dyDescent="0.2"/>
  <cols>
    <col min="1" max="1" width="41" bestFit="1" customWidth="1"/>
    <col min="2" max="2" width="15.6640625" bestFit="1" customWidth="1"/>
    <col min="3" max="3" width="11.83203125" bestFit="1" customWidth="1"/>
  </cols>
  <sheetData>
    <row r="1" spans="1:4" x14ac:dyDescent="0.2">
      <c r="A1" s="1" t="s">
        <v>30</v>
      </c>
    </row>
    <row r="3" spans="1:4" x14ac:dyDescent="0.2">
      <c r="B3" t="s">
        <v>25</v>
      </c>
      <c r="C3" s="2" t="s">
        <v>10</v>
      </c>
      <c r="D3" s="2" t="s">
        <v>11</v>
      </c>
    </row>
    <row r="4" spans="1:4" ht="16" x14ac:dyDescent="0.2">
      <c r="B4">
        <v>1</v>
      </c>
      <c r="C4" s="13">
        <v>0.56100000000000005</v>
      </c>
      <c r="D4" s="13">
        <v>0.17299999999999999</v>
      </c>
    </row>
    <row r="5" spans="1:4" ht="16" x14ac:dyDescent="0.2">
      <c r="B5">
        <v>2</v>
      </c>
      <c r="C5" s="13">
        <v>0.58099999999999996</v>
      </c>
      <c r="D5" s="13">
        <v>0.15</v>
      </c>
    </row>
    <row r="6" spans="1:4" ht="16" x14ac:dyDescent="0.2">
      <c r="B6">
        <v>3</v>
      </c>
      <c r="C6" s="13">
        <v>0.48</v>
      </c>
      <c r="D6" s="13">
        <v>0.32100000000000001</v>
      </c>
    </row>
    <row r="7" spans="1:4" ht="16" x14ac:dyDescent="0.2">
      <c r="B7">
        <v>4</v>
      </c>
      <c r="C7" s="13">
        <v>0.39500000000000002</v>
      </c>
      <c r="D7" s="13">
        <v>0.19600000000000001</v>
      </c>
    </row>
    <row r="8" spans="1:4" ht="16" x14ac:dyDescent="0.2">
      <c r="B8">
        <v>5</v>
      </c>
      <c r="C8" s="13">
        <v>0.49099999999999999</v>
      </c>
      <c r="D8" s="13">
        <v>0.25900000000000001</v>
      </c>
    </row>
    <row r="9" spans="1:4" ht="16" x14ac:dyDescent="0.2">
      <c r="B9">
        <v>6</v>
      </c>
      <c r="C9" s="13">
        <v>0.56000000000000005</v>
      </c>
      <c r="D9" s="13">
        <v>0.34100000000000003</v>
      </c>
    </row>
    <row r="10" spans="1:4" ht="16" x14ac:dyDescent="0.2">
      <c r="B10">
        <v>7</v>
      </c>
      <c r="C10" s="13">
        <v>0.45300000000000001</v>
      </c>
      <c r="D10" s="13">
        <v>0.32800000000000001</v>
      </c>
    </row>
    <row r="11" spans="1:4" ht="16" x14ac:dyDescent="0.2">
      <c r="B11">
        <v>8</v>
      </c>
      <c r="C11" s="13">
        <v>0.40300000000000002</v>
      </c>
      <c r="D11" s="13">
        <v>0.34699999999999998</v>
      </c>
    </row>
    <row r="12" spans="1:4" ht="16" x14ac:dyDescent="0.2">
      <c r="B12">
        <v>9</v>
      </c>
      <c r="C12" s="13">
        <v>0.41699999999999998</v>
      </c>
      <c r="D12" s="13">
        <v>0.13300000000000001</v>
      </c>
    </row>
    <row r="13" spans="1:4" ht="16" x14ac:dyDescent="0.2">
      <c r="B13">
        <v>10</v>
      </c>
      <c r="C13" s="13">
        <v>0.61899999999999999</v>
      </c>
      <c r="D13" s="13">
        <v>0.23</v>
      </c>
    </row>
    <row r="15" spans="1:4" x14ac:dyDescent="0.2">
      <c r="B15" s="1" t="s">
        <v>5</v>
      </c>
      <c r="C15">
        <f>SUM(C4:C13)</f>
        <v>4.96</v>
      </c>
      <c r="D15">
        <f>SUM(D4:D13)</f>
        <v>2.4779999999999998</v>
      </c>
    </row>
    <row r="16" spans="1:4" x14ac:dyDescent="0.2">
      <c r="B16" s="1" t="s">
        <v>6</v>
      </c>
      <c r="C16">
        <f>AVERAGE(C4:C13)</f>
        <v>0.496</v>
      </c>
      <c r="D16">
        <f>AVERAGE(D4:D13)</f>
        <v>0.24779999999999996</v>
      </c>
    </row>
    <row r="17" spans="2:4" x14ac:dyDescent="0.2">
      <c r="B17" s="1" t="s">
        <v>12</v>
      </c>
      <c r="C17">
        <f>STDEV(C4:C13)</f>
        <v>8.0205292150137344E-2</v>
      </c>
      <c r="D17">
        <f>STDEV(D4:D13)</f>
        <v>8.285301577023145E-2</v>
      </c>
    </row>
    <row r="18" spans="2:4" x14ac:dyDescent="0.2">
      <c r="B18" s="1" t="s">
        <v>8</v>
      </c>
      <c r="C18">
        <f>TTEST(C4:C13,D4:D12,2,3)</f>
        <v>8.4704414134855875E-6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B2" sqref="B2:C2"/>
    </sheetView>
  </sheetViews>
  <sheetFormatPr baseColWidth="10" defaultColWidth="8.83203125" defaultRowHeight="15" x14ac:dyDescent="0.2"/>
  <cols>
    <col min="1" max="1" width="20" bestFit="1" customWidth="1"/>
    <col min="2" max="2" width="15.5" bestFit="1" customWidth="1"/>
    <col min="3" max="3" width="17.5" bestFit="1" customWidth="1"/>
  </cols>
  <sheetData>
    <row r="1" spans="1:3" x14ac:dyDescent="0.2">
      <c r="A1" s="1" t="s">
        <v>9</v>
      </c>
    </row>
    <row r="2" spans="1:3" x14ac:dyDescent="0.2">
      <c r="A2" t="s">
        <v>25</v>
      </c>
      <c r="B2" s="2" t="s">
        <v>10</v>
      </c>
      <c r="C2" s="2" t="s">
        <v>11</v>
      </c>
    </row>
    <row r="3" spans="1:3" x14ac:dyDescent="0.2">
      <c r="A3">
        <v>1</v>
      </c>
      <c r="B3">
        <v>0.34513172207173398</v>
      </c>
      <c r="C3">
        <v>0.82611996238281205</v>
      </c>
    </row>
    <row r="4" spans="1:3" x14ac:dyDescent="0.2">
      <c r="A4">
        <v>2</v>
      </c>
      <c r="B4">
        <v>0.36058600100163202</v>
      </c>
      <c r="C4">
        <v>0.82950279854631304</v>
      </c>
    </row>
    <row r="5" spans="1:3" x14ac:dyDescent="0.2">
      <c r="A5">
        <v>3</v>
      </c>
      <c r="B5">
        <v>0.37844773312874003</v>
      </c>
      <c r="C5">
        <v>0.86318665039505305</v>
      </c>
    </row>
    <row r="6" spans="1:3" x14ac:dyDescent="0.2">
      <c r="A6">
        <v>4</v>
      </c>
      <c r="B6">
        <v>0.38084252606823399</v>
      </c>
      <c r="C6">
        <v>0.86419114674004005</v>
      </c>
    </row>
    <row r="7" spans="1:3" x14ac:dyDescent="0.2">
      <c r="A7">
        <v>5</v>
      </c>
      <c r="B7">
        <v>0.43674085064144702</v>
      </c>
      <c r="C7">
        <v>0.86675344705863799</v>
      </c>
    </row>
    <row r="8" spans="1:3" x14ac:dyDescent="0.2">
      <c r="A8">
        <v>6</v>
      </c>
      <c r="B8">
        <v>0.45166849705426299</v>
      </c>
      <c r="C8">
        <v>0.87529392284399499</v>
      </c>
    </row>
    <row r="9" spans="1:3" x14ac:dyDescent="0.2">
      <c r="A9">
        <v>7</v>
      </c>
      <c r="B9">
        <v>0.51518627278094298</v>
      </c>
      <c r="C9">
        <v>0.88160334499923898</v>
      </c>
    </row>
    <row r="10" spans="1:3" x14ac:dyDescent="0.2">
      <c r="A10">
        <v>8</v>
      </c>
      <c r="B10">
        <v>0.57291065276437503</v>
      </c>
      <c r="C10">
        <v>0.91246728368628804</v>
      </c>
    </row>
    <row r="11" spans="1:3" x14ac:dyDescent="0.2">
      <c r="A11">
        <v>9</v>
      </c>
      <c r="B11">
        <v>0.58499750972644005</v>
      </c>
      <c r="C11">
        <v>0.92013613109194503</v>
      </c>
    </row>
    <row r="12" spans="1:3" x14ac:dyDescent="0.2">
      <c r="A12">
        <v>10</v>
      </c>
      <c r="B12">
        <v>0.59220890980744201</v>
      </c>
      <c r="C12">
        <v>0.95437733092729005</v>
      </c>
    </row>
    <row r="13" spans="1:3" x14ac:dyDescent="0.2">
      <c r="A13">
        <v>11</v>
      </c>
      <c r="B13">
        <v>0.38084252606823399</v>
      </c>
      <c r="C13">
        <v>0.79378554214824104</v>
      </c>
    </row>
    <row r="14" spans="1:3" x14ac:dyDescent="0.2">
      <c r="A14" s="1" t="s">
        <v>5</v>
      </c>
      <c r="B14">
        <f>SUM(B3:B13)</f>
        <v>4.9995632011134843</v>
      </c>
      <c r="C14">
        <f>SUM(C3:C13)</f>
        <v>9.5874175608198531</v>
      </c>
    </row>
    <row r="15" spans="1:3" x14ac:dyDescent="0.2">
      <c r="A15" s="1" t="s">
        <v>6</v>
      </c>
      <c r="B15">
        <f>B14/11</f>
        <v>0.45450574555577128</v>
      </c>
      <c r="C15">
        <f>C14/11</f>
        <v>0.87158341461998667</v>
      </c>
    </row>
    <row r="16" spans="1:3" x14ac:dyDescent="0.2">
      <c r="A16" s="1" t="s">
        <v>12</v>
      </c>
      <c r="B16">
        <f>STDEV(B3:B13)</f>
        <v>9.5622543556509329E-2</v>
      </c>
      <c r="C16">
        <f>STDEV(C3:C13)</f>
        <v>4.5865617885641287E-2</v>
      </c>
    </row>
    <row r="17" spans="1:2" x14ac:dyDescent="0.2">
      <c r="A17" s="1" t="s">
        <v>8</v>
      </c>
      <c r="B17">
        <f>TTEST(B3:B13,C3:C13,2,3)</f>
        <v>2.3238646834422241E-9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/>
  </sheetViews>
  <sheetFormatPr baseColWidth="10" defaultColWidth="8.83203125" defaultRowHeight="15" x14ac:dyDescent="0.2"/>
  <cols>
    <col min="1" max="1" width="18" bestFit="1" customWidth="1"/>
    <col min="2" max="3" width="12" bestFit="1" customWidth="1"/>
  </cols>
  <sheetData>
    <row r="1" spans="1:3" x14ac:dyDescent="0.2">
      <c r="A1" s="1" t="s">
        <v>26</v>
      </c>
    </row>
    <row r="2" spans="1:3" x14ac:dyDescent="0.2">
      <c r="A2" s="2" t="s">
        <v>0</v>
      </c>
      <c r="B2" s="2" t="s">
        <v>13</v>
      </c>
      <c r="C2" s="2" t="s">
        <v>14</v>
      </c>
    </row>
    <row r="3" spans="1:3" x14ac:dyDescent="0.2">
      <c r="A3">
        <v>1</v>
      </c>
      <c r="B3">
        <v>45</v>
      </c>
      <c r="C3">
        <v>87</v>
      </c>
    </row>
    <row r="4" spans="1:3" x14ac:dyDescent="0.2">
      <c r="A4">
        <v>2</v>
      </c>
      <c r="B4">
        <v>46</v>
      </c>
      <c r="C4">
        <v>78</v>
      </c>
    </row>
    <row r="5" spans="1:3" x14ac:dyDescent="0.2">
      <c r="A5">
        <v>3</v>
      </c>
      <c r="B5">
        <v>47</v>
      </c>
      <c r="C5">
        <v>80</v>
      </c>
    </row>
    <row r="6" spans="1:3" x14ac:dyDescent="0.2">
      <c r="A6">
        <v>4</v>
      </c>
      <c r="B6">
        <v>53</v>
      </c>
      <c r="C6">
        <v>84</v>
      </c>
    </row>
    <row r="7" spans="1:3" x14ac:dyDescent="0.2">
      <c r="A7">
        <v>5</v>
      </c>
      <c r="B7">
        <v>54</v>
      </c>
      <c r="C7">
        <v>80</v>
      </c>
    </row>
    <row r="8" spans="1:3" x14ac:dyDescent="0.2">
      <c r="A8">
        <v>6</v>
      </c>
      <c r="B8">
        <v>55</v>
      </c>
      <c r="C8">
        <v>75</v>
      </c>
    </row>
    <row r="9" spans="1:3" x14ac:dyDescent="0.2">
      <c r="A9">
        <v>7</v>
      </c>
      <c r="B9">
        <v>48</v>
      </c>
      <c r="C9">
        <v>77</v>
      </c>
    </row>
    <row r="10" spans="1:3" x14ac:dyDescent="0.2">
      <c r="A10">
        <v>8</v>
      </c>
      <c r="B10">
        <v>44</v>
      </c>
      <c r="C10">
        <v>70</v>
      </c>
    </row>
    <row r="12" spans="1:3" x14ac:dyDescent="0.2">
      <c r="A12" s="1" t="s">
        <v>15</v>
      </c>
      <c r="B12">
        <f>SUM(B3:B11)</f>
        <v>392</v>
      </c>
      <c r="C12">
        <f>SUM(C3:C11)</f>
        <v>631</v>
      </c>
    </row>
    <row r="13" spans="1:3" x14ac:dyDescent="0.2">
      <c r="A13" s="1" t="s">
        <v>6</v>
      </c>
      <c r="B13">
        <f>B12/8</f>
        <v>49</v>
      </c>
      <c r="C13">
        <f>C12/8</f>
        <v>78.875</v>
      </c>
    </row>
    <row r="14" spans="1:3" x14ac:dyDescent="0.2">
      <c r="A14" s="1" t="s">
        <v>12</v>
      </c>
      <c r="B14">
        <f>STDEV(B3:B10)</f>
        <v>4.3424811867344753</v>
      </c>
      <c r="C14">
        <f>STDEV(C3:C10)</f>
        <v>5.2491495909881847</v>
      </c>
    </row>
    <row r="15" spans="1:3" x14ac:dyDescent="0.2">
      <c r="A15" s="1" t="s">
        <v>8</v>
      </c>
      <c r="B15">
        <f>TTEST(B3:B10,C3:C10,2,3)</f>
        <v>9.0332877967907854E-9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/>
  </sheetViews>
  <sheetFormatPr baseColWidth="10" defaultColWidth="8.83203125" defaultRowHeight="15" x14ac:dyDescent="0.2"/>
  <cols>
    <col min="1" max="1" width="18" bestFit="1" customWidth="1"/>
    <col min="2" max="2" width="15.5" bestFit="1" customWidth="1"/>
    <col min="3" max="3" width="22.33203125" bestFit="1" customWidth="1"/>
  </cols>
  <sheetData>
    <row r="1" spans="1:3" x14ac:dyDescent="0.2">
      <c r="A1" s="1" t="s">
        <v>26</v>
      </c>
    </row>
    <row r="2" spans="1:3" x14ac:dyDescent="0.2">
      <c r="A2" s="2" t="s">
        <v>16</v>
      </c>
      <c r="B2" s="2" t="s">
        <v>10</v>
      </c>
      <c r="C2" s="2" t="s">
        <v>17</v>
      </c>
    </row>
    <row r="3" spans="1:3" x14ac:dyDescent="0.2">
      <c r="A3">
        <v>1</v>
      </c>
      <c r="B3">
        <v>50</v>
      </c>
      <c r="C3">
        <v>20</v>
      </c>
    </row>
    <row r="4" spans="1:3" x14ac:dyDescent="0.2">
      <c r="A4">
        <v>2</v>
      </c>
      <c r="B4">
        <v>51</v>
      </c>
      <c r="C4">
        <v>25</v>
      </c>
    </row>
    <row r="5" spans="1:3" x14ac:dyDescent="0.2">
      <c r="A5">
        <v>3</v>
      </c>
      <c r="B5">
        <v>45</v>
      </c>
      <c r="C5">
        <v>23</v>
      </c>
    </row>
    <row r="6" spans="1:3" x14ac:dyDescent="0.2">
      <c r="A6">
        <v>4</v>
      </c>
      <c r="B6">
        <v>41</v>
      </c>
      <c r="C6">
        <v>18</v>
      </c>
    </row>
    <row r="7" spans="1:3" x14ac:dyDescent="0.2">
      <c r="A7">
        <v>5</v>
      </c>
      <c r="B7">
        <v>44</v>
      </c>
      <c r="C7">
        <v>28</v>
      </c>
    </row>
    <row r="8" spans="1:3" x14ac:dyDescent="0.2">
      <c r="A8">
        <v>6</v>
      </c>
      <c r="B8">
        <v>46</v>
      </c>
      <c r="C8">
        <v>15</v>
      </c>
    </row>
    <row r="9" spans="1:3" x14ac:dyDescent="0.2">
      <c r="A9">
        <v>7</v>
      </c>
      <c r="B9">
        <v>48</v>
      </c>
      <c r="C9">
        <v>21</v>
      </c>
    </row>
    <row r="10" spans="1:3" x14ac:dyDescent="0.2">
      <c r="A10">
        <v>8</v>
      </c>
      <c r="B10">
        <v>45</v>
      </c>
      <c r="C10">
        <v>27</v>
      </c>
    </row>
    <row r="11" spans="1:3" x14ac:dyDescent="0.2">
      <c r="A11">
        <v>9</v>
      </c>
      <c r="B11">
        <v>48</v>
      </c>
      <c r="C11">
        <v>16</v>
      </c>
    </row>
    <row r="12" spans="1:3" x14ac:dyDescent="0.2">
      <c r="A12">
        <v>10</v>
      </c>
      <c r="B12">
        <v>41</v>
      </c>
      <c r="C12">
        <v>26</v>
      </c>
    </row>
    <row r="13" spans="1:3" x14ac:dyDescent="0.2">
      <c r="A13" s="1" t="s">
        <v>15</v>
      </c>
      <c r="B13">
        <f>SUM(B3:B12)</f>
        <v>459</v>
      </c>
      <c r="C13">
        <f>SUM(C3:C12)</f>
        <v>219</v>
      </c>
    </row>
    <row r="14" spans="1:3" x14ac:dyDescent="0.2">
      <c r="A14" s="1" t="s">
        <v>6</v>
      </c>
      <c r="B14">
        <f>B13/10</f>
        <v>45.9</v>
      </c>
      <c r="C14">
        <f>C13/10</f>
        <v>21.9</v>
      </c>
    </row>
    <row r="15" spans="1:3" x14ac:dyDescent="0.2">
      <c r="A15" s="1" t="s">
        <v>12</v>
      </c>
      <c r="B15">
        <f>STDEV(B3:B12)</f>
        <v>3.4140233677518315</v>
      </c>
      <c r="C15">
        <f>STDEV(C3:C12)</f>
        <v>4.6296148147911067</v>
      </c>
    </row>
    <row r="16" spans="1:3" x14ac:dyDescent="0.2">
      <c r="A16" s="1" t="s">
        <v>8</v>
      </c>
      <c r="B16">
        <f>TTEST(B3:B12,C3:C12,2,3)</f>
        <v>3.3037529251199036E-10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A14" sqref="A14"/>
    </sheetView>
  </sheetViews>
  <sheetFormatPr baseColWidth="10" defaultColWidth="8.83203125" defaultRowHeight="15" x14ac:dyDescent="0.2"/>
  <cols>
    <col min="1" max="1" width="17.6640625" customWidth="1"/>
    <col min="2" max="2" width="18.33203125" customWidth="1"/>
    <col min="3" max="3" width="21.83203125" customWidth="1"/>
    <col min="4" max="4" width="18.83203125" customWidth="1"/>
    <col min="5" max="5" width="22.5" customWidth="1"/>
    <col min="6" max="6" width="22.33203125" customWidth="1"/>
    <col min="7" max="7" width="17.5" customWidth="1"/>
  </cols>
  <sheetData>
    <row r="1" spans="1:7" x14ac:dyDescent="0.2">
      <c r="A1" s="1" t="s">
        <v>22</v>
      </c>
    </row>
    <row r="2" spans="1:7" x14ac:dyDescent="0.2">
      <c r="A2" s="9" t="s">
        <v>25</v>
      </c>
      <c r="B2" s="3" t="s">
        <v>18</v>
      </c>
      <c r="C2" s="4"/>
      <c r="D2" s="4"/>
      <c r="E2" s="11" t="s">
        <v>19</v>
      </c>
      <c r="F2" s="5"/>
      <c r="G2" s="4"/>
    </row>
    <row r="3" spans="1:7" ht="28" x14ac:dyDescent="0.2">
      <c r="A3" s="6"/>
      <c r="B3" s="10" t="s">
        <v>20</v>
      </c>
      <c r="C3" s="10" t="s">
        <v>21</v>
      </c>
      <c r="D3" s="10" t="s">
        <v>22</v>
      </c>
      <c r="E3" s="10" t="s">
        <v>20</v>
      </c>
      <c r="F3" s="10" t="s">
        <v>21</v>
      </c>
      <c r="G3" s="10" t="s">
        <v>22</v>
      </c>
    </row>
    <row r="4" spans="1:7" x14ac:dyDescent="0.2">
      <c r="A4" s="6">
        <v>1</v>
      </c>
      <c r="B4" s="7">
        <v>1118</v>
      </c>
      <c r="C4" s="7">
        <v>111</v>
      </c>
      <c r="D4" s="7">
        <f t="shared" ref="D4:D11" si="0">C4/B4</f>
        <v>9.9284436493738817E-2</v>
      </c>
      <c r="E4" s="7">
        <v>1646</v>
      </c>
      <c r="F4" s="7">
        <v>136</v>
      </c>
      <c r="G4" s="7">
        <f t="shared" ref="G4:G13" si="1">F4/E4</f>
        <v>8.2624544349939252E-2</v>
      </c>
    </row>
    <row r="5" spans="1:7" x14ac:dyDescent="0.2">
      <c r="A5" s="6">
        <v>2</v>
      </c>
      <c r="B5" s="7">
        <v>1559</v>
      </c>
      <c r="C5" s="7">
        <v>144</v>
      </c>
      <c r="D5" s="7">
        <f t="shared" si="0"/>
        <v>9.2366901860166772E-2</v>
      </c>
      <c r="E5" s="7">
        <v>1422</v>
      </c>
      <c r="F5" s="7">
        <v>95</v>
      </c>
      <c r="G5" s="7">
        <f t="shared" si="1"/>
        <v>6.6807313642756674E-2</v>
      </c>
    </row>
    <row r="6" spans="1:7" x14ac:dyDescent="0.2">
      <c r="A6" s="6">
        <v>3</v>
      </c>
      <c r="B6" s="7">
        <v>2995</v>
      </c>
      <c r="C6" s="7">
        <v>127</v>
      </c>
      <c r="D6" s="7">
        <f t="shared" si="0"/>
        <v>4.2404006677796327E-2</v>
      </c>
      <c r="E6" s="7">
        <v>1067</v>
      </c>
      <c r="F6" s="7">
        <v>47</v>
      </c>
      <c r="G6" s="7">
        <f t="shared" si="1"/>
        <v>4.4048734770384255E-2</v>
      </c>
    </row>
    <row r="7" spans="1:7" x14ac:dyDescent="0.2">
      <c r="A7" s="6">
        <v>4</v>
      </c>
      <c r="B7" s="7">
        <v>2887</v>
      </c>
      <c r="C7" s="7">
        <v>103</v>
      </c>
      <c r="D7" s="7">
        <f t="shared" si="0"/>
        <v>3.5677173536543122E-2</v>
      </c>
      <c r="E7" s="7">
        <v>1114</v>
      </c>
      <c r="F7" s="7">
        <v>54</v>
      </c>
      <c r="G7" s="7">
        <f t="shared" si="1"/>
        <v>4.8473967684021541E-2</v>
      </c>
    </row>
    <row r="8" spans="1:7" x14ac:dyDescent="0.2">
      <c r="A8" s="6">
        <v>5</v>
      </c>
      <c r="B8" s="7">
        <v>3135</v>
      </c>
      <c r="C8" s="7">
        <v>115</v>
      </c>
      <c r="D8" s="7">
        <f t="shared" si="0"/>
        <v>3.6682615629984053E-2</v>
      </c>
      <c r="E8" s="7">
        <v>1435</v>
      </c>
      <c r="F8" s="7">
        <v>118</v>
      </c>
      <c r="G8" s="7">
        <f t="shared" si="1"/>
        <v>8.2229965156794427E-2</v>
      </c>
    </row>
    <row r="9" spans="1:7" x14ac:dyDescent="0.2">
      <c r="A9" s="6">
        <v>6</v>
      </c>
      <c r="B9" s="7">
        <v>3313</v>
      </c>
      <c r="C9" s="7">
        <v>101</v>
      </c>
      <c r="D9" s="7">
        <f t="shared" si="0"/>
        <v>3.0485964382734682E-2</v>
      </c>
      <c r="E9" s="7">
        <v>1893</v>
      </c>
      <c r="F9" s="7">
        <v>70</v>
      </c>
      <c r="G9" s="7">
        <f t="shared" si="1"/>
        <v>3.6978341257263604E-2</v>
      </c>
    </row>
    <row r="10" spans="1:7" x14ac:dyDescent="0.2">
      <c r="A10" s="6">
        <v>7</v>
      </c>
      <c r="B10" s="7">
        <v>3345</v>
      </c>
      <c r="C10" s="7">
        <v>129</v>
      </c>
      <c r="D10" s="7">
        <f t="shared" si="0"/>
        <v>3.8565022421524667E-2</v>
      </c>
      <c r="E10" s="7">
        <v>1869</v>
      </c>
      <c r="F10" s="7">
        <v>70</v>
      </c>
      <c r="G10" s="7">
        <f t="shared" si="1"/>
        <v>3.7453183520599252E-2</v>
      </c>
    </row>
    <row r="11" spans="1:7" x14ac:dyDescent="0.2">
      <c r="A11" s="6">
        <v>8</v>
      </c>
      <c r="B11" s="7">
        <v>1506</v>
      </c>
      <c r="C11" s="7">
        <v>130</v>
      </c>
      <c r="D11" s="7">
        <f t="shared" si="0"/>
        <v>8.632138114209828E-2</v>
      </c>
      <c r="E11" s="7">
        <v>3084</v>
      </c>
      <c r="F11" s="7">
        <v>100</v>
      </c>
      <c r="G11" s="7">
        <f t="shared" si="1"/>
        <v>3.2425421530479899E-2</v>
      </c>
    </row>
    <row r="12" spans="1:7" x14ac:dyDescent="0.2">
      <c r="A12" s="6">
        <v>9</v>
      </c>
      <c r="B12" s="8"/>
      <c r="C12" s="8"/>
      <c r="D12" s="8"/>
      <c r="E12" s="7">
        <v>1773</v>
      </c>
      <c r="F12" s="7">
        <v>71</v>
      </c>
      <c r="G12" s="7">
        <f t="shared" si="1"/>
        <v>4.0045121263395378E-2</v>
      </c>
    </row>
    <row r="13" spans="1:7" x14ac:dyDescent="0.2">
      <c r="A13" s="6">
        <v>10</v>
      </c>
      <c r="B13" s="8"/>
      <c r="C13" s="8"/>
      <c r="D13" s="8"/>
      <c r="E13" s="7">
        <v>1901</v>
      </c>
      <c r="F13" s="7">
        <v>78</v>
      </c>
      <c r="G13" s="7">
        <f t="shared" si="1"/>
        <v>4.1031036296685953E-2</v>
      </c>
    </row>
    <row r="14" spans="1:7" x14ac:dyDescent="0.2">
      <c r="B14" s="8"/>
      <c r="C14" s="8"/>
      <c r="E14" s="8"/>
      <c r="F14" s="8"/>
    </row>
    <row r="15" spans="1:7" x14ac:dyDescent="0.2">
      <c r="B15" s="8"/>
      <c r="C15" s="8"/>
      <c r="E15" s="8"/>
      <c r="F15" s="8"/>
    </row>
    <row r="16" spans="1:7" x14ac:dyDescent="0.2">
      <c r="B16" s="8"/>
      <c r="C16" s="8"/>
      <c r="E16" s="8"/>
      <c r="F16" s="8"/>
    </row>
    <row r="17" spans="1:7" x14ac:dyDescent="0.2">
      <c r="B17" s="3" t="s">
        <v>18</v>
      </c>
      <c r="C17" s="11" t="s">
        <v>19</v>
      </c>
      <c r="E17" s="8"/>
      <c r="F17" s="8"/>
      <c r="G17" s="8"/>
    </row>
    <row r="18" spans="1:7" ht="17" x14ac:dyDescent="0.2">
      <c r="A18" s="12" t="s">
        <v>15</v>
      </c>
      <c r="B18" s="7">
        <f>SUM(D4:D11)</f>
        <v>0.46178750214458664</v>
      </c>
      <c r="C18" s="7">
        <f>SUM(G4:G13)</f>
        <v>0.5121176294723202</v>
      </c>
      <c r="D18" s="8"/>
      <c r="E18" s="8"/>
      <c r="F18" s="8"/>
      <c r="G18" s="8"/>
    </row>
    <row r="19" spans="1:7" ht="17" x14ac:dyDescent="0.2">
      <c r="A19" s="12" t="s">
        <v>23</v>
      </c>
      <c r="B19" s="7">
        <f>B18/8</f>
        <v>5.772343776807333E-2</v>
      </c>
      <c r="C19" s="7">
        <f>C18/10</f>
        <v>5.1211762947232023E-2</v>
      </c>
    </row>
    <row r="20" spans="1:7" ht="34" x14ac:dyDescent="0.2">
      <c r="A20" s="12" t="s">
        <v>12</v>
      </c>
      <c r="B20" s="7">
        <f>STDEV(D4:D11)</f>
        <v>2.9320135332346235E-2</v>
      </c>
      <c r="C20" s="7">
        <f>STDEV(G4:G13)</f>
        <v>1.8926976359824991E-2</v>
      </c>
    </row>
    <row r="21" spans="1:7" ht="17" x14ac:dyDescent="0.2">
      <c r="A21" s="12" t="s">
        <v>24</v>
      </c>
      <c r="B21" s="7">
        <f>TTEST(D4:D11,G4:G13,2,3)</f>
        <v>0.59687236934610288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E9B9-DBBE-BC4F-8614-3F1519B12233}">
  <dimension ref="A1:G17"/>
  <sheetViews>
    <sheetView zoomScale="125" workbookViewId="0">
      <selection activeCell="F17" sqref="F17"/>
    </sheetView>
  </sheetViews>
  <sheetFormatPr baseColWidth="10" defaultRowHeight="15" x14ac:dyDescent="0.2"/>
  <cols>
    <col min="1" max="1" width="26" bestFit="1" customWidth="1"/>
    <col min="2" max="2" width="17" bestFit="1" customWidth="1"/>
    <col min="3" max="3" width="14.1640625" bestFit="1" customWidth="1"/>
    <col min="4" max="4" width="12.6640625" bestFit="1" customWidth="1"/>
    <col min="6" max="6" width="15.6640625" bestFit="1" customWidth="1"/>
    <col min="7" max="7" width="12.6640625" bestFit="1" customWidth="1"/>
  </cols>
  <sheetData>
    <row r="1" spans="1:7" ht="17" x14ac:dyDescent="0.2">
      <c r="A1" s="14" t="s">
        <v>27</v>
      </c>
      <c r="C1" s="2" t="s">
        <v>10</v>
      </c>
      <c r="F1" s="2" t="s">
        <v>2</v>
      </c>
    </row>
    <row r="2" spans="1:7" x14ac:dyDescent="0.2">
      <c r="B2" s="2" t="s">
        <v>0</v>
      </c>
    </row>
    <row r="3" spans="1:7" x14ac:dyDescent="0.2">
      <c r="B3">
        <v>1</v>
      </c>
      <c r="C3" s="1" t="s">
        <v>28</v>
      </c>
      <c r="D3" s="1" t="s">
        <v>29</v>
      </c>
      <c r="F3" s="1" t="s">
        <v>28</v>
      </c>
      <c r="G3" s="1" t="s">
        <v>29</v>
      </c>
    </row>
    <row r="4" spans="1:7" ht="16" x14ac:dyDescent="0.2">
      <c r="B4">
        <v>2</v>
      </c>
      <c r="C4" s="13">
        <v>35.741</v>
      </c>
      <c r="D4" s="13">
        <v>45.524000000000001</v>
      </c>
      <c r="E4" s="13"/>
      <c r="F4" s="13">
        <v>19.064</v>
      </c>
      <c r="G4" s="13">
        <v>36.045999999999999</v>
      </c>
    </row>
    <row r="5" spans="1:7" ht="16" x14ac:dyDescent="0.2">
      <c r="B5">
        <v>3</v>
      </c>
      <c r="C5" s="13">
        <v>43.752000000000002</v>
      </c>
      <c r="D5" s="13">
        <v>44.366</v>
      </c>
      <c r="E5" s="13"/>
      <c r="F5" s="13">
        <v>15.648</v>
      </c>
      <c r="G5" s="13">
        <v>36.811</v>
      </c>
    </row>
    <row r="6" spans="1:7" ht="16" x14ac:dyDescent="0.2">
      <c r="B6">
        <v>4</v>
      </c>
      <c r="C6" s="13">
        <v>40.197000000000003</v>
      </c>
      <c r="D6" s="13">
        <v>41.279000000000003</v>
      </c>
      <c r="E6" s="13"/>
      <c r="F6" s="13">
        <v>13.840999999999999</v>
      </c>
      <c r="G6" s="13">
        <v>32.868000000000002</v>
      </c>
    </row>
    <row r="7" spans="1:7" ht="16" x14ac:dyDescent="0.2">
      <c r="B7">
        <v>5</v>
      </c>
      <c r="C7" s="13">
        <v>43.304000000000002</v>
      </c>
      <c r="D7" s="13">
        <v>36.872999999999998</v>
      </c>
      <c r="E7" s="13"/>
      <c r="F7" s="13">
        <v>17.914000000000001</v>
      </c>
      <c r="G7" s="13">
        <v>38.402999999999999</v>
      </c>
    </row>
    <row r="8" spans="1:7" ht="16" x14ac:dyDescent="0.2">
      <c r="B8">
        <v>6</v>
      </c>
      <c r="C8" s="13">
        <v>32.798999999999999</v>
      </c>
      <c r="D8" s="13">
        <v>38.529000000000003</v>
      </c>
      <c r="E8" s="13"/>
      <c r="F8" s="13">
        <v>20.07</v>
      </c>
      <c r="G8" s="13">
        <v>37.697000000000003</v>
      </c>
    </row>
    <row r="9" spans="1:7" ht="16" x14ac:dyDescent="0.2">
      <c r="B9">
        <v>7</v>
      </c>
      <c r="C9" s="13">
        <v>41.427</v>
      </c>
      <c r="D9" s="13">
        <v>40.113</v>
      </c>
      <c r="E9" s="13"/>
      <c r="F9" s="13">
        <v>19.777999999999999</v>
      </c>
      <c r="G9" s="13">
        <v>41.59</v>
      </c>
    </row>
    <row r="10" spans="1:7" ht="16" x14ac:dyDescent="0.2">
      <c r="B10">
        <v>8</v>
      </c>
      <c r="C10" s="13">
        <v>34.749000000000002</v>
      </c>
      <c r="D10" s="13">
        <v>30.745999999999999</v>
      </c>
      <c r="E10" s="13"/>
      <c r="F10" s="13">
        <v>18.282</v>
      </c>
      <c r="G10" s="13">
        <v>46.963000000000001</v>
      </c>
    </row>
    <row r="11" spans="1:7" ht="16" x14ac:dyDescent="0.2">
      <c r="B11">
        <v>9</v>
      </c>
      <c r="C11" s="13">
        <v>37.612000000000002</v>
      </c>
      <c r="D11" s="13">
        <v>40.89</v>
      </c>
      <c r="E11" s="13"/>
      <c r="F11" s="13">
        <v>16.89</v>
      </c>
      <c r="G11" s="13">
        <v>47.22</v>
      </c>
    </row>
    <row r="12" spans="1:7" ht="16" x14ac:dyDescent="0.2">
      <c r="B12">
        <v>10</v>
      </c>
      <c r="C12" s="13">
        <v>34.475000000000001</v>
      </c>
      <c r="D12" s="13">
        <v>40.975999999999999</v>
      </c>
      <c r="E12" s="13"/>
      <c r="F12" s="13">
        <v>14.224</v>
      </c>
      <c r="G12" s="13">
        <v>35.624000000000002</v>
      </c>
    </row>
    <row r="14" spans="1:7" x14ac:dyDescent="0.2">
      <c r="B14" s="1" t="s">
        <v>5</v>
      </c>
      <c r="C14">
        <f>SUM(C4:C12)</f>
        <v>344.05600000000004</v>
      </c>
      <c r="D14">
        <f t="shared" ref="D14:G14" si="0">SUM(D4:D12)</f>
        <v>359.29599999999999</v>
      </c>
      <c r="F14">
        <f t="shared" si="0"/>
        <v>155.71099999999998</v>
      </c>
      <c r="G14">
        <f t="shared" si="0"/>
        <v>353.22199999999998</v>
      </c>
    </row>
    <row r="15" spans="1:7" x14ac:dyDescent="0.2">
      <c r="B15" s="1" t="s">
        <v>6</v>
      </c>
      <c r="C15">
        <f>AVERAGE(C4:C12)</f>
        <v>38.228444444444449</v>
      </c>
      <c r="D15">
        <f t="shared" ref="D15:G15" si="1">AVERAGE(D4:D12)</f>
        <v>39.921777777777777</v>
      </c>
      <c r="F15">
        <f t="shared" si="1"/>
        <v>17.301222222222222</v>
      </c>
      <c r="G15">
        <f t="shared" si="1"/>
        <v>39.24688888888889</v>
      </c>
    </row>
    <row r="16" spans="1:7" x14ac:dyDescent="0.2">
      <c r="B16" s="1" t="s">
        <v>7</v>
      </c>
      <c r="C16">
        <f>STDEV(C4:C12)</f>
        <v>4.0715173495611907</v>
      </c>
      <c r="D16">
        <f t="shared" ref="D16:G16" si="2">STDEV(D4:D12)</f>
        <v>4.3372404181050683</v>
      </c>
      <c r="F16">
        <f t="shared" si="2"/>
        <v>2.3073265794950841</v>
      </c>
      <c r="G16">
        <f t="shared" si="2"/>
        <v>5.0213063152043702</v>
      </c>
    </row>
    <row r="17" spans="2:6" x14ac:dyDescent="0.2">
      <c r="B17" s="1" t="s">
        <v>8</v>
      </c>
      <c r="C17">
        <f>TTEST(C4:C12,F4:F12,2,3)</f>
        <v>7.4433764789636953E-9</v>
      </c>
      <c r="F17">
        <f>TTEST(D4:D12,G4:G12,2,3)</f>
        <v>0.76427355887645532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Niche cell prolifertaion </vt:lpstr>
      <vt:lpstr>MZ to total LG ratio</vt:lpstr>
      <vt:lpstr>Differentiation index</vt:lpstr>
      <vt:lpstr>Mutant cell prolifertion</vt:lpstr>
      <vt:lpstr>Relish overexpression data</vt:lpstr>
      <vt:lpstr>Crystal cell index</vt:lpstr>
      <vt:lpstr>Relish intensity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</dc:creator>
  <cp:lastModifiedBy>Microsoft Office User</cp:lastModifiedBy>
  <dcterms:created xsi:type="dcterms:W3CDTF">2020-02-26T10:52:49Z</dcterms:created>
  <dcterms:modified xsi:type="dcterms:W3CDTF">2021-01-15T15:24:02Z</dcterms:modified>
</cp:coreProperties>
</file>