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parvathyramesh/Desktop/Rel to be uploaded 2021/elife source file/"/>
    </mc:Choice>
  </mc:AlternateContent>
  <xr:revisionPtr revIDLastSave="0" documentId="13_ncr:1_{83313B52-6D7F-374E-8CEA-973A92B4DD15}" xr6:coauthVersionLast="46" xr6:coauthVersionMax="46" xr10:uidLastSave="{00000000-0000-0000-0000-000000000000}"/>
  <bookViews>
    <workbookView xWindow="460" yWindow="1300" windowWidth="25140" windowHeight="13800" xr2:uid="{00000000-000D-0000-FFFF-FFFF00000000}"/>
  </bookViews>
  <sheets>
    <sheet name="EdU quantitation" sheetId="1" r:id="rId1"/>
    <sheet name="Mitotic index" sheetId="2" r:id="rId2"/>
    <sheet name="Cell cycle analysis" sheetId="4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D60" i="1"/>
  <c r="C60" i="1"/>
  <c r="B60" i="1"/>
  <c r="J59" i="1"/>
  <c r="I59" i="1"/>
  <c r="H59" i="1"/>
  <c r="G59" i="1"/>
  <c r="E59" i="1"/>
  <c r="D59" i="1"/>
  <c r="C59" i="1"/>
  <c r="B59" i="1"/>
  <c r="J57" i="1"/>
  <c r="J58" i="1" s="1"/>
  <c r="I57" i="1"/>
  <c r="I58" i="1" s="1"/>
  <c r="H57" i="1"/>
  <c r="H58" i="1" s="1"/>
  <c r="G57" i="1"/>
  <c r="G58" i="1" s="1"/>
  <c r="E57" i="1"/>
  <c r="E58" i="1" s="1"/>
  <c r="D57" i="1"/>
  <c r="D58" i="1" s="1"/>
  <c r="C57" i="1"/>
  <c r="C58" i="1" s="1"/>
  <c r="B57" i="1"/>
  <c r="B58" i="1" s="1"/>
  <c r="S10" i="4"/>
  <c r="Q10" i="4"/>
  <c r="O10" i="4"/>
  <c r="K34" i="4"/>
  <c r="L34" i="4"/>
  <c r="J34" i="4"/>
  <c r="L15" i="4"/>
  <c r="K15" i="4"/>
  <c r="J15" i="4"/>
  <c r="S6" i="4"/>
  <c r="Q6" i="4"/>
  <c r="O6" i="4"/>
  <c r="C21" i="2" l="1"/>
  <c r="D20" i="2" l="1"/>
  <c r="C20" i="2"/>
  <c r="C19" i="2"/>
  <c r="D18" i="2"/>
  <c r="D19" i="2" s="1"/>
  <c r="C18" i="2"/>
  <c r="E31" i="1" l="1"/>
  <c r="D31" i="1"/>
  <c r="C31" i="1"/>
  <c r="B31" i="1"/>
  <c r="H30" i="1"/>
  <c r="I30" i="1"/>
  <c r="J30" i="1"/>
  <c r="G30" i="1"/>
  <c r="C30" i="1"/>
  <c r="D30" i="1"/>
  <c r="E30" i="1"/>
  <c r="B30" i="1"/>
  <c r="H28" i="1"/>
  <c r="H29" i="1" s="1"/>
  <c r="I28" i="1"/>
  <c r="I29" i="1" s="1"/>
  <c r="J28" i="1"/>
  <c r="J29" i="1" s="1"/>
  <c r="G28" i="1"/>
  <c r="G29" i="1" s="1"/>
  <c r="C28" i="1"/>
  <c r="C29" i="1" s="1"/>
  <c r="D28" i="1"/>
  <c r="D29" i="1" s="1"/>
  <c r="E28" i="1"/>
  <c r="E29" i="1" s="1"/>
  <c r="B28" i="1"/>
  <c r="B29" i="1" s="1"/>
  <c r="E15" i="1"/>
  <c r="D15" i="1"/>
  <c r="C15" i="1"/>
  <c r="B15" i="1"/>
  <c r="H14" i="1"/>
  <c r="I14" i="1"/>
  <c r="J14" i="1"/>
  <c r="G14" i="1"/>
  <c r="C14" i="1"/>
  <c r="D14" i="1"/>
  <c r="E14" i="1"/>
  <c r="B14" i="1"/>
  <c r="D12" i="1"/>
  <c r="D13" i="1" s="1"/>
  <c r="H12" i="1"/>
  <c r="H13" i="1" s="1"/>
  <c r="I12" i="1"/>
  <c r="I13" i="1" s="1"/>
  <c r="J12" i="1"/>
  <c r="J13" i="1" s="1"/>
  <c r="G12" i="1"/>
  <c r="G13" i="1" s="1"/>
  <c r="C12" i="1"/>
  <c r="C13" i="1" s="1"/>
  <c r="E12" i="1"/>
  <c r="E13" i="1" s="1"/>
  <c r="B12" i="1"/>
  <c r="B13" i="1" s="1"/>
</calcChain>
</file>

<file path=xl/sharedStrings.xml><?xml version="1.0" encoding="utf-8"?>
<sst xmlns="http://schemas.openxmlformats.org/spreadsheetml/2006/main" count="84" uniqueCount="37">
  <si>
    <t>54 hrs</t>
  </si>
  <si>
    <t>64 hrs</t>
  </si>
  <si>
    <t>86hrs</t>
  </si>
  <si>
    <t>EdU incorporation</t>
  </si>
  <si>
    <t>AntpGFPxw1118</t>
  </si>
  <si>
    <t>AntpGFPxRelRNAi</t>
  </si>
  <si>
    <t>sl/no</t>
  </si>
  <si>
    <t>sum</t>
  </si>
  <si>
    <t>Average</t>
  </si>
  <si>
    <t>Standard deviation</t>
  </si>
  <si>
    <t>Ttest</t>
  </si>
  <si>
    <t>Niche proliferation</t>
  </si>
  <si>
    <t>AntpGFPxW11118</t>
  </si>
  <si>
    <t>AntpGFPxRelish RNAi</t>
  </si>
  <si>
    <t>Mitotic index</t>
  </si>
  <si>
    <t>Serial no</t>
  </si>
  <si>
    <t>average</t>
  </si>
  <si>
    <t>standard deviation</t>
  </si>
  <si>
    <t>96 hrs</t>
  </si>
  <si>
    <t>86 hrs</t>
  </si>
  <si>
    <t>Fucci redxw1118</t>
  </si>
  <si>
    <t>Red cells</t>
  </si>
  <si>
    <t>Green cells</t>
  </si>
  <si>
    <t>Yellow cells</t>
  </si>
  <si>
    <t>Red only cells</t>
  </si>
  <si>
    <t>Green only cells</t>
  </si>
  <si>
    <t>Total cell number</t>
  </si>
  <si>
    <t>% of G1</t>
  </si>
  <si>
    <t>% of S</t>
  </si>
  <si>
    <t>% of G2-M</t>
  </si>
  <si>
    <t>Fucci redxRelRNAi</t>
  </si>
  <si>
    <t>t test</t>
  </si>
  <si>
    <t>cell cycle analysis</t>
  </si>
  <si>
    <t>Percentage of EdU incorporation in the PSC</t>
  </si>
  <si>
    <t>AntpGal4/+</t>
  </si>
  <si>
    <t>AntpGal4/UAS Rel RNAi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</si>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</sst>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Arial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2099999999999"/>
          <c:y val="5.1655699999999999E-2"/>
          <c:w val="0.88687899999999997"/>
          <c:h val="0.66684699999999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[1]Sheet3!$H$17</c:f>
              <c:strCache>
                <c:ptCount val="1"/>
                <c:pt idx="0">
                  <c:v>Wild type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[1]Sheet3!$I$19:$L$19</c:f>
                <c:numCache>
                  <c:formatCode>General</c:formatCode>
                  <c:ptCount val="4"/>
                  <c:pt idx="0">
                    <c:v>1.21</c:v>
                  </c:pt>
                  <c:pt idx="1">
                    <c:v>0.75</c:v>
                  </c:pt>
                  <c:pt idx="2">
                    <c:v>2.16</c:v>
                  </c:pt>
                  <c:pt idx="3">
                    <c:v>1.77281052085584</c:v>
                  </c:pt>
                </c:numCache>
              </c:numRef>
            </c:plus>
            <c:minus>
              <c:numRef>
                <c:f>[1]Sheet3!$I$19:$L$19</c:f>
                <c:numCache>
                  <c:formatCode>General</c:formatCode>
                  <c:ptCount val="4"/>
                  <c:pt idx="0">
                    <c:v>1.21</c:v>
                  </c:pt>
                  <c:pt idx="1">
                    <c:v>0.75</c:v>
                  </c:pt>
                  <c:pt idx="2">
                    <c:v>2.16</c:v>
                  </c:pt>
                  <c:pt idx="3">
                    <c:v>1.77281052085584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cat>
            <c:strRef>
              <c:f>[1]Sheet3!$I$16:$L$16</c:f>
              <c:strCache>
                <c:ptCount val="4"/>
                <c:pt idx="0">
                  <c:v>54hrs</c:v>
                </c:pt>
                <c:pt idx="1">
                  <c:v>64hrs</c:v>
                </c:pt>
                <c:pt idx="2">
                  <c:v>86hrs</c:v>
                </c:pt>
                <c:pt idx="3">
                  <c:v>96hrs</c:v>
                </c:pt>
              </c:strCache>
            </c:strRef>
          </c:cat>
          <c:val>
            <c:numRef>
              <c:f>[1]Sheet3!$I$17:$L$17</c:f>
              <c:numCache>
                <c:formatCode>General</c:formatCode>
                <c:ptCount val="4"/>
                <c:pt idx="0">
                  <c:v>3.7</c:v>
                </c:pt>
                <c:pt idx="1">
                  <c:v>4.2</c:v>
                </c:pt>
                <c:pt idx="2">
                  <c:v>10</c:v>
                </c:pt>
                <c:pt idx="3">
                  <c:v>4.8571428571428603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B-432F-9771-07B74A0CD320}"/>
            </c:ext>
          </c:extLst>
        </c:ser>
        <c:ser>
          <c:idx val="1"/>
          <c:order val="1"/>
          <c:tx>
            <c:strRef>
              <c:f>[1]Sheet3!$H$18</c:f>
              <c:strCache>
                <c:ptCount val="1"/>
                <c:pt idx="0">
                  <c:v>Antp-Gal4, UAS-GFP/UAS-Rel RNAi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[1]Sheet3!$I$20:$L$20</c:f>
                <c:numCache>
                  <c:formatCode>General</c:formatCode>
                  <c:ptCount val="4"/>
                  <c:pt idx="0">
                    <c:v>1</c:v>
                  </c:pt>
                  <c:pt idx="1">
                    <c:v>1.1599999999999999</c:v>
                  </c:pt>
                  <c:pt idx="2">
                    <c:v>3.97</c:v>
                  </c:pt>
                  <c:pt idx="3">
                    <c:v>4.8205907561309598</c:v>
                  </c:pt>
                </c:numCache>
              </c:numRef>
            </c:plus>
            <c:minus>
              <c:numRef>
                <c:f>[1]Sheet3!$I$20:$L$20</c:f>
                <c:numCache>
                  <c:formatCode>General</c:formatCode>
                  <c:ptCount val="4"/>
                  <c:pt idx="0">
                    <c:v>1</c:v>
                  </c:pt>
                  <c:pt idx="1">
                    <c:v>1.1599999999999999</c:v>
                  </c:pt>
                  <c:pt idx="2">
                    <c:v>3.97</c:v>
                  </c:pt>
                  <c:pt idx="3">
                    <c:v>4.8205907561309598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cat>
            <c:strRef>
              <c:f>[1]Sheet3!$I$16:$L$16</c:f>
              <c:strCache>
                <c:ptCount val="4"/>
                <c:pt idx="0">
                  <c:v>54hrs</c:v>
                </c:pt>
                <c:pt idx="1">
                  <c:v>64hrs</c:v>
                </c:pt>
                <c:pt idx="2">
                  <c:v>86hrs</c:v>
                </c:pt>
                <c:pt idx="3">
                  <c:v>96hrs</c:v>
                </c:pt>
              </c:strCache>
            </c:strRef>
          </c:cat>
          <c:val>
            <c:numRef>
              <c:f>[1]Sheet3!$I$18:$L$18</c:f>
              <c:numCache>
                <c:formatCode>General</c:formatCode>
                <c:ptCount val="4"/>
                <c:pt idx="0">
                  <c:v>6</c:v>
                </c:pt>
                <c:pt idx="1">
                  <c:v>7.2</c:v>
                </c:pt>
                <c:pt idx="2">
                  <c:v>28.125</c:v>
                </c:pt>
                <c:pt idx="3">
                  <c:v>27.285714285714299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B-432F-9771-07B74A0CD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2417520"/>
        <c:axId val="192448008"/>
      </c:barChart>
      <c:catAx>
        <c:axId val="19241752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000" b="1">
                    <a:solidFill>
                      <a:schemeClr val="tx1"/>
                    </a:solidFill>
                  </a:rPr>
                  <a:t>Time after egg hatching (AEH)</a:t>
                </a:r>
              </a:p>
            </c:rich>
          </c:tx>
          <c:layout>
            <c:manualLayout>
              <c:xMode val="edge"/>
              <c:yMode val="edge"/>
              <c:x val="0.39863961556390498"/>
              <c:y val="0.79036854590677819"/>
            </c:manualLayout>
          </c:layout>
          <c:overlay val="1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crossAx val="192448008"/>
        <c:crosses val="autoZero"/>
        <c:auto val="1"/>
        <c:lblAlgn val="ctr"/>
        <c:lblOffset val="100"/>
        <c:noMultiLvlLbl val="1"/>
      </c:catAx>
      <c:valAx>
        <c:axId val="192448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000" b="1">
                    <a:solidFill>
                      <a:schemeClr val="tx1"/>
                    </a:solidFill>
                  </a:rPr>
                  <a:t>Number of niche cells incorporating EDU</a:t>
                </a:r>
              </a:p>
            </c:rich>
          </c:tx>
          <c:layout>
            <c:manualLayout>
              <c:xMode val="edge"/>
              <c:yMode val="edge"/>
              <c:x val="1.340792703944663E-2"/>
              <c:y val="7.6974144292082963E-2"/>
            </c:manualLayout>
          </c:layout>
          <c:overlay val="1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17520"/>
        <c:crosses val="autoZero"/>
        <c:crossBetween val="between"/>
        <c:majorUnit val="10"/>
        <c:min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698200000000004E-2"/>
          <c:y val="4.3513900000000001E-2"/>
          <c:w val="0.90730200000000005"/>
          <c:h val="0.8177630000000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[1]Sheet3!$H$45</c:f>
              <c:strCache>
                <c:ptCount val="1"/>
                <c:pt idx="0">
                  <c:v>Wild type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[1]Sheet3!$I$47:$L$47</c:f>
                <c:numCache>
                  <c:formatCode>General</c:formatCode>
                  <c:ptCount val="4"/>
                  <c:pt idx="0">
                    <c:v>1.75119007154182</c:v>
                  </c:pt>
                  <c:pt idx="1">
                    <c:v>2.5819888974716201</c:v>
                  </c:pt>
                  <c:pt idx="2">
                    <c:v>2.5099800796022298</c:v>
                  </c:pt>
                  <c:pt idx="3">
                    <c:v>3.2041639575194401</c:v>
                  </c:pt>
                </c:numCache>
              </c:numRef>
            </c:plus>
            <c:minus>
              <c:numRef>
                <c:f>[1]Sheet3!$I$47:$L$47</c:f>
                <c:numCache>
                  <c:formatCode>General</c:formatCode>
                  <c:ptCount val="4"/>
                  <c:pt idx="0">
                    <c:v>1.75119007154182</c:v>
                  </c:pt>
                  <c:pt idx="1">
                    <c:v>2.5819888974716201</c:v>
                  </c:pt>
                  <c:pt idx="2">
                    <c:v>2.5099800796022298</c:v>
                  </c:pt>
                  <c:pt idx="3">
                    <c:v>3.2041639575194401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cat>
            <c:strRef>
              <c:f>[1]Sheet3!$I$44:$L$44</c:f>
              <c:strCache>
                <c:ptCount val="4"/>
                <c:pt idx="0">
                  <c:v>54h</c:v>
                </c:pt>
                <c:pt idx="1">
                  <c:v>64h</c:v>
                </c:pt>
                <c:pt idx="2">
                  <c:v>86h</c:v>
                </c:pt>
                <c:pt idx="3">
                  <c:v>96h</c:v>
                </c:pt>
              </c:strCache>
            </c:strRef>
          </c:cat>
          <c:val>
            <c:numRef>
              <c:f>[1]Sheet3!$I$45:$L$45</c:f>
              <c:numCache>
                <c:formatCode>General</c:formatCode>
                <c:ptCount val="4"/>
                <c:pt idx="0">
                  <c:v>15.3333333333333</c:v>
                </c:pt>
                <c:pt idx="1">
                  <c:v>21.3333333333333</c:v>
                </c:pt>
                <c:pt idx="2">
                  <c:v>41.5</c:v>
                </c:pt>
                <c:pt idx="3">
                  <c:v>45.3333333333333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1C-4D98-815D-E03D7990E759}"/>
            </c:ext>
          </c:extLst>
        </c:ser>
        <c:ser>
          <c:idx val="1"/>
          <c:order val="1"/>
          <c:tx>
            <c:strRef>
              <c:f>[1]Sheet3!$H$46</c:f>
              <c:strCache>
                <c:ptCount val="1"/>
                <c:pt idx="0">
                  <c:v>Antp-Gal4, UAS-GFP/UAS-Rel RNAi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[1]Sheet3!$I$48:$L$48</c:f>
                <c:numCache>
                  <c:formatCode>General</c:formatCode>
                  <c:ptCount val="4"/>
                  <c:pt idx="0">
                    <c:v>2.9495762407505302</c:v>
                  </c:pt>
                  <c:pt idx="1">
                    <c:v>1</c:v>
                  </c:pt>
                  <c:pt idx="2">
                    <c:v>2.8284271247461898</c:v>
                  </c:pt>
                  <c:pt idx="3">
                    <c:v>19.745604292826702</c:v>
                  </c:pt>
                </c:numCache>
              </c:numRef>
            </c:plus>
            <c:minus>
              <c:numRef>
                <c:f>[1]Sheet3!$I$48:$L$48</c:f>
                <c:numCache>
                  <c:formatCode>General</c:formatCode>
                  <c:ptCount val="4"/>
                  <c:pt idx="0">
                    <c:v>2.9495762407505302</c:v>
                  </c:pt>
                  <c:pt idx="1">
                    <c:v>1</c:v>
                  </c:pt>
                  <c:pt idx="2">
                    <c:v>2.8284271247461898</c:v>
                  </c:pt>
                  <c:pt idx="3">
                    <c:v>19.745604292826702</c:v>
                  </c:pt>
                </c:numCache>
              </c:numRef>
            </c:minus>
            <c:spPr>
              <a:noFill/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errBars>
          <c:cat>
            <c:strRef>
              <c:f>[1]Sheet3!$I$44:$L$44</c:f>
              <c:strCache>
                <c:ptCount val="4"/>
                <c:pt idx="0">
                  <c:v>54h</c:v>
                </c:pt>
                <c:pt idx="1">
                  <c:v>64h</c:v>
                </c:pt>
                <c:pt idx="2">
                  <c:v>86h</c:v>
                </c:pt>
                <c:pt idx="3">
                  <c:v>96h</c:v>
                </c:pt>
              </c:strCache>
            </c:strRef>
          </c:cat>
          <c:val>
            <c:numRef>
              <c:f>[1]Sheet3!$I$46:$L$46</c:f>
              <c:numCache>
                <c:formatCode>General</c:formatCode>
                <c:ptCount val="4"/>
                <c:pt idx="0">
                  <c:v>22.8</c:v>
                </c:pt>
                <c:pt idx="1">
                  <c:v>22.8</c:v>
                </c:pt>
                <c:pt idx="2">
                  <c:v>96</c:v>
                </c:pt>
                <c:pt idx="3">
                  <c:v>147.333333333333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1C-4D98-815D-E03D7990E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2555160"/>
        <c:axId val="192555544"/>
      </c:barChart>
      <c:catAx>
        <c:axId val="19255516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000" b="1">
                    <a:solidFill>
                      <a:schemeClr val="tx1"/>
                    </a:solidFill>
                  </a:rPr>
                  <a:t>Time after egg hatching (AEH</a:t>
                </a:r>
                <a:r>
                  <a:rPr lang="en-IN"/>
                  <a:t>)</a:t>
                </a:r>
              </a:p>
            </c:rich>
          </c:tx>
          <c:layout>
            <c:manualLayout>
              <c:xMode val="edge"/>
              <c:yMode val="edge"/>
              <c:x val="0.36478454006759864"/>
              <c:y val="0.92191461740605152"/>
            </c:manualLayout>
          </c:layout>
          <c:overlay val="1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crossAx val="192555544"/>
        <c:crosses val="autoZero"/>
        <c:auto val="1"/>
        <c:lblAlgn val="ctr"/>
        <c:lblOffset val="100"/>
        <c:noMultiLvlLbl val="1"/>
      </c:catAx>
      <c:valAx>
        <c:axId val="192555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>
                    <a:solidFill>
                      <a:schemeClr val="tx1"/>
                    </a:solidFill>
                  </a:rPr>
                  <a:t>NUMBER</a:t>
                </a:r>
                <a:r>
                  <a:rPr lang="en-IN" sz="1200" b="1" baseline="0">
                    <a:solidFill>
                      <a:schemeClr val="tx1"/>
                    </a:solidFill>
                  </a:rPr>
                  <a:t> OF CELLS IN THE NICHE</a:t>
                </a:r>
                <a:endParaRPr lang="en-IN" sz="12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1164081806577898E-2"/>
              <c:y val="0.19559349497934644"/>
            </c:manualLayout>
          </c:layout>
          <c:overlay val="1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555160"/>
        <c:crosses val="autoZero"/>
        <c:crossBetween val="between"/>
        <c:majorUnit val="45"/>
        <c:minorUnit val="22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231756691941108"/>
          <c:y val="0.10662591933371394"/>
          <c:w val="0.36198617499336111"/>
          <c:h val="5.6228905699029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994043961072712E-2"/>
          <c:y val="5.0623764025027523E-2"/>
          <c:w val="0.8853885495721453"/>
          <c:h val="0.80166439237622877"/>
        </c:manualLayout>
      </c:layout>
      <c:lineChart>
        <c:grouping val="standard"/>
        <c:varyColors val="0"/>
        <c:ser>
          <c:idx val="0"/>
          <c:order val="0"/>
          <c:tx>
            <c:strRef>
              <c:f>[2]Sheet1!$E$20</c:f>
              <c:strCache>
                <c:ptCount val="1"/>
                <c:pt idx="0">
                  <c:v>AntpGal4/+</c:v>
                </c:pt>
              </c:strCache>
            </c:strRef>
          </c:tx>
          <c:spPr>
            <a:ln w="25400" cap="rnd">
              <a:solidFill>
                <a:schemeClr val="tx1">
                  <a:lumMod val="95000"/>
                  <a:lumOff val="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95000"/>
                  <a:lumOff val="5000"/>
                </a:schemeClr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[2]Sheet1!$B$12:$E$12</c:f>
                <c:numCache>
                  <c:formatCode>General</c:formatCode>
                  <c:ptCount val="4"/>
                  <c:pt idx="0">
                    <c:v>6.1405754344903754</c:v>
                  </c:pt>
                  <c:pt idx="1">
                    <c:v>1.9460215826141285</c:v>
                  </c:pt>
                  <c:pt idx="2">
                    <c:v>5.0929035595293568</c:v>
                  </c:pt>
                  <c:pt idx="3">
                    <c:v>4.1472882706655438</c:v>
                  </c:pt>
                </c:numCache>
              </c:numRef>
            </c:plus>
            <c:minus>
              <c:numRef>
                <c:f>[2]Sheet1!$B$12:$E$12</c:f>
                <c:numCache>
                  <c:formatCode>General</c:formatCode>
                  <c:ptCount val="4"/>
                  <c:pt idx="0">
                    <c:v>6.1405754344903754</c:v>
                  </c:pt>
                  <c:pt idx="1">
                    <c:v>1.9460215826141285</c:v>
                  </c:pt>
                  <c:pt idx="2">
                    <c:v>5.0929035595293568</c:v>
                  </c:pt>
                  <c:pt idx="3">
                    <c:v>4.1472882706655438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[2]Sheet1!$F$19:$I$19</c:f>
              <c:strCache>
                <c:ptCount val="4"/>
                <c:pt idx="0">
                  <c:v>54 hrs</c:v>
                </c:pt>
                <c:pt idx="1">
                  <c:v>64 hrs</c:v>
                </c:pt>
                <c:pt idx="2">
                  <c:v>86 hrs</c:v>
                </c:pt>
                <c:pt idx="3">
                  <c:v>96 hrs</c:v>
                </c:pt>
              </c:strCache>
            </c:strRef>
          </c:cat>
          <c:val>
            <c:numRef>
              <c:f>[2]Sheet1!$F$20:$I$20</c:f>
              <c:numCache>
                <c:formatCode>General</c:formatCode>
                <c:ptCount val="4"/>
                <c:pt idx="0">
                  <c:v>23.066666666666666</c:v>
                </c:pt>
                <c:pt idx="1">
                  <c:v>19.450000000000003</c:v>
                </c:pt>
                <c:pt idx="2">
                  <c:v>22.916666666666668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F-064D-A65E-BCD69B7F388D}"/>
            </c:ext>
          </c:extLst>
        </c:ser>
        <c:ser>
          <c:idx val="1"/>
          <c:order val="1"/>
          <c:tx>
            <c:strRef>
              <c:f>[2]Sheet1!$E$21</c:f>
              <c:strCache>
                <c:ptCount val="1"/>
                <c:pt idx="0">
                  <c:v>AntpGal4/UAS Rel RNAi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27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[2]Sheet1!$G$12:$J$12</c:f>
                <c:numCache>
                  <c:formatCode>General</c:formatCode>
                  <c:ptCount val="4"/>
                  <c:pt idx="0">
                    <c:v>2.6394443859772205</c:v>
                  </c:pt>
                  <c:pt idx="1">
                    <c:v>3.968080980356461</c:v>
                  </c:pt>
                  <c:pt idx="2">
                    <c:v>2.7028996775068568</c:v>
                  </c:pt>
                  <c:pt idx="3">
                    <c:v>3.776462189227721</c:v>
                  </c:pt>
                </c:numCache>
              </c:numRef>
            </c:plus>
            <c:minus>
              <c:numRef>
                <c:f>[2]Sheet1!$G$12:$J$12</c:f>
                <c:numCache>
                  <c:formatCode>General</c:formatCode>
                  <c:ptCount val="4"/>
                  <c:pt idx="0">
                    <c:v>2.6394443859772205</c:v>
                  </c:pt>
                  <c:pt idx="1">
                    <c:v>3.968080980356461</c:v>
                  </c:pt>
                  <c:pt idx="2">
                    <c:v>2.7028996775068568</c:v>
                  </c:pt>
                  <c:pt idx="3">
                    <c:v>3.776462189227721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[2]Sheet1!$F$19:$I$19</c:f>
              <c:strCache>
                <c:ptCount val="4"/>
                <c:pt idx="0">
                  <c:v>54 hrs</c:v>
                </c:pt>
                <c:pt idx="1">
                  <c:v>64 hrs</c:v>
                </c:pt>
                <c:pt idx="2">
                  <c:v>86 hrs</c:v>
                </c:pt>
                <c:pt idx="3">
                  <c:v>96 hrs</c:v>
                </c:pt>
              </c:strCache>
            </c:strRef>
          </c:cat>
          <c:val>
            <c:numRef>
              <c:f>[2]Sheet1!$F$21:$I$21</c:f>
              <c:numCache>
                <c:formatCode>General</c:formatCode>
                <c:ptCount val="4"/>
                <c:pt idx="0">
                  <c:v>26.166666666666668</c:v>
                </c:pt>
                <c:pt idx="1">
                  <c:v>28.583333333333332</c:v>
                </c:pt>
                <c:pt idx="2">
                  <c:v>29.216666666666669</c:v>
                </c:pt>
                <c:pt idx="3">
                  <c:v>17.983333333333334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F-064D-A65E-BCD69B7F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438703"/>
        <c:axId val="235676607"/>
      </c:lineChart>
      <c:catAx>
        <c:axId val="235438703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5676607"/>
        <c:crosses val="autoZero"/>
        <c:auto val="1"/>
        <c:lblAlgn val="ctr"/>
        <c:lblOffset val="100"/>
        <c:noMultiLvlLbl val="0"/>
      </c:catAx>
      <c:valAx>
        <c:axId val="235676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5438703"/>
        <c:crosses val="autoZero"/>
        <c:crossBetween val="between"/>
      </c:valAx>
      <c:spPr>
        <a:noFill/>
        <a:ln w="15875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'Mitotic index'!$C$20:$D$20</c:f>
                <c:numCache>
                  <c:formatCode>General</c:formatCode>
                  <c:ptCount val="2"/>
                  <c:pt idx="0">
                    <c:v>1.5144429973677714E-2</c:v>
                  </c:pt>
                  <c:pt idx="1">
                    <c:v>5.4171652772044381E-3</c:v>
                  </c:pt>
                </c:numCache>
              </c:numRef>
            </c:plus>
            <c:minus>
              <c:numRef>
                <c:f>'Mitotic index'!$C$20:$D$20</c:f>
                <c:numCache>
                  <c:formatCode>General</c:formatCode>
                  <c:ptCount val="2"/>
                  <c:pt idx="0">
                    <c:v>1.5144429973677714E-2</c:v>
                  </c:pt>
                  <c:pt idx="1">
                    <c:v>5.4171652772044381E-3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'Mitotic index'!$C$19:$D$19</c:f>
              <c:numCache>
                <c:formatCode>General</c:formatCode>
                <c:ptCount val="2"/>
                <c:pt idx="0">
                  <c:v>1.2764403540265607E-2</c:v>
                </c:pt>
                <c:pt idx="1">
                  <c:v>2.9519710371766313E-2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C-6A40-B072-D48E945F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947848"/>
        <c:axId val="192887256"/>
      </c:barChart>
      <c:catAx>
        <c:axId val="192947848"/>
        <c:scaling>
          <c:orientation val="minMax"/>
        </c:scaling>
        <c:delete val="1"/>
        <c:axPos val="b"/>
        <c:majorTickMark val="none"/>
        <c:minorTickMark val="none"/>
        <c:tickLblPos val="nextTo"/>
        <c:crossAx val="192887256"/>
        <c:crosses val="autoZero"/>
        <c:auto val="1"/>
        <c:lblAlgn val="ctr"/>
        <c:lblOffset val="100"/>
        <c:noMultiLvlLbl val="0"/>
      </c:catAx>
      <c:valAx>
        <c:axId val="192887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947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58839200827452E-2"/>
          <c:y val="2.4741079662339505E-2"/>
          <c:w val="0.93813510153336099"/>
          <c:h val="0.900900900900900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55-E94C-9BED-0A10B3305A8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F55-E94C-9BED-0A10B3305A82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F55-E94C-9BED-0A10B3305A82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F55-E94C-9BED-0A10B3305A82}"/>
              </c:ext>
            </c:extLst>
          </c:dPt>
          <c:dPt>
            <c:idx val="6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F55-E94C-9BED-0A10B3305A82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F55-E94C-9BED-0A10B3305A82}"/>
              </c:ext>
            </c:extLst>
          </c:dPt>
          <c:errBars>
            <c:errBarType val="both"/>
            <c:errValType val="cust"/>
            <c:noEndCap val="0"/>
            <c:plus>
              <c:numRef>
                <c:f>'Cell cycle analysis'!$N$22:$U$22</c:f>
                <c:numCache>
                  <c:formatCode>General</c:formatCode>
                  <c:ptCount val="8"/>
                  <c:pt idx="0">
                    <c:v>8.6509269833087661</c:v>
                  </c:pt>
                  <c:pt idx="1">
                    <c:v>7.643701003038208</c:v>
                  </c:pt>
                  <c:pt idx="3">
                    <c:v>9.4204330722011225</c:v>
                  </c:pt>
                  <c:pt idx="4">
                    <c:v>14.303010857206994</c:v>
                  </c:pt>
                  <c:pt idx="6">
                    <c:v>10.464309424998063</c:v>
                  </c:pt>
                  <c:pt idx="7">
                    <c:v>14.01868690973143</c:v>
                  </c:pt>
                </c:numCache>
              </c:numRef>
            </c:plus>
            <c:minus>
              <c:numRef>
                <c:f>'Cell cycle analysis'!$N$22:$U$22</c:f>
                <c:numCache>
                  <c:formatCode>General</c:formatCode>
                  <c:ptCount val="8"/>
                  <c:pt idx="0">
                    <c:v>8.6509269833087661</c:v>
                  </c:pt>
                  <c:pt idx="1">
                    <c:v>7.643701003038208</c:v>
                  </c:pt>
                  <c:pt idx="3">
                    <c:v>9.4204330722011225</c:v>
                  </c:pt>
                  <c:pt idx="4">
                    <c:v>14.303010857206994</c:v>
                  </c:pt>
                  <c:pt idx="6">
                    <c:v>10.464309424998063</c:v>
                  </c:pt>
                  <c:pt idx="7">
                    <c:v>14.01868690973143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'Cell cycle analysis'!$N$21:$U$21</c:f>
              <c:numCache>
                <c:formatCode>General</c:formatCode>
                <c:ptCount val="8"/>
                <c:pt idx="0">
                  <c:v>32.447292399090912</c:v>
                </c:pt>
                <c:pt idx="1">
                  <c:v>14.1980092469</c:v>
                </c:pt>
                <c:pt idx="3">
                  <c:v>21.961388023272725</c:v>
                </c:pt>
                <c:pt idx="4">
                  <c:v>41.650129615000004</c:v>
                </c:pt>
                <c:pt idx="6">
                  <c:v>42.085935400999993</c:v>
                </c:pt>
                <c:pt idx="7">
                  <c:v>44.151861136000001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F55-E94C-9BED-0A10B3305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2886776"/>
        <c:axId val="192039240"/>
      </c:barChart>
      <c:catAx>
        <c:axId val="192886776"/>
        <c:scaling>
          <c:orientation val="minMax"/>
        </c:scaling>
        <c:delete val="1"/>
        <c:axPos val="b"/>
        <c:majorTickMark val="none"/>
        <c:minorTickMark val="none"/>
        <c:tickLblPos val="nextTo"/>
        <c:crossAx val="192039240"/>
        <c:crosses val="autoZero"/>
        <c:auto val="1"/>
        <c:lblAlgn val="ctr"/>
        <c:lblOffset val="100"/>
        <c:noMultiLvlLbl val="0"/>
      </c:catAx>
      <c:valAx>
        <c:axId val="192039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886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0</xdr:row>
      <xdr:rowOff>104775</xdr:rowOff>
    </xdr:from>
    <xdr:to>
      <xdr:col>18</xdr:col>
      <xdr:colOff>230401</xdr:colOff>
      <xdr:row>17</xdr:row>
      <xdr:rowOff>82238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133350</xdr:colOff>
      <xdr:row>20</xdr:row>
      <xdr:rowOff>152400</xdr:rowOff>
    </xdr:from>
    <xdr:to>
      <xdr:col>18</xdr:col>
      <xdr:colOff>761307</xdr:colOff>
      <xdr:row>40</xdr:row>
      <xdr:rowOff>153856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914401</xdr:colOff>
      <xdr:row>12</xdr:row>
      <xdr:rowOff>133350</xdr:rowOff>
    </xdr:from>
    <xdr:to>
      <xdr:col>17</xdr:col>
      <xdr:colOff>1000126</xdr:colOff>
      <xdr:row>14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53726" y="2419350"/>
          <a:ext cx="552450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050" b="1">
              <a:solidFill>
                <a:schemeClr val="dk1"/>
              </a:solidFill>
            </a:rPr>
            <a:t>    54 hrs                                                64 hrs                                                       86 hrs                                              96 hrs</a:t>
          </a:r>
        </a:p>
      </xdr:txBody>
    </xdr:sp>
    <xdr:clientData/>
  </xdr:twoCellAnchor>
  <xdr:twoCellAnchor>
    <xdr:from>
      <xdr:col>11</xdr:col>
      <xdr:colOff>600110</xdr:colOff>
      <xdr:row>48</xdr:row>
      <xdr:rowOff>142155</xdr:rowOff>
    </xdr:from>
    <xdr:to>
      <xdr:col>12</xdr:col>
      <xdr:colOff>294537</xdr:colOff>
      <xdr:row>63</xdr:row>
      <xdr:rowOff>1932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446267-723A-BB44-99CC-59ADE73D5A63}"/>
            </a:ext>
          </a:extLst>
        </xdr:cNvPr>
        <xdr:cNvSpPr txBox="1"/>
      </xdr:nvSpPr>
      <xdr:spPr>
        <a:xfrm rot="16200000">
          <a:off x="9930787" y="10824445"/>
          <a:ext cx="2958018" cy="3782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0" i="0">
              <a:solidFill>
                <a:schemeClr val="dk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Percentage of EdU </a:t>
          </a:r>
          <a:r>
            <a:rPr lang="en-GB" sz="1100" b="1" i="0">
              <a:solidFill>
                <a:schemeClr val="dk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incorporation</a:t>
          </a:r>
          <a:r>
            <a:rPr lang="en-GB" sz="1100" b="0" i="0">
              <a:solidFill>
                <a:schemeClr val="dk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 the  PSC.</a:t>
          </a:r>
        </a:p>
      </xdr:txBody>
    </xdr:sp>
    <xdr:clientData/>
  </xdr:twoCellAnchor>
  <xdr:twoCellAnchor>
    <xdr:from>
      <xdr:col>12</xdr:col>
      <xdr:colOff>307872</xdr:colOff>
      <xdr:row>48</xdr:row>
      <xdr:rowOff>139560</xdr:rowOff>
    </xdr:from>
    <xdr:to>
      <xdr:col>15</xdr:col>
      <xdr:colOff>1173135</xdr:colOff>
      <xdr:row>62</xdr:row>
      <xdr:rowOff>162095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88EDB2F-F57C-6546-9A33-B3088D9A1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851318</xdr:colOff>
      <xdr:row>60</xdr:row>
      <xdr:rowOff>181428</xdr:rowOff>
    </xdr:from>
    <xdr:to>
      <xdr:col>15</xdr:col>
      <xdr:colOff>907143</xdr:colOff>
      <xdr:row>62</xdr:row>
      <xdr:rowOff>83735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6FC39E8-0190-A342-BF2C-32BB47B2B40A}"/>
            </a:ext>
          </a:extLst>
        </xdr:cNvPr>
        <xdr:cNvSpPr txBox="1"/>
      </xdr:nvSpPr>
      <xdr:spPr>
        <a:xfrm>
          <a:off x="12155714" y="12085933"/>
          <a:ext cx="3768132" cy="2930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   54hrs                      64hrs                        86hrs                    96hrs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0.15903</cdr:x>
      <cdr:y>0.87264</cdr:y>
    </cdr:from>
    <cdr:to>
      <cdr:x>0.95715</cdr:x>
      <cdr:y>0.93762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13768" y="3411280"/>
          <a:ext cx="7095234" cy="25401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IN" sz="1050" b="1">
              <a:solidFill>
                <a:schemeClr val="dk1"/>
              </a:solidFill>
            </a:rPr>
            <a:t>    54 hrs                                                     64 hrs                                                        86 hrs                                                     96 hrs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309562</xdr:colOff>
      <xdr:row>6</xdr:row>
      <xdr:rowOff>185737</xdr:rowOff>
    </xdr:from>
    <xdr:to>
      <xdr:col>14</xdr:col>
      <xdr:colOff>495300</xdr:colOff>
      <xdr:row>21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457200</xdr:colOff>
      <xdr:row>22</xdr:row>
      <xdr:rowOff>76200</xdr:rowOff>
    </xdr:from>
    <xdr:to>
      <xdr:col>11</xdr:col>
      <xdr:colOff>76200</xdr:colOff>
      <xdr:row>23</xdr:row>
      <xdr:rowOff>143254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 rot="18949535">
          <a:off x="7639050" y="4267200"/>
          <a:ext cx="1447800" cy="2575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AntpGFPXw1118</a:t>
          </a:r>
        </a:p>
      </xdr:txBody>
    </xdr:sp>
    <xdr:clientData/>
  </xdr:twoCellAnchor>
  <xdr:twoCellAnchor>
    <xdr:from>
      <xdr:col>11</xdr:col>
      <xdr:colOff>381000</xdr:colOff>
      <xdr:row>22</xdr:row>
      <xdr:rowOff>66675</xdr:rowOff>
    </xdr:from>
    <xdr:to>
      <xdr:col>13</xdr:col>
      <xdr:colOff>428687</xdr:colOff>
      <xdr:row>23</xdr:row>
      <xdr:rowOff>188996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 rot="18949535">
          <a:off x="9391650" y="4257675"/>
          <a:ext cx="1266887" cy="31282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>
              <a:latin typeface="+mn-lt"/>
              <a:cs typeface="Times New Roman" panose="02020603050405020304" pitchFamily="18" charset="0"/>
            </a:rPr>
            <a:t>AntpGFPX</a:t>
          </a:r>
          <a:r>
            <a:rPr lang="en-IN" sz="1100" baseline="0">
              <a:latin typeface="+mn-lt"/>
              <a:cs typeface="Times New Roman" panose="02020603050405020304" pitchFamily="18" charset="0"/>
            </a:rPr>
            <a:t> RelRNAi</a:t>
          </a:r>
          <a:endParaRPr lang="en-IN" sz="1100">
            <a:latin typeface="+mn-lt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390526</xdr:colOff>
      <xdr:row>8</xdr:row>
      <xdr:rowOff>152400</xdr:rowOff>
    </xdr:from>
    <xdr:to>
      <xdr:col>8</xdr:col>
      <xdr:colOff>228601</xdr:colOff>
      <xdr:row>19</xdr:row>
      <xdr:rowOff>19050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 rot="16200000">
          <a:off x="6205539" y="2433637"/>
          <a:ext cx="1962150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Mitotic 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603250</xdr:colOff>
      <xdr:row>16</xdr:row>
      <xdr:rowOff>187325</xdr:rowOff>
    </xdr:from>
    <xdr:to>
      <xdr:col>21</xdr:col>
      <xdr:colOff>301625</xdr:colOff>
      <xdr:row>31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438150</xdr:colOff>
      <xdr:row>33</xdr:row>
      <xdr:rowOff>22225</xdr:rowOff>
    </xdr:from>
    <xdr:ext cx="1304925" cy="25006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8901709">
          <a:off x="11322050" y="6308725"/>
          <a:ext cx="1304925" cy="25006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IN" sz="10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Fucci RedxW1118</a:t>
          </a:r>
        </a:p>
      </xdr:txBody>
    </xdr:sp>
    <xdr:clientData/>
  </xdr:oneCellAnchor>
  <xdr:oneCellAnchor>
    <xdr:from>
      <xdr:col>14</xdr:col>
      <xdr:colOff>819150</xdr:colOff>
      <xdr:row>33</xdr:row>
      <xdr:rowOff>57150</xdr:rowOff>
    </xdr:from>
    <xdr:ext cx="1304925" cy="250068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 rot="18901709">
          <a:off x="13747750" y="6343650"/>
          <a:ext cx="1304925" cy="25006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IN" sz="10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Fucci RedxW1118</a:t>
          </a:r>
        </a:p>
      </xdr:txBody>
    </xdr:sp>
    <xdr:clientData/>
  </xdr:oneCellAnchor>
  <xdr:oneCellAnchor>
    <xdr:from>
      <xdr:col>18</xdr:col>
      <xdr:colOff>219075</xdr:colOff>
      <xdr:row>32</xdr:row>
      <xdr:rowOff>117474</xdr:rowOff>
    </xdr:from>
    <xdr:ext cx="1304925" cy="25006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 rot="18901709">
          <a:off x="16322675" y="6213474"/>
          <a:ext cx="1304925" cy="25006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IN" sz="10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Fucci RedxW1118</a:t>
          </a:r>
        </a:p>
      </xdr:txBody>
    </xdr:sp>
    <xdr:clientData/>
  </xdr:oneCellAnchor>
  <xdr:oneCellAnchor>
    <xdr:from>
      <xdr:col>13</xdr:col>
      <xdr:colOff>501651</xdr:colOff>
      <xdr:row>33</xdr:row>
      <xdr:rowOff>76200</xdr:rowOff>
    </xdr:from>
    <xdr:ext cx="1304925" cy="250068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 rot="18901709">
          <a:off x="12058651" y="6362700"/>
          <a:ext cx="1304925" cy="25006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IN" sz="10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Fucci RedxRel RNAi</a:t>
          </a:r>
        </a:p>
      </xdr:txBody>
    </xdr:sp>
    <xdr:clientData/>
  </xdr:oneCellAnchor>
  <xdr:oneCellAnchor>
    <xdr:from>
      <xdr:col>16</xdr:col>
      <xdr:colOff>76200</xdr:colOff>
      <xdr:row>33</xdr:row>
      <xdr:rowOff>57149</xdr:rowOff>
    </xdr:from>
    <xdr:ext cx="1304925" cy="250068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 rot="18901709">
          <a:off x="14592300" y="6343649"/>
          <a:ext cx="1304925" cy="25006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IN" sz="10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Fucci RedxRel RNAi</a:t>
          </a:r>
        </a:p>
      </xdr:txBody>
    </xdr:sp>
    <xdr:clientData/>
  </xdr:oneCellAnchor>
  <xdr:oneCellAnchor>
    <xdr:from>
      <xdr:col>19</xdr:col>
      <xdr:colOff>155574</xdr:colOff>
      <xdr:row>33</xdr:row>
      <xdr:rowOff>63499</xdr:rowOff>
    </xdr:from>
    <xdr:ext cx="1304925" cy="250068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 rot="18901709">
          <a:off x="17173574" y="6349999"/>
          <a:ext cx="1304925" cy="25006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50800" tIns="50800" rIns="50800" bIns="50800" numCol="1" spcCol="38100" rtlCol="0" anchor="t">
          <a:spAutoFit/>
        </a:bodyPr>
        <a:lstStyle/>
        <a:p>
          <a:pPr marL="0" marR="0" indent="0" algn="l" defTabSz="4572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en-IN" sz="1000" b="0" i="0" u="none" strike="noStrike" cap="none" spc="0" normalizeH="0" baseline="0">
              <a:ln>
                <a:noFill/>
              </a:ln>
              <a:solidFill>
                <a:srgbClr val="000000"/>
              </a:solidFill>
              <a:effectLst/>
              <a:uFillTx/>
              <a:latin typeface="+mn-lt"/>
              <a:ea typeface="+mn-ea"/>
              <a:cs typeface="+mn-cs"/>
              <a:sym typeface="Helvetica Neue"/>
            </a:rPr>
            <a:t>Fucci RedxRel RNAi</a:t>
          </a:r>
        </a:p>
      </xdr:txBody>
    </xdr:sp>
    <xdr:clientData/>
  </xdr:oneCellAnchor>
  <xdr:twoCellAnchor>
    <xdr:from>
      <xdr:col>12</xdr:col>
      <xdr:colOff>139704</xdr:colOff>
      <xdr:row>21</xdr:row>
      <xdr:rowOff>79375</xdr:rowOff>
    </xdr:from>
    <xdr:to>
      <xdr:col>12</xdr:col>
      <xdr:colOff>587379</xdr:colOff>
      <xdr:row>31</xdr:row>
      <xdr:rowOff>136525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 rot="16200000">
          <a:off x="10266367" y="4837112"/>
          <a:ext cx="1962150" cy="4476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N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</a:rPr>
            <a:t>Percentage of Fucci labelled Antp positive niche cells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Relish%208&#61474;05&#61480;/relish%20final%2013&#61474;03/Panel%202/Panel%202%20Main/excel%20files/relish%20EdU%20count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vathyramesh/Desktop/review%20changes/panel%202%20and%20supplimentary/images%20to%20be%20replaced:added/percentage%20of%20edu%20incorpor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>
        <row r="16">
          <cell r="I16" t="str">
            <v>54hrs</v>
          </cell>
          <cell r="J16" t="str">
            <v>64hrs</v>
          </cell>
          <cell r="K16" t="str">
            <v>86hrs</v>
          </cell>
          <cell r="L16" t="str">
            <v>96hrs</v>
          </cell>
        </row>
        <row r="17">
          <cell r="H17" t="str">
            <v>Wild type</v>
          </cell>
          <cell r="I17">
            <v>3.7</v>
          </cell>
          <cell r="J17">
            <v>4.2</v>
          </cell>
          <cell r="K17">
            <v>10</v>
          </cell>
          <cell r="L17">
            <v>4.8571428571428603</v>
          </cell>
        </row>
        <row r="18">
          <cell r="H18" t="str">
            <v>Antp-Gal4, UAS-GFP/UAS-Rel RNAi</v>
          </cell>
          <cell r="I18">
            <v>6</v>
          </cell>
          <cell r="J18">
            <v>7.2</v>
          </cell>
          <cell r="K18">
            <v>28.125</v>
          </cell>
          <cell r="L18">
            <v>27.285714285714299</v>
          </cell>
        </row>
        <row r="19">
          <cell r="I19">
            <v>1.21</v>
          </cell>
          <cell r="J19">
            <v>0.75</v>
          </cell>
          <cell r="K19">
            <v>2.16</v>
          </cell>
          <cell r="L19">
            <v>1.77281052085584</v>
          </cell>
        </row>
        <row r="20">
          <cell r="I20">
            <v>1</v>
          </cell>
          <cell r="J20">
            <v>1.1599999999999999</v>
          </cell>
          <cell r="K20">
            <v>3.97</v>
          </cell>
          <cell r="L20">
            <v>4.8205907561309598</v>
          </cell>
        </row>
        <row r="44">
          <cell r="I44" t="str">
            <v>54h</v>
          </cell>
          <cell r="J44" t="str">
            <v>64h</v>
          </cell>
          <cell r="K44" t="str">
            <v>86h</v>
          </cell>
          <cell r="L44" t="str">
            <v>96h</v>
          </cell>
        </row>
        <row r="45">
          <cell r="H45" t="str">
            <v>Wild type</v>
          </cell>
          <cell r="I45">
            <v>15.3333333333333</v>
          </cell>
          <cell r="J45">
            <v>21.3333333333333</v>
          </cell>
          <cell r="K45">
            <v>41.5</v>
          </cell>
          <cell r="L45">
            <v>45.3333333333333</v>
          </cell>
        </row>
        <row r="46">
          <cell r="H46" t="str">
            <v>Antp-Gal4, UAS-GFP/UAS-Rel RNAi</v>
          </cell>
          <cell r="I46">
            <v>22.8</v>
          </cell>
          <cell r="J46">
            <v>22.8</v>
          </cell>
          <cell r="K46">
            <v>96</v>
          </cell>
          <cell r="L46">
            <v>147.333333333333</v>
          </cell>
        </row>
        <row r="47">
          <cell r="I47">
            <v>1.75119007154182</v>
          </cell>
          <cell r="J47">
            <v>2.5819888974716201</v>
          </cell>
          <cell r="K47">
            <v>2.5099800796022298</v>
          </cell>
          <cell r="L47">
            <v>3.2041639575194401</v>
          </cell>
        </row>
        <row r="48">
          <cell r="I48">
            <v>2.9495762407505302</v>
          </cell>
          <cell r="J48">
            <v>1</v>
          </cell>
          <cell r="K48">
            <v>2.8284271247461898</v>
          </cell>
          <cell r="L48">
            <v>19.745604292826702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2">
          <cell r="B12">
            <v>6.1405754344903754</v>
          </cell>
          <cell r="C12">
            <v>1.9460215826141285</v>
          </cell>
          <cell r="D12">
            <v>5.0929035595293568</v>
          </cell>
          <cell r="E12">
            <v>4.1472882706655438</v>
          </cell>
          <cell r="G12">
            <v>2.6394443859772205</v>
          </cell>
          <cell r="H12">
            <v>3.968080980356461</v>
          </cell>
          <cell r="I12">
            <v>2.7028996775068568</v>
          </cell>
          <cell r="J12">
            <v>3.776462189227721</v>
          </cell>
        </row>
        <row r="19">
          <cell r="F19" t="str">
            <v>54 hrs</v>
          </cell>
          <cell r="G19" t="str">
            <v>64 hrs</v>
          </cell>
          <cell r="H19" t="str">
            <v>86 hrs</v>
          </cell>
          <cell r="I19" t="str">
            <v>96 hrs</v>
          </cell>
        </row>
        <row r="20">
          <cell r="E20" t="str">
            <v>AntpGal4/+</v>
          </cell>
          <cell r="F20">
            <v>23.066666666666666</v>
          </cell>
          <cell r="G20">
            <v>19.450000000000003</v>
          </cell>
          <cell r="H20">
            <v>22.916666666666668</v>
          </cell>
          <cell r="I20">
            <v>10</v>
          </cell>
        </row>
        <row r="21">
          <cell r="E21" t="str">
            <v>AntpGal4/UAS Rel RNAi</v>
          </cell>
          <cell r="F21">
            <v>26.166666666666668</v>
          </cell>
          <cell r="G21">
            <v>28.583333333333332</v>
          </cell>
          <cell r="H21">
            <v>29.216666666666669</v>
          </cell>
          <cell r="I21">
            <v>17.983333333333334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8"/>
  <sheetViews>
    <sheetView tabSelected="1" topLeftCell="A56" zoomScale="125" workbookViewId="0">
      <selection activeCell="E68" sqref="E68"/>
    </sheetView>
  </sheetViews>
  <sheetFormatPr baseColWidth="10" defaultColWidth="8.83203125" defaultRowHeight="15" x14ac:dyDescent="0.2"/>
  <cols>
    <col min="1" max="1" width="38.5" bestFit="1" customWidth="1"/>
    <col min="2" max="2" width="18.1640625" bestFit="1" customWidth="1"/>
    <col min="3" max="3" width="15.5" bestFit="1" customWidth="1"/>
    <col min="4" max="4" width="12" bestFit="1" customWidth="1"/>
    <col min="5" max="5" width="18.83203125" bestFit="1" customWidth="1"/>
    <col min="7" max="7" width="19.6640625" bestFit="1" customWidth="1"/>
    <col min="12" max="12" width="9" customWidth="1"/>
    <col min="13" max="13" width="15.5" bestFit="1" customWidth="1"/>
    <col min="14" max="14" width="17.5" bestFit="1" customWidth="1"/>
    <col min="15" max="15" width="15.5" bestFit="1" customWidth="1"/>
    <col min="16" max="16" width="17.5" bestFit="1" customWidth="1"/>
    <col min="17" max="17" width="15.5" bestFit="1" customWidth="1"/>
    <col min="18" max="18" width="17.5" bestFit="1" customWidth="1"/>
    <col min="19" max="19" width="15.5" bestFit="1" customWidth="1"/>
    <col min="20" max="20" width="17.5" bestFit="1" customWidth="1"/>
  </cols>
  <sheetData>
    <row r="1" spans="1:20" x14ac:dyDescent="0.2">
      <c r="B1" s="2" t="s">
        <v>3</v>
      </c>
      <c r="C1" s="3" t="s">
        <v>4</v>
      </c>
      <c r="G1" s="3" t="s">
        <v>5</v>
      </c>
    </row>
    <row r="2" spans="1:20" x14ac:dyDescent="0.2">
      <c r="M2" s="1"/>
      <c r="O2" s="1"/>
      <c r="Q2" s="1"/>
      <c r="S2" s="1"/>
    </row>
    <row r="3" spans="1:20" x14ac:dyDescent="0.2">
      <c r="A3" t="s">
        <v>6</v>
      </c>
      <c r="B3" t="s">
        <v>0</v>
      </c>
      <c r="C3" t="s">
        <v>1</v>
      </c>
      <c r="D3" t="s">
        <v>2</v>
      </c>
      <c r="E3" t="s">
        <v>18</v>
      </c>
      <c r="G3" t="s">
        <v>0</v>
      </c>
      <c r="H3" t="s">
        <v>1</v>
      </c>
      <c r="I3" t="s">
        <v>19</v>
      </c>
      <c r="J3" t="s">
        <v>18</v>
      </c>
      <c r="M3" s="3"/>
      <c r="N3" s="3"/>
      <c r="O3" s="3"/>
      <c r="P3" s="3"/>
      <c r="Q3" s="3"/>
      <c r="R3" s="3"/>
      <c r="S3" s="3"/>
      <c r="T3" s="3"/>
    </row>
    <row r="4" spans="1:20" x14ac:dyDescent="0.2">
      <c r="A4">
        <v>1</v>
      </c>
      <c r="B4">
        <v>2</v>
      </c>
      <c r="C4">
        <v>3</v>
      </c>
      <c r="D4">
        <v>7</v>
      </c>
      <c r="E4">
        <v>3</v>
      </c>
      <c r="G4">
        <v>6</v>
      </c>
      <c r="H4">
        <v>7</v>
      </c>
      <c r="I4">
        <v>27</v>
      </c>
      <c r="J4">
        <v>21</v>
      </c>
    </row>
    <row r="5" spans="1:20" x14ac:dyDescent="0.2">
      <c r="A5">
        <v>2</v>
      </c>
      <c r="B5">
        <v>3</v>
      </c>
      <c r="C5">
        <v>4</v>
      </c>
      <c r="D5">
        <v>8</v>
      </c>
      <c r="E5">
        <v>4</v>
      </c>
      <c r="G5">
        <v>5</v>
      </c>
      <c r="H5">
        <v>7</v>
      </c>
      <c r="I5">
        <v>29</v>
      </c>
      <c r="J5">
        <v>22</v>
      </c>
    </row>
    <row r="6" spans="1:20" x14ac:dyDescent="0.2">
      <c r="A6">
        <v>3</v>
      </c>
      <c r="B6">
        <v>3</v>
      </c>
      <c r="C6">
        <v>4</v>
      </c>
      <c r="D6">
        <v>12</v>
      </c>
      <c r="E6">
        <v>7</v>
      </c>
      <c r="G6">
        <v>5</v>
      </c>
      <c r="H6">
        <v>9</v>
      </c>
      <c r="I6">
        <v>25</v>
      </c>
      <c r="J6">
        <v>27</v>
      </c>
    </row>
    <row r="7" spans="1:20" x14ac:dyDescent="0.2">
      <c r="A7">
        <v>4</v>
      </c>
      <c r="B7">
        <v>5</v>
      </c>
      <c r="C7">
        <v>5</v>
      </c>
      <c r="D7">
        <v>9</v>
      </c>
      <c r="E7">
        <v>7</v>
      </c>
      <c r="G7">
        <v>7</v>
      </c>
      <c r="H7">
        <v>6</v>
      </c>
      <c r="I7">
        <v>32</v>
      </c>
      <c r="J7">
        <v>29</v>
      </c>
    </row>
    <row r="8" spans="1:20" x14ac:dyDescent="0.2">
      <c r="A8">
        <v>5</v>
      </c>
      <c r="B8">
        <v>4</v>
      </c>
      <c r="C8">
        <v>5</v>
      </c>
      <c r="D8">
        <v>11</v>
      </c>
      <c r="E8">
        <v>4</v>
      </c>
      <c r="G8">
        <v>7</v>
      </c>
      <c r="H8">
        <v>6</v>
      </c>
      <c r="I8">
        <v>25</v>
      </c>
      <c r="J8">
        <v>26</v>
      </c>
    </row>
    <row r="9" spans="1:20" x14ac:dyDescent="0.2">
      <c r="A9">
        <v>6</v>
      </c>
      <c r="B9">
        <v>5</v>
      </c>
      <c r="C9">
        <v>4</v>
      </c>
      <c r="D9">
        <v>10</v>
      </c>
      <c r="E9">
        <v>3</v>
      </c>
      <c r="G9">
        <v>6</v>
      </c>
      <c r="H9">
        <v>8</v>
      </c>
      <c r="I9">
        <v>23</v>
      </c>
      <c r="J9">
        <v>32</v>
      </c>
    </row>
    <row r="10" spans="1:20" x14ac:dyDescent="0.2">
      <c r="A10">
        <v>7</v>
      </c>
      <c r="D10">
        <v>13</v>
      </c>
      <c r="E10">
        <v>6</v>
      </c>
      <c r="I10">
        <v>29</v>
      </c>
      <c r="J10">
        <v>34</v>
      </c>
    </row>
    <row r="11" spans="1:20" x14ac:dyDescent="0.2">
      <c r="I11">
        <v>35</v>
      </c>
    </row>
    <row r="12" spans="1:20" x14ac:dyDescent="0.2">
      <c r="A12" s="2" t="s">
        <v>7</v>
      </c>
      <c r="B12">
        <f>SUM(B4:B9)</f>
        <v>22</v>
      </c>
      <c r="C12">
        <f t="shared" ref="C12:E12" si="0">SUM(C4:C9)</f>
        <v>25</v>
      </c>
      <c r="D12">
        <f>SUM(D4:D10)</f>
        <v>70</v>
      </c>
      <c r="E12">
        <f t="shared" si="0"/>
        <v>28</v>
      </c>
      <c r="G12">
        <f>SUM(G4:G9)</f>
        <v>36</v>
      </c>
      <c r="H12">
        <f t="shared" ref="H12:J12" si="1">SUM(H4:H9)</f>
        <v>43</v>
      </c>
      <c r="I12">
        <f t="shared" si="1"/>
        <v>161</v>
      </c>
      <c r="J12">
        <f t="shared" si="1"/>
        <v>157</v>
      </c>
    </row>
    <row r="13" spans="1:20" x14ac:dyDescent="0.2">
      <c r="A13" s="2" t="s">
        <v>8</v>
      </c>
      <c r="B13">
        <f>B12/6</f>
        <v>3.6666666666666665</v>
      </c>
      <c r="C13">
        <f>C12/6</f>
        <v>4.166666666666667</v>
      </c>
      <c r="D13">
        <f>D12/7</f>
        <v>10</v>
      </c>
      <c r="E13">
        <f>E12/7</f>
        <v>4</v>
      </c>
      <c r="G13">
        <f>G12/6</f>
        <v>6</v>
      </c>
      <c r="H13">
        <f t="shared" ref="H13:J13" si="2">H12/6</f>
        <v>7.166666666666667</v>
      </c>
      <c r="I13">
        <f t="shared" si="2"/>
        <v>26.833333333333332</v>
      </c>
      <c r="J13">
        <f t="shared" si="2"/>
        <v>26.166666666666668</v>
      </c>
    </row>
    <row r="14" spans="1:20" x14ac:dyDescent="0.2">
      <c r="A14" s="2" t="s">
        <v>9</v>
      </c>
      <c r="B14">
        <f>STDEV(B4:B9)</f>
        <v>1.2110601416389963</v>
      </c>
      <c r="C14">
        <f t="shared" ref="C14:E14" si="3">STDEV(C4:C9)</f>
        <v>0.75277265270908045</v>
      </c>
      <c r="D14">
        <f t="shared" si="3"/>
        <v>1.8708286933869707</v>
      </c>
      <c r="E14">
        <f t="shared" si="3"/>
        <v>1.8618986725025259</v>
      </c>
      <c r="G14">
        <f>STDEV(G4:G9)</f>
        <v>0.89442719099991586</v>
      </c>
      <c r="H14">
        <f t="shared" ref="H14:J14" si="4">STDEV(H4:H9)</f>
        <v>1.1690451944500104</v>
      </c>
      <c r="I14">
        <f t="shared" si="4"/>
        <v>3.2506409624359631</v>
      </c>
      <c r="J14">
        <f t="shared" si="4"/>
        <v>4.1673332800085241</v>
      </c>
    </row>
    <row r="15" spans="1:20" x14ac:dyDescent="0.2">
      <c r="A15" s="2" t="s">
        <v>10</v>
      </c>
      <c r="B15">
        <f>TTEST(B4:B9,G4:G9,2,3)</f>
        <v>4.0723984143576746E-3</v>
      </c>
      <c r="C15">
        <f>TTEST(C4:C9,H4:H9,2,3)</f>
        <v>5.9932305607766066E-4</v>
      </c>
      <c r="D15">
        <f>TTEST(D4:D10,I4:I11,2,3)</f>
        <v>2.3912328146558302E-7</v>
      </c>
      <c r="E15">
        <f>TTEST(E4:E10,J4:J10,2,3)</f>
        <v>4.3523686152010062E-6</v>
      </c>
    </row>
    <row r="20" spans="1:10" x14ac:dyDescent="0.2">
      <c r="B20" s="2" t="s">
        <v>11</v>
      </c>
      <c r="C20" s="3" t="s">
        <v>4</v>
      </c>
      <c r="G20" s="3" t="s">
        <v>5</v>
      </c>
    </row>
    <row r="21" spans="1:10" x14ac:dyDescent="0.2">
      <c r="A21" t="s">
        <v>6</v>
      </c>
      <c r="B21" t="s">
        <v>0</v>
      </c>
      <c r="C21" t="s">
        <v>1</v>
      </c>
      <c r="D21" t="s">
        <v>2</v>
      </c>
      <c r="E21" t="s">
        <v>18</v>
      </c>
      <c r="G21" t="s">
        <v>0</v>
      </c>
      <c r="H21" t="s">
        <v>1</v>
      </c>
      <c r="I21" t="s">
        <v>19</v>
      </c>
      <c r="J21" t="s">
        <v>18</v>
      </c>
    </row>
    <row r="22" spans="1:10" x14ac:dyDescent="0.2">
      <c r="A22">
        <v>1</v>
      </c>
      <c r="B22">
        <v>13</v>
      </c>
      <c r="C22">
        <v>18</v>
      </c>
      <c r="D22">
        <v>40</v>
      </c>
      <c r="E22">
        <v>50</v>
      </c>
      <c r="G22">
        <v>25</v>
      </c>
      <c r="H22">
        <v>25</v>
      </c>
      <c r="I22">
        <v>100</v>
      </c>
      <c r="J22">
        <v>140</v>
      </c>
    </row>
    <row r="23" spans="1:10" x14ac:dyDescent="0.2">
      <c r="A23">
        <v>2</v>
      </c>
      <c r="B23">
        <v>16</v>
      </c>
      <c r="C23">
        <v>19</v>
      </c>
      <c r="D23">
        <v>46</v>
      </c>
      <c r="E23">
        <v>40</v>
      </c>
      <c r="G23">
        <v>18</v>
      </c>
      <c r="H23">
        <v>26</v>
      </c>
      <c r="I23">
        <v>95</v>
      </c>
      <c r="J23">
        <v>143</v>
      </c>
    </row>
    <row r="24" spans="1:10" x14ac:dyDescent="0.2">
      <c r="A24">
        <v>3</v>
      </c>
      <c r="B24">
        <v>15</v>
      </c>
      <c r="C24">
        <v>21</v>
      </c>
      <c r="D24">
        <v>39</v>
      </c>
      <c r="E24">
        <v>45</v>
      </c>
      <c r="G24">
        <v>22</v>
      </c>
      <c r="H24">
        <v>26</v>
      </c>
      <c r="I24">
        <v>91</v>
      </c>
      <c r="J24">
        <v>110</v>
      </c>
    </row>
    <row r="25" spans="1:10" x14ac:dyDescent="0.2">
      <c r="A25">
        <v>4</v>
      </c>
      <c r="B25">
        <v>14</v>
      </c>
      <c r="C25">
        <v>25</v>
      </c>
      <c r="D25">
        <v>42</v>
      </c>
      <c r="E25">
        <v>45</v>
      </c>
      <c r="G25">
        <v>24</v>
      </c>
      <c r="H25">
        <v>25</v>
      </c>
      <c r="I25">
        <v>98</v>
      </c>
      <c r="J25">
        <v>163</v>
      </c>
    </row>
    <row r="26" spans="1:10" x14ac:dyDescent="0.2">
      <c r="A26">
        <v>5</v>
      </c>
      <c r="B26">
        <v>16</v>
      </c>
      <c r="C26">
        <v>23</v>
      </c>
      <c r="D26">
        <v>42</v>
      </c>
      <c r="E26">
        <v>46</v>
      </c>
      <c r="G26">
        <v>25</v>
      </c>
      <c r="H26">
        <v>23</v>
      </c>
      <c r="I26">
        <v>95</v>
      </c>
      <c r="J26">
        <v>170</v>
      </c>
    </row>
    <row r="27" spans="1:10" x14ac:dyDescent="0.2">
      <c r="A27">
        <v>6</v>
      </c>
      <c r="B27">
        <v>18</v>
      </c>
      <c r="C27">
        <v>22</v>
      </c>
      <c r="D27">
        <v>40</v>
      </c>
      <c r="E27">
        <v>46</v>
      </c>
      <c r="G27">
        <v>22</v>
      </c>
      <c r="H27">
        <v>25</v>
      </c>
      <c r="I27">
        <v>97</v>
      </c>
      <c r="J27">
        <v>158</v>
      </c>
    </row>
    <row r="28" spans="1:10" x14ac:dyDescent="0.2">
      <c r="A28" s="2" t="s">
        <v>7</v>
      </c>
      <c r="B28">
        <f>SUM(B22:B27)</f>
        <v>92</v>
      </c>
      <c r="C28">
        <f t="shared" ref="C28:E28" si="5">SUM(C22:C27)</f>
        <v>128</v>
      </c>
      <c r="D28">
        <f t="shared" si="5"/>
        <v>249</v>
      </c>
      <c r="E28">
        <f t="shared" si="5"/>
        <v>272</v>
      </c>
      <c r="G28">
        <f>SUM(G22:G27)</f>
        <v>136</v>
      </c>
      <c r="H28">
        <f t="shared" ref="H28:J28" si="6">SUM(H22:H27)</f>
        <v>150</v>
      </c>
      <c r="I28">
        <f t="shared" si="6"/>
        <v>576</v>
      </c>
      <c r="J28">
        <f t="shared" si="6"/>
        <v>884</v>
      </c>
    </row>
    <row r="29" spans="1:10" x14ac:dyDescent="0.2">
      <c r="A29" s="2" t="s">
        <v>8</v>
      </c>
      <c r="B29">
        <f>B28/6</f>
        <v>15.333333333333334</v>
      </c>
      <c r="C29">
        <f t="shared" ref="C29:E29" si="7">C28/6</f>
        <v>21.333333333333332</v>
      </c>
      <c r="D29">
        <f t="shared" si="7"/>
        <v>41.5</v>
      </c>
      <c r="E29">
        <f t="shared" si="7"/>
        <v>45.333333333333336</v>
      </c>
      <c r="G29">
        <f>G28/6</f>
        <v>22.666666666666668</v>
      </c>
      <c r="H29">
        <f t="shared" ref="H29:J29" si="8">H28/6</f>
        <v>25</v>
      </c>
      <c r="I29">
        <f t="shared" si="8"/>
        <v>96</v>
      </c>
      <c r="J29">
        <f t="shared" si="8"/>
        <v>147.33333333333334</v>
      </c>
    </row>
    <row r="30" spans="1:10" x14ac:dyDescent="0.2">
      <c r="A30" s="2" t="s">
        <v>9</v>
      </c>
      <c r="B30">
        <f>STDEV(B22:B27)</f>
        <v>1.7511900715418218</v>
      </c>
      <c r="C30">
        <f t="shared" ref="C30:E30" si="9">STDEV(C22:C27)</f>
        <v>2.581988897471617</v>
      </c>
      <c r="D30">
        <f t="shared" si="9"/>
        <v>2.5099800796022267</v>
      </c>
      <c r="E30">
        <f t="shared" si="9"/>
        <v>3.2041639575194445</v>
      </c>
      <c r="G30">
        <f>STDEV(G22:G27)</f>
        <v>2.6583202716502572</v>
      </c>
      <c r="H30">
        <f t="shared" ref="H30:J30" si="10">STDEV(H22:H27)</f>
        <v>1.0954451150103321</v>
      </c>
      <c r="I30">
        <f t="shared" si="10"/>
        <v>3.0983866769659336</v>
      </c>
      <c r="J30">
        <f t="shared" si="10"/>
        <v>21.63022576550383</v>
      </c>
    </row>
    <row r="31" spans="1:10" x14ac:dyDescent="0.2">
      <c r="A31" s="2" t="s">
        <v>10</v>
      </c>
      <c r="B31">
        <f>TTEST(B22:B27,G22:G27,2,3)</f>
        <v>3.6552239840584219E-4</v>
      </c>
      <c r="C31">
        <f>TTEST(C22:C27,H22:H27,2,3)</f>
        <v>1.5799092349207351E-2</v>
      </c>
      <c r="D31">
        <f>TTEST(D22:D27,I22:I27,2,3)</f>
        <v>2.959775752717377E-11</v>
      </c>
      <c r="E31">
        <f>TTEST(E22:E27,J22:J27,2,3)</f>
        <v>6.8447179942312207E-5</v>
      </c>
    </row>
    <row r="48" spans="1:7" ht="16" x14ac:dyDescent="0.2">
      <c r="A48" s="9" t="s">
        <v>33</v>
      </c>
      <c r="B48" s="3" t="s">
        <v>34</v>
      </c>
      <c r="G48" s="10" t="s">
        <v>35</v>
      </c>
    </row>
    <row r="49" spans="1:10" ht="16" x14ac:dyDescent="0.2">
      <c r="E49" s="7"/>
    </row>
    <row r="50" spans="1:10" ht="16" x14ac:dyDescent="0.2">
      <c r="B50" s="9">
        <v>54</v>
      </c>
      <c r="C50" s="9">
        <v>64</v>
      </c>
      <c r="D50" s="9">
        <v>86</v>
      </c>
      <c r="E50" s="9">
        <v>96</v>
      </c>
      <c r="F50" s="9"/>
      <c r="G50" s="9">
        <v>54</v>
      </c>
      <c r="H50" s="9">
        <v>64</v>
      </c>
      <c r="I50" s="9">
        <v>86</v>
      </c>
      <c r="J50" s="9">
        <v>96</v>
      </c>
    </row>
    <row r="51" spans="1:10" ht="16" x14ac:dyDescent="0.2">
      <c r="B51" s="8">
        <v>15.3</v>
      </c>
      <c r="C51" s="8">
        <v>16.600000000000001</v>
      </c>
      <c r="D51" s="8">
        <v>17.5</v>
      </c>
      <c r="E51" s="8">
        <v>6</v>
      </c>
      <c r="F51" s="8"/>
      <c r="G51" s="8">
        <v>24</v>
      </c>
      <c r="H51" s="8">
        <v>28</v>
      </c>
      <c r="I51" s="8">
        <v>27</v>
      </c>
      <c r="J51" s="8">
        <v>15</v>
      </c>
    </row>
    <row r="52" spans="1:10" ht="16" x14ac:dyDescent="0.2">
      <c r="B52" s="8">
        <v>18.7</v>
      </c>
      <c r="C52" s="8">
        <v>21.3</v>
      </c>
      <c r="D52" s="8">
        <v>17.3</v>
      </c>
      <c r="E52" s="8">
        <v>10</v>
      </c>
      <c r="F52" s="8"/>
      <c r="G52" s="8">
        <v>27</v>
      </c>
      <c r="H52" s="8">
        <v>26.9</v>
      </c>
      <c r="I52" s="8">
        <v>30</v>
      </c>
      <c r="J52" s="8">
        <v>15.3</v>
      </c>
    </row>
    <row r="53" spans="1:10" ht="16" x14ac:dyDescent="0.2">
      <c r="B53" s="8">
        <v>20</v>
      </c>
      <c r="C53" s="8">
        <v>19</v>
      </c>
      <c r="D53" s="8">
        <v>30.1</v>
      </c>
      <c r="E53" s="8">
        <v>15</v>
      </c>
      <c r="F53" s="8"/>
      <c r="G53" s="8">
        <v>22</v>
      </c>
      <c r="H53" s="8">
        <v>34.6</v>
      </c>
      <c r="I53" s="8">
        <v>27.4</v>
      </c>
      <c r="J53" s="8">
        <v>24.5</v>
      </c>
    </row>
    <row r="54" spans="1:10" ht="16" x14ac:dyDescent="0.2">
      <c r="B54" s="8">
        <v>31.7</v>
      </c>
      <c r="C54" s="8">
        <v>20</v>
      </c>
      <c r="D54" s="8">
        <v>21.4</v>
      </c>
      <c r="E54" s="8">
        <v>15</v>
      </c>
      <c r="F54" s="8"/>
      <c r="G54" s="8">
        <v>29</v>
      </c>
      <c r="H54" s="8">
        <v>24</v>
      </c>
      <c r="I54" s="8">
        <v>32.6</v>
      </c>
      <c r="J54" s="8">
        <v>17.7</v>
      </c>
    </row>
    <row r="55" spans="1:10" ht="16" x14ac:dyDescent="0.2">
      <c r="B55" s="8">
        <v>25</v>
      </c>
      <c r="C55" s="8">
        <v>21.7</v>
      </c>
      <c r="D55" s="8">
        <v>26.1</v>
      </c>
      <c r="E55" s="8">
        <v>8</v>
      </c>
      <c r="F55" s="8"/>
      <c r="G55" s="8">
        <v>28</v>
      </c>
      <c r="H55" s="8">
        <v>26</v>
      </c>
      <c r="I55" s="8">
        <v>26.3</v>
      </c>
      <c r="J55" s="8">
        <v>15.2</v>
      </c>
    </row>
    <row r="56" spans="1:10" ht="16" x14ac:dyDescent="0.2">
      <c r="B56" s="8">
        <v>27.7</v>
      </c>
      <c r="C56" s="8">
        <v>18.100000000000001</v>
      </c>
      <c r="D56" s="8">
        <v>25.1</v>
      </c>
      <c r="E56" s="8">
        <v>6</v>
      </c>
      <c r="F56" s="8"/>
      <c r="G56" s="8">
        <v>27</v>
      </c>
      <c r="H56" s="8">
        <v>32</v>
      </c>
      <c r="I56" s="8">
        <v>32</v>
      </c>
      <c r="J56" s="8">
        <v>20.2</v>
      </c>
    </row>
    <row r="57" spans="1:10" ht="16" x14ac:dyDescent="0.2">
      <c r="A57" s="6" t="s">
        <v>7</v>
      </c>
      <c r="B57">
        <f>(B51+B52+B53+B54+B55+B56)</f>
        <v>138.4</v>
      </c>
      <c r="C57">
        <f t="shared" ref="C57:J57" si="11">(C51+C52+C53+C54+C55+C56)</f>
        <v>116.70000000000002</v>
      </c>
      <c r="D57">
        <f t="shared" si="11"/>
        <v>137.5</v>
      </c>
      <c r="E57">
        <f t="shared" si="11"/>
        <v>60</v>
      </c>
      <c r="G57">
        <f t="shared" si="11"/>
        <v>157</v>
      </c>
      <c r="H57">
        <f t="shared" si="11"/>
        <v>171.5</v>
      </c>
      <c r="I57">
        <f t="shared" si="11"/>
        <v>175.3</v>
      </c>
      <c r="J57">
        <f t="shared" si="11"/>
        <v>107.9</v>
      </c>
    </row>
    <row r="58" spans="1:10" ht="16" x14ac:dyDescent="0.2">
      <c r="A58" s="6" t="s">
        <v>8</v>
      </c>
      <c r="B58">
        <f>B57/6</f>
        <v>23.066666666666666</v>
      </c>
      <c r="C58">
        <f>C57/6</f>
        <v>19.450000000000003</v>
      </c>
      <c r="D58">
        <f>D57/6</f>
        <v>22.916666666666668</v>
      </c>
      <c r="E58">
        <f>E57/6</f>
        <v>10</v>
      </c>
      <c r="G58">
        <f t="shared" ref="G58:J58" si="12">G57/6</f>
        <v>26.166666666666668</v>
      </c>
      <c r="H58">
        <f t="shared" si="12"/>
        <v>28.583333333333332</v>
      </c>
      <c r="I58">
        <f t="shared" si="12"/>
        <v>29.216666666666669</v>
      </c>
      <c r="J58">
        <f t="shared" si="12"/>
        <v>17.983333333333334</v>
      </c>
    </row>
    <row r="59" spans="1:10" ht="16" x14ac:dyDescent="0.2">
      <c r="A59" s="6" t="s">
        <v>9</v>
      </c>
      <c r="B59">
        <f>STDEV(B51:B56)</f>
        <v>6.1405754344903754</v>
      </c>
      <c r="C59">
        <f t="shared" ref="C59:J59" si="13">STDEV(C51:C56)</f>
        <v>1.9460215826141285</v>
      </c>
      <c r="D59">
        <f t="shared" si="13"/>
        <v>5.0929035595293568</v>
      </c>
      <c r="E59">
        <f t="shared" si="13"/>
        <v>4.1472882706655438</v>
      </c>
      <c r="G59">
        <f t="shared" si="13"/>
        <v>2.6394443859772205</v>
      </c>
      <c r="H59">
        <f t="shared" si="13"/>
        <v>3.968080980356461</v>
      </c>
      <c r="I59">
        <f t="shared" si="13"/>
        <v>2.7028996775068568</v>
      </c>
      <c r="J59">
        <f t="shared" si="13"/>
        <v>3.776462189227721</v>
      </c>
    </row>
    <row r="60" spans="1:10" ht="16" x14ac:dyDescent="0.2">
      <c r="A60" s="6" t="s">
        <v>36</v>
      </c>
      <c r="B60">
        <f>TTEST(B51:B56,G51:G56,2,3)</f>
        <v>0.2944395875262476</v>
      </c>
      <c r="C60">
        <f>TTEST(C51:C56,H51:H56,2,3)</f>
        <v>1.3009591437802828E-3</v>
      </c>
      <c r="D60">
        <f>TTEST(D51:D56,I51:I56,2,3)</f>
        <v>2.9365185452457497E-2</v>
      </c>
      <c r="E60">
        <f>TTEST(E51:E56,J51:J56,2,3)</f>
        <v>5.9352877871929515E-3</v>
      </c>
    </row>
    <row r="66" spans="5:9" ht="16" x14ac:dyDescent="0.2">
      <c r="F66" s="9" t="s">
        <v>0</v>
      </c>
      <c r="G66" s="9" t="s">
        <v>1</v>
      </c>
      <c r="H66" s="9" t="s">
        <v>19</v>
      </c>
      <c r="I66" s="9" t="s">
        <v>18</v>
      </c>
    </row>
    <row r="67" spans="5:9" x14ac:dyDescent="0.2">
      <c r="E67" t="s">
        <v>34</v>
      </c>
      <c r="F67">
        <v>23.066666666666666</v>
      </c>
      <c r="G67">
        <v>19.450000000000003</v>
      </c>
      <c r="H67">
        <v>22.916666666666668</v>
      </c>
      <c r="I67">
        <v>10</v>
      </c>
    </row>
    <row r="68" spans="5:9" x14ac:dyDescent="0.2">
      <c r="E68" s="1" t="s">
        <v>35</v>
      </c>
      <c r="F68">
        <v>26.166666666666668</v>
      </c>
      <c r="G68">
        <v>28.583333333333332</v>
      </c>
      <c r="H68">
        <v>29.216666666666669</v>
      </c>
      <c r="I68">
        <v>17.983333333333334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workbookViewId="0"/>
  </sheetViews>
  <sheetFormatPr baseColWidth="10" defaultColWidth="8.83203125" defaultRowHeight="15" x14ac:dyDescent="0.2"/>
  <cols>
    <col min="1" max="1" width="12.6640625" bestFit="1" customWidth="1"/>
    <col min="2" max="2" width="17.83203125" bestFit="1" customWidth="1"/>
    <col min="3" max="4" width="20.33203125" bestFit="1" customWidth="1"/>
  </cols>
  <sheetData>
    <row r="1" spans="1:4" x14ac:dyDescent="0.2">
      <c r="A1" s="2" t="s">
        <v>14</v>
      </c>
    </row>
    <row r="2" spans="1:4" x14ac:dyDescent="0.2">
      <c r="B2" s="3" t="s">
        <v>15</v>
      </c>
      <c r="C2" s="3" t="s">
        <v>12</v>
      </c>
      <c r="D2" s="3" t="s">
        <v>13</v>
      </c>
    </row>
    <row r="3" spans="1:4" x14ac:dyDescent="0.2">
      <c r="B3">
        <v>1</v>
      </c>
      <c r="C3">
        <v>3.4482758620689703E-2</v>
      </c>
      <c r="D3">
        <v>2.5806451612903201E-2</v>
      </c>
    </row>
    <row r="4" spans="1:4" x14ac:dyDescent="0.2">
      <c r="B4">
        <v>2</v>
      </c>
      <c r="C4">
        <v>0</v>
      </c>
      <c r="D4">
        <v>2.5974025974026E-2</v>
      </c>
    </row>
    <row r="5" spans="1:4" x14ac:dyDescent="0.2">
      <c r="B5">
        <v>3</v>
      </c>
      <c r="C5">
        <v>0</v>
      </c>
      <c r="D5">
        <v>2.4539877300613501E-2</v>
      </c>
    </row>
    <row r="6" spans="1:4" x14ac:dyDescent="0.2">
      <c r="B6">
        <v>4</v>
      </c>
      <c r="C6">
        <v>0</v>
      </c>
      <c r="D6">
        <v>2.2857142857142899E-2</v>
      </c>
    </row>
    <row r="7" spans="1:4" x14ac:dyDescent="0.2">
      <c r="B7">
        <v>5</v>
      </c>
      <c r="C7">
        <v>0</v>
      </c>
      <c r="D7">
        <v>2.8571428571428598E-2</v>
      </c>
    </row>
    <row r="8" spans="1:4" x14ac:dyDescent="0.2">
      <c r="B8">
        <v>6</v>
      </c>
      <c r="C8">
        <v>0</v>
      </c>
      <c r="D8">
        <v>2.5641025641025599E-2</v>
      </c>
    </row>
    <row r="9" spans="1:4" x14ac:dyDescent="0.2">
      <c r="B9">
        <v>7</v>
      </c>
      <c r="C9">
        <v>0</v>
      </c>
      <c r="D9">
        <v>2.4844720496894401E-2</v>
      </c>
    </row>
    <row r="10" spans="1:4" x14ac:dyDescent="0.2">
      <c r="B10">
        <v>8</v>
      </c>
      <c r="C10">
        <v>0</v>
      </c>
      <c r="D10">
        <v>2.5510204081632699E-2</v>
      </c>
    </row>
    <row r="11" spans="1:4" x14ac:dyDescent="0.2">
      <c r="B11">
        <v>9</v>
      </c>
      <c r="C11">
        <v>1.85185185185185E-2</v>
      </c>
      <c r="D11">
        <v>2.8735632183908E-2</v>
      </c>
    </row>
    <row r="12" spans="1:4" x14ac:dyDescent="0.2">
      <c r="B12">
        <v>10</v>
      </c>
      <c r="C12">
        <v>2.5000000000000001E-2</v>
      </c>
      <c r="D12">
        <v>2.8901734104046201E-2</v>
      </c>
    </row>
    <row r="13" spans="1:4" x14ac:dyDescent="0.2">
      <c r="B13">
        <v>11</v>
      </c>
      <c r="C13">
        <v>2.0833333333333301E-2</v>
      </c>
      <c r="D13">
        <v>3.7974683544303799E-2</v>
      </c>
    </row>
    <row r="14" spans="1:4" x14ac:dyDescent="0.2">
      <c r="B14">
        <v>12</v>
      </c>
      <c r="C14">
        <v>3.6363636363636397E-2</v>
      </c>
      <c r="D14">
        <v>3.65853658536585E-2</v>
      </c>
    </row>
    <row r="15" spans="1:4" x14ac:dyDescent="0.2">
      <c r="B15">
        <v>13</v>
      </c>
      <c r="C15">
        <v>3.7037037037037E-2</v>
      </c>
      <c r="D15">
        <v>3.5294117647058802E-2</v>
      </c>
    </row>
    <row r="16" spans="1:4" x14ac:dyDescent="0.2">
      <c r="B16">
        <v>14</v>
      </c>
      <c r="C16">
        <v>1.9230769230769201E-2</v>
      </c>
      <c r="D16">
        <v>3.20855614973262E-2</v>
      </c>
    </row>
    <row r="17" spans="2:4" x14ac:dyDescent="0.2">
      <c r="B17">
        <v>15</v>
      </c>
      <c r="C17">
        <v>0</v>
      </c>
      <c r="D17">
        <v>3.94736842105263E-2</v>
      </c>
    </row>
    <row r="18" spans="2:4" x14ac:dyDescent="0.2">
      <c r="B18" s="2" t="s">
        <v>7</v>
      </c>
      <c r="C18">
        <f>SUM(C3:C17)</f>
        <v>0.1914660531039841</v>
      </c>
      <c r="D18">
        <f>SUM(D3:D17)</f>
        <v>0.4427956555764947</v>
      </c>
    </row>
    <row r="19" spans="2:4" x14ac:dyDescent="0.2">
      <c r="B19" s="2" t="s">
        <v>16</v>
      </c>
      <c r="C19">
        <f>C18/15</f>
        <v>1.2764403540265607E-2</v>
      </c>
      <c r="D19">
        <f>D18/15</f>
        <v>2.9519710371766313E-2</v>
      </c>
    </row>
    <row r="20" spans="2:4" x14ac:dyDescent="0.2">
      <c r="B20" s="2" t="s">
        <v>17</v>
      </c>
      <c r="C20">
        <f>STDEV(C3:C17)</f>
        <v>1.5144429973677714E-2</v>
      </c>
      <c r="D20">
        <f>STDEV(D3:D17)</f>
        <v>5.4171652772044381E-3</v>
      </c>
    </row>
    <row r="21" spans="2:4" x14ac:dyDescent="0.2">
      <c r="B21" s="2" t="s">
        <v>10</v>
      </c>
      <c r="C21">
        <f>TTEST(C3:C17,D3:D17,2,3)</f>
        <v>8.1501895134242024E-4</v>
      </c>
    </row>
    <row r="22" spans="2:4" x14ac:dyDescent="0.2">
      <c r="B22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5"/>
  <sheetViews>
    <sheetView topLeftCell="A13" zoomScale="107" workbookViewId="0">
      <selection activeCell="A33" sqref="A33"/>
    </sheetView>
  </sheetViews>
  <sheetFormatPr baseColWidth="10" defaultColWidth="8.83203125" defaultRowHeight="15" x14ac:dyDescent="0.2"/>
  <cols>
    <col min="1" max="1" width="17.5" bestFit="1" customWidth="1"/>
    <col min="2" max="2" width="8.83203125" bestFit="1" customWidth="1"/>
    <col min="6" max="6" width="13.33203125" bestFit="1" customWidth="1"/>
    <col min="7" max="7" width="15.33203125" bestFit="1" customWidth="1"/>
    <col min="8" max="8" width="16.5" bestFit="1" customWidth="1"/>
    <col min="10" max="12" width="12" bestFit="1" customWidth="1"/>
    <col min="14" max="14" width="18" bestFit="1" customWidth="1"/>
    <col min="15" max="15" width="12" bestFit="1" customWidth="1"/>
    <col min="17" max="17" width="12" bestFit="1" customWidth="1"/>
    <col min="19" max="19" width="12" bestFit="1" customWidth="1"/>
  </cols>
  <sheetData>
    <row r="1" spans="1:19" x14ac:dyDescent="0.2">
      <c r="A1" s="2" t="s">
        <v>32</v>
      </c>
    </row>
    <row r="2" spans="1:19" x14ac:dyDescent="0.2">
      <c r="A2" t="s">
        <v>20</v>
      </c>
      <c r="B2" t="s">
        <v>21</v>
      </c>
      <c r="C2" t="s">
        <v>22</v>
      </c>
      <c r="D2" t="s">
        <v>23</v>
      </c>
      <c r="F2" t="s">
        <v>24</v>
      </c>
      <c r="G2" t="s">
        <v>25</v>
      </c>
      <c r="H2" t="s">
        <v>26</v>
      </c>
      <c r="J2" t="s">
        <v>27</v>
      </c>
      <c r="K2" t="s">
        <v>28</v>
      </c>
      <c r="L2" t="s">
        <v>29</v>
      </c>
    </row>
    <row r="3" spans="1:19" x14ac:dyDescent="0.2">
      <c r="A3">
        <v>1</v>
      </c>
      <c r="B3">
        <v>35</v>
      </c>
      <c r="C3">
        <v>45</v>
      </c>
      <c r="D3">
        <v>25</v>
      </c>
      <c r="F3">
        <v>10</v>
      </c>
      <c r="G3">
        <v>20</v>
      </c>
      <c r="H3">
        <v>55</v>
      </c>
      <c r="J3">
        <v>36.363636360000001</v>
      </c>
      <c r="K3">
        <v>18.18181818</v>
      </c>
      <c r="L3">
        <v>45.454545449999998</v>
      </c>
    </row>
    <row r="4" spans="1:19" x14ac:dyDescent="0.2">
      <c r="A4">
        <v>2</v>
      </c>
      <c r="B4">
        <v>36</v>
      </c>
      <c r="C4">
        <v>39</v>
      </c>
      <c r="D4">
        <v>21</v>
      </c>
      <c r="F4">
        <v>15</v>
      </c>
      <c r="G4">
        <v>18</v>
      </c>
      <c r="H4">
        <v>54</v>
      </c>
      <c r="J4">
        <v>33.333333330000002</v>
      </c>
      <c r="K4">
        <v>27.777777780000001</v>
      </c>
      <c r="L4">
        <v>38.888888889999997</v>
      </c>
      <c r="O4" s="4" t="s">
        <v>27</v>
      </c>
      <c r="Q4" s="2" t="s">
        <v>28</v>
      </c>
      <c r="S4" s="5" t="s">
        <v>29</v>
      </c>
    </row>
    <row r="5" spans="1:19" x14ac:dyDescent="0.2">
      <c r="A5">
        <v>3</v>
      </c>
      <c r="B5">
        <v>55</v>
      </c>
      <c r="C5">
        <v>48</v>
      </c>
      <c r="D5">
        <v>38</v>
      </c>
      <c r="F5">
        <v>17</v>
      </c>
      <c r="G5">
        <v>10</v>
      </c>
      <c r="H5">
        <v>65</v>
      </c>
      <c r="J5">
        <v>15.38461538</v>
      </c>
      <c r="K5">
        <v>26.15384615</v>
      </c>
      <c r="L5">
        <v>58.46153846</v>
      </c>
      <c r="N5" s="3" t="s">
        <v>20</v>
      </c>
      <c r="O5">
        <v>32.447292399090912</v>
      </c>
      <c r="Q5">
        <v>21.961388023272725</v>
      </c>
      <c r="S5">
        <v>42.085935400999993</v>
      </c>
    </row>
    <row r="6" spans="1:19" x14ac:dyDescent="0.2">
      <c r="A6">
        <v>4</v>
      </c>
      <c r="B6">
        <v>41</v>
      </c>
      <c r="C6">
        <v>54</v>
      </c>
      <c r="D6">
        <v>26</v>
      </c>
      <c r="F6">
        <v>15</v>
      </c>
      <c r="G6">
        <v>28</v>
      </c>
      <c r="H6">
        <v>69</v>
      </c>
      <c r="J6">
        <v>40.579710140000003</v>
      </c>
      <c r="K6">
        <v>21.739130429999999</v>
      </c>
      <c r="L6">
        <v>37.68115942</v>
      </c>
      <c r="N6" s="2" t="s">
        <v>9</v>
      </c>
      <c r="O6">
        <f>STDEV(J3:J13)</f>
        <v>8.6509269833087661</v>
      </c>
      <c r="Q6">
        <f>STDEV(K3:K13)</f>
        <v>9.4204330722011225</v>
      </c>
      <c r="S6">
        <f>STDEV(L3:L12)</f>
        <v>10.464309424998063</v>
      </c>
    </row>
    <row r="7" spans="1:19" x14ac:dyDescent="0.2">
      <c r="A7">
        <v>5</v>
      </c>
      <c r="B7">
        <v>18</v>
      </c>
      <c r="C7">
        <v>21</v>
      </c>
      <c r="D7">
        <v>8</v>
      </c>
      <c r="F7">
        <v>10</v>
      </c>
      <c r="G7">
        <v>13</v>
      </c>
      <c r="H7">
        <v>31</v>
      </c>
      <c r="J7">
        <v>41.935483869999999</v>
      </c>
      <c r="K7">
        <v>32.258064519999998</v>
      </c>
      <c r="L7">
        <v>25.80645161</v>
      </c>
    </row>
    <row r="8" spans="1:19" x14ac:dyDescent="0.2">
      <c r="A8">
        <v>6</v>
      </c>
      <c r="B8">
        <v>29</v>
      </c>
      <c r="C8">
        <v>32</v>
      </c>
      <c r="D8">
        <v>13</v>
      </c>
      <c r="F8">
        <v>16</v>
      </c>
      <c r="G8">
        <v>19</v>
      </c>
      <c r="H8">
        <v>48</v>
      </c>
      <c r="J8">
        <v>39.583333330000002</v>
      </c>
      <c r="K8">
        <v>33.333333330000002</v>
      </c>
      <c r="L8">
        <v>27.083333329999999</v>
      </c>
      <c r="N8" s="3" t="s">
        <v>30</v>
      </c>
      <c r="O8">
        <v>14.1980092469</v>
      </c>
      <c r="Q8">
        <v>41.650129615000004</v>
      </c>
      <c r="S8">
        <v>44.151861136000001</v>
      </c>
    </row>
    <row r="9" spans="1:19" x14ac:dyDescent="0.2">
      <c r="A9">
        <v>7</v>
      </c>
      <c r="B9">
        <v>46</v>
      </c>
      <c r="C9">
        <v>59</v>
      </c>
      <c r="D9">
        <v>36</v>
      </c>
      <c r="F9">
        <v>10</v>
      </c>
      <c r="G9">
        <v>23</v>
      </c>
      <c r="H9">
        <v>69</v>
      </c>
      <c r="J9">
        <v>33.333333330000002</v>
      </c>
      <c r="K9">
        <v>14.49275362</v>
      </c>
      <c r="L9">
        <v>52.173913040000002</v>
      </c>
      <c r="N9" s="2" t="s">
        <v>9</v>
      </c>
      <c r="O9">
        <v>7.643701003038208</v>
      </c>
      <c r="Q9">
        <v>14.303010857206994</v>
      </c>
      <c r="S9">
        <v>14.01868690973143</v>
      </c>
    </row>
    <row r="10" spans="1:19" x14ac:dyDescent="0.2">
      <c r="A10">
        <v>8</v>
      </c>
      <c r="B10">
        <v>39</v>
      </c>
      <c r="C10">
        <v>42</v>
      </c>
      <c r="D10">
        <v>25</v>
      </c>
      <c r="F10">
        <v>14</v>
      </c>
      <c r="G10">
        <v>17</v>
      </c>
      <c r="H10">
        <v>56</v>
      </c>
      <c r="J10">
        <v>30.35714286</v>
      </c>
      <c r="K10">
        <v>25</v>
      </c>
      <c r="L10">
        <v>44.642857139999997</v>
      </c>
      <c r="N10" s="2" t="s">
        <v>31</v>
      </c>
      <c r="O10">
        <f>TTEST(J3:J13,J23:J32,2,3)</f>
        <v>7.2962913627974297E-5</v>
      </c>
      <c r="Q10">
        <f>TTEST(K3:K13,K23:K32,2,3)</f>
        <v>4.1890867695107702E-4</v>
      </c>
      <c r="S10">
        <f>TTEST(L3:L12,L23:L32,2,3)</f>
        <v>0.65754768698629362</v>
      </c>
    </row>
    <row r="11" spans="1:19" x14ac:dyDescent="0.2">
      <c r="A11">
        <v>9</v>
      </c>
      <c r="B11">
        <v>51</v>
      </c>
      <c r="C11">
        <v>61</v>
      </c>
      <c r="D11">
        <v>50</v>
      </c>
      <c r="F11">
        <v>1</v>
      </c>
      <c r="G11">
        <v>11</v>
      </c>
      <c r="H11">
        <v>62</v>
      </c>
      <c r="J11">
        <v>17.741935479999999</v>
      </c>
      <c r="K11">
        <v>1.612903226</v>
      </c>
      <c r="L11">
        <v>50.666666669999998</v>
      </c>
    </row>
    <row r="12" spans="1:19" x14ac:dyDescent="0.2">
      <c r="A12">
        <v>10</v>
      </c>
      <c r="B12">
        <v>48</v>
      </c>
      <c r="C12">
        <v>65</v>
      </c>
      <c r="D12">
        <v>38</v>
      </c>
      <c r="F12">
        <v>10</v>
      </c>
      <c r="G12">
        <v>27</v>
      </c>
      <c r="H12">
        <v>75</v>
      </c>
      <c r="J12">
        <v>36</v>
      </c>
      <c r="K12">
        <v>13.33333333</v>
      </c>
      <c r="L12">
        <v>40</v>
      </c>
    </row>
    <row r="13" spans="1:19" x14ac:dyDescent="0.2">
      <c r="A13">
        <v>11</v>
      </c>
      <c r="B13">
        <v>44</v>
      </c>
      <c r="C13">
        <v>47</v>
      </c>
      <c r="D13">
        <v>26</v>
      </c>
      <c r="F13">
        <v>18</v>
      </c>
      <c r="G13">
        <v>21</v>
      </c>
      <c r="H13">
        <v>65</v>
      </c>
      <c r="J13">
        <v>32.30769231</v>
      </c>
      <c r="K13">
        <v>27.69230769</v>
      </c>
    </row>
    <row r="15" spans="1:19" x14ac:dyDescent="0.2">
      <c r="H15" s="2" t="s">
        <v>8</v>
      </c>
      <c r="J15">
        <f>AVERAGE(J3:J13)</f>
        <v>32.447292399090912</v>
      </c>
      <c r="K15">
        <f>AVERAGE(K3:K13)</f>
        <v>21.961388023272725</v>
      </c>
      <c r="L15">
        <f>AVERAGE(L3:L12)</f>
        <v>42.085935400999993</v>
      </c>
    </row>
    <row r="21" spans="1:21" x14ac:dyDescent="0.2">
      <c r="N21">
        <v>32.447292399090912</v>
      </c>
      <c r="O21">
        <v>14.1980092469</v>
      </c>
      <c r="Q21">
        <v>21.961388023272725</v>
      </c>
      <c r="R21">
        <v>41.650129615000004</v>
      </c>
      <c r="T21">
        <v>42.085935400999993</v>
      </c>
      <c r="U21">
        <v>44.151861136000001</v>
      </c>
    </row>
    <row r="22" spans="1:21" x14ac:dyDescent="0.2">
      <c r="A22" t="s">
        <v>30</v>
      </c>
      <c r="B22" t="s">
        <v>21</v>
      </c>
      <c r="C22" t="s">
        <v>22</v>
      </c>
      <c r="D22" t="s">
        <v>23</v>
      </c>
      <c r="F22" t="s">
        <v>24</v>
      </c>
      <c r="G22" t="s">
        <v>25</v>
      </c>
      <c r="H22" t="s">
        <v>26</v>
      </c>
      <c r="J22" t="s">
        <v>27</v>
      </c>
      <c r="K22" t="s">
        <v>28</v>
      </c>
      <c r="L22" t="s">
        <v>29</v>
      </c>
      <c r="N22">
        <v>8.6509269833087661</v>
      </c>
      <c r="O22">
        <v>7.643701003038208</v>
      </c>
      <c r="Q22">
        <v>9.4204330722011225</v>
      </c>
      <c r="R22">
        <v>14.303010857206994</v>
      </c>
      <c r="T22">
        <v>10.464309424998063</v>
      </c>
      <c r="U22">
        <v>14.01868690973143</v>
      </c>
    </row>
    <row r="23" spans="1:21" x14ac:dyDescent="0.2">
      <c r="A23">
        <v>1</v>
      </c>
      <c r="B23">
        <v>101</v>
      </c>
      <c r="C23">
        <v>62</v>
      </c>
      <c r="D23">
        <v>42</v>
      </c>
      <c r="F23">
        <v>59</v>
      </c>
      <c r="G23">
        <v>20</v>
      </c>
      <c r="H23">
        <v>121</v>
      </c>
      <c r="J23">
        <v>16.528925619999999</v>
      </c>
      <c r="K23">
        <v>48.760330580000002</v>
      </c>
      <c r="L23">
        <v>34.710743800000003</v>
      </c>
    </row>
    <row r="24" spans="1:21" x14ac:dyDescent="0.2">
      <c r="A24">
        <v>2</v>
      </c>
      <c r="B24">
        <v>62</v>
      </c>
      <c r="C24">
        <v>59</v>
      </c>
      <c r="D24">
        <v>44</v>
      </c>
      <c r="F24">
        <v>18</v>
      </c>
      <c r="G24">
        <v>15</v>
      </c>
      <c r="H24">
        <v>77</v>
      </c>
      <c r="J24">
        <v>19.480519480000002</v>
      </c>
      <c r="K24">
        <v>23.376623380000002</v>
      </c>
      <c r="L24">
        <v>57.142857139999997</v>
      </c>
    </row>
    <row r="25" spans="1:21" x14ac:dyDescent="0.2">
      <c r="A25">
        <v>3</v>
      </c>
      <c r="B25">
        <v>58</v>
      </c>
      <c r="C25">
        <v>52</v>
      </c>
      <c r="D25">
        <v>24</v>
      </c>
      <c r="F25">
        <v>34</v>
      </c>
      <c r="G25">
        <v>28</v>
      </c>
      <c r="H25">
        <v>86</v>
      </c>
      <c r="J25">
        <v>32.558139529999998</v>
      </c>
      <c r="K25">
        <v>39.534883720000003</v>
      </c>
      <c r="L25">
        <v>27.906976740000001</v>
      </c>
    </row>
    <row r="26" spans="1:21" x14ac:dyDescent="0.2">
      <c r="A26">
        <v>4</v>
      </c>
      <c r="B26">
        <v>76</v>
      </c>
      <c r="C26">
        <v>52</v>
      </c>
      <c r="D26">
        <v>40</v>
      </c>
      <c r="F26">
        <v>36</v>
      </c>
      <c r="G26">
        <v>12</v>
      </c>
      <c r="H26">
        <v>88</v>
      </c>
      <c r="J26">
        <v>13.636363640000001</v>
      </c>
      <c r="K26">
        <v>40.909090910000003</v>
      </c>
      <c r="L26">
        <v>45.454545449999998</v>
      </c>
    </row>
    <row r="27" spans="1:21" x14ac:dyDescent="0.2">
      <c r="A27">
        <v>5</v>
      </c>
      <c r="B27">
        <v>57</v>
      </c>
      <c r="C27">
        <v>32</v>
      </c>
      <c r="D27">
        <v>26</v>
      </c>
      <c r="F27">
        <v>31</v>
      </c>
      <c r="G27">
        <v>6</v>
      </c>
      <c r="H27">
        <v>63</v>
      </c>
      <c r="J27">
        <v>9.5238095240000007</v>
      </c>
      <c r="K27">
        <v>49.206349209999999</v>
      </c>
      <c r="L27">
        <v>41.269841270000001</v>
      </c>
    </row>
    <row r="28" spans="1:21" x14ac:dyDescent="0.2">
      <c r="A28">
        <v>6</v>
      </c>
      <c r="B28">
        <v>97</v>
      </c>
      <c r="C28">
        <v>84</v>
      </c>
      <c r="D28">
        <v>67</v>
      </c>
      <c r="F28">
        <v>30</v>
      </c>
      <c r="G28">
        <v>17</v>
      </c>
      <c r="H28">
        <v>114</v>
      </c>
      <c r="J28">
        <v>14.9122807</v>
      </c>
      <c r="K28">
        <v>26.315789469999999</v>
      </c>
      <c r="L28">
        <v>58.771929819999997</v>
      </c>
    </row>
    <row r="29" spans="1:21" x14ac:dyDescent="0.2">
      <c r="A29">
        <v>7</v>
      </c>
      <c r="B29">
        <v>155</v>
      </c>
      <c r="C29">
        <v>61</v>
      </c>
      <c r="D29">
        <v>54</v>
      </c>
      <c r="F29">
        <v>101</v>
      </c>
      <c r="G29">
        <v>7</v>
      </c>
      <c r="H29">
        <v>162</v>
      </c>
      <c r="J29">
        <v>4.3209876539999996</v>
      </c>
      <c r="K29">
        <v>62.345679009999998</v>
      </c>
      <c r="L29">
        <v>33.333333330000002</v>
      </c>
    </row>
    <row r="30" spans="1:21" x14ac:dyDescent="0.2">
      <c r="A30">
        <v>8</v>
      </c>
      <c r="B30">
        <v>124</v>
      </c>
      <c r="C30">
        <v>73</v>
      </c>
      <c r="D30">
        <v>65</v>
      </c>
      <c r="F30">
        <v>59</v>
      </c>
      <c r="G30">
        <v>8</v>
      </c>
      <c r="H30">
        <v>132</v>
      </c>
      <c r="J30">
        <v>6.0606060609999997</v>
      </c>
      <c r="K30">
        <v>44.696969699999997</v>
      </c>
      <c r="L30">
        <v>49.242424239999998</v>
      </c>
    </row>
    <row r="31" spans="1:21" x14ac:dyDescent="0.2">
      <c r="A31">
        <v>9</v>
      </c>
      <c r="B31">
        <v>140</v>
      </c>
      <c r="C31">
        <v>89</v>
      </c>
      <c r="D31">
        <v>72</v>
      </c>
      <c r="F31">
        <v>68</v>
      </c>
      <c r="G31">
        <v>17</v>
      </c>
      <c r="H31">
        <v>157</v>
      </c>
      <c r="J31">
        <v>10.828025480000001</v>
      </c>
      <c r="K31">
        <v>43.312101910000003</v>
      </c>
      <c r="L31">
        <v>45.859872609999996</v>
      </c>
    </row>
    <row r="32" spans="1:21" x14ac:dyDescent="0.2">
      <c r="A32">
        <v>10</v>
      </c>
      <c r="B32">
        <v>79</v>
      </c>
      <c r="C32">
        <v>57</v>
      </c>
      <c r="D32">
        <v>44</v>
      </c>
      <c r="F32">
        <v>35</v>
      </c>
      <c r="G32">
        <v>13</v>
      </c>
      <c r="H32">
        <v>92</v>
      </c>
      <c r="J32">
        <v>14.13043478</v>
      </c>
      <c r="K32">
        <v>38.043478260000001</v>
      </c>
      <c r="L32">
        <v>47.826086959999998</v>
      </c>
    </row>
    <row r="34" spans="8:12" x14ac:dyDescent="0.2">
      <c r="H34" s="2" t="s">
        <v>8</v>
      </c>
      <c r="J34">
        <f>AVERAGE(J23:J32)</f>
        <v>14.1980092469</v>
      </c>
      <c r="K34">
        <f>AVERAGE(K23:K32)</f>
        <v>41.650129615000004</v>
      </c>
      <c r="L34">
        <f>AVERAGE(L23:L32)</f>
        <v>44.151861136000001</v>
      </c>
    </row>
    <row r="35" spans="8:12" x14ac:dyDescent="0.2">
      <c r="H35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EdU quantitation</vt:lpstr>
      <vt:lpstr>Mitotic index</vt:lpstr>
      <vt:lpstr>Cell cycle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nidhi</dc:creator>
  <cp:lastModifiedBy>Microsoft Office User</cp:lastModifiedBy>
  <dcterms:created xsi:type="dcterms:W3CDTF">2020-02-27T08:39:42Z</dcterms:created>
  <dcterms:modified xsi:type="dcterms:W3CDTF">2021-01-31T08:53:27Z</dcterms:modified>
</cp:coreProperties>
</file>