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ell1\Desktop\160621-upload\20-07-2021\"/>
    </mc:Choice>
  </mc:AlternateContent>
  <xr:revisionPtr revIDLastSave="0" documentId="13_ncr:1_{6166D7E6-F390-44DE-BAC9-BBDCE61541A7}" xr6:coauthVersionLast="47" xr6:coauthVersionMax="47" xr10:uidLastSave="{00000000-0000-0000-0000-000000000000}"/>
  <bookViews>
    <workbookView xWindow="-110" yWindow="-110" windowWidth="38620" windowHeight="21220" activeTab="3" xr2:uid="{00000000-000D-0000-FFFF-FFFF00000000}"/>
  </bookViews>
  <sheets>
    <sheet name="Wingless intensity analysis" sheetId="1" r:id="rId1"/>
    <sheet name="PSC proliferation in wg mutant" sheetId="2" r:id="rId2"/>
    <sheet name="MZ area to total LG area ratio" sheetId="5" r:id="rId3"/>
    <sheet name="Differentiation index in wgRNAi" sheetId="9" r:id="rId4"/>
    <sheet name="Niche prolifertion in wg RNAi" sheetId="3" r:id="rId5"/>
    <sheet name="Differentiation index" sheetId="4" r:id="rId6"/>
    <sheet name="MZ area to Total LG area " sheetId="6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" l="1"/>
  <c r="E19" i="3"/>
  <c r="E18" i="9"/>
  <c r="D18" i="9"/>
  <c r="C18" i="9"/>
  <c r="D17" i="9"/>
  <c r="E17" i="9"/>
  <c r="F17" i="9"/>
  <c r="C17" i="9"/>
  <c r="D16" i="9"/>
  <c r="E16" i="9"/>
  <c r="F16" i="9"/>
  <c r="C16" i="9"/>
  <c r="D15" i="9"/>
  <c r="E15" i="9"/>
  <c r="F15" i="9"/>
  <c r="C15" i="9"/>
  <c r="E16" i="6" l="1"/>
  <c r="D16" i="6"/>
  <c r="C16" i="6"/>
  <c r="B16" i="6"/>
  <c r="B15" i="6"/>
  <c r="G18" i="4"/>
  <c r="G17" i="4"/>
  <c r="G16" i="4"/>
  <c r="G15" i="4"/>
  <c r="D17" i="6" l="1"/>
  <c r="C17" i="6"/>
  <c r="B17" i="6"/>
  <c r="C14" i="6"/>
  <c r="C15" i="6" s="1"/>
  <c r="D14" i="6"/>
  <c r="D15" i="6" s="1"/>
  <c r="E14" i="6"/>
  <c r="E15" i="6" s="1"/>
  <c r="B14" i="6"/>
  <c r="D16" i="5" l="1"/>
  <c r="C16" i="5"/>
  <c r="B16" i="5"/>
  <c r="C15" i="5"/>
  <c r="D15" i="5"/>
  <c r="E15" i="5"/>
  <c r="B15" i="5"/>
  <c r="D14" i="5"/>
  <c r="E14" i="5"/>
  <c r="C13" i="5"/>
  <c r="C14" i="5" s="1"/>
  <c r="D13" i="5"/>
  <c r="E13" i="5"/>
  <c r="B13" i="5"/>
  <c r="B14" i="5" s="1"/>
  <c r="E16" i="2"/>
  <c r="E15" i="2"/>
  <c r="E14" i="2"/>
  <c r="E13" i="2"/>
  <c r="F15" i="4"/>
  <c r="F16" i="4"/>
  <c r="F17" i="4"/>
  <c r="F18" i="4"/>
  <c r="C23" i="1" l="1"/>
  <c r="D22" i="1"/>
  <c r="C22" i="1"/>
  <c r="D21" i="1"/>
  <c r="C21" i="1"/>
  <c r="D20" i="1"/>
  <c r="C20" i="1"/>
  <c r="E18" i="4" l="1"/>
  <c r="D18" i="4"/>
  <c r="E17" i="4"/>
  <c r="D17" i="4"/>
  <c r="E16" i="4"/>
  <c r="D16" i="4"/>
  <c r="E15" i="4"/>
  <c r="D15" i="4"/>
  <c r="D19" i="3" l="1"/>
  <c r="C19" i="3"/>
  <c r="F18" i="3"/>
  <c r="E18" i="3"/>
  <c r="D18" i="3"/>
  <c r="C18" i="3"/>
  <c r="F16" i="3"/>
  <c r="F17" i="3" s="1"/>
  <c r="E16" i="3"/>
  <c r="E17" i="3" s="1"/>
  <c r="D16" i="3"/>
  <c r="D17" i="3" s="1"/>
  <c r="C16" i="3"/>
  <c r="C17" i="3" s="1"/>
  <c r="F16" i="2" l="1"/>
  <c r="C16" i="2"/>
  <c r="F15" i="2"/>
  <c r="D15" i="2"/>
  <c r="C15" i="2"/>
  <c r="F13" i="2"/>
  <c r="F14" i="2" s="1"/>
  <c r="D13" i="2"/>
  <c r="D14" i="2" s="1"/>
  <c r="C13" i="2"/>
  <c r="C14" i="2" s="1"/>
</calcChain>
</file>

<file path=xl/sharedStrings.xml><?xml version="1.0" encoding="utf-8"?>
<sst xmlns="http://schemas.openxmlformats.org/spreadsheetml/2006/main" count="68" uniqueCount="25">
  <si>
    <t>sum</t>
  </si>
  <si>
    <t>AntpGFPxw1118</t>
  </si>
  <si>
    <t>AntpGFPxRelRNAi</t>
  </si>
  <si>
    <t>Average</t>
  </si>
  <si>
    <t>standard deviation</t>
  </si>
  <si>
    <t>Ttest</t>
  </si>
  <si>
    <t xml:space="preserve">Mean fluorescence intensity of wingless </t>
  </si>
  <si>
    <t>AntpGFPxRel RNAi</t>
  </si>
  <si>
    <t>AntpGFPxwgts;Rel RNAi</t>
  </si>
  <si>
    <t>average</t>
  </si>
  <si>
    <t>Standard deviation</t>
  </si>
  <si>
    <t>Serial no</t>
  </si>
  <si>
    <t>AntpGFPxRel RNAi(kk)</t>
  </si>
  <si>
    <t>AntpGFPxwg RNAi</t>
  </si>
  <si>
    <t>AntpGFPxRel RNAi,wg RNAi</t>
  </si>
  <si>
    <t>serial no</t>
  </si>
  <si>
    <t>ttest</t>
  </si>
  <si>
    <t>AntpGFPXw1118</t>
  </si>
  <si>
    <t>AntpGFPXRel RNAi(kk)</t>
  </si>
  <si>
    <t>AntpGFPxRel RNAi(KK),wg RNAi</t>
  </si>
  <si>
    <t>Differentiation index</t>
  </si>
  <si>
    <t>Niche cell proliferation</t>
  </si>
  <si>
    <t>Niche cell prolifertion</t>
  </si>
  <si>
    <t>AntpGFPxwgts</t>
  </si>
  <si>
    <t>Medullary zone area/Total area of the primary lobe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</si>
</sst>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name val="Arial"/>
      <family val="2"/>
    </font>
    <font>
      <sz val="10"/>
      <color rgb="FF000000"/>
      <name val="Helvetica Neue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'Wingless intensity analysis'!$C$22:$D$22</c:f>
                <c:numCache>
                  <c:formatCode>General</c:formatCode>
                  <c:ptCount val="2"/>
                  <c:pt idx="0">
                    <c:v>8.0671937134002007</c:v>
                  </c:pt>
                  <c:pt idx="1">
                    <c:v>6.8145167407178695</c:v>
                  </c:pt>
                </c:numCache>
              </c:numRef>
            </c:plus>
            <c:minus>
              <c:numRef>
                <c:f>'Wingless intensity analysis'!$C$22:$D$22</c:f>
                <c:numCache>
                  <c:formatCode>General</c:formatCode>
                  <c:ptCount val="2"/>
                  <c:pt idx="0">
                    <c:v>8.0671937134002007</c:v>
                  </c:pt>
                  <c:pt idx="1">
                    <c:v>6.8145167407178695</c:v>
                  </c:pt>
                </c:numCache>
              </c:numRef>
            </c:minus>
            <c:spPr>
              <a:noFill/>
              <a:ln w="12700">
                <a:solidFill>
                  <a:schemeClr val="tx1"/>
                </a:solidFill>
              </a:ln>
              <a:effectLst/>
            </c:spPr>
          </c:errBars>
          <c:val>
            <c:numRef>
              <c:f>'Wingless intensity analysis'!$C$21:$D$21</c:f>
              <c:numCache>
                <c:formatCode>General</c:formatCode>
                <c:ptCount val="2"/>
                <c:pt idx="0">
                  <c:v>27.37746666666667</c:v>
                </c:pt>
                <c:pt idx="1">
                  <c:v>50.069133333333326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A-5C4A-A59E-425A4BB78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96604776"/>
        <c:axId val="196635432"/>
      </c:barChart>
      <c:catAx>
        <c:axId val="196604776"/>
        <c:scaling>
          <c:orientation val="minMax"/>
        </c:scaling>
        <c:delete val="1"/>
        <c:axPos val="b"/>
        <c:majorTickMark val="none"/>
        <c:minorTickMark val="none"/>
        <c:tickLblPos val="nextTo"/>
        <c:crossAx val="196635432"/>
        <c:crosses val="autoZero"/>
        <c:auto val="1"/>
        <c:lblAlgn val="ctr"/>
        <c:lblOffset val="100"/>
        <c:noMultiLvlLbl val="0"/>
      </c:catAx>
      <c:valAx>
        <c:axId val="196635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604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'PSC proliferation in wg mutant'!$C$15:$F$15</c:f>
                <c:numCache>
                  <c:formatCode>General</c:formatCode>
                  <c:ptCount val="4"/>
                  <c:pt idx="0">
                    <c:v>3.7844711945293259</c:v>
                  </c:pt>
                  <c:pt idx="1">
                    <c:v>34.286537688525272</c:v>
                  </c:pt>
                  <c:pt idx="2">
                    <c:v>4.6439925351648341</c:v>
                  </c:pt>
                  <c:pt idx="3">
                    <c:v>5.2799410771122988</c:v>
                  </c:pt>
                </c:numCache>
              </c:numRef>
            </c:plus>
            <c:minus>
              <c:numRef>
                <c:f>'PSC proliferation in wg mutant'!$C$15:$F$15</c:f>
                <c:numCache>
                  <c:formatCode>General</c:formatCode>
                  <c:ptCount val="4"/>
                  <c:pt idx="0">
                    <c:v>3.7844711945293259</c:v>
                  </c:pt>
                  <c:pt idx="1">
                    <c:v>34.286537688525272</c:v>
                  </c:pt>
                  <c:pt idx="2">
                    <c:v>4.6439925351648341</c:v>
                  </c:pt>
                  <c:pt idx="3">
                    <c:v>5.2799410771122988</c:v>
                  </c:pt>
                </c:numCache>
              </c:numRef>
            </c:minus>
            <c:spPr>
              <a:noFill/>
              <a:ln w="12700" cap="flat" cmpd="sng" algn="ctr">
                <a:solidFill>
                  <a:schemeClr val="tx1"/>
                </a:solidFill>
                <a:round/>
              </a:ln>
              <a:effectLst/>
            </c:spPr>
          </c:errBars>
          <c:val>
            <c:numRef>
              <c:f>'PSC proliferation in wg mutant'!$C$14:$F$14</c:f>
              <c:numCache>
                <c:formatCode>General</c:formatCode>
                <c:ptCount val="4"/>
                <c:pt idx="0">
                  <c:v>46.9</c:v>
                </c:pt>
                <c:pt idx="1">
                  <c:v>192.7</c:v>
                </c:pt>
                <c:pt idx="2">
                  <c:v>38.700000000000003</c:v>
                </c:pt>
                <c:pt idx="3">
                  <c:v>54.9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E-8E46-96E7-B2C718836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945144"/>
        <c:axId val="195940048"/>
      </c:barChart>
      <c:catAx>
        <c:axId val="195945144"/>
        <c:scaling>
          <c:orientation val="minMax"/>
        </c:scaling>
        <c:delete val="1"/>
        <c:axPos val="b"/>
        <c:majorTickMark val="none"/>
        <c:minorTickMark val="none"/>
        <c:tickLblPos val="nextTo"/>
        <c:crossAx val="195940048"/>
        <c:crosses val="autoZero"/>
        <c:auto val="1"/>
        <c:lblAlgn val="ctr"/>
        <c:lblOffset val="100"/>
        <c:noMultiLvlLbl val="0"/>
      </c:catAx>
      <c:valAx>
        <c:axId val="19594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945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'MZ area to total LG area ratio'!$B$15:$E$15</c:f>
                <c:numCache>
                  <c:formatCode>General</c:formatCode>
                  <c:ptCount val="4"/>
                  <c:pt idx="0">
                    <c:v>8.5328124841044309E-2</c:v>
                  </c:pt>
                  <c:pt idx="1">
                    <c:v>5.5176484524156251E-2</c:v>
                  </c:pt>
                  <c:pt idx="2">
                    <c:v>5.8454255619244749E-2</c:v>
                  </c:pt>
                  <c:pt idx="3">
                    <c:v>0.10133338815787997</c:v>
                  </c:pt>
                </c:numCache>
              </c:numRef>
            </c:plus>
            <c:minus>
              <c:numRef>
                <c:f>'MZ area to total LG area ratio'!$B$15:$E$15</c:f>
                <c:numCache>
                  <c:formatCode>General</c:formatCode>
                  <c:ptCount val="4"/>
                  <c:pt idx="0">
                    <c:v>8.5328124841044309E-2</c:v>
                  </c:pt>
                  <c:pt idx="1">
                    <c:v>5.5176484524156251E-2</c:v>
                  </c:pt>
                  <c:pt idx="2">
                    <c:v>5.8454255619244749E-2</c:v>
                  </c:pt>
                  <c:pt idx="3">
                    <c:v>0.10133338815787997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errBars>
          <c:val>
            <c:numRef>
              <c:f>'MZ area to total LG area ratio'!$B$14:$E$14</c:f>
              <c:numCache>
                <c:formatCode>General</c:formatCode>
                <c:ptCount val="4"/>
                <c:pt idx="0">
                  <c:v>0.50600000000000001</c:v>
                </c:pt>
                <c:pt idx="1">
                  <c:v>0.28599999999999998</c:v>
                </c:pt>
                <c:pt idx="2">
                  <c:v>0.2243</c:v>
                </c:pt>
                <c:pt idx="3">
                  <c:v>0.32269999999999999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3-F347-8DBA-F7EBD549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23112848"/>
        <c:axId val="2023114496"/>
      </c:barChart>
      <c:catAx>
        <c:axId val="2023112848"/>
        <c:scaling>
          <c:orientation val="minMax"/>
        </c:scaling>
        <c:delete val="1"/>
        <c:axPos val="b"/>
        <c:majorTickMark val="none"/>
        <c:minorTickMark val="none"/>
        <c:tickLblPos val="nextTo"/>
        <c:crossAx val="2023114496"/>
        <c:crosses val="autoZero"/>
        <c:auto val="1"/>
        <c:lblAlgn val="ctr"/>
        <c:lblOffset val="100"/>
        <c:noMultiLvlLbl val="0"/>
      </c:catAx>
      <c:valAx>
        <c:axId val="20231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311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'Differentiation index in wgRNAi'!$C$17:$F$17</c:f>
                <c:numCache>
                  <c:formatCode>General</c:formatCode>
                  <c:ptCount val="4"/>
                  <c:pt idx="0">
                    <c:v>8.520406876043711E-2</c:v>
                  </c:pt>
                  <c:pt idx="1">
                    <c:v>0.13472836870285781</c:v>
                  </c:pt>
                  <c:pt idx="2">
                    <c:v>0.11669352071892355</c:v>
                  </c:pt>
                  <c:pt idx="3">
                    <c:v>9.0367705637700885E-2</c:v>
                  </c:pt>
                </c:numCache>
              </c:numRef>
            </c:plus>
            <c:minus>
              <c:numRef>
                <c:f>'Differentiation index in wgRNAi'!$C$17:$F$17</c:f>
                <c:numCache>
                  <c:formatCode>General</c:formatCode>
                  <c:ptCount val="4"/>
                  <c:pt idx="0">
                    <c:v>8.520406876043711E-2</c:v>
                  </c:pt>
                  <c:pt idx="1">
                    <c:v>0.13472836870285781</c:v>
                  </c:pt>
                  <c:pt idx="2">
                    <c:v>0.11669352071892355</c:v>
                  </c:pt>
                  <c:pt idx="3">
                    <c:v>9.0367705637700885E-2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errBars>
          <c:val>
            <c:numRef>
              <c:f>'Differentiation index in wgRNAi'!$C$16:$F$16</c:f>
              <c:numCache>
                <c:formatCode>General</c:formatCode>
                <c:ptCount val="4"/>
                <c:pt idx="0">
                  <c:v>0.35520000000000007</c:v>
                </c:pt>
                <c:pt idx="1">
                  <c:v>0.72720000000000007</c:v>
                </c:pt>
                <c:pt idx="2">
                  <c:v>0.65359999999999996</c:v>
                </c:pt>
                <c:pt idx="3">
                  <c:v>0.69910000000000005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3-C040-851B-719EC23FD5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42481855"/>
        <c:axId val="942483503"/>
      </c:barChart>
      <c:catAx>
        <c:axId val="942481855"/>
        <c:scaling>
          <c:orientation val="minMax"/>
        </c:scaling>
        <c:delete val="1"/>
        <c:axPos val="b"/>
        <c:majorTickMark val="none"/>
        <c:minorTickMark val="none"/>
        <c:tickLblPos val="nextTo"/>
        <c:crossAx val="942483503"/>
        <c:crosses val="autoZero"/>
        <c:auto val="1"/>
        <c:lblAlgn val="ctr"/>
        <c:lblOffset val="100"/>
        <c:noMultiLvlLbl val="0"/>
      </c:catAx>
      <c:valAx>
        <c:axId val="942483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24818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'Niche prolifertion in wg RNAi'!$C$18:$F$18</c:f>
                <c:numCache>
                  <c:formatCode>General</c:formatCode>
                  <c:ptCount val="4"/>
                  <c:pt idx="0">
                    <c:v>9.3482024415867713</c:v>
                  </c:pt>
                  <c:pt idx="1">
                    <c:v>12.184233892845112</c:v>
                  </c:pt>
                  <c:pt idx="2">
                    <c:v>12.302685097411082</c:v>
                  </c:pt>
                  <c:pt idx="3">
                    <c:v>13.725887949418786</c:v>
                  </c:pt>
                </c:numCache>
              </c:numRef>
            </c:plus>
            <c:minus>
              <c:numRef>
                <c:f>'Niche prolifertion in wg RNAi'!$C$18:$F$18</c:f>
                <c:numCache>
                  <c:formatCode>General</c:formatCode>
                  <c:ptCount val="4"/>
                  <c:pt idx="0">
                    <c:v>9.3482024415867713</c:v>
                  </c:pt>
                  <c:pt idx="1">
                    <c:v>12.184233892845112</c:v>
                  </c:pt>
                  <c:pt idx="2">
                    <c:v>12.302685097411082</c:v>
                  </c:pt>
                  <c:pt idx="3">
                    <c:v>13.725887949418786</c:v>
                  </c:pt>
                </c:numCache>
              </c:numRef>
            </c:minus>
            <c:spPr>
              <a:noFill/>
              <a:ln w="12700">
                <a:solidFill>
                  <a:schemeClr val="tx1"/>
                </a:solidFill>
              </a:ln>
              <a:effectLst/>
            </c:spPr>
          </c:errBars>
          <c:val>
            <c:numRef>
              <c:f>'Niche prolifertion in wg RNAi'!$C$17:$F$17</c:f>
              <c:numCache>
                <c:formatCode>General</c:formatCode>
                <c:ptCount val="4"/>
                <c:pt idx="0">
                  <c:v>45.5</c:v>
                </c:pt>
                <c:pt idx="1">
                  <c:v>123.7</c:v>
                </c:pt>
                <c:pt idx="2">
                  <c:v>37.583333333333336</c:v>
                </c:pt>
                <c:pt idx="3">
                  <c:v>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BC-7742-94CC-368D643FA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04709096"/>
        <c:axId val="304709488"/>
      </c:barChart>
      <c:catAx>
        <c:axId val="304709096"/>
        <c:scaling>
          <c:orientation val="minMax"/>
        </c:scaling>
        <c:delete val="1"/>
        <c:axPos val="b"/>
        <c:majorTickMark val="none"/>
        <c:minorTickMark val="none"/>
        <c:tickLblPos val="nextTo"/>
        <c:crossAx val="304709488"/>
        <c:crosses val="autoZero"/>
        <c:auto val="1"/>
        <c:lblAlgn val="ctr"/>
        <c:lblOffset val="100"/>
        <c:noMultiLvlLbl val="0"/>
      </c:catAx>
      <c:valAx>
        <c:axId val="30470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709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'Differentiation index'!$D$17:$G$17</c:f>
                <c:numCache>
                  <c:formatCode>General</c:formatCode>
                  <c:ptCount val="4"/>
                  <c:pt idx="0">
                    <c:v>9.2663890705925567E-2</c:v>
                  </c:pt>
                  <c:pt idx="1">
                    <c:v>6.3603650953749952E-2</c:v>
                  </c:pt>
                  <c:pt idx="2">
                    <c:v>0.12714029083677955</c:v>
                  </c:pt>
                  <c:pt idx="3">
                    <c:v>9.1545738416499878E-2</c:v>
                  </c:pt>
                </c:numCache>
              </c:numRef>
            </c:plus>
            <c:minus>
              <c:numRef>
                <c:f>'Differentiation index'!$D$17:$G$17</c:f>
                <c:numCache>
                  <c:formatCode>General</c:formatCode>
                  <c:ptCount val="4"/>
                  <c:pt idx="0">
                    <c:v>9.2663890705925567E-2</c:v>
                  </c:pt>
                  <c:pt idx="1">
                    <c:v>6.3603650953749952E-2</c:v>
                  </c:pt>
                  <c:pt idx="2">
                    <c:v>0.12714029083677955</c:v>
                  </c:pt>
                  <c:pt idx="3">
                    <c:v>9.1545738416499878E-2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errBars>
          <c:val>
            <c:numRef>
              <c:f>'Differentiation index'!$D$16:$G$16</c:f>
              <c:numCache>
                <c:formatCode>General</c:formatCode>
                <c:ptCount val="4"/>
                <c:pt idx="0">
                  <c:v>0.46729237275733893</c:v>
                </c:pt>
                <c:pt idx="1">
                  <c:v>0.88436384951322433</c:v>
                </c:pt>
                <c:pt idx="2">
                  <c:v>0.74207451820449699</c:v>
                </c:pt>
                <c:pt idx="3">
                  <c:v>0.6522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7-2742-8E85-37F7D8790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518747903"/>
        <c:axId val="1518751807"/>
      </c:barChart>
      <c:catAx>
        <c:axId val="1518747903"/>
        <c:scaling>
          <c:orientation val="minMax"/>
        </c:scaling>
        <c:delete val="1"/>
        <c:axPos val="b"/>
        <c:majorTickMark val="none"/>
        <c:minorTickMark val="none"/>
        <c:tickLblPos val="nextTo"/>
        <c:crossAx val="1518751807"/>
        <c:crosses val="autoZero"/>
        <c:auto val="1"/>
        <c:lblAlgn val="ctr"/>
        <c:lblOffset val="100"/>
        <c:noMultiLvlLbl val="0"/>
      </c:catAx>
      <c:valAx>
        <c:axId val="1518751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8747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'MZ area to Total LG area '!$B$16:$E$16</c:f>
                <c:numCache>
                  <c:formatCode>General</c:formatCode>
                  <c:ptCount val="4"/>
                  <c:pt idx="0">
                    <c:v>8.0205292150137344E-2</c:v>
                  </c:pt>
                  <c:pt idx="1">
                    <c:v>9.1227676112509121E-2</c:v>
                  </c:pt>
                  <c:pt idx="2">
                    <c:v>7.4074737034070234E-2</c:v>
                  </c:pt>
                  <c:pt idx="3">
                    <c:v>8.2324291001434569E-2</c:v>
                  </c:pt>
                </c:numCache>
              </c:numRef>
            </c:plus>
            <c:minus>
              <c:numRef>
                <c:f>'MZ area to Total LG area '!$B$16:$E$16</c:f>
                <c:numCache>
                  <c:formatCode>General</c:formatCode>
                  <c:ptCount val="4"/>
                  <c:pt idx="0">
                    <c:v>8.0205292150137344E-2</c:v>
                  </c:pt>
                  <c:pt idx="1">
                    <c:v>9.1227676112509121E-2</c:v>
                  </c:pt>
                  <c:pt idx="2">
                    <c:v>7.4074737034070234E-2</c:v>
                  </c:pt>
                  <c:pt idx="3">
                    <c:v>8.2324291001434569E-2</c:v>
                  </c:pt>
                </c:numCache>
              </c:numRef>
            </c:minus>
            <c:spPr>
              <a:noFill/>
              <a:ln w="9525"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errBars>
          <c:val>
            <c:numRef>
              <c:f>'MZ area to Total LG area '!$B$15:$E$15</c:f>
              <c:numCache>
                <c:formatCode>General</c:formatCode>
                <c:ptCount val="4"/>
                <c:pt idx="0">
                  <c:v>0.496</c:v>
                </c:pt>
                <c:pt idx="1">
                  <c:v>0.25440000000000002</c:v>
                </c:pt>
                <c:pt idx="2">
                  <c:v>0.17880000000000001</c:v>
                </c:pt>
                <c:pt idx="3">
                  <c:v>0.2152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5-0A48-8724-FD09F9870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98140815"/>
        <c:axId val="1497442447"/>
      </c:barChart>
      <c:catAx>
        <c:axId val="1498140815"/>
        <c:scaling>
          <c:orientation val="minMax"/>
        </c:scaling>
        <c:delete val="1"/>
        <c:axPos val="b"/>
        <c:majorTickMark val="none"/>
        <c:minorTickMark val="none"/>
        <c:tickLblPos val="nextTo"/>
        <c:crossAx val="1497442447"/>
        <c:crosses val="autoZero"/>
        <c:auto val="1"/>
        <c:lblAlgn val="ctr"/>
        <c:lblOffset val="100"/>
        <c:noMultiLvlLbl val="0"/>
      </c:catAx>
      <c:valAx>
        <c:axId val="1497442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1408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12</xdr:row>
      <xdr:rowOff>100012</xdr:rowOff>
    </xdr:from>
    <xdr:to>
      <xdr:col>11</xdr:col>
      <xdr:colOff>419100</xdr:colOff>
      <xdr:row>26</xdr:row>
      <xdr:rowOff>176212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581024</xdr:colOff>
      <xdr:row>28</xdr:row>
      <xdr:rowOff>9524</xdr:rowOff>
    </xdr:from>
    <xdr:to>
      <xdr:col>8</xdr:col>
      <xdr:colOff>200024</xdr:colOff>
      <xdr:row>29</xdr:row>
      <xdr:rowOff>76578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18949535">
          <a:off x="5172074" y="5343524"/>
          <a:ext cx="1447800" cy="25755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AntpGFPXw1118</a:t>
          </a:r>
        </a:p>
      </xdr:txBody>
    </xdr:sp>
    <xdr:clientData/>
  </xdr:twoCellAnchor>
  <xdr:twoCellAnchor>
    <xdr:from>
      <xdr:col>8</xdr:col>
      <xdr:colOff>219075</xdr:colOff>
      <xdr:row>28</xdr:row>
      <xdr:rowOff>66675</xdr:rowOff>
    </xdr:from>
    <xdr:to>
      <xdr:col>10</xdr:col>
      <xdr:colOff>447675</xdr:colOff>
      <xdr:row>29</xdr:row>
      <xdr:rowOff>133729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rot="18949535">
          <a:off x="6638925" y="5400675"/>
          <a:ext cx="1447800" cy="25755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AntpGFPXRel RNAi</a:t>
          </a:r>
        </a:p>
      </xdr:txBody>
    </xdr:sp>
    <xdr:clientData/>
  </xdr:twoCellAnchor>
  <xdr:twoCellAnchor>
    <xdr:from>
      <xdr:col>5</xdr:col>
      <xdr:colOff>142876</xdr:colOff>
      <xdr:row>13</xdr:row>
      <xdr:rowOff>66675</xdr:rowOff>
    </xdr:from>
    <xdr:to>
      <xdr:col>5</xdr:col>
      <xdr:colOff>590551</xdr:colOff>
      <xdr:row>26</xdr:row>
      <xdr:rowOff>152401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 rot="16200000">
          <a:off x="3676651" y="3600450"/>
          <a:ext cx="2562226" cy="4476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Mean fluorescence intensity of Wingles  protein in the niche.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15875</xdr:colOff>
      <xdr:row>5</xdr:row>
      <xdr:rowOff>185737</xdr:rowOff>
    </xdr:from>
    <xdr:to>
      <xdr:col>18</xdr:col>
      <xdr:colOff>320675</xdr:colOff>
      <xdr:row>20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98425</xdr:colOff>
      <xdr:row>7</xdr:row>
      <xdr:rowOff>111125</xdr:rowOff>
    </xdr:from>
    <xdr:to>
      <xdr:col>10</xdr:col>
      <xdr:colOff>609600</xdr:colOff>
      <xdr:row>20</xdr:row>
      <xdr:rowOff>25400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16200000">
          <a:off x="8810625" y="2384425"/>
          <a:ext cx="2390775" cy="5111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Number of cells in the niche</a:t>
          </a:r>
        </a:p>
      </xdr:txBody>
    </xdr:sp>
    <xdr:clientData/>
  </xdr:twoCellAnchor>
  <xdr:twoCellAnchor>
    <xdr:from>
      <xdr:col>10</xdr:col>
      <xdr:colOff>211802</xdr:colOff>
      <xdr:row>23</xdr:row>
      <xdr:rowOff>107364</xdr:rowOff>
    </xdr:from>
    <xdr:to>
      <xdr:col>12</xdr:col>
      <xdr:colOff>506334</xdr:colOff>
      <xdr:row>24</xdr:row>
      <xdr:rowOff>173067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 rot="18949535">
          <a:off x="9867405" y="4637931"/>
          <a:ext cx="1645596" cy="25485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AntpGFPXw1118</a:t>
          </a:r>
        </a:p>
      </xdr:txBody>
    </xdr:sp>
    <xdr:clientData/>
  </xdr:twoCellAnchor>
  <xdr:twoCellAnchor>
    <xdr:from>
      <xdr:col>12</xdr:col>
      <xdr:colOff>212340</xdr:colOff>
      <xdr:row>23</xdr:row>
      <xdr:rowOff>97840</xdr:rowOff>
    </xdr:from>
    <xdr:to>
      <xdr:col>14</xdr:col>
      <xdr:colOff>440940</xdr:colOff>
      <xdr:row>24</xdr:row>
      <xdr:rowOff>163543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 rot="18949535">
          <a:off x="11219007" y="4628407"/>
          <a:ext cx="1579663" cy="25485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AntpGFPXRel RNAi</a:t>
          </a:r>
        </a:p>
      </xdr:txBody>
    </xdr:sp>
    <xdr:clientData/>
  </xdr:twoCellAnchor>
  <xdr:twoCellAnchor>
    <xdr:from>
      <xdr:col>15</xdr:col>
      <xdr:colOff>214195</xdr:colOff>
      <xdr:row>23</xdr:row>
      <xdr:rowOff>155796</xdr:rowOff>
    </xdr:from>
    <xdr:to>
      <xdr:col>18</xdr:col>
      <xdr:colOff>68737</xdr:colOff>
      <xdr:row>25</xdr:row>
      <xdr:rowOff>67734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 rot="18949535">
          <a:off x="13231695" y="4537296"/>
          <a:ext cx="1873842" cy="292938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AntpGFPXwg</a:t>
          </a:r>
          <a:r>
            <a:rPr kumimoji="0" lang="en-IN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ts</a:t>
          </a: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; Rel RNAi</a:t>
          </a:r>
        </a:p>
      </xdr:txBody>
    </xdr:sp>
    <xdr:clientData/>
  </xdr:twoCellAnchor>
  <xdr:twoCellAnchor>
    <xdr:from>
      <xdr:col>13</xdr:col>
      <xdr:colOff>597754</xdr:colOff>
      <xdr:row>23</xdr:row>
      <xdr:rowOff>65865</xdr:rowOff>
    </xdr:from>
    <xdr:to>
      <xdr:col>16</xdr:col>
      <xdr:colOff>150822</xdr:colOff>
      <xdr:row>24</xdr:row>
      <xdr:rowOff>131568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CB1C025-3AB8-4049-9FE1-D6DF9ECB3771}"/>
            </a:ext>
          </a:extLst>
        </xdr:cNvPr>
        <xdr:cNvSpPr txBox="1"/>
      </xdr:nvSpPr>
      <xdr:spPr>
        <a:xfrm rot="18949535">
          <a:off x="12279953" y="4596432"/>
          <a:ext cx="1579663" cy="254852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AntpGFPXwg</a:t>
          </a:r>
          <a:r>
            <a:rPr kumimoji="0" lang="en-IN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</a:rPr>
            <a:t>ts</a:t>
          </a:r>
          <a:endParaRPr kumimoji="0" lang="en-IN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138946</xdr:colOff>
      <xdr:row>2</xdr:row>
      <xdr:rowOff>2743</xdr:rowOff>
    </xdr:from>
    <xdr:to>
      <xdr:col>12</xdr:col>
      <xdr:colOff>551900</xdr:colOff>
      <xdr:row>15</xdr:row>
      <xdr:rowOff>183398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2688AA-8E66-5949-87C9-25FA5FE7D9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497840</xdr:colOff>
      <xdr:row>18</xdr:row>
      <xdr:rowOff>19354</xdr:rowOff>
    </xdr:from>
    <xdr:to>
      <xdr:col>8</xdr:col>
      <xdr:colOff>492398</xdr:colOff>
      <xdr:row>19</xdr:row>
      <xdr:rowOff>99166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B809DAA-9A25-0241-BFA3-360D71B2A988}"/>
            </a:ext>
          </a:extLst>
        </xdr:cNvPr>
        <xdr:cNvSpPr txBox="1"/>
      </xdr:nvSpPr>
      <xdr:spPr>
        <a:xfrm rot="18949535">
          <a:off x="9712960" y="3595674"/>
          <a:ext cx="1640478" cy="2728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AntpGFPXw1118</a:t>
          </a:r>
        </a:p>
      </xdr:txBody>
    </xdr:sp>
    <xdr:clientData/>
  </xdr:twoCellAnchor>
  <xdr:twoCellAnchor>
    <xdr:from>
      <xdr:col>7</xdr:col>
      <xdr:colOff>481509</xdr:colOff>
      <xdr:row>18</xdr:row>
      <xdr:rowOff>73471</xdr:rowOff>
    </xdr:from>
    <xdr:to>
      <xdr:col>9</xdr:col>
      <xdr:colOff>734973</xdr:colOff>
      <xdr:row>20</xdr:row>
      <xdr:rowOff>17154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B468E6A-2D2B-DF42-AA15-1D904609F108}"/>
            </a:ext>
          </a:extLst>
        </xdr:cNvPr>
        <xdr:cNvSpPr txBox="1"/>
      </xdr:nvSpPr>
      <xdr:spPr>
        <a:xfrm rot="18949535">
          <a:off x="10519589" y="3649791"/>
          <a:ext cx="1899384" cy="3297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AntpGFPXRel</a:t>
          </a:r>
          <a:r>
            <a:rPr lang="en-IN" sz="1100" baseline="0"/>
            <a:t> RNAi(kk)</a:t>
          </a:r>
          <a:endParaRPr lang="en-IN" sz="1100"/>
        </a:p>
      </xdr:txBody>
    </xdr:sp>
    <xdr:clientData/>
  </xdr:twoCellAnchor>
  <xdr:twoCellAnchor>
    <xdr:from>
      <xdr:col>9</xdr:col>
      <xdr:colOff>87804</xdr:colOff>
      <xdr:row>17</xdr:row>
      <xdr:rowOff>111760</xdr:rowOff>
    </xdr:from>
    <xdr:to>
      <xdr:col>11</xdr:col>
      <xdr:colOff>141748</xdr:colOff>
      <xdr:row>20</xdr:row>
      <xdr:rowOff>47176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B61A77-A44B-204D-B7B4-017CEBE37B9F}"/>
            </a:ext>
          </a:extLst>
        </xdr:cNvPr>
        <xdr:cNvSpPr txBox="1"/>
      </xdr:nvSpPr>
      <xdr:spPr>
        <a:xfrm rot="18949535">
          <a:off x="11771804" y="3495040"/>
          <a:ext cx="1699864" cy="5145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AntpGFPXRel</a:t>
          </a:r>
          <a:r>
            <a:rPr lang="en-IN" sz="1100" baseline="0"/>
            <a:t> RNAi(kk),Wg RNAi</a:t>
          </a:r>
          <a:endParaRPr lang="en-IN" sz="1100"/>
        </a:p>
      </xdr:txBody>
    </xdr:sp>
    <xdr:clientData/>
  </xdr:twoCellAnchor>
  <xdr:twoCellAnchor>
    <xdr:from>
      <xdr:col>10</xdr:col>
      <xdr:colOff>105187</xdr:colOff>
      <xdr:row>18</xdr:row>
      <xdr:rowOff>146582</xdr:rowOff>
    </xdr:from>
    <xdr:to>
      <xdr:col>12</xdr:col>
      <xdr:colOff>357324</xdr:colOff>
      <xdr:row>20</xdr:row>
      <xdr:rowOff>90546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D19A145-AD3A-5A44-8938-00319F573F51}"/>
            </a:ext>
          </a:extLst>
        </xdr:cNvPr>
        <xdr:cNvSpPr txBox="1"/>
      </xdr:nvSpPr>
      <xdr:spPr>
        <a:xfrm rot="18949535">
          <a:off x="12612147" y="3722902"/>
          <a:ext cx="1898057" cy="3300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AntpGFPXwgRNAi</a:t>
          </a:r>
        </a:p>
      </xdr:txBody>
    </xdr:sp>
    <xdr:clientData/>
  </xdr:twoCellAnchor>
  <xdr:twoCellAnchor>
    <xdr:from>
      <xdr:col>6</xdr:col>
      <xdr:colOff>495300</xdr:colOff>
      <xdr:row>2</xdr:row>
      <xdr:rowOff>88900</xdr:rowOff>
    </xdr:from>
    <xdr:to>
      <xdr:col>7</xdr:col>
      <xdr:colOff>125046</xdr:colOff>
      <xdr:row>16</xdr:row>
      <xdr:rowOff>97274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C536235-7065-7E49-BA81-4A83A5379CD7}"/>
            </a:ext>
          </a:extLst>
        </xdr:cNvPr>
        <xdr:cNvSpPr txBox="1"/>
      </xdr:nvSpPr>
      <xdr:spPr>
        <a:xfrm rot="16200000">
          <a:off x="8529236" y="1643464"/>
          <a:ext cx="2802374" cy="4552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N" sz="1100" b="0"/>
            <a:t>Medullary</a:t>
          </a:r>
          <a:r>
            <a:rPr lang="en-IN" sz="1100" b="0" baseline="0"/>
            <a:t> zone area/Total area of the lymph gland</a:t>
          </a:r>
          <a:endParaRPr lang="en-IN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</xdr:colOff>
      <xdr:row>5</xdr:row>
      <xdr:rowOff>158750</xdr:rowOff>
    </xdr:from>
    <xdr:to>
      <xdr:col>12</xdr:col>
      <xdr:colOff>508000</xdr:colOff>
      <xdr:row>20</xdr:row>
      <xdr:rowOff>44450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3B06F6-E350-8D4E-BFBB-1FCBA27F15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431800</xdr:colOff>
      <xdr:row>22</xdr:row>
      <xdr:rowOff>65808</xdr:rowOff>
    </xdr:from>
    <xdr:to>
      <xdr:col>8</xdr:col>
      <xdr:colOff>427888</xdr:colOff>
      <xdr:row>23</xdr:row>
      <xdr:rowOff>138735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F66DC6F-EEA3-C440-AE0E-874B4D22D784}"/>
            </a:ext>
          </a:extLst>
        </xdr:cNvPr>
        <xdr:cNvSpPr txBox="1"/>
      </xdr:nvSpPr>
      <xdr:spPr>
        <a:xfrm rot="18949535">
          <a:off x="9512300" y="4256808"/>
          <a:ext cx="1647088" cy="2634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AntpGFPXw1118</a:t>
          </a:r>
        </a:p>
      </xdr:txBody>
    </xdr:sp>
    <xdr:clientData/>
  </xdr:twoCellAnchor>
  <xdr:twoCellAnchor>
    <xdr:from>
      <xdr:col>7</xdr:col>
      <xdr:colOff>416234</xdr:colOff>
      <xdr:row>22</xdr:row>
      <xdr:rowOff>119925</xdr:rowOff>
    </xdr:from>
    <xdr:to>
      <xdr:col>9</xdr:col>
      <xdr:colOff>671228</xdr:colOff>
      <xdr:row>24</xdr:row>
      <xdr:rowOff>49837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CD90461-5F1A-BB45-B49B-DDA0016DFB8C}"/>
            </a:ext>
          </a:extLst>
        </xdr:cNvPr>
        <xdr:cNvSpPr txBox="1"/>
      </xdr:nvSpPr>
      <xdr:spPr>
        <a:xfrm rot="18949535">
          <a:off x="10322234" y="4310925"/>
          <a:ext cx="1905994" cy="3109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AntpGFPXRel</a:t>
          </a:r>
          <a:r>
            <a:rPr lang="en-IN" sz="1100" baseline="0"/>
            <a:t> RNAi(kk)</a:t>
          </a:r>
          <a:endParaRPr lang="en-IN" sz="1100"/>
        </a:p>
      </xdr:txBody>
    </xdr:sp>
    <xdr:clientData/>
  </xdr:twoCellAnchor>
  <xdr:twoCellAnchor>
    <xdr:from>
      <xdr:col>9</xdr:col>
      <xdr:colOff>24059</xdr:colOff>
      <xdr:row>21</xdr:row>
      <xdr:rowOff>165100</xdr:rowOff>
    </xdr:from>
    <xdr:to>
      <xdr:col>11</xdr:col>
      <xdr:colOff>79533</xdr:colOff>
      <xdr:row>24</xdr:row>
      <xdr:rowOff>79859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745BC6E-EFCC-494E-9AEB-63AE8564D2C4}"/>
            </a:ext>
          </a:extLst>
        </xdr:cNvPr>
        <xdr:cNvSpPr txBox="1"/>
      </xdr:nvSpPr>
      <xdr:spPr>
        <a:xfrm rot="18949535">
          <a:off x="11581059" y="4165600"/>
          <a:ext cx="1706474" cy="4862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AntpGFPXRel</a:t>
          </a:r>
          <a:r>
            <a:rPr lang="en-IN" sz="1100" baseline="0"/>
            <a:t> RNAi(kk),Wg RNAi</a:t>
          </a:r>
          <a:endParaRPr lang="en-IN" sz="1100"/>
        </a:p>
      </xdr:txBody>
    </xdr:sp>
    <xdr:clientData/>
  </xdr:twoCellAnchor>
  <xdr:twoCellAnchor>
    <xdr:from>
      <xdr:col>10</xdr:col>
      <xdr:colOff>42207</xdr:colOff>
      <xdr:row>23</xdr:row>
      <xdr:rowOff>2536</xdr:rowOff>
    </xdr:from>
    <xdr:to>
      <xdr:col>12</xdr:col>
      <xdr:colOff>295874</xdr:colOff>
      <xdr:row>24</xdr:row>
      <xdr:rowOff>123229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97702A8-7F83-5045-8F1E-9F18D936C10A}"/>
            </a:ext>
          </a:extLst>
        </xdr:cNvPr>
        <xdr:cNvSpPr txBox="1"/>
      </xdr:nvSpPr>
      <xdr:spPr>
        <a:xfrm rot="18949535">
          <a:off x="12424707" y="4384036"/>
          <a:ext cx="1904667" cy="3111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AntpGFPXwgRNAi</a:t>
          </a:r>
        </a:p>
      </xdr:txBody>
    </xdr:sp>
    <xdr:clientData/>
  </xdr:twoCellAnchor>
  <xdr:twoCellAnchor>
    <xdr:from>
      <xdr:col>6</xdr:col>
      <xdr:colOff>228600</xdr:colOff>
      <xdr:row>6</xdr:row>
      <xdr:rowOff>101600</xdr:rowOff>
    </xdr:from>
    <xdr:to>
      <xdr:col>7</xdr:col>
      <xdr:colOff>66736</xdr:colOff>
      <xdr:row>19</xdr:row>
      <xdr:rowOff>156774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724041F-376D-B24E-AEBF-F9D19990C0A8}"/>
            </a:ext>
          </a:extLst>
        </xdr:cNvPr>
        <xdr:cNvSpPr txBox="1"/>
      </xdr:nvSpPr>
      <xdr:spPr>
        <a:xfrm rot="16200000">
          <a:off x="8375081" y="2178619"/>
          <a:ext cx="2531674" cy="6636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N" sz="1100"/>
            <a:t>Area of P1 positive cells/total area of lymph gland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176212</xdr:colOff>
      <xdr:row>4</xdr:row>
      <xdr:rowOff>157162</xdr:rowOff>
    </xdr:from>
    <xdr:to>
      <xdr:col>14</xdr:col>
      <xdr:colOff>481012</xdr:colOff>
      <xdr:row>19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342901</xdr:colOff>
      <xdr:row>6</xdr:row>
      <xdr:rowOff>19050</xdr:rowOff>
    </xdr:from>
    <xdr:to>
      <xdr:col>7</xdr:col>
      <xdr:colOff>180976</xdr:colOff>
      <xdr:row>18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6567489" y="2071687"/>
          <a:ext cx="22669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elvetica Neue"/>
            </a:rPr>
            <a:t>Number of cells in the PSC</a:t>
          </a:r>
        </a:p>
      </xdr:txBody>
    </xdr:sp>
    <xdr:clientData/>
  </xdr:twoCellAnchor>
  <xdr:twoCellAnchor>
    <xdr:from>
      <xdr:col>6</xdr:col>
      <xdr:colOff>514350</xdr:colOff>
      <xdr:row>20</xdr:row>
      <xdr:rowOff>152401</xdr:rowOff>
    </xdr:from>
    <xdr:to>
      <xdr:col>9</xdr:col>
      <xdr:colOff>133350</xdr:colOff>
      <xdr:row>22</xdr:row>
      <xdr:rowOff>28955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 rot="18949535">
          <a:off x="7648575" y="3962401"/>
          <a:ext cx="1447800" cy="257554"/>
        </a:xfrm>
        <a:prstGeom prst="rect">
          <a:avLst/>
        </a:prstGeom>
        <a:solidFill>
          <a:srgbClr val="FFFFFF"/>
        </a:solidFill>
        <a:ln w="9525" cmpd="sng">
          <a:solidFill>
            <a:srgbClr val="FFFFFF">
              <a:shade val="50000"/>
            </a:srgb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N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</a:rPr>
            <a:t>AntpGFPXw1118</a:t>
          </a:r>
        </a:p>
      </xdr:txBody>
    </xdr:sp>
    <xdr:clientData/>
  </xdr:twoCellAnchor>
  <xdr:twoCellAnchor>
    <xdr:from>
      <xdr:col>8</xdr:col>
      <xdr:colOff>161925</xdr:colOff>
      <xdr:row>20</xdr:row>
      <xdr:rowOff>161925</xdr:rowOff>
    </xdr:from>
    <xdr:to>
      <xdr:col>11</xdr:col>
      <xdr:colOff>16579</xdr:colOff>
      <xdr:row>22</xdr:row>
      <xdr:rowOff>38479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 rot="18949535">
          <a:off x="8515350" y="3971925"/>
          <a:ext cx="1683454" cy="2575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AntpGFPXRel</a:t>
          </a:r>
          <a:r>
            <a:rPr lang="en-IN" sz="1100" baseline="0"/>
            <a:t> RNAi(kk)</a:t>
          </a:r>
          <a:endParaRPr lang="en-IN" sz="1100"/>
        </a:p>
      </xdr:txBody>
    </xdr:sp>
    <xdr:clientData/>
  </xdr:twoCellAnchor>
  <xdr:twoCellAnchor>
    <xdr:from>
      <xdr:col>10</xdr:col>
      <xdr:colOff>152401</xdr:colOff>
      <xdr:row>20</xdr:row>
      <xdr:rowOff>161925</xdr:rowOff>
    </xdr:from>
    <xdr:to>
      <xdr:col>12</xdr:col>
      <xdr:colOff>381001</xdr:colOff>
      <xdr:row>22</xdr:row>
      <xdr:rowOff>38479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 rot="18949535">
          <a:off x="9725026" y="3971925"/>
          <a:ext cx="1447800" cy="2575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AntpGFPXwg</a:t>
          </a:r>
          <a:r>
            <a:rPr lang="en-IN" sz="1100" baseline="0"/>
            <a:t> RNAi</a:t>
          </a:r>
          <a:endParaRPr lang="en-IN" sz="1100"/>
        </a:p>
      </xdr:txBody>
    </xdr:sp>
    <xdr:clientData/>
  </xdr:twoCellAnchor>
  <xdr:twoCellAnchor>
    <xdr:from>
      <xdr:col>11</xdr:col>
      <xdr:colOff>185594</xdr:colOff>
      <xdr:row>21</xdr:row>
      <xdr:rowOff>132828</xdr:rowOff>
    </xdr:from>
    <xdr:to>
      <xdr:col>14</xdr:col>
      <xdr:colOff>471931</xdr:colOff>
      <xdr:row>23</xdr:row>
      <xdr:rowOff>164599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 rot="18949535">
          <a:off x="10367819" y="4133328"/>
          <a:ext cx="2115137" cy="4127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AntpGFPXRel RNAi(KK); wg</a:t>
          </a:r>
          <a:r>
            <a:rPr lang="en-IN" sz="1100" baseline="0"/>
            <a:t> RNAi</a:t>
          </a:r>
          <a:endParaRPr lang="en-IN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400901</xdr:colOff>
      <xdr:row>3</xdr:row>
      <xdr:rowOff>91993</xdr:rowOff>
    </xdr:from>
    <xdr:to>
      <xdr:col>10</xdr:col>
      <xdr:colOff>391437</xdr:colOff>
      <xdr:row>16</xdr:row>
      <xdr:rowOff>147167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 rot="16200000">
          <a:off x="11422436" y="1632942"/>
          <a:ext cx="2578996" cy="6619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N" sz="1100"/>
            <a:t>Area of P1 positive cells/total area of lymph gland</a:t>
          </a:r>
        </a:p>
      </xdr:txBody>
    </xdr:sp>
    <xdr:clientData/>
  </xdr:twoCellAnchor>
  <xdr:twoCellAnchor>
    <xdr:from>
      <xdr:col>10</xdr:col>
      <xdr:colOff>99860</xdr:colOff>
      <xdr:row>20</xdr:row>
      <xdr:rowOff>15956</xdr:rowOff>
    </xdr:from>
    <xdr:to>
      <xdr:col>11</xdr:col>
      <xdr:colOff>1059348</xdr:colOff>
      <xdr:row>21</xdr:row>
      <xdr:rowOff>80184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 rot="18949535">
          <a:off x="12774460" y="3910623"/>
          <a:ext cx="1636821" cy="2589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AntpGFPXw1118</a:t>
          </a:r>
        </a:p>
      </xdr:txBody>
    </xdr:sp>
    <xdr:clientData/>
  </xdr:twoCellAnchor>
  <xdr:twoCellAnchor>
    <xdr:from>
      <xdr:col>11</xdr:col>
      <xdr:colOff>268118</xdr:colOff>
      <xdr:row>20</xdr:row>
      <xdr:rowOff>91239</xdr:rowOff>
    </xdr:from>
    <xdr:to>
      <xdr:col>13</xdr:col>
      <xdr:colOff>9188</xdr:colOff>
      <xdr:row>22</xdr:row>
      <xdr:rowOff>24921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 rot="18949535">
          <a:off x="13620051" y="3985906"/>
          <a:ext cx="1908537" cy="323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AntpGFPXRel</a:t>
          </a:r>
          <a:r>
            <a:rPr lang="en-IN" sz="1100" baseline="0"/>
            <a:t> RNAi(kk)</a:t>
          </a:r>
          <a:endParaRPr lang="en-IN" sz="1100"/>
        </a:p>
      </xdr:txBody>
    </xdr:sp>
    <xdr:clientData/>
  </xdr:twoCellAnchor>
  <xdr:twoCellAnchor>
    <xdr:from>
      <xdr:col>11</xdr:col>
      <xdr:colOff>1470377</xdr:colOff>
      <xdr:row>19</xdr:row>
      <xdr:rowOff>159507</xdr:rowOff>
    </xdr:from>
    <xdr:to>
      <xdr:col>14</xdr:col>
      <xdr:colOff>331502</xdr:colOff>
      <xdr:row>22</xdr:row>
      <xdr:rowOff>76112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 rot="18949535">
          <a:off x="14822310" y="3859440"/>
          <a:ext cx="1705925" cy="5008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AntpGFPXRel</a:t>
          </a:r>
          <a:r>
            <a:rPr lang="en-IN" sz="1100" baseline="0"/>
            <a:t> RNAi(kk),Wg RNAi</a:t>
          </a:r>
          <a:endParaRPr lang="en-IN" sz="1100"/>
        </a:p>
      </xdr:txBody>
    </xdr:sp>
    <xdr:clientData/>
  </xdr:twoCellAnchor>
  <xdr:twoCellAnchor>
    <xdr:from>
      <xdr:col>13</xdr:col>
      <xdr:colOff>209416</xdr:colOff>
      <xdr:row>20</xdr:row>
      <xdr:rowOff>143466</xdr:rowOff>
    </xdr:from>
    <xdr:to>
      <xdr:col>16</xdr:col>
      <xdr:colOff>85953</xdr:colOff>
      <xdr:row>22</xdr:row>
      <xdr:rowOff>77148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26328D80-5139-A04E-A1CB-1B8885E4878C}"/>
            </a:ext>
          </a:extLst>
        </xdr:cNvPr>
        <xdr:cNvSpPr txBox="1"/>
      </xdr:nvSpPr>
      <xdr:spPr>
        <a:xfrm rot="18949535">
          <a:off x="15728816" y="4038133"/>
          <a:ext cx="1908537" cy="3231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AntpGFPXwgRNAi</a:t>
          </a:r>
        </a:p>
      </xdr:txBody>
    </xdr:sp>
    <xdr:clientData/>
  </xdr:twoCellAnchor>
  <xdr:twoCellAnchor>
    <xdr:from>
      <xdr:col>10</xdr:col>
      <xdr:colOff>520602</xdr:colOff>
      <xdr:row>3</xdr:row>
      <xdr:rowOff>12539</xdr:rowOff>
    </xdr:from>
    <xdr:to>
      <xdr:col>16</xdr:col>
      <xdr:colOff>225496</xdr:colOff>
      <xdr:row>17</xdr:row>
      <xdr:rowOff>41235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674D1D1-8E04-5544-BF95-F288575F1D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536223</xdr:colOff>
      <xdr:row>19</xdr:row>
      <xdr:rowOff>145789</xdr:rowOff>
    </xdr:from>
    <xdr:to>
      <xdr:col>9</xdr:col>
      <xdr:colOff>518363</xdr:colOff>
      <xdr:row>21</xdr:row>
      <xdr:rowOff>16756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BA69EBE-2544-8447-93FA-96A210C5622D}"/>
            </a:ext>
          </a:extLst>
        </xdr:cNvPr>
        <xdr:cNvSpPr txBox="1"/>
      </xdr:nvSpPr>
      <xdr:spPr>
        <a:xfrm rot="18949535">
          <a:off x="10682112" y="3899345"/>
          <a:ext cx="1647251" cy="2660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AntpGFPXw1118</a:t>
          </a:r>
        </a:p>
      </xdr:txBody>
    </xdr:sp>
    <xdr:clientData/>
  </xdr:twoCellAnchor>
  <xdr:twoCellAnchor>
    <xdr:from>
      <xdr:col>8</xdr:col>
      <xdr:colOff>510297</xdr:colOff>
      <xdr:row>20</xdr:row>
      <xdr:rowOff>2351</xdr:rowOff>
    </xdr:from>
    <xdr:to>
      <xdr:col>10</xdr:col>
      <xdr:colOff>764889</xdr:colOff>
      <xdr:row>21</xdr:row>
      <xdr:rowOff>121011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19A8A93-829F-2642-9EF6-D6F15A73651F}"/>
            </a:ext>
          </a:extLst>
        </xdr:cNvPr>
        <xdr:cNvSpPr txBox="1"/>
      </xdr:nvSpPr>
      <xdr:spPr>
        <a:xfrm rot="18949535">
          <a:off x="11488741" y="3953462"/>
          <a:ext cx="1919704" cy="3162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AntpGFPXRel</a:t>
          </a:r>
          <a:r>
            <a:rPr lang="en-IN" sz="1100" baseline="0"/>
            <a:t> RNAi(kk)</a:t>
          </a:r>
          <a:endParaRPr lang="en-IN" sz="1100"/>
        </a:p>
      </xdr:txBody>
    </xdr:sp>
    <xdr:clientData/>
  </xdr:twoCellAnchor>
  <xdr:twoCellAnchor>
    <xdr:from>
      <xdr:col>10</xdr:col>
      <xdr:colOff>110947</xdr:colOff>
      <xdr:row>19</xdr:row>
      <xdr:rowOff>45155</xdr:rowOff>
    </xdr:from>
    <xdr:to>
      <xdr:col>12</xdr:col>
      <xdr:colOff>159246</xdr:colOff>
      <xdr:row>21</xdr:row>
      <xdr:rowOff>151033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7776224-0DE6-374B-8539-606E0DF6EEB8}"/>
            </a:ext>
          </a:extLst>
        </xdr:cNvPr>
        <xdr:cNvSpPr txBox="1"/>
      </xdr:nvSpPr>
      <xdr:spPr>
        <a:xfrm rot="18949535">
          <a:off x="12754503" y="3798711"/>
          <a:ext cx="1713410" cy="5009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AntpGFPXRel</a:t>
          </a:r>
          <a:r>
            <a:rPr lang="en-IN" sz="1100" baseline="0"/>
            <a:t> RNAi(kk),Wg RNAi</a:t>
          </a:r>
          <a:endParaRPr lang="en-IN" sz="1100"/>
        </a:p>
      </xdr:txBody>
    </xdr:sp>
    <xdr:clientData/>
  </xdr:twoCellAnchor>
  <xdr:twoCellAnchor>
    <xdr:from>
      <xdr:col>11</xdr:col>
      <xdr:colOff>125508</xdr:colOff>
      <xdr:row>20</xdr:row>
      <xdr:rowOff>68688</xdr:rowOff>
    </xdr:from>
    <xdr:to>
      <xdr:col>13</xdr:col>
      <xdr:colOff>372001</xdr:colOff>
      <xdr:row>21</xdr:row>
      <xdr:rowOff>194403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067F6A3-DD88-5543-A1BC-30C3F2BA45B1}"/>
            </a:ext>
          </a:extLst>
        </xdr:cNvPr>
        <xdr:cNvSpPr txBox="1"/>
      </xdr:nvSpPr>
      <xdr:spPr>
        <a:xfrm rot="18949535">
          <a:off x="13601619" y="4019799"/>
          <a:ext cx="1911604" cy="3232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N" sz="1100"/>
            <a:t>AntpGFPXwgRNAi</a:t>
          </a:r>
        </a:p>
      </xdr:txBody>
    </xdr:sp>
    <xdr:clientData/>
  </xdr:twoCellAnchor>
  <xdr:twoCellAnchor>
    <xdr:from>
      <xdr:col>8</xdr:col>
      <xdr:colOff>183445</xdr:colOff>
      <xdr:row>2</xdr:row>
      <xdr:rowOff>159455</xdr:rowOff>
    </xdr:from>
    <xdr:to>
      <xdr:col>13</xdr:col>
      <xdr:colOff>592667</xdr:colOff>
      <xdr:row>16</xdr:row>
      <xdr:rowOff>136877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2A03741-A5EE-4042-B9D0-788D3A3F25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451558</xdr:colOff>
      <xdr:row>4</xdr:row>
      <xdr:rowOff>56443</xdr:rowOff>
    </xdr:from>
    <xdr:to>
      <xdr:col>8</xdr:col>
      <xdr:colOff>78953</xdr:colOff>
      <xdr:row>18</xdr:row>
      <xdr:rowOff>55409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AA980BA-0968-BF40-8CE3-D079536BAE83}"/>
            </a:ext>
          </a:extLst>
        </xdr:cNvPr>
        <xdr:cNvSpPr txBox="1"/>
      </xdr:nvSpPr>
      <xdr:spPr>
        <a:xfrm rot="16200000">
          <a:off x="9445050" y="1999062"/>
          <a:ext cx="2764744" cy="459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IN" sz="1100" b="0"/>
            <a:t>Medullary</a:t>
          </a:r>
          <a:r>
            <a:rPr lang="en-IN" sz="1100" b="0" baseline="0"/>
            <a:t> zone area/Total area of the lymph gland</a:t>
          </a:r>
          <a:endParaRPr lang="en-IN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3"/>
  <sheetViews>
    <sheetView workbookViewId="0">
      <selection activeCell="B3" sqref="B3"/>
    </sheetView>
  </sheetViews>
  <sheetFormatPr defaultColWidth="8.81640625" defaultRowHeight="14.5"/>
  <cols>
    <col min="2" max="2" width="32.81640625" bestFit="1" customWidth="1"/>
    <col min="3" max="3" width="15.453125" bestFit="1" customWidth="1"/>
    <col min="4" max="4" width="17.36328125" bestFit="1" customWidth="1"/>
  </cols>
  <sheetData>
    <row r="1" spans="2:4">
      <c r="B1" s="2" t="s">
        <v>6</v>
      </c>
      <c r="C1" s="3"/>
    </row>
    <row r="3" spans="2:4">
      <c r="B3" s="1" t="s">
        <v>11</v>
      </c>
      <c r="C3" s="1" t="s">
        <v>1</v>
      </c>
      <c r="D3" s="1" t="s">
        <v>2</v>
      </c>
    </row>
    <row r="4" spans="2:4">
      <c r="B4">
        <v>1</v>
      </c>
      <c r="C4">
        <v>30.721</v>
      </c>
      <c r="D4">
        <v>53.542000000000002</v>
      </c>
    </row>
    <row r="5" spans="2:4">
      <c r="B5">
        <v>2</v>
      </c>
      <c r="C5">
        <v>27.75</v>
      </c>
      <c r="D5">
        <v>49.156999999999996</v>
      </c>
    </row>
    <row r="6" spans="2:4">
      <c r="B6">
        <v>3</v>
      </c>
      <c r="C6">
        <v>33.293999999999997</v>
      </c>
      <c r="D6">
        <v>63.418999999999997</v>
      </c>
    </row>
    <row r="7" spans="2:4">
      <c r="B7">
        <v>4</v>
      </c>
      <c r="C7">
        <v>31.376000000000001</v>
      </c>
      <c r="D7">
        <v>48.823</v>
      </c>
    </row>
    <row r="8" spans="2:4">
      <c r="B8">
        <v>5</v>
      </c>
      <c r="C8">
        <v>23.745000000000001</v>
      </c>
      <c r="D8">
        <v>55.726999999999997</v>
      </c>
    </row>
    <row r="9" spans="2:4">
      <c r="B9">
        <v>6</v>
      </c>
      <c r="C9">
        <v>22.882999999999999</v>
      </c>
      <c r="D9">
        <v>48.421999999999997</v>
      </c>
    </row>
    <row r="10" spans="2:4">
      <c r="B10">
        <v>7</v>
      </c>
      <c r="C10">
        <v>15.438000000000001</v>
      </c>
      <c r="D10">
        <v>45.128</v>
      </c>
    </row>
    <row r="11" spans="2:4">
      <c r="B11">
        <v>8</v>
      </c>
      <c r="C11">
        <v>39.872</v>
      </c>
      <c r="D11">
        <v>40.075000000000003</v>
      </c>
    </row>
    <row r="12" spans="2:4">
      <c r="B12">
        <v>9</v>
      </c>
      <c r="C12">
        <v>19.632999999999999</v>
      </c>
      <c r="D12">
        <v>60.466999999999999</v>
      </c>
    </row>
    <row r="13" spans="2:4">
      <c r="B13">
        <v>10</v>
      </c>
      <c r="C13">
        <v>14.151999999999999</v>
      </c>
      <c r="D13">
        <v>42.628</v>
      </c>
    </row>
    <row r="14" spans="2:4">
      <c r="B14">
        <v>11</v>
      </c>
      <c r="C14">
        <v>18.167999999999999</v>
      </c>
      <c r="D14">
        <v>53.070999999999998</v>
      </c>
    </row>
    <row r="15" spans="2:4">
      <c r="B15">
        <v>12</v>
      </c>
      <c r="C15">
        <v>32.283000000000001</v>
      </c>
      <c r="D15">
        <v>43.171999999999997</v>
      </c>
    </row>
    <row r="16" spans="2:4">
      <c r="B16">
        <v>13</v>
      </c>
      <c r="C16">
        <v>36.125999999999998</v>
      </c>
      <c r="D16">
        <v>44.014000000000003</v>
      </c>
    </row>
    <row r="17" spans="2:4">
      <c r="B17">
        <v>14</v>
      </c>
      <c r="C17">
        <v>37.174999999999997</v>
      </c>
      <c r="D17">
        <v>47.429000000000002</v>
      </c>
    </row>
    <row r="18" spans="2:4">
      <c r="B18">
        <v>15</v>
      </c>
      <c r="C18">
        <v>28.045999999999999</v>
      </c>
      <c r="D18">
        <v>55.963000000000001</v>
      </c>
    </row>
    <row r="20" spans="2:4">
      <c r="B20" s="2" t="s">
        <v>0</v>
      </c>
      <c r="C20">
        <f>SUM(C4:C19)</f>
        <v>410.66200000000003</v>
      </c>
      <c r="D20">
        <f>SUM(D4:D19)</f>
        <v>751.03699999999992</v>
      </c>
    </row>
    <row r="21" spans="2:4">
      <c r="B21" s="2" t="s">
        <v>3</v>
      </c>
      <c r="C21">
        <f>AVERAGE(C4:C18)</f>
        <v>27.37746666666667</v>
      </c>
      <c r="D21">
        <f>AVERAGE(D4:D18)</f>
        <v>50.069133333333326</v>
      </c>
    </row>
    <row r="22" spans="2:4">
      <c r="B22" s="2" t="s">
        <v>4</v>
      </c>
      <c r="C22">
        <f>STDEV(C4:C18)</f>
        <v>8.0671937134002007</v>
      </c>
      <c r="D22">
        <f>STDEV(D4:D18)</f>
        <v>6.8145167407178695</v>
      </c>
    </row>
    <row r="23" spans="2:4">
      <c r="B23" s="2" t="s">
        <v>5</v>
      </c>
      <c r="C23">
        <f>TTEST(C4:C18,D4:D18,2,3)</f>
        <v>5.8225696131041981E-9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zoomScale="119" workbookViewId="0">
      <selection activeCell="E16" sqref="E16"/>
    </sheetView>
  </sheetViews>
  <sheetFormatPr defaultColWidth="8.81640625" defaultRowHeight="14.5"/>
  <cols>
    <col min="2" max="2" width="18" bestFit="1" customWidth="1"/>
    <col min="3" max="3" width="15.453125" bestFit="1" customWidth="1"/>
    <col min="4" max="4" width="17.6328125" bestFit="1" customWidth="1"/>
    <col min="5" max="5" width="22.453125" bestFit="1" customWidth="1"/>
  </cols>
  <sheetData>
    <row r="1" spans="1:6">
      <c r="A1" s="2" t="s">
        <v>22</v>
      </c>
    </row>
    <row r="2" spans="1:6">
      <c r="B2" s="1" t="s">
        <v>11</v>
      </c>
      <c r="C2" s="1" t="s">
        <v>1</v>
      </c>
      <c r="D2" s="1" t="s">
        <v>7</v>
      </c>
      <c r="E2" s="1" t="s">
        <v>23</v>
      </c>
      <c r="F2" s="1" t="s">
        <v>8</v>
      </c>
    </row>
    <row r="3" spans="1:6" ht="15.5">
      <c r="B3">
        <v>1</v>
      </c>
      <c r="C3">
        <v>47</v>
      </c>
      <c r="D3">
        <v>255</v>
      </c>
      <c r="E3" s="5">
        <v>31</v>
      </c>
      <c r="F3">
        <v>60</v>
      </c>
    </row>
    <row r="4" spans="1:6" ht="15.5">
      <c r="B4">
        <v>2</v>
      </c>
      <c r="C4">
        <v>44</v>
      </c>
      <c r="D4">
        <v>154</v>
      </c>
      <c r="E4" s="5">
        <v>38</v>
      </c>
      <c r="F4">
        <v>52</v>
      </c>
    </row>
    <row r="5" spans="1:6" ht="15.5">
      <c r="B5">
        <v>3</v>
      </c>
      <c r="C5">
        <v>42</v>
      </c>
      <c r="D5">
        <v>163</v>
      </c>
      <c r="E5" s="5">
        <v>48</v>
      </c>
      <c r="F5">
        <v>58</v>
      </c>
    </row>
    <row r="6" spans="1:6" ht="15.5">
      <c r="B6">
        <v>4</v>
      </c>
      <c r="C6">
        <v>52</v>
      </c>
      <c r="D6">
        <v>195</v>
      </c>
      <c r="E6" s="5">
        <v>42</v>
      </c>
      <c r="F6">
        <v>51</v>
      </c>
    </row>
    <row r="7" spans="1:6" ht="15.5">
      <c r="B7">
        <v>5</v>
      </c>
      <c r="C7">
        <v>45</v>
      </c>
      <c r="D7">
        <v>200</v>
      </c>
      <c r="E7" s="5">
        <v>35</v>
      </c>
      <c r="F7">
        <v>60</v>
      </c>
    </row>
    <row r="8" spans="1:6" ht="15.5">
      <c r="B8">
        <v>6</v>
      </c>
      <c r="C8">
        <v>42</v>
      </c>
      <c r="D8">
        <v>156</v>
      </c>
      <c r="E8" s="5">
        <v>40</v>
      </c>
      <c r="F8">
        <v>57</v>
      </c>
    </row>
    <row r="9" spans="1:6" ht="15.5">
      <c r="B9">
        <v>7</v>
      </c>
      <c r="C9">
        <v>52</v>
      </c>
      <c r="D9">
        <v>161</v>
      </c>
      <c r="E9" s="5">
        <v>38</v>
      </c>
      <c r="F9">
        <v>47</v>
      </c>
    </row>
    <row r="10" spans="1:6" ht="15.5">
      <c r="B10">
        <v>8</v>
      </c>
      <c r="C10">
        <v>47</v>
      </c>
      <c r="D10">
        <v>196</v>
      </c>
      <c r="E10" s="5">
        <v>37</v>
      </c>
      <c r="F10">
        <v>54</v>
      </c>
    </row>
    <row r="11" spans="1:6" ht="15.5">
      <c r="B11">
        <v>9</v>
      </c>
      <c r="C11">
        <v>51</v>
      </c>
      <c r="D11">
        <v>224</v>
      </c>
      <c r="E11" s="5">
        <v>42</v>
      </c>
      <c r="F11">
        <v>62</v>
      </c>
    </row>
    <row r="12" spans="1:6" ht="15.5">
      <c r="B12">
        <v>10</v>
      </c>
      <c r="C12">
        <v>47</v>
      </c>
      <c r="D12">
        <v>223</v>
      </c>
      <c r="E12" s="5">
        <v>36</v>
      </c>
      <c r="F12">
        <v>48</v>
      </c>
    </row>
    <row r="13" spans="1:6">
      <c r="B13" s="2" t="s">
        <v>0</v>
      </c>
      <c r="C13">
        <f>SUM(C3:C12)</f>
        <v>469</v>
      </c>
      <c r="D13">
        <f>SUM(D3:D12)</f>
        <v>1927</v>
      </c>
      <c r="E13">
        <f>SUM(E3:E12)</f>
        <v>387</v>
      </c>
      <c r="F13">
        <f>SUM(F3:F12)</f>
        <v>549</v>
      </c>
    </row>
    <row r="14" spans="1:6">
      <c r="B14" s="2" t="s">
        <v>3</v>
      </c>
      <c r="C14">
        <f>C13/10</f>
        <v>46.9</v>
      </c>
      <c r="D14">
        <f>D13/10</f>
        <v>192.7</v>
      </c>
      <c r="E14">
        <f>E13/10</f>
        <v>38.700000000000003</v>
      </c>
      <c r="F14">
        <f>F13/10</f>
        <v>54.9</v>
      </c>
    </row>
    <row r="15" spans="1:6">
      <c r="B15" s="2" t="s">
        <v>10</v>
      </c>
      <c r="C15">
        <f>STDEV(C3:C12)</f>
        <v>3.7844711945293259</v>
      </c>
      <c r="D15">
        <f>STDEV(D3:D12)</f>
        <v>34.286537688525272</v>
      </c>
      <c r="E15">
        <f>STDEV(E3:E12)</f>
        <v>4.6439925351648341</v>
      </c>
      <c r="F15">
        <f>STDEV(F3:F12)</f>
        <v>5.2799410771122988</v>
      </c>
    </row>
    <row r="16" spans="1:6">
      <c r="B16" s="2" t="s">
        <v>5</v>
      </c>
      <c r="C16">
        <f>TTEST(C3:C12,D3:D12,2,3)</f>
        <v>2.4099944046511731E-7</v>
      </c>
      <c r="E16">
        <f>TTEST(C3:C12,E3:E12,2,3)</f>
        <v>4.3992915907956813E-4</v>
      </c>
      <c r="F16">
        <f>TTEST(D3:D12,F3:F12,2,3)</f>
        <v>3.3657985635995705E-7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E3CB0-E3A6-084D-A814-65F7B4048D63}">
  <dimension ref="A1:E16"/>
  <sheetViews>
    <sheetView workbookViewId="0">
      <selection activeCell="B3" sqref="B3:E12"/>
    </sheetView>
  </sheetViews>
  <sheetFormatPr defaultColWidth="10.90625" defaultRowHeight="14.5"/>
  <cols>
    <col min="1" max="1" width="39.6328125" bestFit="1" customWidth="1"/>
    <col min="2" max="2" width="14.1796875" bestFit="1" customWidth="1"/>
    <col min="3" max="3" width="18.36328125" bestFit="1" customWidth="1"/>
    <col min="4" max="4" width="15.1796875" bestFit="1" customWidth="1"/>
    <col min="5" max="5" width="22.6328125" bestFit="1" customWidth="1"/>
  </cols>
  <sheetData>
    <row r="1" spans="1:5">
      <c r="A1" s="2" t="s">
        <v>24</v>
      </c>
    </row>
    <row r="2" spans="1:5">
      <c r="A2" s="1" t="s">
        <v>11</v>
      </c>
      <c r="B2" s="1" t="s">
        <v>1</v>
      </c>
      <c r="C2" s="1" t="s">
        <v>7</v>
      </c>
      <c r="D2" s="1" t="s">
        <v>23</v>
      </c>
      <c r="E2" s="1" t="s">
        <v>8</v>
      </c>
    </row>
    <row r="3" spans="1:5" ht="15.5">
      <c r="A3">
        <v>1</v>
      </c>
      <c r="B3" s="6">
        <v>0.56299999999999994</v>
      </c>
      <c r="C3" s="6">
        <v>0.28899999999999998</v>
      </c>
      <c r="D3" s="5">
        <v>0.21</v>
      </c>
      <c r="E3" s="5">
        <v>0.21299999999999999</v>
      </c>
    </row>
    <row r="4" spans="1:5" ht="15.5">
      <c r="A4">
        <v>2</v>
      </c>
      <c r="B4" s="6">
        <v>0.505</v>
      </c>
      <c r="C4" s="6">
        <v>0.22</v>
      </c>
      <c r="D4" s="5">
        <v>0.14599999999999999</v>
      </c>
      <c r="E4" s="5">
        <v>0.26300000000000001</v>
      </c>
    </row>
    <row r="5" spans="1:5" ht="15.5">
      <c r="A5">
        <v>3</v>
      </c>
      <c r="B5" s="6">
        <v>0.48499999999999999</v>
      </c>
      <c r="C5" s="6">
        <v>0.249</v>
      </c>
      <c r="D5" s="5">
        <v>0.155</v>
      </c>
      <c r="E5" s="5">
        <v>0.36399999999999999</v>
      </c>
    </row>
    <row r="6" spans="1:5" ht="15.5">
      <c r="A6">
        <v>4</v>
      </c>
      <c r="B6" s="6">
        <v>0.41499999999999998</v>
      </c>
      <c r="C6" s="6">
        <v>0.36</v>
      </c>
      <c r="D6" s="5">
        <v>0.27600000000000002</v>
      </c>
      <c r="E6" s="5">
        <v>0.38400000000000001</v>
      </c>
    </row>
    <row r="7" spans="1:5" ht="15.5">
      <c r="A7">
        <v>5</v>
      </c>
      <c r="B7" s="6">
        <v>0.497</v>
      </c>
      <c r="C7" s="6">
        <v>0.377</v>
      </c>
      <c r="D7" s="5">
        <v>0.189</v>
      </c>
      <c r="E7" s="5">
        <v>0.47899999999999998</v>
      </c>
    </row>
    <row r="8" spans="1:5" ht="15.5">
      <c r="A8">
        <v>6</v>
      </c>
      <c r="B8" s="6">
        <v>0.54500000000000004</v>
      </c>
      <c r="C8" s="6">
        <v>0.253</v>
      </c>
      <c r="D8" s="5">
        <v>0.28699999999999998</v>
      </c>
      <c r="E8" s="5">
        <v>0.4</v>
      </c>
    </row>
    <row r="9" spans="1:5" ht="15.5">
      <c r="A9">
        <v>7</v>
      </c>
      <c r="B9" s="6">
        <v>0.47099999999999997</v>
      </c>
      <c r="C9" s="6">
        <v>0.247</v>
      </c>
      <c r="D9" s="5">
        <v>0.26400000000000001</v>
      </c>
      <c r="E9" s="5">
        <v>0.38200000000000001</v>
      </c>
    </row>
    <row r="10" spans="1:5" ht="15.5">
      <c r="A10">
        <v>8</v>
      </c>
      <c r="B10" s="6">
        <v>0.38200000000000001</v>
      </c>
      <c r="C10" s="6">
        <v>0.22900000000000001</v>
      </c>
      <c r="D10" s="5">
        <v>0.318</v>
      </c>
      <c r="E10" s="5">
        <v>0.36</v>
      </c>
    </row>
    <row r="11" spans="1:5" ht="15.5">
      <c r="A11">
        <v>9</v>
      </c>
      <c r="B11" s="6">
        <v>0.69399999999999995</v>
      </c>
      <c r="C11" s="6">
        <v>0.317</v>
      </c>
      <c r="D11" s="5">
        <v>0.20699999999999999</v>
      </c>
      <c r="E11" s="5">
        <v>0.217</v>
      </c>
    </row>
    <row r="12" spans="1:5" ht="15.5">
      <c r="A12">
        <v>10</v>
      </c>
      <c r="B12" s="6">
        <v>0.503</v>
      </c>
      <c r="C12" s="6">
        <v>0.31900000000000001</v>
      </c>
      <c r="D12" s="5">
        <v>0.191</v>
      </c>
      <c r="E12" s="5">
        <v>0.16500000000000001</v>
      </c>
    </row>
    <row r="13" spans="1:5">
      <c r="A13" s="2" t="s">
        <v>0</v>
      </c>
      <c r="B13">
        <f>SUM(B3:B12)</f>
        <v>5.0600000000000005</v>
      </c>
      <c r="C13">
        <f t="shared" ref="C13:E13" si="0">SUM(C3:C12)</f>
        <v>2.86</v>
      </c>
      <c r="D13">
        <f t="shared" si="0"/>
        <v>2.2429999999999999</v>
      </c>
      <c r="E13">
        <f t="shared" si="0"/>
        <v>3.2269999999999999</v>
      </c>
    </row>
    <row r="14" spans="1:5">
      <c r="A14" s="2" t="s">
        <v>3</v>
      </c>
      <c r="B14">
        <f>AVERAGE(B13/10)</f>
        <v>0.50600000000000001</v>
      </c>
      <c r="C14">
        <f t="shared" ref="C14:E14" si="1">AVERAGE(C13/10)</f>
        <v>0.28599999999999998</v>
      </c>
      <c r="D14">
        <f t="shared" si="1"/>
        <v>0.2243</v>
      </c>
      <c r="E14">
        <f t="shared" si="1"/>
        <v>0.32269999999999999</v>
      </c>
    </row>
    <row r="15" spans="1:5">
      <c r="A15" s="2" t="s">
        <v>10</v>
      </c>
      <c r="B15">
        <f>STDEV(B3:B12)</f>
        <v>8.5328124841044309E-2</v>
      </c>
      <c r="C15">
        <f t="shared" ref="C15:E15" si="2">STDEV(C3:C12)</f>
        <v>5.5176484524156251E-2</v>
      </c>
      <c r="D15">
        <f t="shared" si="2"/>
        <v>5.8454255619244749E-2</v>
      </c>
      <c r="E15">
        <f t="shared" si="2"/>
        <v>0.10133338815787997</v>
      </c>
    </row>
    <row r="16" spans="1:5">
      <c r="A16" s="2" t="s">
        <v>5</v>
      </c>
      <c r="B16">
        <f>TTEST(B3:B12,C3:C12,2,3)</f>
        <v>4.8046806540496364E-6</v>
      </c>
      <c r="C16">
        <f>TTEST(B3:B12,D3:D12,2,3)</f>
        <v>2.1809459439873854E-7</v>
      </c>
      <c r="D16">
        <f>TTEST(B3:B12,E3:E12,2,3)</f>
        <v>3.8763654181253078E-4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CF097-AB06-2A46-9E5C-40A18348AEE7}">
  <dimension ref="A2:F18"/>
  <sheetViews>
    <sheetView tabSelected="1" zoomScale="125" workbookViewId="0">
      <selection activeCell="E27" sqref="E27"/>
    </sheetView>
  </sheetViews>
  <sheetFormatPr defaultColWidth="10.90625" defaultRowHeight="14.5"/>
  <cols>
    <col min="1" max="1" width="14.1796875" bestFit="1" customWidth="1"/>
    <col min="2" max="2" width="41" bestFit="1" customWidth="1"/>
    <col min="3" max="3" width="21.08984375" customWidth="1"/>
    <col min="4" max="4" width="19.6328125" bestFit="1" customWidth="1"/>
    <col min="5" max="5" width="28.81640625" customWidth="1"/>
    <col min="6" max="6" width="19.6328125" bestFit="1" customWidth="1"/>
  </cols>
  <sheetData>
    <row r="2" spans="1:6">
      <c r="A2" s="2"/>
      <c r="B2" s="2" t="s">
        <v>20</v>
      </c>
    </row>
    <row r="3" spans="1:6">
      <c r="A3" s="1"/>
    </row>
    <row r="4" spans="1:6">
      <c r="B4" s="1" t="s">
        <v>11</v>
      </c>
      <c r="C4" s="1" t="s">
        <v>1</v>
      </c>
      <c r="D4" s="1" t="s">
        <v>7</v>
      </c>
      <c r="E4" s="1" t="s">
        <v>23</v>
      </c>
      <c r="F4" s="1" t="s">
        <v>8</v>
      </c>
    </row>
    <row r="5" spans="1:6">
      <c r="B5">
        <v>1</v>
      </c>
      <c r="C5">
        <v>0.436</v>
      </c>
      <c r="D5">
        <v>0.77400000000000002</v>
      </c>
      <c r="E5" s="6">
        <v>0.55900000000000005</v>
      </c>
      <c r="F5" s="6">
        <v>0.86599999999999999</v>
      </c>
    </row>
    <row r="6" spans="1:6">
      <c r="B6">
        <v>2</v>
      </c>
      <c r="C6">
        <v>0.45100000000000001</v>
      </c>
      <c r="D6">
        <v>0.71499999999999997</v>
      </c>
      <c r="E6" s="6">
        <v>0.53500000000000003</v>
      </c>
      <c r="F6" s="6">
        <v>0.69099999999999995</v>
      </c>
    </row>
    <row r="7" spans="1:6">
      <c r="B7">
        <v>3</v>
      </c>
      <c r="C7">
        <v>0.378</v>
      </c>
      <c r="D7">
        <v>0.78800000000000003</v>
      </c>
      <c r="E7" s="6">
        <v>0.68700000000000006</v>
      </c>
      <c r="F7" s="6">
        <v>0.61599999999999999</v>
      </c>
    </row>
    <row r="8" spans="1:6">
      <c r="B8">
        <v>4</v>
      </c>
      <c r="C8">
        <v>0.38</v>
      </c>
      <c r="D8">
        <v>0.81799999999999995</v>
      </c>
      <c r="E8" s="6">
        <v>0.61199999999999999</v>
      </c>
      <c r="F8" s="6">
        <v>0.75700000000000001</v>
      </c>
    </row>
    <row r="9" spans="1:6">
      <c r="B9">
        <v>5</v>
      </c>
      <c r="C9">
        <v>0.33</v>
      </c>
      <c r="D9" s="6">
        <v>0.71899999999999997</v>
      </c>
      <c r="E9" s="6">
        <v>0.753</v>
      </c>
      <c r="F9" s="6">
        <v>0.57699999999999996</v>
      </c>
    </row>
    <row r="10" spans="1:6">
      <c r="B10">
        <v>6</v>
      </c>
      <c r="C10">
        <v>0.434</v>
      </c>
      <c r="D10" s="6">
        <v>0.59899999999999998</v>
      </c>
      <c r="E10" s="6">
        <v>0.58699999999999997</v>
      </c>
      <c r="F10" s="6">
        <v>0.69399999999999995</v>
      </c>
    </row>
    <row r="11" spans="1:6">
      <c r="B11">
        <v>7</v>
      </c>
      <c r="C11">
        <v>0.34499999999999997</v>
      </c>
      <c r="D11" s="6">
        <v>0.60699999999999998</v>
      </c>
      <c r="E11" s="6">
        <v>0.71</v>
      </c>
      <c r="F11" s="6">
        <v>0.61</v>
      </c>
    </row>
    <row r="12" spans="1:6">
      <c r="B12">
        <v>8</v>
      </c>
      <c r="C12">
        <v>0.36099999999999999</v>
      </c>
      <c r="D12" s="6">
        <v>0.47199999999999998</v>
      </c>
      <c r="E12" s="6">
        <v>0.88700000000000001</v>
      </c>
      <c r="F12" s="6">
        <v>0.745</v>
      </c>
    </row>
    <row r="13" spans="1:6">
      <c r="B13">
        <v>9</v>
      </c>
      <c r="C13" s="6">
        <v>0.17299999999999999</v>
      </c>
      <c r="D13">
        <v>0.89</v>
      </c>
      <c r="E13" s="6">
        <v>0.70199999999999996</v>
      </c>
      <c r="F13" s="6">
        <v>0.64800000000000002</v>
      </c>
    </row>
    <row r="14" spans="1:6">
      <c r="A14" s="2"/>
      <c r="B14">
        <v>10</v>
      </c>
      <c r="C14" s="6">
        <v>0.26400000000000001</v>
      </c>
      <c r="D14">
        <v>0.89</v>
      </c>
      <c r="E14" s="6">
        <v>0.504</v>
      </c>
      <c r="F14" s="6">
        <v>0.78700000000000003</v>
      </c>
    </row>
    <row r="15" spans="1:6">
      <c r="A15" s="2"/>
      <c r="B15" s="2" t="s">
        <v>0</v>
      </c>
      <c r="C15">
        <f>SUM(C5:C14)</f>
        <v>3.5520000000000005</v>
      </c>
      <c r="D15">
        <f t="shared" ref="D15:F15" si="0">SUM(D5:D14)</f>
        <v>7.2720000000000002</v>
      </c>
      <c r="E15">
        <f t="shared" si="0"/>
        <v>6.5359999999999996</v>
      </c>
      <c r="F15">
        <f t="shared" si="0"/>
        <v>6.9910000000000005</v>
      </c>
    </row>
    <row r="16" spans="1:6">
      <c r="A16" s="2"/>
      <c r="B16" s="2" t="s">
        <v>3</v>
      </c>
      <c r="C16">
        <f>AVERAGE(C5:C14)</f>
        <v>0.35520000000000007</v>
      </c>
      <c r="D16">
        <f t="shared" ref="D16:F16" si="1">AVERAGE(D5:D14)</f>
        <v>0.72720000000000007</v>
      </c>
      <c r="E16">
        <f t="shared" si="1"/>
        <v>0.65359999999999996</v>
      </c>
      <c r="F16">
        <f t="shared" si="1"/>
        <v>0.69910000000000005</v>
      </c>
    </row>
    <row r="17" spans="1:6">
      <c r="A17" s="2"/>
      <c r="B17" s="2" t="s">
        <v>10</v>
      </c>
      <c r="C17">
        <f>STDEV(C5:C14)</f>
        <v>8.520406876043711E-2</v>
      </c>
      <c r="D17">
        <f t="shared" ref="D17:F17" si="2">STDEV(D5:D14)</f>
        <v>0.13472836870285781</v>
      </c>
      <c r="E17">
        <f t="shared" si="2"/>
        <v>0.11669352071892355</v>
      </c>
      <c r="F17">
        <f t="shared" si="2"/>
        <v>9.0367705637700885E-2</v>
      </c>
    </row>
    <row r="18" spans="1:6">
      <c r="B18" s="2" t="s">
        <v>5</v>
      </c>
      <c r="C18">
        <f>TTEST(C5:C14,D5:D14,2,3)</f>
        <v>2.1130374293257084E-6</v>
      </c>
      <c r="D18">
        <f>TTEST(C5:C14,F5:F14,2,3)</f>
        <v>6.804512114927447E-8</v>
      </c>
      <c r="E18">
        <f>TTEST(C5:C14,E5:E14,2,3)</f>
        <v>5.9992487773548233E-6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"/>
  <sheetViews>
    <sheetView topLeftCell="A16" zoomScale="107" zoomScaleNormal="141" workbookViewId="0">
      <selection activeCell="E19" sqref="E19"/>
    </sheetView>
  </sheetViews>
  <sheetFormatPr defaultColWidth="8.81640625" defaultRowHeight="14.5"/>
  <cols>
    <col min="2" max="2" width="17.81640625" bestFit="1" customWidth="1"/>
    <col min="3" max="3" width="15.453125" bestFit="1" customWidth="1"/>
    <col min="4" max="4" width="21.1796875" bestFit="1" customWidth="1"/>
    <col min="5" max="5" width="17.453125" bestFit="1" customWidth="1"/>
    <col min="6" max="6" width="26" bestFit="1" customWidth="1"/>
  </cols>
  <sheetData>
    <row r="1" spans="1:6">
      <c r="A1" s="2" t="s">
        <v>21</v>
      </c>
    </row>
    <row r="2" spans="1:6">
      <c r="B2" s="1" t="s">
        <v>15</v>
      </c>
      <c r="C2" s="1" t="s">
        <v>1</v>
      </c>
      <c r="D2" s="1" t="s">
        <v>12</v>
      </c>
      <c r="E2" s="1" t="s">
        <v>13</v>
      </c>
      <c r="F2" s="1" t="s">
        <v>14</v>
      </c>
    </row>
    <row r="3" spans="1:6">
      <c r="B3">
        <v>1</v>
      </c>
      <c r="C3">
        <v>22</v>
      </c>
      <c r="D3">
        <v>120</v>
      </c>
      <c r="E3">
        <v>50</v>
      </c>
      <c r="F3">
        <v>56</v>
      </c>
    </row>
    <row r="4" spans="1:6">
      <c r="B4">
        <v>2</v>
      </c>
      <c r="C4">
        <v>42</v>
      </c>
      <c r="D4">
        <v>120</v>
      </c>
      <c r="E4">
        <v>40</v>
      </c>
      <c r="F4">
        <v>30</v>
      </c>
    </row>
    <row r="5" spans="1:6">
      <c r="B5">
        <v>3</v>
      </c>
      <c r="C5">
        <v>52</v>
      </c>
      <c r="D5">
        <v>112</v>
      </c>
      <c r="E5">
        <v>39</v>
      </c>
      <c r="F5">
        <v>63</v>
      </c>
    </row>
    <row r="6" spans="1:6">
      <c r="B6">
        <v>4</v>
      </c>
      <c r="C6">
        <v>45</v>
      </c>
      <c r="D6">
        <v>123</v>
      </c>
      <c r="E6">
        <v>29</v>
      </c>
      <c r="F6">
        <v>67</v>
      </c>
    </row>
    <row r="7" spans="1:6">
      <c r="B7">
        <v>5</v>
      </c>
      <c r="C7">
        <v>42</v>
      </c>
      <c r="D7">
        <v>136</v>
      </c>
      <c r="E7">
        <v>43</v>
      </c>
      <c r="F7">
        <v>71</v>
      </c>
    </row>
    <row r="8" spans="1:6">
      <c r="B8">
        <v>6</v>
      </c>
      <c r="C8">
        <v>52</v>
      </c>
      <c r="D8">
        <v>130</v>
      </c>
      <c r="E8">
        <v>21</v>
      </c>
      <c r="F8">
        <v>55</v>
      </c>
    </row>
    <row r="9" spans="1:6">
      <c r="B9">
        <v>7</v>
      </c>
      <c r="C9">
        <v>47</v>
      </c>
      <c r="D9">
        <v>117</v>
      </c>
      <c r="E9">
        <v>37</v>
      </c>
      <c r="F9">
        <v>35</v>
      </c>
    </row>
    <row r="10" spans="1:6">
      <c r="B10">
        <v>8</v>
      </c>
      <c r="C10">
        <v>51</v>
      </c>
      <c r="D10">
        <v>151</v>
      </c>
      <c r="E10">
        <v>13</v>
      </c>
      <c r="F10">
        <v>40</v>
      </c>
    </row>
    <row r="11" spans="1:6">
      <c r="B11">
        <v>9</v>
      </c>
      <c r="C11">
        <v>47</v>
      </c>
      <c r="D11">
        <v>113</v>
      </c>
      <c r="E11">
        <v>34</v>
      </c>
      <c r="F11">
        <v>45</v>
      </c>
    </row>
    <row r="12" spans="1:6">
      <c r="B12">
        <v>10</v>
      </c>
      <c r="C12">
        <v>55</v>
      </c>
      <c r="D12">
        <v>115</v>
      </c>
      <c r="E12">
        <v>53</v>
      </c>
      <c r="F12">
        <v>50</v>
      </c>
    </row>
    <row r="13" spans="1:6">
      <c r="E13">
        <v>54</v>
      </c>
    </row>
    <row r="14" spans="1:6">
      <c r="E14">
        <v>38</v>
      </c>
    </row>
    <row r="16" spans="1:6">
      <c r="B16" s="4" t="s">
        <v>0</v>
      </c>
      <c r="C16">
        <f>SUM(C3:C12)</f>
        <v>455</v>
      </c>
      <c r="D16">
        <f>SUM(D3:D12)</f>
        <v>1237</v>
      </c>
      <c r="E16">
        <f>SUM(E3:E14)</f>
        <v>451</v>
      </c>
      <c r="F16">
        <f>SUM(F3:F12)</f>
        <v>512</v>
      </c>
    </row>
    <row r="17" spans="2:6">
      <c r="B17" s="4" t="s">
        <v>9</v>
      </c>
      <c r="C17">
        <f>C16/10</f>
        <v>45.5</v>
      </c>
      <c r="D17">
        <f>D16/10</f>
        <v>123.7</v>
      </c>
      <c r="E17">
        <f>E16/12</f>
        <v>37.583333333333336</v>
      </c>
      <c r="F17">
        <f>F16/10</f>
        <v>51.2</v>
      </c>
    </row>
    <row r="18" spans="2:6">
      <c r="B18" s="4" t="s">
        <v>4</v>
      </c>
      <c r="C18">
        <f>STDEV(C3:C12)</f>
        <v>9.3482024415867713</v>
      </c>
      <c r="D18">
        <f>STDEV(D3:D12)</f>
        <v>12.184233892845112</v>
      </c>
      <c r="E18">
        <f>STDEV(E3:E14)</f>
        <v>12.302685097411082</v>
      </c>
      <c r="F18">
        <f>STDEV(F3:F12)</f>
        <v>13.725887949418786</v>
      </c>
    </row>
    <row r="19" spans="2:6">
      <c r="B19" s="4" t="s">
        <v>16</v>
      </c>
      <c r="C19">
        <f>TTEST(C3:C12,D3:D12,2,3)</f>
        <v>1.1325522684390142E-11</v>
      </c>
      <c r="D19">
        <f>TTEST(D3:D12,F3:F12,2,3)</f>
        <v>3.1511561032404705E-10</v>
      </c>
      <c r="E19">
        <f>TTEST(C3:C12,E3:E14,2,3)</f>
        <v>0.10222703142416688</v>
      </c>
      <c r="F19">
        <f>TTEST(C3:C12,F3:F12,2,3)</f>
        <v>0.29396029546994651</v>
      </c>
    </row>
    <row r="20" spans="2:6">
      <c r="B20" s="4"/>
    </row>
    <row r="21" spans="2:6">
      <c r="B21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G18"/>
  <sheetViews>
    <sheetView workbookViewId="0">
      <selection activeCell="G18" sqref="G18"/>
    </sheetView>
  </sheetViews>
  <sheetFormatPr defaultColWidth="8.81640625" defaultRowHeight="14.5"/>
  <cols>
    <col min="2" max="2" width="9.6328125" bestFit="1" customWidth="1"/>
    <col min="3" max="3" width="22.1796875" bestFit="1" customWidth="1"/>
    <col min="4" max="4" width="19.36328125" customWidth="1"/>
    <col min="5" max="5" width="21.453125" bestFit="1" customWidth="1"/>
    <col min="6" max="6" width="25.6328125" bestFit="1" customWidth="1"/>
    <col min="7" max="7" width="22.1796875" bestFit="1" customWidth="1"/>
    <col min="8" max="8" width="19" customWidth="1"/>
    <col min="12" max="12" width="19.453125" customWidth="1"/>
  </cols>
  <sheetData>
    <row r="1" spans="3:7">
      <c r="C1" s="2" t="s">
        <v>20</v>
      </c>
    </row>
    <row r="4" spans="3:7">
      <c r="C4" s="1" t="s">
        <v>15</v>
      </c>
      <c r="D4" s="1" t="s">
        <v>17</v>
      </c>
      <c r="E4" s="1" t="s">
        <v>18</v>
      </c>
      <c r="F4" s="1" t="s">
        <v>19</v>
      </c>
      <c r="G4" s="1" t="s">
        <v>13</v>
      </c>
    </row>
    <row r="5" spans="3:7">
      <c r="C5">
        <v>1</v>
      </c>
      <c r="D5">
        <v>0.46240875912408802</v>
      </c>
      <c r="E5">
        <v>0.97681334310218504</v>
      </c>
      <c r="F5">
        <v>0.84025139367254897</v>
      </c>
      <c r="G5" s="6">
        <v>0.70199999999999996</v>
      </c>
    </row>
    <row r="6" spans="3:7">
      <c r="C6">
        <v>2</v>
      </c>
      <c r="D6">
        <v>0.57660808358050397</v>
      </c>
      <c r="E6">
        <v>0.75730090015804297</v>
      </c>
      <c r="F6">
        <v>0.76175729204177201</v>
      </c>
      <c r="G6" s="6">
        <v>0.504</v>
      </c>
    </row>
    <row r="7" spans="3:7">
      <c r="C7">
        <v>3</v>
      </c>
      <c r="D7">
        <v>0.49239716908415698</v>
      </c>
      <c r="E7">
        <v>0.92133419172874698</v>
      </c>
      <c r="F7">
        <v>0.72430125880093899</v>
      </c>
      <c r="G7" s="6">
        <v>0.66300000000000003</v>
      </c>
    </row>
    <row r="8" spans="3:7">
      <c r="C8">
        <v>4</v>
      </c>
      <c r="D8">
        <v>0.376696691710597</v>
      </c>
      <c r="E8">
        <v>0.86091801986885397</v>
      </c>
      <c r="F8">
        <v>0.72856433184302005</v>
      </c>
      <c r="G8" s="6">
        <v>0.73</v>
      </c>
    </row>
    <row r="9" spans="3:7">
      <c r="C9">
        <v>5</v>
      </c>
      <c r="D9">
        <v>0.58717295670294001</v>
      </c>
      <c r="E9">
        <v>0.85727891941814804</v>
      </c>
      <c r="F9">
        <v>0.477112605177342</v>
      </c>
      <c r="G9" s="6">
        <v>0.57899999999999996</v>
      </c>
    </row>
    <row r="10" spans="3:7">
      <c r="C10">
        <v>6</v>
      </c>
      <c r="D10">
        <v>0.587559479088405</v>
      </c>
      <c r="E10">
        <v>0.84155745489078804</v>
      </c>
      <c r="F10">
        <v>0.595972988807006</v>
      </c>
      <c r="G10" s="6">
        <v>0.73799999999999999</v>
      </c>
    </row>
    <row r="11" spans="3:7">
      <c r="C11">
        <v>7</v>
      </c>
      <c r="D11">
        <v>0.44764272318897502</v>
      </c>
      <c r="E11">
        <v>0.96873001208158604</v>
      </c>
      <c r="F11">
        <v>0.72856433184302005</v>
      </c>
      <c r="G11" s="6">
        <v>0.73599999999999999</v>
      </c>
    </row>
    <row r="12" spans="3:7">
      <c r="C12">
        <v>8</v>
      </c>
      <c r="D12">
        <v>0.43673286099191699</v>
      </c>
      <c r="E12">
        <v>0.89044880327498299</v>
      </c>
      <c r="F12">
        <v>0.79620400805852998</v>
      </c>
      <c r="G12" s="6">
        <v>0.56200000000000006</v>
      </c>
    </row>
    <row r="13" spans="3:7">
      <c r="C13">
        <v>9</v>
      </c>
      <c r="D13">
        <v>0.34512995536886298</v>
      </c>
      <c r="E13">
        <v>0.89093745568004501</v>
      </c>
      <c r="F13">
        <v>0.88539704848910805</v>
      </c>
      <c r="G13" s="6">
        <v>0.56200000000000006</v>
      </c>
    </row>
    <row r="14" spans="3:7">
      <c r="C14">
        <v>10</v>
      </c>
      <c r="D14">
        <v>0.36057504873294299</v>
      </c>
      <c r="E14">
        <v>0.87831939492886402</v>
      </c>
      <c r="F14">
        <v>0.88261992331168304</v>
      </c>
      <c r="G14" s="6">
        <v>0.746</v>
      </c>
    </row>
    <row r="15" spans="3:7">
      <c r="C15" s="4" t="s">
        <v>0</v>
      </c>
      <c r="D15">
        <f>SUM(D5:D14)</f>
        <v>4.672923727573389</v>
      </c>
      <c r="E15">
        <f>SUM(E5:E14)</f>
        <v>8.8436384951322431</v>
      </c>
      <c r="F15">
        <f>SUM(F5:F14)</f>
        <v>7.4207451820449695</v>
      </c>
      <c r="G15">
        <f>SUM(G5:G14)</f>
        <v>6.5220000000000002</v>
      </c>
    </row>
    <row r="16" spans="3:7">
      <c r="C16" s="4" t="s">
        <v>9</v>
      </c>
      <c r="D16">
        <f>AVERAGE(D5:D14)</f>
        <v>0.46729237275733893</v>
      </c>
      <c r="E16">
        <f>AVERAGE(E5:E14)</f>
        <v>0.88436384951322433</v>
      </c>
      <c r="F16">
        <f>AVERAGE(F5:F14)</f>
        <v>0.74207451820449699</v>
      </c>
      <c r="G16">
        <f>AVERAGE(G5:G14)</f>
        <v>0.6522</v>
      </c>
    </row>
    <row r="17" spans="3:7">
      <c r="C17" s="4" t="s">
        <v>4</v>
      </c>
      <c r="D17">
        <f>STDEV(D5:D14)</f>
        <v>9.2663890705925567E-2</v>
      </c>
      <c r="E17">
        <f>STDEV(E5:E14)</f>
        <v>6.3603650953749952E-2</v>
      </c>
      <c r="F17">
        <f>STDEV(F5:F14)</f>
        <v>0.12714029083677955</v>
      </c>
      <c r="G17">
        <f>STDEV(G5:G14)</f>
        <v>9.1545738416499878E-2</v>
      </c>
    </row>
    <row r="18" spans="3:7">
      <c r="C18" s="4" t="s">
        <v>16</v>
      </c>
      <c r="D18">
        <f>TTEST(D5:D14,E5:E14,2,3)</f>
        <v>2.9663058339657141E-9</v>
      </c>
      <c r="E18">
        <f>_xlfn.T.TEST(E5:E14,F5:F14,2,3)</f>
        <v>7.3055469863654967E-3</v>
      </c>
      <c r="F18">
        <f>_xlfn.T.TEST(D5:D14,F5:F14,2,3)</f>
        <v>4.1840658632918006E-5</v>
      </c>
      <c r="G18">
        <f>TTEST(D5:D14,G5:G14,2,3)</f>
        <v>2.8389835832923432E-4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0D92A-C385-144B-A4CA-D87752F4BE90}">
  <dimension ref="A1:E29"/>
  <sheetViews>
    <sheetView workbookViewId="0">
      <selection activeCell="B4" sqref="B4:E13"/>
    </sheetView>
  </sheetViews>
  <sheetFormatPr defaultColWidth="10.90625" defaultRowHeight="14.5"/>
  <cols>
    <col min="1" max="1" width="41" bestFit="1" customWidth="1"/>
    <col min="2" max="2" width="14.1796875" bestFit="1" customWidth="1"/>
    <col min="3" max="3" width="18.36328125" bestFit="1" customWidth="1"/>
    <col min="4" max="4" width="15.1796875" bestFit="1" customWidth="1"/>
    <col min="5" max="5" width="22.6328125" bestFit="1" customWidth="1"/>
  </cols>
  <sheetData>
    <row r="1" spans="1:5">
      <c r="A1" s="2" t="s">
        <v>24</v>
      </c>
    </row>
    <row r="3" spans="1:5">
      <c r="A3" s="1" t="s">
        <v>11</v>
      </c>
      <c r="B3" s="1" t="s">
        <v>1</v>
      </c>
      <c r="C3" s="1" t="s">
        <v>12</v>
      </c>
      <c r="D3" s="1" t="s">
        <v>13</v>
      </c>
      <c r="E3" s="1" t="s">
        <v>14</v>
      </c>
    </row>
    <row r="4" spans="1:5" ht="15.5">
      <c r="A4">
        <v>1</v>
      </c>
      <c r="B4" s="5">
        <v>0.56100000000000005</v>
      </c>
      <c r="C4" s="7">
        <v>0.27300000000000002</v>
      </c>
      <c r="D4" s="5">
        <v>0.14199999999999999</v>
      </c>
      <c r="E4" s="5">
        <v>0.28699999999999998</v>
      </c>
    </row>
    <row r="5" spans="1:5" ht="15.5">
      <c r="A5">
        <v>2</v>
      </c>
      <c r="B5" s="5">
        <v>0.58099999999999996</v>
      </c>
      <c r="C5" s="7">
        <v>0.41299999999999998</v>
      </c>
      <c r="D5" s="5">
        <v>0.104</v>
      </c>
      <c r="E5" s="5">
        <v>0.13</v>
      </c>
    </row>
    <row r="6" spans="1:5" ht="15.5">
      <c r="A6">
        <v>3</v>
      </c>
      <c r="B6" s="5">
        <v>0.48</v>
      </c>
      <c r="C6" s="7">
        <v>0.24399999999999999</v>
      </c>
      <c r="D6" s="5">
        <v>0.2</v>
      </c>
      <c r="E6" s="5">
        <v>0.17</v>
      </c>
    </row>
    <row r="7" spans="1:5" ht="15.5">
      <c r="A7">
        <v>4</v>
      </c>
      <c r="B7" s="5">
        <v>0.39500000000000002</v>
      </c>
      <c r="C7" s="7">
        <v>0.20799999999999999</v>
      </c>
      <c r="D7" s="5">
        <v>0.308</v>
      </c>
      <c r="E7" s="5">
        <v>0.315</v>
      </c>
    </row>
    <row r="8" spans="1:5" ht="15.5">
      <c r="A8">
        <v>5</v>
      </c>
      <c r="B8" s="5">
        <v>0.49099999999999999</v>
      </c>
      <c r="C8" s="7">
        <v>0.112</v>
      </c>
      <c r="D8" s="5">
        <v>0.224</v>
      </c>
      <c r="E8" s="5">
        <v>0.11700000000000001</v>
      </c>
    </row>
    <row r="9" spans="1:5" ht="15.5">
      <c r="A9">
        <v>6</v>
      </c>
      <c r="B9" s="5">
        <v>0.56000000000000005</v>
      </c>
      <c r="C9" s="7">
        <v>0.28399999999999997</v>
      </c>
      <c r="D9" s="5">
        <v>0.108</v>
      </c>
      <c r="E9" s="5">
        <v>0.27900000000000003</v>
      </c>
    </row>
    <row r="10" spans="1:5" ht="15.5">
      <c r="A10">
        <v>7</v>
      </c>
      <c r="B10" s="5">
        <v>0.45300000000000001</v>
      </c>
      <c r="C10" s="7">
        <v>0.3</v>
      </c>
      <c r="D10" s="5">
        <v>0.28699999999999998</v>
      </c>
      <c r="E10" s="5">
        <v>0.24099999999999999</v>
      </c>
    </row>
    <row r="11" spans="1:5" ht="15.5">
      <c r="A11">
        <v>8</v>
      </c>
      <c r="B11" s="5">
        <v>0.40300000000000002</v>
      </c>
      <c r="C11" s="5">
        <v>0.34699999999999998</v>
      </c>
      <c r="D11" s="5">
        <v>0.13</v>
      </c>
      <c r="E11" s="5">
        <v>0.32300000000000001</v>
      </c>
    </row>
    <row r="12" spans="1:5" ht="15.5">
      <c r="A12">
        <v>9</v>
      </c>
      <c r="B12" s="5">
        <v>0.41699999999999998</v>
      </c>
      <c r="C12" s="5">
        <v>0.13300000000000001</v>
      </c>
      <c r="D12" s="5">
        <v>0.17</v>
      </c>
      <c r="E12" s="5">
        <v>0.126</v>
      </c>
    </row>
    <row r="13" spans="1:5" ht="15.5">
      <c r="A13">
        <v>10</v>
      </c>
      <c r="B13" s="5">
        <v>0.61899999999999999</v>
      </c>
      <c r="C13" s="5">
        <v>0.23</v>
      </c>
      <c r="D13" s="5">
        <v>0.115</v>
      </c>
      <c r="E13" s="5">
        <v>0.16400000000000001</v>
      </c>
    </row>
    <row r="14" spans="1:5">
      <c r="A14" s="2" t="s">
        <v>0</v>
      </c>
      <c r="B14">
        <f>SUM(B4:B13)</f>
        <v>4.96</v>
      </c>
      <c r="C14">
        <f>SUM(C4:C13)</f>
        <v>2.544</v>
      </c>
      <c r="D14">
        <f t="shared" ref="D14:E14" si="0">SUM(D4:D13)</f>
        <v>1.788</v>
      </c>
      <c r="E14">
        <f t="shared" si="0"/>
        <v>2.1520000000000001</v>
      </c>
    </row>
    <row r="15" spans="1:5">
      <c r="A15" s="2" t="s">
        <v>3</v>
      </c>
      <c r="B15">
        <f>B14/10</f>
        <v>0.496</v>
      </c>
      <c r="C15">
        <f>C14/10</f>
        <v>0.25440000000000002</v>
      </c>
      <c r="D15">
        <f>D14/10</f>
        <v>0.17880000000000001</v>
      </c>
      <c r="E15">
        <f>E14/10</f>
        <v>0.2152</v>
      </c>
    </row>
    <row r="16" spans="1:5">
      <c r="A16" s="2" t="s">
        <v>10</v>
      </c>
      <c r="B16">
        <f>STDEV(B4:B13)</f>
        <v>8.0205292150137344E-2</v>
      </c>
      <c r="C16">
        <f>STDEV(C4:C13)</f>
        <v>9.1227676112509121E-2</v>
      </c>
      <c r="D16">
        <f>STDEV(D4:D13)</f>
        <v>7.4074737034070234E-2</v>
      </c>
      <c r="E16">
        <f>STDEV(E4:E13)</f>
        <v>8.2324291001434569E-2</v>
      </c>
    </row>
    <row r="17" spans="1:4">
      <c r="A17" s="2" t="s">
        <v>5</v>
      </c>
      <c r="B17">
        <f>TTEST(B4:B13,C4:C13,2,3)</f>
        <v>6.7498046178724933E-6</v>
      </c>
      <c r="C17">
        <f>TTEST(B4:B13,D4:D13,2,3)</f>
        <v>3.4167550009799153E-8</v>
      </c>
      <c r="D17">
        <f>TTEST(B4:B13,E4:E13,2,3)</f>
        <v>4.0308607741081834E-7</v>
      </c>
    </row>
    <row r="26" spans="1:4">
      <c r="A26" s="2"/>
    </row>
    <row r="27" spans="1:4">
      <c r="A27" s="2"/>
    </row>
    <row r="28" spans="1:4">
      <c r="A28" s="2"/>
    </row>
    <row r="29" spans="1:4">
      <c r="A29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Wingless intensity analysis</vt:lpstr>
      <vt:lpstr>PSC proliferation in wg mutant</vt:lpstr>
      <vt:lpstr>MZ area to total LG area ratio</vt:lpstr>
      <vt:lpstr>Differentiation index in wgRNAi</vt:lpstr>
      <vt:lpstr>Niche prolifertion in wg RNAi</vt:lpstr>
      <vt:lpstr>Differentiation index</vt:lpstr>
      <vt:lpstr>MZ area to Total LG area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nidhi</dc:creator>
  <cp:lastModifiedBy>Dell1</cp:lastModifiedBy>
  <dcterms:created xsi:type="dcterms:W3CDTF">2020-02-27T09:15:35Z</dcterms:created>
  <dcterms:modified xsi:type="dcterms:W3CDTF">2021-07-21T07:49:23Z</dcterms:modified>
</cp:coreProperties>
</file>