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2" documentId="13_ncr:1_{7CFDFFDA-F083-4D5B-88B7-59F21F94E171}" xr6:coauthVersionLast="47" xr6:coauthVersionMax="47" xr10:uidLastSave="{A8F8A7CD-5352-49A9-A624-DA8C507149E6}"/>
  <bookViews>
    <workbookView xWindow="-120" yWindow="-120" windowWidth="20730" windowHeight="11160" xr2:uid="{00000000-000D-0000-FFFF-FFFF00000000}"/>
  </bookViews>
  <sheets>
    <sheet name="NHDF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5" l="1"/>
  <c r="G7" i="5" s="1"/>
  <c r="V5" i="5"/>
  <c r="U5" i="5"/>
  <c r="T5" i="5"/>
  <c r="S5" i="5"/>
  <c r="O5" i="5"/>
  <c r="G3" i="5"/>
  <c r="F11" i="5" s="1"/>
  <c r="G11" i="5" s="1"/>
  <c r="F10" i="5" l="1"/>
  <c r="G10" i="5" s="1"/>
  <c r="H11" i="5" s="1"/>
  <c r="F4" i="5"/>
  <c r="G4" i="5" s="1"/>
  <c r="F19" i="5"/>
  <c r="G19" i="5" s="1"/>
  <c r="F18" i="5"/>
  <c r="G18" i="5" s="1"/>
  <c r="P6" i="5"/>
  <c r="I11" i="5"/>
  <c r="V6" i="5" s="1"/>
  <c r="N5" i="5"/>
  <c r="F9" i="5"/>
  <c r="G9" i="5" s="1"/>
  <c r="P5" i="5"/>
  <c r="F8" i="5"/>
  <c r="G8" i="5" s="1"/>
  <c r="F5" i="5"/>
  <c r="G5" i="5" s="1"/>
  <c r="H5" i="5" s="1"/>
  <c r="M5" i="5"/>
  <c r="F6" i="5"/>
  <c r="G6" i="5" s="1"/>
  <c r="J11" i="5" l="1"/>
  <c r="H19" i="5"/>
  <c r="I19" i="5"/>
  <c r="V7" i="5" s="1"/>
  <c r="F13" i="5"/>
  <c r="G13" i="5" s="1"/>
  <c r="F12" i="5"/>
  <c r="G12" i="5" s="1"/>
  <c r="M6" i="5"/>
  <c r="I9" i="5"/>
  <c r="U6" i="5" s="1"/>
  <c r="H9" i="5"/>
  <c r="J9" i="5"/>
  <c r="I5" i="5"/>
  <c r="S6" i="5" s="1"/>
  <c r="H7" i="5"/>
  <c r="I7" i="5"/>
  <c r="T6" i="5" s="1"/>
  <c r="J7" i="5"/>
  <c r="F26" i="5" l="1"/>
  <c r="G26" i="5" s="1"/>
  <c r="P7" i="5"/>
  <c r="F27" i="5"/>
  <c r="G27" i="5" s="1"/>
  <c r="F14" i="5"/>
  <c r="G14" i="5" s="1"/>
  <c r="J15" i="5" s="1"/>
  <c r="N6" i="5"/>
  <c r="F15" i="5"/>
  <c r="G15" i="5" s="1"/>
  <c r="J19" i="5"/>
  <c r="H13" i="5"/>
  <c r="I13" i="5"/>
  <c r="S7" i="5" s="1"/>
  <c r="F17" i="5"/>
  <c r="G17" i="5" s="1"/>
  <c r="O6" i="5"/>
  <c r="F16" i="5"/>
  <c r="G16" i="5" s="1"/>
  <c r="F20" i="5" l="1"/>
  <c r="G20" i="5" s="1"/>
  <c r="M7" i="5"/>
  <c r="F21" i="5"/>
  <c r="G21" i="5" s="1"/>
  <c r="H27" i="5"/>
  <c r="I27" i="5"/>
  <c r="V8" i="5" s="1"/>
  <c r="I17" i="5"/>
  <c r="U7" i="5" s="1"/>
  <c r="H17" i="5"/>
  <c r="I15" i="5"/>
  <c r="T7" i="5" s="1"/>
  <c r="H15" i="5"/>
  <c r="J17" i="5"/>
  <c r="F25" i="5" l="1"/>
  <c r="G25" i="5" s="1"/>
  <c r="F24" i="5"/>
  <c r="G24" i="5" s="1"/>
  <c r="J25" i="5" s="1"/>
  <c r="O7" i="5"/>
  <c r="H21" i="5"/>
  <c r="I21" i="5"/>
  <c r="S8" i="5" s="1"/>
  <c r="J27" i="5"/>
  <c r="P8" i="5"/>
  <c r="F34" i="5"/>
  <c r="G34" i="5" s="1"/>
  <c r="F35" i="5"/>
  <c r="G35" i="5" s="1"/>
  <c r="F23" i="5"/>
  <c r="G23" i="5" s="1"/>
  <c r="J23" i="5" s="1"/>
  <c r="N7" i="5"/>
  <c r="F22" i="5"/>
  <c r="G22" i="5" s="1"/>
  <c r="I35" i="5" l="1"/>
  <c r="V9" i="5" s="1"/>
  <c r="H35" i="5"/>
  <c r="I23" i="5"/>
  <c r="T8" i="5" s="1"/>
  <c r="H23" i="5"/>
  <c r="H25" i="5"/>
  <c r="I25" i="5"/>
  <c r="U8" i="5" s="1"/>
  <c r="F28" i="5"/>
  <c r="G28" i="5" s="1"/>
  <c r="F29" i="5"/>
  <c r="G29" i="5" s="1"/>
  <c r="M8" i="5"/>
  <c r="I29" i="5" l="1"/>
  <c r="S9" i="5" s="1"/>
  <c r="H29" i="5"/>
  <c r="J35" i="5"/>
  <c r="F31" i="5"/>
  <c r="G31" i="5" s="1"/>
  <c r="F30" i="5"/>
  <c r="G30" i="5" s="1"/>
  <c r="N8" i="5"/>
  <c r="F43" i="5"/>
  <c r="G43" i="5" s="1"/>
  <c r="P9" i="5"/>
  <c r="F42" i="5"/>
  <c r="G42" i="5" s="1"/>
  <c r="F32" i="5"/>
  <c r="G32" i="5" s="1"/>
  <c r="O8" i="5"/>
  <c r="F33" i="5"/>
  <c r="G33" i="5" s="1"/>
  <c r="H33" i="5" l="1"/>
  <c r="I33" i="5"/>
  <c r="U9" i="5" s="1"/>
  <c r="F37" i="5"/>
  <c r="G37" i="5" s="1"/>
  <c r="M9" i="5"/>
  <c r="F36" i="5"/>
  <c r="G36" i="5" s="1"/>
  <c r="I43" i="5"/>
  <c r="V10" i="5" s="1"/>
  <c r="H43" i="5"/>
  <c r="P10" i="5" s="1"/>
  <c r="H31" i="5"/>
  <c r="I31" i="5"/>
  <c r="T9" i="5" s="1"/>
  <c r="J31" i="5"/>
  <c r="J33" i="5"/>
  <c r="F38" i="5" l="1"/>
  <c r="G38" i="5" s="1"/>
  <c r="N9" i="5"/>
  <c r="F39" i="5"/>
  <c r="G39" i="5" s="1"/>
  <c r="J43" i="5"/>
  <c r="I37" i="5"/>
  <c r="S10" i="5" s="1"/>
  <c r="H37" i="5"/>
  <c r="M10" i="5" s="1"/>
  <c r="J39" i="5"/>
  <c r="O9" i="5"/>
  <c r="F40" i="5"/>
  <c r="G40" i="5" s="1"/>
  <c r="F41" i="5"/>
  <c r="G41" i="5" s="1"/>
  <c r="I41" i="5" l="1"/>
  <c r="U10" i="5" s="1"/>
  <c r="H41" i="5"/>
  <c r="O10" i="5" s="1"/>
  <c r="J41" i="5"/>
  <c r="H39" i="5"/>
  <c r="N10" i="5" s="1"/>
  <c r="I39" i="5"/>
  <c r="T10" i="5" s="1"/>
</calcChain>
</file>

<file path=xl/sharedStrings.xml><?xml version="1.0" encoding="utf-8"?>
<sst xmlns="http://schemas.openxmlformats.org/spreadsheetml/2006/main" count="58" uniqueCount="27">
  <si>
    <t>NHDF F6MC</t>
  </si>
  <si>
    <t>condition</t>
  </si>
  <si>
    <t xml:space="preserve"> </t>
  </si>
  <si>
    <t>jour</t>
  </si>
  <si>
    <t>15 aout</t>
  </si>
  <si>
    <t>19 aout</t>
  </si>
  <si>
    <t>22 aout</t>
  </si>
  <si>
    <t>28 aout</t>
  </si>
  <si>
    <t>25 aout</t>
  </si>
  <si>
    <t>12 aout</t>
  </si>
  <si>
    <t>PTV</t>
  </si>
  <si>
    <t>t-test/ni</t>
  </si>
  <si>
    <t>Non-irradiated</t>
  </si>
  <si>
    <t>Margin -8 to +27mm</t>
  </si>
  <si>
    <t>Margin +27 to +62mm</t>
  </si>
  <si>
    <t>cell count</t>
  </si>
  <si>
    <t xml:space="preserve">plated at (cell count) : </t>
  </si>
  <si>
    <t>old PD</t>
  </si>
  <si>
    <t>new PD</t>
  </si>
  <si>
    <t>mean</t>
  </si>
  <si>
    <t>SD</t>
  </si>
  <si>
    <t>Mean PD</t>
  </si>
  <si>
    <t>SD PD</t>
  </si>
  <si>
    <t>*</t>
  </si>
  <si>
    <t>**</t>
  </si>
  <si>
    <t>***</t>
  </si>
  <si>
    <t>Figure 1-source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</si>
</sst>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3" fontId="0" fillId="0" borderId="0" xfId="0" applyNumberFormat="1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1" fontId="0" fillId="0" borderId="0" xfId="0" applyNumberFormat="1"/>
    <xf numFmtId="1" fontId="0" fillId="0" borderId="1" xfId="0" applyNumberFormat="1" applyBorder="1"/>
    <xf numFmtId="14" fontId="0" fillId="0" borderId="0" xfId="0" applyNumberFormat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NHDF!$M$3</c:f>
              <c:strCache>
                <c:ptCount val="1"/>
                <c:pt idx="0">
                  <c:v>Non-irradiated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quar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NHDF!$S$5:$S$10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0.17248143376363456</c:v>
                  </c:pt>
                  <c:pt idx="2">
                    <c:v>0.34324860126194962</c:v>
                  </c:pt>
                  <c:pt idx="3">
                    <c:v>0.27741031002449079</c:v>
                  </c:pt>
                  <c:pt idx="4">
                    <c:v>0.1980662091252329</c:v>
                  </c:pt>
                  <c:pt idx="5">
                    <c:v>0.14598281543912936</c:v>
                  </c:pt>
                </c:numCache>
              </c:numRef>
            </c:plus>
            <c:minus>
              <c:numRef>
                <c:f>NHDF!$S$5:$S$10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0.17248143376363456</c:v>
                  </c:pt>
                  <c:pt idx="2">
                    <c:v>0.34324860126194962</c:v>
                  </c:pt>
                  <c:pt idx="3">
                    <c:v>0.27741031002449079</c:v>
                  </c:pt>
                  <c:pt idx="4">
                    <c:v>0.1980662091252329</c:v>
                  </c:pt>
                  <c:pt idx="5">
                    <c:v>0.14598281543912936</c:v>
                  </c:pt>
                </c:numCache>
              </c:numRef>
            </c:minus>
          </c:errBars>
          <c:xVal>
            <c:numRef>
              <c:f>NHDF!$L$5:$L$10</c:f>
              <c:numCache>
                <c:formatCode>0</c:formatCode>
                <c:ptCount val="6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</c:numCache>
            </c:numRef>
          </c:xVal>
          <c:yVal>
            <c:numRef>
              <c:f>NHDF!$M$5:$M$10</c:f>
              <c:numCache>
                <c:formatCode>General</c:formatCode>
                <c:ptCount val="6"/>
                <c:pt idx="0">
                  <c:v>30.369925001442311</c:v>
                </c:pt>
                <c:pt idx="1">
                  <c:v>31.154852805607788</c:v>
                </c:pt>
                <c:pt idx="2">
                  <c:v>31.719494314080272</c:v>
                </c:pt>
                <c:pt idx="3">
                  <c:v>32.915653025469652</c:v>
                </c:pt>
                <c:pt idx="4">
                  <c:v>33.60002750128983</c:v>
                </c:pt>
                <c:pt idx="5">
                  <c:v>34.140658252330837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8E-4F94-8657-50C37131904F}"/>
            </c:ext>
          </c:extLst>
        </c:ser>
        <c:ser>
          <c:idx val="0"/>
          <c:order val="1"/>
          <c:tx>
            <c:strRef>
              <c:f>NHDF!$N$3</c:f>
              <c:strCache>
                <c:ptCount val="1"/>
                <c:pt idx="0">
                  <c:v>PTV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NHDF!$T$5:$T$10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0.4794692422372252</c:v>
                  </c:pt>
                  <c:pt idx="2">
                    <c:v>0.59962436305021793</c:v>
                  </c:pt>
                  <c:pt idx="3">
                    <c:v>0.13622064097528064</c:v>
                  </c:pt>
                  <c:pt idx="4">
                    <c:v>0.14955598703126607</c:v>
                  </c:pt>
                  <c:pt idx="5">
                    <c:v>0</c:v>
                  </c:pt>
                </c:numCache>
              </c:numRef>
            </c:plus>
            <c:minus>
              <c:numRef>
                <c:f>NHDF!$T$5:$T$10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0.4794692422372252</c:v>
                  </c:pt>
                  <c:pt idx="2">
                    <c:v>0.59962436305021793</c:v>
                  </c:pt>
                  <c:pt idx="3">
                    <c:v>0.13622064097528064</c:v>
                  </c:pt>
                  <c:pt idx="4">
                    <c:v>0.14955598703126607</c:v>
                  </c:pt>
                  <c:pt idx="5">
                    <c:v>0</c:v>
                  </c:pt>
                </c:numCache>
              </c:numRef>
            </c:minus>
          </c:errBars>
          <c:xVal>
            <c:numRef>
              <c:f>NHDF!$L$5:$L$10</c:f>
              <c:numCache>
                <c:formatCode>0</c:formatCode>
                <c:ptCount val="6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</c:numCache>
            </c:numRef>
          </c:xVal>
          <c:yVal>
            <c:numRef>
              <c:f>NHDF!$N$5:$N$10</c:f>
              <c:numCache>
                <c:formatCode>General</c:formatCode>
                <c:ptCount val="6"/>
                <c:pt idx="0">
                  <c:v>30.369925001442311</c:v>
                </c:pt>
                <c:pt idx="1">
                  <c:v>29.445926548164834</c:v>
                </c:pt>
                <c:pt idx="2">
                  <c:v>29.677279923499913</c:v>
                </c:pt>
                <c:pt idx="3">
                  <c:v>29.259029289641354</c:v>
                </c:pt>
                <c:pt idx="4">
                  <c:v>29.290780760794433</c:v>
                </c:pt>
                <c:pt idx="5">
                  <c:v>28.138777667349384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8E-4F94-8657-50C37131904F}"/>
            </c:ext>
          </c:extLst>
        </c:ser>
        <c:ser>
          <c:idx val="2"/>
          <c:order val="2"/>
          <c:tx>
            <c:strRef>
              <c:f>NHDF!$O$3</c:f>
              <c:strCache>
                <c:ptCount val="1"/>
                <c:pt idx="0">
                  <c:v>Margin -8 to +27mm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NHDF!$U$5:$U$10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0.17531122599867802</c:v>
                  </c:pt>
                  <c:pt idx="2">
                    <c:v>0.34324860126194962</c:v>
                  </c:pt>
                  <c:pt idx="3">
                    <c:v>0.32692602189542908</c:v>
                  </c:pt>
                  <c:pt idx="4">
                    <c:v>0.10748241813632702</c:v>
                  </c:pt>
                  <c:pt idx="5">
                    <c:v>3.7326338654858827E-2</c:v>
                  </c:pt>
                </c:numCache>
              </c:numRef>
            </c:plus>
            <c:minus>
              <c:numRef>
                <c:f>NHDF!$U$5:$U$10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0.17531122599867802</c:v>
                  </c:pt>
                  <c:pt idx="2">
                    <c:v>0.34324860126194962</c:v>
                  </c:pt>
                  <c:pt idx="3">
                    <c:v>0.32692602189542908</c:v>
                  </c:pt>
                  <c:pt idx="4">
                    <c:v>0.10748241813632702</c:v>
                  </c:pt>
                  <c:pt idx="5">
                    <c:v>3.7326338654858827E-2</c:v>
                  </c:pt>
                </c:numCache>
              </c:numRef>
            </c:minus>
          </c:errBars>
          <c:xVal>
            <c:numRef>
              <c:f>NHDF!$L$5:$L$10</c:f>
              <c:numCache>
                <c:formatCode>0</c:formatCode>
                <c:ptCount val="6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</c:numCache>
            </c:numRef>
          </c:xVal>
          <c:yVal>
            <c:numRef>
              <c:f>NHDF!$O$5:$O$10</c:f>
              <c:numCache>
                <c:formatCode>General</c:formatCode>
                <c:ptCount val="6"/>
                <c:pt idx="0">
                  <c:v>30.369925001442311</c:v>
                </c:pt>
                <c:pt idx="1">
                  <c:v>30.493888758164104</c:v>
                </c:pt>
                <c:pt idx="2">
                  <c:v>31.058530266636588</c:v>
                </c:pt>
                <c:pt idx="3">
                  <c:v>31.459626875107499</c:v>
                </c:pt>
                <c:pt idx="4">
                  <c:v>31.705553423272335</c:v>
                </c:pt>
                <c:pt idx="5">
                  <c:v>31.740935913679309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68E-4F94-8657-50C37131904F}"/>
            </c:ext>
          </c:extLst>
        </c:ser>
        <c:ser>
          <c:idx val="3"/>
          <c:order val="3"/>
          <c:tx>
            <c:strRef>
              <c:f>NHDF!$P$3</c:f>
              <c:strCache>
                <c:ptCount val="1"/>
                <c:pt idx="0">
                  <c:v>Margin +27 to +62mm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NHDF!$V$5:$V$10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0.33689257168734099</c:v>
                  </c:pt>
                  <c:pt idx="2">
                    <c:v>7.0382349737819316E-2</c:v>
                  </c:pt>
                  <c:pt idx="3">
                    <c:v>0.38405962117568199</c:v>
                  </c:pt>
                  <c:pt idx="4">
                    <c:v>0.30383266479372173</c:v>
                  </c:pt>
                  <c:pt idx="5">
                    <c:v>0.27105428044987973</c:v>
                  </c:pt>
                </c:numCache>
              </c:numRef>
            </c:plus>
            <c:minus>
              <c:numRef>
                <c:f>NHDF!$V$5:$V$10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0.33689257168734099</c:v>
                  </c:pt>
                  <c:pt idx="2">
                    <c:v>7.0382349737819316E-2</c:v>
                  </c:pt>
                  <c:pt idx="3">
                    <c:v>0.38405962117568199</c:v>
                  </c:pt>
                  <c:pt idx="4">
                    <c:v>0.30383266479372173</c:v>
                  </c:pt>
                  <c:pt idx="5">
                    <c:v>0.27105428044987973</c:v>
                  </c:pt>
                </c:numCache>
              </c:numRef>
            </c:minus>
          </c:errBars>
          <c:xVal>
            <c:numRef>
              <c:f>NHDF!$L$5:$L$10</c:f>
              <c:numCache>
                <c:formatCode>0</c:formatCode>
                <c:ptCount val="6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</c:numCache>
            </c:numRef>
          </c:xVal>
          <c:yVal>
            <c:numRef>
              <c:f>NHDF!$P$5:$P$10</c:f>
              <c:numCache>
                <c:formatCode>General</c:formatCode>
                <c:ptCount val="6"/>
                <c:pt idx="0">
                  <c:v>30.369925001442311</c:v>
                </c:pt>
                <c:pt idx="1">
                  <c:v>31.131705979470816</c:v>
                </c:pt>
                <c:pt idx="2">
                  <c:v>31.988828738303877</c:v>
                </c:pt>
                <c:pt idx="3">
                  <c:v>32.652717323595901</c:v>
                </c:pt>
                <c:pt idx="4">
                  <c:v>33.482269305332736</c:v>
                </c:pt>
                <c:pt idx="5">
                  <c:v>34.197495581165498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8E-4F94-8657-50C37131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07328"/>
        <c:axId val="62309504"/>
      </c:scatterChart>
      <c:valAx>
        <c:axId val="6230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62309504"/>
        <c:crosses val="autoZero"/>
        <c:crossBetween val="midCat"/>
      </c:valAx>
      <c:valAx>
        <c:axId val="62309504"/>
        <c:scaling>
          <c:orientation val="minMax"/>
          <c:max val="35"/>
          <c:min val="2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Population</a:t>
                </a:r>
                <a:r>
                  <a:rPr lang="fr-FR" baseline="0"/>
                  <a:t> doublings</a:t>
                </a:r>
                <a:endParaRPr lang="fr-F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23073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23813</xdr:colOff>
      <xdr:row>16</xdr:row>
      <xdr:rowOff>95250</xdr:rowOff>
    </xdr:from>
    <xdr:to>
      <xdr:col>21</xdr:col>
      <xdr:colOff>476249</xdr:colOff>
      <xdr:row>35</xdr:row>
      <xdr:rowOff>97631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0.18913</cdr:x>
      <cdr:y>0.50296</cdr:y>
    </cdr:from>
    <cdr:to>
      <cdr:x>0.24346</cdr:x>
      <cdr:y>0.57857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380B1A54-CDE7-4EBA-99D5-172AE42B7AEC}"/>
            </a:ext>
          </a:extLst>
        </cdr:cNvPr>
        <cdr:cNvSpPr txBox="1"/>
      </cdr:nvSpPr>
      <cdr:spPr>
        <a:xfrm xmlns:a="http://schemas.openxmlformats.org/drawingml/2006/main">
          <a:off x="1119186" y="1821656"/>
          <a:ext cx="321469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*</a:t>
          </a:r>
        </a:p>
      </cdr:txBody>
    </cdr:sp>
  </cdr:relSizeAnchor>
  <cdr:relSizeAnchor xmlns:cdr="http://schemas.openxmlformats.org/drawingml/2006/chartDrawing">
    <cdr:from>
      <cdr:x>0.18967</cdr:x>
      <cdr:y>0.58273</cdr:y>
    </cdr:from>
    <cdr:to>
      <cdr:x>0.244</cdr:x>
      <cdr:y>0.65834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586C72EE-48EA-4255-ABE7-59E5ED1B8185}"/>
            </a:ext>
          </a:extLst>
        </cdr:cNvPr>
        <cdr:cNvSpPr txBox="1"/>
      </cdr:nvSpPr>
      <cdr:spPr>
        <a:xfrm xmlns:a="http://schemas.openxmlformats.org/drawingml/2006/main">
          <a:off x="1122362" y="2110581"/>
          <a:ext cx="321469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</a:t>
          </a:r>
        </a:p>
      </cdr:txBody>
    </cdr:sp>
  </cdr:relSizeAnchor>
  <cdr:relSizeAnchor xmlns:cdr="http://schemas.openxmlformats.org/drawingml/2006/chartDrawing">
    <cdr:from>
      <cdr:x>0.27217</cdr:x>
      <cdr:y>0.53342</cdr:y>
    </cdr:from>
    <cdr:to>
      <cdr:x>0.32649</cdr:x>
      <cdr:y>0.60903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C9F26646-F5CB-4C3D-A224-D3E986FC6B8E}"/>
            </a:ext>
          </a:extLst>
        </cdr:cNvPr>
        <cdr:cNvSpPr txBox="1"/>
      </cdr:nvSpPr>
      <cdr:spPr>
        <a:xfrm xmlns:a="http://schemas.openxmlformats.org/drawingml/2006/main">
          <a:off x="1610519" y="1931987"/>
          <a:ext cx="321469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</a:t>
          </a:r>
        </a:p>
      </cdr:txBody>
    </cdr:sp>
  </cdr:relSizeAnchor>
  <cdr:relSizeAnchor xmlns:cdr="http://schemas.openxmlformats.org/drawingml/2006/chartDrawing">
    <cdr:from>
      <cdr:x>0.36271</cdr:x>
      <cdr:y>0.37234</cdr:y>
    </cdr:from>
    <cdr:to>
      <cdr:x>0.41704</cdr:x>
      <cdr:y>0.44795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792FDE59-E3AB-435A-A1D0-200FF7373B0A}"/>
            </a:ext>
          </a:extLst>
        </cdr:cNvPr>
        <cdr:cNvSpPr txBox="1"/>
      </cdr:nvSpPr>
      <cdr:spPr>
        <a:xfrm xmlns:a="http://schemas.openxmlformats.org/drawingml/2006/main">
          <a:off x="2146300" y="1348581"/>
          <a:ext cx="321469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</a:t>
          </a:r>
        </a:p>
      </cdr:txBody>
    </cdr:sp>
  </cdr:relSizeAnchor>
  <cdr:relSizeAnchor xmlns:cdr="http://schemas.openxmlformats.org/drawingml/2006/chartDrawing">
    <cdr:from>
      <cdr:x>0.37478</cdr:x>
      <cdr:y>0.6156</cdr:y>
    </cdr:from>
    <cdr:to>
      <cdr:x>0.42911</cdr:x>
      <cdr:y>0.69121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BF9C027E-FE86-47D5-B0C3-6174DAA130D3}"/>
            </a:ext>
          </a:extLst>
        </cdr:cNvPr>
        <cdr:cNvSpPr txBox="1"/>
      </cdr:nvSpPr>
      <cdr:spPr>
        <a:xfrm xmlns:a="http://schemas.openxmlformats.org/drawingml/2006/main">
          <a:off x="2217737" y="2229643"/>
          <a:ext cx="321469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**</a:t>
          </a:r>
        </a:p>
      </cdr:txBody>
    </cdr:sp>
  </cdr:relSizeAnchor>
  <cdr:relSizeAnchor xmlns:cdr="http://schemas.openxmlformats.org/drawingml/2006/chartDrawing">
    <cdr:from>
      <cdr:x>0.45929</cdr:x>
      <cdr:y>0.61889</cdr:y>
    </cdr:from>
    <cdr:to>
      <cdr:x>0.51362</cdr:x>
      <cdr:y>0.6945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BC6E7E6B-08E1-43B1-B7DC-358F8728D083}"/>
            </a:ext>
          </a:extLst>
        </cdr:cNvPr>
        <cdr:cNvSpPr txBox="1"/>
      </cdr:nvSpPr>
      <cdr:spPr>
        <a:xfrm xmlns:a="http://schemas.openxmlformats.org/drawingml/2006/main">
          <a:off x="2717800" y="2241550"/>
          <a:ext cx="321469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***</a:t>
          </a:r>
        </a:p>
      </cdr:txBody>
    </cdr:sp>
  </cdr:relSizeAnchor>
  <cdr:relSizeAnchor xmlns:cdr="http://schemas.openxmlformats.org/drawingml/2006/chartDrawing">
    <cdr:from>
      <cdr:x>0.44118</cdr:x>
      <cdr:y>0.34604</cdr:y>
    </cdr:from>
    <cdr:to>
      <cdr:x>0.49551</cdr:x>
      <cdr:y>0.42165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C5ABC57E-5271-4288-B206-A6317C2FD16C}"/>
            </a:ext>
          </a:extLst>
        </cdr:cNvPr>
        <cdr:cNvSpPr txBox="1"/>
      </cdr:nvSpPr>
      <cdr:spPr>
        <a:xfrm xmlns:a="http://schemas.openxmlformats.org/drawingml/2006/main">
          <a:off x="2610644" y="1253331"/>
          <a:ext cx="321469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**</a:t>
          </a:r>
        </a:p>
      </cdr:txBody>
    </cdr:sp>
  </cdr:relSizeAnchor>
  <cdr:relSizeAnchor xmlns:cdr="http://schemas.openxmlformats.org/drawingml/2006/chartDrawing">
    <cdr:from>
      <cdr:x>0.56794</cdr:x>
      <cdr:y>0.33947</cdr:y>
    </cdr:from>
    <cdr:to>
      <cdr:x>0.62227</cdr:x>
      <cdr:y>0.41508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AB335EB5-3662-4904-A279-A9BB3B030FBD}"/>
            </a:ext>
          </a:extLst>
        </cdr:cNvPr>
        <cdr:cNvSpPr txBox="1"/>
      </cdr:nvSpPr>
      <cdr:spPr>
        <a:xfrm xmlns:a="http://schemas.openxmlformats.org/drawingml/2006/main">
          <a:off x="3360737" y="1229519"/>
          <a:ext cx="321469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***</a:t>
          </a:r>
        </a:p>
      </cdr:txBody>
    </cdr:sp>
  </cdr:relSizeAnchor>
  <cdr:relSizeAnchor xmlns:cdr="http://schemas.openxmlformats.org/drawingml/2006/chartDrawing">
    <cdr:from>
      <cdr:x>0.58605</cdr:x>
      <cdr:y>0.76682</cdr:y>
    </cdr:from>
    <cdr:to>
      <cdr:x>0.64038</cdr:x>
      <cdr:y>0.84243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DE48F292-ED52-4A97-849A-B5B5BD8E017B}"/>
            </a:ext>
          </a:extLst>
        </cdr:cNvPr>
        <cdr:cNvSpPr txBox="1"/>
      </cdr:nvSpPr>
      <cdr:spPr>
        <a:xfrm xmlns:a="http://schemas.openxmlformats.org/drawingml/2006/main">
          <a:off x="3467893" y="2777331"/>
          <a:ext cx="321469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***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tabSelected="1" topLeftCell="B1" zoomScale="80" zoomScaleNormal="80" workbookViewId="0">
      <selection activeCell="B1" sqref="B1"/>
    </sheetView>
  </sheetViews>
  <sheetFormatPr baseColWidth="10" defaultColWidth="9.140625" defaultRowHeight="15" x14ac:dyDescent="0.25"/>
  <cols>
    <col min="2" max="2" width="11.5703125" bestFit="1" customWidth="1"/>
  </cols>
  <sheetData>
    <row r="1" spans="1:22" x14ac:dyDescent="0.25">
      <c r="B1" t="s">
        <v>26</v>
      </c>
    </row>
    <row r="2" spans="1:22" x14ac:dyDescent="0.25">
      <c r="A2" t="s">
        <v>3</v>
      </c>
      <c r="B2" t="s">
        <v>0</v>
      </c>
      <c r="C2" t="s">
        <v>1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11</v>
      </c>
      <c r="M2" t="s">
        <v>21</v>
      </c>
      <c r="R2" s="4"/>
      <c r="S2" s="4" t="s">
        <v>22</v>
      </c>
      <c r="T2" s="4"/>
      <c r="U2" s="4"/>
      <c r="V2" s="4"/>
    </row>
    <row r="3" spans="1:22" x14ac:dyDescent="0.25">
      <c r="A3">
        <v>0</v>
      </c>
      <c r="B3" s="8">
        <v>42597</v>
      </c>
      <c r="C3" t="s">
        <v>12</v>
      </c>
      <c r="D3">
        <v>3600000</v>
      </c>
      <c r="E3">
        <v>800000</v>
      </c>
      <c r="F3">
        <v>28.2</v>
      </c>
      <c r="G3" s="3">
        <f>LOG(D3/E3)/LOG(2)+F3</f>
        <v>30.369925001442311</v>
      </c>
      <c r="M3" t="s">
        <v>12</v>
      </c>
      <c r="N3" t="s">
        <v>10</v>
      </c>
      <c r="O3" t="s">
        <v>13</v>
      </c>
      <c r="P3" t="s">
        <v>14</v>
      </c>
      <c r="S3" t="s">
        <v>12</v>
      </c>
      <c r="T3" t="s">
        <v>10</v>
      </c>
      <c r="U3" t="s">
        <v>13</v>
      </c>
      <c r="V3" t="s">
        <v>14</v>
      </c>
    </row>
    <row r="4" spans="1:22" s="4" customFormat="1" x14ac:dyDescent="0.25">
      <c r="A4" s="4">
        <v>4</v>
      </c>
      <c r="B4" s="9">
        <v>42601</v>
      </c>
      <c r="C4" t="s">
        <v>12</v>
      </c>
      <c r="D4" s="5">
        <v>450000</v>
      </c>
      <c r="E4" s="5">
        <v>240000</v>
      </c>
      <c r="F4" s="4">
        <f>G3</f>
        <v>30.369925001442311</v>
      </c>
      <c r="G4" s="4">
        <f t="shared" ref="G4:G43" si="0">LOG(D4/E4)/LOG(2)+F4</f>
        <v>31.276815597050831</v>
      </c>
      <c r="L4">
        <v>0</v>
      </c>
      <c r="M4" s="4">
        <v>28.2</v>
      </c>
      <c r="N4" s="4">
        <v>28.2</v>
      </c>
      <c r="O4" s="4">
        <v>28.2</v>
      </c>
      <c r="P4" s="4">
        <v>28.2</v>
      </c>
      <c r="Q4" s="4" t="s">
        <v>9</v>
      </c>
      <c r="R4" s="7">
        <v>0</v>
      </c>
      <c r="S4" s="4">
        <v>0</v>
      </c>
      <c r="T4" s="4">
        <v>0</v>
      </c>
      <c r="U4" s="4">
        <v>0</v>
      </c>
      <c r="V4" s="4">
        <v>0</v>
      </c>
    </row>
    <row r="5" spans="1:22" x14ac:dyDescent="0.25">
      <c r="B5" s="8"/>
      <c r="D5">
        <v>380000</v>
      </c>
      <c r="E5" s="2">
        <v>240000</v>
      </c>
      <c r="F5">
        <f>G3</f>
        <v>30.369925001442311</v>
      </c>
      <c r="G5">
        <f t="shared" si="0"/>
        <v>31.032890014164742</v>
      </c>
      <c r="H5" s="3">
        <f>AVERAGE(G4:G5)</f>
        <v>31.154852805607788</v>
      </c>
      <c r="I5">
        <f>STDEV(G4:G5)</f>
        <v>0.17248143376363456</v>
      </c>
      <c r="L5" s="6">
        <v>0</v>
      </c>
      <c r="M5">
        <f>G3</f>
        <v>30.369925001442311</v>
      </c>
      <c r="N5">
        <f>G3</f>
        <v>30.369925001442311</v>
      </c>
      <c r="O5">
        <f>G3</f>
        <v>30.369925001442311</v>
      </c>
      <c r="P5">
        <f>G3</f>
        <v>30.369925001442311</v>
      </c>
      <c r="Q5" t="s">
        <v>4</v>
      </c>
      <c r="R5" s="6">
        <v>0</v>
      </c>
      <c r="S5">
        <f>H14</f>
        <v>0</v>
      </c>
      <c r="T5">
        <f>H16</f>
        <v>0</v>
      </c>
      <c r="U5">
        <f>H18</f>
        <v>0</v>
      </c>
      <c r="V5">
        <f>H20</f>
        <v>0</v>
      </c>
    </row>
    <row r="6" spans="1:22" x14ac:dyDescent="0.25">
      <c r="B6" s="8"/>
      <c r="C6" t="s">
        <v>10</v>
      </c>
      <c r="D6">
        <v>50000</v>
      </c>
      <c r="E6" s="2">
        <v>120000</v>
      </c>
      <c r="F6">
        <f>G3</f>
        <v>30.369925001442311</v>
      </c>
      <c r="G6">
        <f t="shared" si="0"/>
        <v>29.106890595608519</v>
      </c>
      <c r="L6" s="6">
        <v>4</v>
      </c>
      <c r="M6">
        <f>H5</f>
        <v>31.154852805607788</v>
      </c>
      <c r="N6">
        <f>H7</f>
        <v>29.445926548164834</v>
      </c>
      <c r="O6">
        <f>H9</f>
        <v>30.493888758164104</v>
      </c>
      <c r="P6">
        <f>H11</f>
        <v>31.131705979470816</v>
      </c>
      <c r="Q6" t="s">
        <v>5</v>
      </c>
      <c r="R6" s="6">
        <v>4</v>
      </c>
      <c r="S6">
        <f>I5</f>
        <v>0.17248143376363456</v>
      </c>
      <c r="T6">
        <f>I7</f>
        <v>0.4794692422372252</v>
      </c>
      <c r="U6">
        <f>I9</f>
        <v>0.17531122599867802</v>
      </c>
      <c r="V6">
        <f>I11</f>
        <v>0.33689257168734099</v>
      </c>
    </row>
    <row r="7" spans="1:22" x14ac:dyDescent="0.25">
      <c r="B7" s="8"/>
      <c r="D7">
        <v>80000</v>
      </c>
      <c r="E7" s="2">
        <v>120000</v>
      </c>
      <c r="F7">
        <f>G3</f>
        <v>30.369925001442311</v>
      </c>
      <c r="G7">
        <f t="shared" si="0"/>
        <v>29.784962500721154</v>
      </c>
      <c r="H7" s="3">
        <f>AVERAGE(G6:G7)</f>
        <v>29.445926548164834</v>
      </c>
      <c r="I7">
        <f>STDEV(G6:G7)</f>
        <v>0.4794692422372252</v>
      </c>
      <c r="J7">
        <f>_xlfn.T.TEST(G6:G7,G4:G5,1,2)</f>
        <v>2.0846110687498014E-2</v>
      </c>
      <c r="K7" t="s">
        <v>23</v>
      </c>
      <c r="L7" s="6">
        <v>7</v>
      </c>
      <c r="M7">
        <f>H13</f>
        <v>31.719494314080272</v>
      </c>
      <c r="N7">
        <f>H15</f>
        <v>29.677279923499913</v>
      </c>
      <c r="O7">
        <f>H17</f>
        <v>31.058530266636588</v>
      </c>
      <c r="P7">
        <f>H19</f>
        <v>31.988828738303877</v>
      </c>
      <c r="Q7" t="s">
        <v>6</v>
      </c>
      <c r="R7" s="6">
        <v>7</v>
      </c>
      <c r="S7">
        <f>I13</f>
        <v>0.34324860126194962</v>
      </c>
      <c r="T7">
        <f>I15</f>
        <v>0.59962436305021793</v>
      </c>
      <c r="U7">
        <f>I17</f>
        <v>0.34324860126194962</v>
      </c>
      <c r="V7">
        <f>I19</f>
        <v>7.0382349737819316E-2</v>
      </c>
    </row>
    <row r="8" spans="1:22" x14ac:dyDescent="0.25">
      <c r="B8" s="8"/>
      <c r="C8" t="s">
        <v>13</v>
      </c>
      <c r="D8">
        <v>80000</v>
      </c>
      <c r="E8" s="2">
        <v>80000</v>
      </c>
      <c r="F8">
        <f>G3</f>
        <v>30.369925001442311</v>
      </c>
      <c r="G8">
        <f t="shared" si="0"/>
        <v>30.369925001442311</v>
      </c>
      <c r="L8" s="6">
        <v>10</v>
      </c>
      <c r="M8">
        <f>H21</f>
        <v>32.915653025469652</v>
      </c>
      <c r="N8">
        <f>H23</f>
        <v>29.259029289641354</v>
      </c>
      <c r="O8">
        <f>H25</f>
        <v>31.459626875107499</v>
      </c>
      <c r="P8">
        <f>H27</f>
        <v>32.652717323595901</v>
      </c>
      <c r="Q8" t="s">
        <v>8</v>
      </c>
      <c r="R8" s="6">
        <v>10</v>
      </c>
      <c r="S8">
        <f>I21</f>
        <v>0.27741031002449079</v>
      </c>
      <c r="T8">
        <f>I23</f>
        <v>0.13622064097528064</v>
      </c>
      <c r="U8">
        <f>I25</f>
        <v>0.32692602189542908</v>
      </c>
      <c r="V8">
        <f>I27</f>
        <v>0.38405962117568199</v>
      </c>
    </row>
    <row r="9" spans="1:22" x14ac:dyDescent="0.25">
      <c r="B9" s="8"/>
      <c r="D9">
        <v>95000</v>
      </c>
      <c r="E9" s="2">
        <v>80000</v>
      </c>
      <c r="F9">
        <f>G3</f>
        <v>30.369925001442311</v>
      </c>
      <c r="G9">
        <f t="shared" si="0"/>
        <v>30.617852514885897</v>
      </c>
      <c r="H9" s="3">
        <f>AVERAGE(G8:G9)</f>
        <v>30.493888758164104</v>
      </c>
      <c r="I9">
        <f>STDEV(G8:G9)</f>
        <v>0.17531122599867802</v>
      </c>
      <c r="J9">
        <f>_xlfn.T.TEST(G8:G9,G4:G5,1,2)</f>
        <v>3.1387818006747004E-2</v>
      </c>
      <c r="K9" t="s">
        <v>23</v>
      </c>
      <c r="L9" s="6">
        <v>13</v>
      </c>
      <c r="M9">
        <f>H29</f>
        <v>33.60002750128983</v>
      </c>
      <c r="N9">
        <f>H31</f>
        <v>29.290780760794433</v>
      </c>
      <c r="O9">
        <f>H33</f>
        <v>31.705553423272335</v>
      </c>
      <c r="P9">
        <f>H35</f>
        <v>33.482269305332736</v>
      </c>
      <c r="Q9" t="s">
        <v>7</v>
      </c>
      <c r="R9" s="6">
        <v>13</v>
      </c>
      <c r="S9">
        <f>I29</f>
        <v>0.1980662091252329</v>
      </c>
      <c r="T9">
        <f>I31</f>
        <v>0.14955598703126607</v>
      </c>
      <c r="U9">
        <f>I33</f>
        <v>0.10748241813632702</v>
      </c>
      <c r="V9">
        <f>I35</f>
        <v>0.30383266479372173</v>
      </c>
    </row>
    <row r="10" spans="1:22" x14ac:dyDescent="0.25">
      <c r="B10" s="8"/>
      <c r="C10" t="s">
        <v>14</v>
      </c>
      <c r="D10">
        <v>115000</v>
      </c>
      <c r="E10" s="2">
        <v>80000</v>
      </c>
      <c r="F10">
        <f>G3</f>
        <v>30.369925001442311</v>
      </c>
      <c r="G10">
        <f t="shared" si="0"/>
        <v>30.893486957499324</v>
      </c>
      <c r="L10" s="7">
        <v>17</v>
      </c>
      <c r="M10" s="4">
        <f>H37</f>
        <v>34.140658252330837</v>
      </c>
      <c r="N10" s="4">
        <f>H39</f>
        <v>28.138777667349384</v>
      </c>
      <c r="O10" s="4">
        <f>H41</f>
        <v>31.740935913679309</v>
      </c>
      <c r="P10" s="4">
        <f>H43</f>
        <v>34.197495581165498</v>
      </c>
      <c r="Q10" s="1">
        <v>42614</v>
      </c>
      <c r="R10" s="7">
        <v>17</v>
      </c>
      <c r="S10" s="4">
        <f>I37</f>
        <v>0.14598281543912936</v>
      </c>
      <c r="T10" s="4">
        <f>I39</f>
        <v>0</v>
      </c>
      <c r="U10" s="4">
        <f>I41</f>
        <v>3.7326338654858827E-2</v>
      </c>
      <c r="V10" s="4">
        <f>I43</f>
        <v>0.27105428044987973</v>
      </c>
    </row>
    <row r="11" spans="1:22" x14ac:dyDescent="0.25">
      <c r="B11" s="8"/>
      <c r="D11">
        <v>160000</v>
      </c>
      <c r="E11" s="2">
        <v>80000</v>
      </c>
      <c r="F11">
        <f>G3</f>
        <v>30.369925001442311</v>
      </c>
      <c r="G11">
        <f t="shared" si="0"/>
        <v>31.369925001442311</v>
      </c>
      <c r="H11" s="3">
        <f>AVERAGE(G10:G11)</f>
        <v>31.131705979470816</v>
      </c>
      <c r="I11">
        <f>STDEV(G10:G11)</f>
        <v>0.33689257168734099</v>
      </c>
      <c r="J11">
        <f>_xlfn.T.TEST(G10:G11,G4:G5,1,2)</f>
        <v>0.46947829058587298</v>
      </c>
    </row>
    <row r="12" spans="1:22" s="4" customFormat="1" x14ac:dyDescent="0.25">
      <c r="A12" s="4">
        <v>7</v>
      </c>
      <c r="B12" s="9">
        <v>42604</v>
      </c>
      <c r="C12" t="s">
        <v>12</v>
      </c>
      <c r="D12" s="5">
        <v>420000</v>
      </c>
      <c r="E12" s="5">
        <v>240000</v>
      </c>
      <c r="F12" s="4">
        <f>H5</f>
        <v>31.154852805607788</v>
      </c>
      <c r="G12">
        <f t="shared" si="0"/>
        <v>31.962207727665394</v>
      </c>
    </row>
    <row r="13" spans="1:22" x14ac:dyDescent="0.25">
      <c r="B13" s="8"/>
      <c r="D13" s="2">
        <v>300000</v>
      </c>
      <c r="E13" s="2">
        <v>240000</v>
      </c>
      <c r="F13">
        <f>H5</f>
        <v>31.154852805607788</v>
      </c>
      <c r="G13">
        <f t="shared" si="0"/>
        <v>31.47678090049515</v>
      </c>
      <c r="H13" s="3">
        <f>AVERAGE(G12:G13)</f>
        <v>31.719494314080272</v>
      </c>
      <c r="I13">
        <f>STDEV(G12:G13)</f>
        <v>0.34324860126194962</v>
      </c>
    </row>
    <row r="14" spans="1:22" x14ac:dyDescent="0.25">
      <c r="B14" s="8"/>
      <c r="C14" t="s">
        <v>10</v>
      </c>
      <c r="D14" s="2">
        <v>35000</v>
      </c>
      <c r="E14" s="2">
        <v>40000</v>
      </c>
      <c r="F14">
        <f>H7</f>
        <v>29.445926548164834</v>
      </c>
      <c r="G14">
        <f t="shared" si="0"/>
        <v>29.25328147022244</v>
      </c>
    </row>
    <row r="15" spans="1:22" x14ac:dyDescent="0.25">
      <c r="B15" s="8"/>
      <c r="D15" s="2">
        <v>63000</v>
      </c>
      <c r="E15" s="2">
        <v>40000</v>
      </c>
      <c r="F15">
        <f>H7</f>
        <v>29.445926548164834</v>
      </c>
      <c r="G15">
        <f t="shared" si="0"/>
        <v>30.101278376777387</v>
      </c>
      <c r="H15" s="3">
        <f>AVERAGE(G14:G15)</f>
        <v>29.677279923499913</v>
      </c>
      <c r="I15">
        <f>STDEV(G14:G15)</f>
        <v>0.59962436305021793</v>
      </c>
      <c r="J15">
        <f>_xlfn.T.TEST(G12:G13,G14:G15,1,2)</f>
        <v>2.6371448121973007E-2</v>
      </c>
      <c r="K15" t="s">
        <v>23</v>
      </c>
    </row>
    <row r="16" spans="1:22" x14ac:dyDescent="0.25">
      <c r="B16" s="8"/>
      <c r="C16" t="s">
        <v>13</v>
      </c>
      <c r="D16" s="2">
        <v>140000</v>
      </c>
      <c r="E16" s="2">
        <v>80000</v>
      </c>
      <c r="F16">
        <f>H9</f>
        <v>30.493888758164104</v>
      </c>
      <c r="G16">
        <f t="shared" si="0"/>
        <v>31.30124368022171</v>
      </c>
    </row>
    <row r="17" spans="1:11" x14ac:dyDescent="0.25">
      <c r="B17" s="8"/>
      <c r="D17" s="2">
        <v>100000</v>
      </c>
      <c r="E17" s="2">
        <v>80000</v>
      </c>
      <c r="F17">
        <f>H9</f>
        <v>30.493888758164104</v>
      </c>
      <c r="G17">
        <f t="shared" si="0"/>
        <v>30.815816853051466</v>
      </c>
      <c r="H17" s="3">
        <f>AVERAGE(G16:G17)</f>
        <v>31.058530266636588</v>
      </c>
      <c r="I17">
        <f>STDEV(G16:G17)</f>
        <v>0.34324860126194962</v>
      </c>
      <c r="J17">
        <f>_xlfn.T.TEST(G12:G13,G16:G17,1,2)</f>
        <v>9.7006905908272545E-2</v>
      </c>
    </row>
    <row r="18" spans="1:11" x14ac:dyDescent="0.25">
      <c r="B18" s="8"/>
      <c r="C18" t="s">
        <v>14</v>
      </c>
      <c r="D18" s="2">
        <v>150000</v>
      </c>
      <c r="E18" s="2">
        <v>80000</v>
      </c>
      <c r="F18">
        <f>H11</f>
        <v>31.131705979470816</v>
      </c>
      <c r="G18">
        <f t="shared" si="0"/>
        <v>32.038596575079332</v>
      </c>
    </row>
    <row r="19" spans="1:11" x14ac:dyDescent="0.25">
      <c r="B19" s="8"/>
      <c r="D19" s="2">
        <v>140000</v>
      </c>
      <c r="E19" s="2">
        <v>80000</v>
      </c>
      <c r="F19">
        <f>H11</f>
        <v>31.131705979470816</v>
      </c>
      <c r="G19">
        <f t="shared" si="0"/>
        <v>31.939060901528421</v>
      </c>
      <c r="H19" s="3">
        <f>AVERAGE(G18:G19)</f>
        <v>31.988828738303877</v>
      </c>
      <c r="I19">
        <f>STDEV(G18:G19)</f>
        <v>7.0382349737819316E-2</v>
      </c>
      <c r="J19">
        <f>_xlfn.T.TEST(G12:G13,G18:G19,1,2)</f>
        <v>0.19528429509252287</v>
      </c>
    </row>
    <row r="20" spans="1:11" s="4" customFormat="1" x14ac:dyDescent="0.25">
      <c r="A20" s="4">
        <v>10</v>
      </c>
      <c r="B20" s="9">
        <v>42607</v>
      </c>
      <c r="C20" t="s">
        <v>12</v>
      </c>
      <c r="D20" s="5">
        <v>480000</v>
      </c>
      <c r="E20" s="5">
        <v>240000</v>
      </c>
      <c r="F20" s="4">
        <f>H13</f>
        <v>31.719494314080272</v>
      </c>
      <c r="G20" s="4">
        <f t="shared" si="0"/>
        <v>32.719494314080272</v>
      </c>
    </row>
    <row r="21" spans="1:11" x14ac:dyDescent="0.25">
      <c r="B21" s="8"/>
      <c r="D21" s="2">
        <v>420000</v>
      </c>
      <c r="E21" s="2">
        <v>160000</v>
      </c>
      <c r="F21">
        <f>H13</f>
        <v>31.719494314080272</v>
      </c>
      <c r="G21">
        <f t="shared" si="0"/>
        <v>33.111811736859032</v>
      </c>
      <c r="H21" s="3">
        <f>AVERAGE(G20:G21)</f>
        <v>32.915653025469652</v>
      </c>
      <c r="I21">
        <f>STDEV(G20:G21)</f>
        <v>0.27741031002449079</v>
      </c>
    </row>
    <row r="22" spans="1:11" x14ac:dyDescent="0.25">
      <c r="B22" s="8"/>
      <c r="C22" t="s">
        <v>10</v>
      </c>
      <c r="D22" s="2">
        <v>16000</v>
      </c>
      <c r="E22" s="2">
        <v>20000</v>
      </c>
      <c r="F22">
        <f>H15</f>
        <v>29.677279923499913</v>
      </c>
      <c r="G22">
        <f t="shared" si="0"/>
        <v>29.355351828612552</v>
      </c>
    </row>
    <row r="23" spans="1:11" x14ac:dyDescent="0.25">
      <c r="B23" s="8"/>
      <c r="D23" s="2">
        <v>14000</v>
      </c>
      <c r="E23" s="2">
        <v>20000</v>
      </c>
      <c r="F23">
        <f>H15</f>
        <v>29.677279923499913</v>
      </c>
      <c r="G23">
        <f t="shared" si="0"/>
        <v>29.162706750670154</v>
      </c>
      <c r="H23" s="3">
        <f>AVERAGE(G22:G23)</f>
        <v>29.259029289641354</v>
      </c>
      <c r="I23">
        <f>STDEV(G22:G23)</f>
        <v>0.13622064097528064</v>
      </c>
      <c r="J23">
        <f>_xlfn.T.TEST(G20:G21,G22:G23,1,2)</f>
        <v>1.7763180370487645E-3</v>
      </c>
      <c r="K23" t="s">
        <v>24</v>
      </c>
    </row>
    <row r="24" spans="1:11" x14ac:dyDescent="0.25">
      <c r="B24" s="8"/>
      <c r="C24" t="s">
        <v>13</v>
      </c>
      <c r="D24" s="2">
        <v>90000</v>
      </c>
      <c r="E24" s="2">
        <v>80000</v>
      </c>
      <c r="F24">
        <f>H17</f>
        <v>31.058530266636588</v>
      </c>
      <c r="G24">
        <f t="shared" si="0"/>
        <v>31.2284552680789</v>
      </c>
    </row>
    <row r="25" spans="1:11" x14ac:dyDescent="0.25">
      <c r="B25" s="8"/>
      <c r="D25" s="2">
        <v>124000</v>
      </c>
      <c r="E25" s="2">
        <v>80000</v>
      </c>
      <c r="F25">
        <f>H17</f>
        <v>31.058530266636588</v>
      </c>
      <c r="G25">
        <f t="shared" si="0"/>
        <v>31.690798482136099</v>
      </c>
      <c r="H25" s="3">
        <f>AVERAGE(G24:G25)</f>
        <v>31.459626875107499</v>
      </c>
      <c r="I25">
        <f>STDEV(G24:G25)</f>
        <v>0.32692602189542908</v>
      </c>
      <c r="J25">
        <f>_xlfn.T.TEST(G20:G21,G24:G25,1,2)</f>
        <v>2.0363583150833944E-2</v>
      </c>
      <c r="K25" t="s">
        <v>23</v>
      </c>
    </row>
    <row r="26" spans="1:11" x14ac:dyDescent="0.25">
      <c r="B26" s="8"/>
      <c r="C26" t="s">
        <v>14</v>
      </c>
      <c r="D26" s="2">
        <v>105000</v>
      </c>
      <c r="E26" s="2">
        <v>80000</v>
      </c>
      <c r="F26">
        <f>H19</f>
        <v>31.988828738303877</v>
      </c>
      <c r="G26">
        <f t="shared" si="0"/>
        <v>32.38114616108264</v>
      </c>
    </row>
    <row r="27" spans="1:11" x14ac:dyDescent="0.25">
      <c r="B27" s="8"/>
      <c r="D27" s="2">
        <v>153000</v>
      </c>
      <c r="E27" s="2">
        <v>80000</v>
      </c>
      <c r="F27">
        <f>H19</f>
        <v>31.988828738303877</v>
      </c>
      <c r="G27">
        <f t="shared" si="0"/>
        <v>32.924288486109162</v>
      </c>
      <c r="H27" s="3">
        <f>AVERAGE(G26:G27)</f>
        <v>32.652717323595901</v>
      </c>
      <c r="I27">
        <f>STDEV(G26:G27)</f>
        <v>0.38405962117568199</v>
      </c>
      <c r="J27">
        <f>_xlfn.T.TEST(G20:G21,G26:G27,1,2)</f>
        <v>0.25736894976613078</v>
      </c>
    </row>
    <row r="28" spans="1:11" s="4" customFormat="1" x14ac:dyDescent="0.25">
      <c r="A28" s="4">
        <v>13</v>
      </c>
      <c r="B28" s="9">
        <v>42610</v>
      </c>
      <c r="C28" t="s">
        <v>12</v>
      </c>
      <c r="D28" s="5">
        <v>850000</v>
      </c>
      <c r="E28" s="5">
        <v>480000</v>
      </c>
      <c r="F28" s="4">
        <f>H21</f>
        <v>32.915653025469652</v>
      </c>
      <c r="G28" s="4">
        <f t="shared" si="0"/>
        <v>33.740081460886195</v>
      </c>
    </row>
    <row r="29" spans="1:11" x14ac:dyDescent="0.25">
      <c r="B29" s="8"/>
      <c r="D29" s="2">
        <v>700000</v>
      </c>
      <c r="E29" s="2">
        <v>480000</v>
      </c>
      <c r="F29">
        <f>H21</f>
        <v>32.915653025469652</v>
      </c>
      <c r="G29">
        <f t="shared" si="0"/>
        <v>33.459973541693465</v>
      </c>
      <c r="H29" s="3">
        <f>AVERAGE(G28:G29)</f>
        <v>33.60002750128983</v>
      </c>
      <c r="I29">
        <f>STDEV(G28:G29)</f>
        <v>0.1980662091252329</v>
      </c>
    </row>
    <row r="30" spans="1:11" x14ac:dyDescent="0.25">
      <c r="B30" s="8"/>
      <c r="C30" t="s">
        <v>10</v>
      </c>
      <c r="D30" s="2">
        <v>22000</v>
      </c>
      <c r="E30" s="2">
        <v>20000</v>
      </c>
      <c r="F30">
        <f>H23</f>
        <v>29.259029289641354</v>
      </c>
      <c r="G30">
        <f t="shared" si="0"/>
        <v>29.396532813391289</v>
      </c>
    </row>
    <row r="31" spans="1:11" x14ac:dyDescent="0.25">
      <c r="B31" s="8"/>
      <c r="D31" s="2">
        <v>19000</v>
      </c>
      <c r="E31" s="2">
        <v>20000</v>
      </c>
      <c r="F31">
        <f>H23</f>
        <v>29.259029289641354</v>
      </c>
      <c r="G31">
        <f t="shared" si="0"/>
        <v>29.185028708197578</v>
      </c>
      <c r="H31" s="3">
        <f>AVERAGE(G30:G31)</f>
        <v>29.290780760794433</v>
      </c>
      <c r="I31">
        <f>STDEV(G30:G31)</f>
        <v>0.14955598703126607</v>
      </c>
      <c r="J31">
        <f>_xlfn.T.TEST(G28:G29,G30:G31,1,2)</f>
        <v>8.2721721371460894E-4</v>
      </c>
      <c r="K31" t="s">
        <v>25</v>
      </c>
    </row>
    <row r="32" spans="1:11" x14ac:dyDescent="0.25">
      <c r="B32" s="8"/>
      <c r="C32" t="s">
        <v>13</v>
      </c>
      <c r="D32" s="2">
        <v>200000</v>
      </c>
      <c r="E32" s="2">
        <v>160000</v>
      </c>
      <c r="F32">
        <f>H25</f>
        <v>31.459626875107499</v>
      </c>
      <c r="G32">
        <f t="shared" si="0"/>
        <v>31.781554969994861</v>
      </c>
    </row>
    <row r="33" spans="1:11" x14ac:dyDescent="0.25">
      <c r="B33" s="8"/>
      <c r="D33" s="2">
        <v>180000</v>
      </c>
      <c r="E33" s="2">
        <v>160000</v>
      </c>
      <c r="F33">
        <f>H25</f>
        <v>31.459626875107499</v>
      </c>
      <c r="G33">
        <f t="shared" si="0"/>
        <v>31.629551876549812</v>
      </c>
      <c r="H33" s="3">
        <f>AVERAGE(G32:G33)</f>
        <v>31.705553423272335</v>
      </c>
      <c r="I33">
        <f>STDEV(G32:G33)</f>
        <v>0.10748241813632702</v>
      </c>
      <c r="J33">
        <f>_xlfn.T.TEST(G28:G29,G32:G33,1,2)</f>
        <v>3.5002516484720714E-3</v>
      </c>
      <c r="K33" t="s">
        <v>24</v>
      </c>
    </row>
    <row r="34" spans="1:11" x14ac:dyDescent="0.25">
      <c r="B34" s="8"/>
      <c r="C34" t="s">
        <v>14</v>
      </c>
      <c r="D34" s="2">
        <v>330000</v>
      </c>
      <c r="E34" s="2">
        <v>160000</v>
      </c>
      <c r="F34">
        <f>H27</f>
        <v>32.652717323595901</v>
      </c>
      <c r="G34">
        <f t="shared" si="0"/>
        <v>33.697111442954352</v>
      </c>
    </row>
    <row r="35" spans="1:11" x14ac:dyDescent="0.25">
      <c r="B35" s="8"/>
      <c r="D35" s="2">
        <v>245000</v>
      </c>
      <c r="E35" s="2">
        <v>160000</v>
      </c>
      <c r="F35">
        <f>H27</f>
        <v>32.652717323595901</v>
      </c>
      <c r="G35">
        <f t="shared" si="0"/>
        <v>33.267427167711112</v>
      </c>
      <c r="H35" s="3">
        <f>AVERAGE(G34:G35)</f>
        <v>33.482269305332736</v>
      </c>
      <c r="I35">
        <f>STDEV(G34:G35)</f>
        <v>0.30383266479372173</v>
      </c>
      <c r="J35">
        <f>_xlfn.T.TEST(G28:G29,G34:G35,1,2)</f>
        <v>0.34559485602352424</v>
      </c>
    </row>
    <row r="36" spans="1:11" s="4" customFormat="1" x14ac:dyDescent="0.25">
      <c r="A36" s="4">
        <v>17</v>
      </c>
      <c r="B36" s="9">
        <v>42614</v>
      </c>
      <c r="C36" t="s">
        <v>12</v>
      </c>
      <c r="D36" s="5">
        <v>325000</v>
      </c>
      <c r="E36" s="5">
        <v>240000</v>
      </c>
      <c r="F36" s="4">
        <f>H29</f>
        <v>33.60002750128983</v>
      </c>
      <c r="G36" s="4">
        <f t="shared" si="0"/>
        <v>34.037432813597128</v>
      </c>
    </row>
    <row r="37" spans="1:11" x14ac:dyDescent="0.25">
      <c r="B37" s="8"/>
      <c r="D37" s="2">
        <v>375000</v>
      </c>
      <c r="E37" s="2">
        <v>240000</v>
      </c>
      <c r="F37">
        <f>H29</f>
        <v>33.60002750128983</v>
      </c>
      <c r="G37">
        <f t="shared" si="0"/>
        <v>34.243883691064553</v>
      </c>
      <c r="H37">
        <f>AVERAGE(G36:G37)</f>
        <v>34.140658252330837</v>
      </c>
      <c r="I37">
        <f>STDEV(G36:G37)</f>
        <v>0.14598281543912936</v>
      </c>
    </row>
    <row r="38" spans="1:11" x14ac:dyDescent="0.25">
      <c r="B38" s="8"/>
      <c r="C38" t="s">
        <v>10</v>
      </c>
      <c r="D38" s="2">
        <v>4500</v>
      </c>
      <c r="E38" s="2">
        <v>10000</v>
      </c>
      <c r="F38">
        <f>H31</f>
        <v>29.290780760794433</v>
      </c>
      <c r="G38">
        <f t="shared" si="0"/>
        <v>28.138777667349384</v>
      </c>
      <c r="J38" t="s">
        <v>2</v>
      </c>
    </row>
    <row r="39" spans="1:11" x14ac:dyDescent="0.25">
      <c r="B39" s="8"/>
      <c r="D39" s="2">
        <v>4500</v>
      </c>
      <c r="E39" s="2">
        <v>10000</v>
      </c>
      <c r="F39">
        <f>H31</f>
        <v>29.290780760794433</v>
      </c>
      <c r="G39">
        <f t="shared" si="0"/>
        <v>28.138777667349384</v>
      </c>
      <c r="H39">
        <f>AVERAGE(G38:G39)</f>
        <v>28.138777667349384</v>
      </c>
      <c r="I39">
        <f>STDEV(G38:G39)</f>
        <v>0</v>
      </c>
      <c r="J39">
        <f>_xlfn.T.TEST(G36:G37,G38:G39,1,2)</f>
        <v>1.4783461478266782E-4</v>
      </c>
      <c r="K39" t="s">
        <v>25</v>
      </c>
    </row>
    <row r="40" spans="1:11" x14ac:dyDescent="0.25">
      <c r="B40" s="8"/>
      <c r="C40" t="s">
        <v>13</v>
      </c>
      <c r="D40" s="2">
        <v>83500</v>
      </c>
      <c r="E40" s="2">
        <v>80000</v>
      </c>
      <c r="F40">
        <f>H33</f>
        <v>31.705553423272335</v>
      </c>
      <c r="G40">
        <f t="shared" si="0"/>
        <v>31.767329620859023</v>
      </c>
    </row>
    <row r="41" spans="1:11" x14ac:dyDescent="0.25">
      <c r="B41" s="8"/>
      <c r="D41" s="2">
        <v>80500</v>
      </c>
      <c r="E41" s="2">
        <v>80000</v>
      </c>
      <c r="F41">
        <f>H33</f>
        <v>31.705553423272335</v>
      </c>
      <c r="G41">
        <f t="shared" si="0"/>
        <v>31.714542206499591</v>
      </c>
      <c r="H41">
        <f>AVERAGE(G40:G41)</f>
        <v>31.740935913679309</v>
      </c>
      <c r="I41">
        <f>STDEV(G40:G41)</f>
        <v>3.7326338654858827E-2</v>
      </c>
      <c r="J41">
        <f>_xlfn.T.TEST(G36:G37,G40:G41,1,2)</f>
        <v>9.8275004215952946E-4</v>
      </c>
      <c r="K41" t="s">
        <v>25</v>
      </c>
    </row>
    <row r="42" spans="1:11" x14ac:dyDescent="0.25">
      <c r="B42" s="8"/>
      <c r="C42" t="s">
        <v>14</v>
      </c>
      <c r="D42" s="2">
        <v>150000</v>
      </c>
      <c r="E42" s="2">
        <v>80000</v>
      </c>
      <c r="F42">
        <f>H35</f>
        <v>33.482269305332736</v>
      </c>
      <c r="G42">
        <f t="shared" si="0"/>
        <v>34.389159900941252</v>
      </c>
    </row>
    <row r="43" spans="1:11" x14ac:dyDescent="0.25">
      <c r="B43" s="8"/>
      <c r="D43" s="2">
        <v>115000</v>
      </c>
      <c r="E43" s="2">
        <v>80000</v>
      </c>
      <c r="F43">
        <f>H35</f>
        <v>33.482269305332736</v>
      </c>
      <c r="G43">
        <f t="shared" si="0"/>
        <v>34.005831261389751</v>
      </c>
      <c r="H43">
        <f>AVERAGE(G42:G43)</f>
        <v>34.197495581165498</v>
      </c>
      <c r="I43">
        <f>STDEV(G42:G43)</f>
        <v>0.27105428044987973</v>
      </c>
      <c r="J43">
        <f>_xlfn.T.TEST(G36:G37,G42:G43,1,2)</f>
        <v>0.40922541174266852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NHDF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2021-11-06T16:45:11Z</dcterms:modified>
</cp:coreProperties>
</file>