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ThisWorkbook" defaultThemeVersion="124226"/>
  <xr:revisionPtr revIDLastSave="3" documentId="8_{11A1A922-A48D-42E3-B269-5D9237C928C0}" xr6:coauthVersionLast="47" xr6:coauthVersionMax="47" xr10:uidLastSave="{DF6FAD6F-3BE6-4A9E-931C-58D33C9A91CF}"/>
  <bookViews>
    <workbookView xWindow="-120" yWindow="-120" windowWidth="20730" windowHeight="11160" xr2:uid="{00000000-000D-0000-FFFF-FFFF00000000}"/>
  </bookViews>
  <sheets>
    <sheet name="raffinement" sheetId="4" r:id="rId1"/>
    <sheet name="stat" sheetId="3" r:id="rId2"/>
  </sheets>
  <definedNames>
    <definedName name="Normalization_factor1" localSheetId="0">raffinement!$C$86</definedName>
    <definedName name="Normalization_factor1">#REF!</definedName>
    <definedName name="Normalization_factor2" localSheetId="0">raffinement!#REF!</definedName>
    <definedName name="Normalization_factor2">#REF!</definedName>
    <definedName name="Normalization_factor3" localSheetId="0">raffinement!$D$86</definedName>
    <definedName name="Normalization_factor3">#REF!</definedName>
    <definedName name="Normalization_factor4" localSheetId="0">raffinement!#REF!</definedName>
    <definedName name="Normalization_factor4">#REF!</definedName>
    <definedName name="Normalization_factor5" localSheetId="0">raffinement!$E$86</definedName>
    <definedName name="Normalization_factor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" l="1"/>
  <c r="G43" i="3" s="1"/>
  <c r="K43" i="3" s="1"/>
  <c r="L43" i="3" s="1"/>
  <c r="G39" i="3"/>
  <c r="K39" i="3" s="1"/>
  <c r="L39" i="3" s="1"/>
  <c r="F38" i="3"/>
  <c r="G38" i="3" s="1"/>
  <c r="K37" i="3"/>
  <c r="L37" i="3" s="1"/>
  <c r="F35" i="3"/>
  <c r="G35" i="3" s="1"/>
  <c r="F32" i="3"/>
  <c r="G34" i="3" s="1"/>
  <c r="K34" i="3" s="1"/>
  <c r="L34" i="3" s="1"/>
  <c r="F29" i="3"/>
  <c r="G30" i="3" s="1"/>
  <c r="K30" i="3" s="1"/>
  <c r="L30" i="3" s="1"/>
  <c r="F26" i="3"/>
  <c r="G26" i="3" s="1"/>
  <c r="F23" i="3"/>
  <c r="G23" i="3" s="1"/>
  <c r="G22" i="3"/>
  <c r="K22" i="3" s="1"/>
  <c r="L22" i="3" s="1"/>
  <c r="G21" i="3"/>
  <c r="K21" i="3" s="1"/>
  <c r="L21" i="3" s="1"/>
  <c r="F20" i="3"/>
  <c r="G20" i="3" s="1"/>
  <c r="K20" i="3" s="1"/>
  <c r="L20" i="3" s="1"/>
  <c r="F17" i="3"/>
  <c r="G19" i="3" s="1"/>
  <c r="K19" i="3" s="1"/>
  <c r="L19" i="3" s="1"/>
  <c r="D15" i="3"/>
  <c r="F14" i="3"/>
  <c r="G16" i="3" s="1"/>
  <c r="K16" i="3" s="1"/>
  <c r="L16" i="3" s="1"/>
  <c r="G18" i="3" l="1"/>
  <c r="K18" i="3" s="1"/>
  <c r="L18" i="3" s="1"/>
  <c r="G27" i="3"/>
  <c r="K27" i="3" s="1"/>
  <c r="L27" i="3" s="1"/>
  <c r="G33" i="3"/>
  <c r="K33" i="3" s="1"/>
  <c r="L33" i="3" s="1"/>
  <c r="G14" i="3"/>
  <c r="K14" i="3" s="1"/>
  <c r="L14" i="3" s="1"/>
  <c r="G15" i="3"/>
  <c r="K15" i="3" s="1"/>
  <c r="L15" i="3" s="1"/>
  <c r="G24" i="3"/>
  <c r="K24" i="3" s="1"/>
  <c r="L24" i="3" s="1"/>
  <c r="G31" i="3"/>
  <c r="K31" i="3" s="1"/>
  <c r="L31" i="3" s="1"/>
  <c r="G42" i="3"/>
  <c r="K42" i="3" s="1"/>
  <c r="L42" i="3" s="1"/>
  <c r="K23" i="3"/>
  <c r="L23" i="3" s="1"/>
  <c r="K35" i="3"/>
  <c r="L35" i="3" s="1"/>
  <c r="K26" i="3"/>
  <c r="L26" i="3" s="1"/>
  <c r="K38" i="3"/>
  <c r="L38" i="3" s="1"/>
  <c r="O20" i="3"/>
  <c r="N20" i="3"/>
  <c r="G17" i="3"/>
  <c r="G25" i="3"/>
  <c r="K25" i="3" s="1"/>
  <c r="L25" i="3" s="1"/>
  <c r="G40" i="3"/>
  <c r="K40" i="3" s="1"/>
  <c r="L40" i="3" s="1"/>
  <c r="G41" i="3"/>
  <c r="G28" i="3"/>
  <c r="K28" i="3" s="1"/>
  <c r="L28" i="3" s="1"/>
  <c r="G32" i="3"/>
  <c r="G29" i="3"/>
  <c r="G36" i="3"/>
  <c r="K36" i="3" s="1"/>
  <c r="L36" i="3" s="1"/>
  <c r="I20" i="3"/>
  <c r="I38" i="3" l="1"/>
  <c r="N38" i="3"/>
  <c r="O38" i="3"/>
  <c r="K29" i="3"/>
  <c r="L29" i="3" s="1"/>
  <c r="I29" i="3"/>
  <c r="K41" i="3"/>
  <c r="L41" i="3" s="1"/>
  <c r="I41" i="3"/>
  <c r="I26" i="3"/>
  <c r="I32" i="3"/>
  <c r="K32" i="3"/>
  <c r="L32" i="3" s="1"/>
  <c r="O26" i="3"/>
  <c r="N26" i="3"/>
  <c r="I35" i="3"/>
  <c r="K17" i="3"/>
  <c r="L17" i="3" s="1"/>
  <c r="I17" i="3"/>
  <c r="N35" i="3"/>
  <c r="O35" i="3"/>
  <c r="I23" i="3"/>
  <c r="O23" i="3"/>
  <c r="N23" i="3"/>
  <c r="N17" i="3" l="1"/>
  <c r="O17" i="3"/>
  <c r="O41" i="3"/>
  <c r="N41" i="3"/>
  <c r="O29" i="3"/>
  <c r="N29" i="3"/>
  <c r="N32" i="3"/>
  <c r="O32" i="3"/>
</calcChain>
</file>

<file path=xl/sharedStrings.xml><?xml version="1.0" encoding="utf-8"?>
<sst xmlns="http://schemas.openxmlformats.org/spreadsheetml/2006/main" count="149" uniqueCount="70">
  <si>
    <t>NI</t>
  </si>
  <si>
    <t>PTV</t>
  </si>
  <si>
    <t>margin -5 to 20 mm</t>
  </si>
  <si>
    <t>margin 22 to 47 mm</t>
  </si>
  <si>
    <t xml:space="preserve">5 x 2 Gy </t>
  </si>
  <si>
    <t xml:space="preserve">2 x 2 Gy </t>
  </si>
  <si>
    <t xml:space="preserve">10 x 2 Gy </t>
  </si>
  <si>
    <t>fold change in p16 expression</t>
  </si>
  <si>
    <t>Well</t>
  </si>
  <si>
    <t xml:space="preserve"> p16 Ct (dRn)</t>
  </si>
  <si>
    <t xml:space="preserve"> EAR Ct (dRn)</t>
  </si>
  <si>
    <t>moyenne EAR</t>
  </si>
  <si>
    <t>delta CT</t>
  </si>
  <si>
    <t>delta delta CT</t>
  </si>
  <si>
    <t>ecart type</t>
  </si>
  <si>
    <t>A1</t>
  </si>
  <si>
    <t>water</t>
  </si>
  <si>
    <t>No Ct</t>
  </si>
  <si>
    <t>A2</t>
  </si>
  <si>
    <t>A3</t>
  </si>
  <si>
    <t>A4</t>
  </si>
  <si>
    <t>1/10</t>
  </si>
  <si>
    <t>A5</t>
  </si>
  <si>
    <t>A6</t>
  </si>
  <si>
    <t>A7</t>
  </si>
  <si>
    <t>1/100</t>
  </si>
  <si>
    <t>A8</t>
  </si>
  <si>
    <t>A9</t>
  </si>
  <si>
    <t>A10</t>
  </si>
  <si>
    <t>1/1000</t>
  </si>
  <si>
    <t>A11</t>
  </si>
  <si>
    <t>A12</t>
  </si>
  <si>
    <t>B1</t>
  </si>
  <si>
    <t>non irradiated</t>
  </si>
  <si>
    <t>B2</t>
  </si>
  <si>
    <t>B3</t>
  </si>
  <si>
    <t>B4</t>
  </si>
  <si>
    <t>2 x 2 Gy + 24 h</t>
  </si>
  <si>
    <t>B5</t>
  </si>
  <si>
    <t>B6</t>
  </si>
  <si>
    <t>B10</t>
  </si>
  <si>
    <t>5 x 2 Gy + 24 h</t>
  </si>
  <si>
    <t>B11</t>
  </si>
  <si>
    <t>B12</t>
  </si>
  <si>
    <t>C4</t>
  </si>
  <si>
    <t>10 x 2 Gy + 24 h</t>
  </si>
  <si>
    <t>C5</t>
  </si>
  <si>
    <t>C6</t>
  </si>
  <si>
    <t>C10</t>
  </si>
  <si>
    <t>*</t>
  </si>
  <si>
    <t>**</t>
  </si>
  <si>
    <t>C11</t>
  </si>
  <si>
    <t>C12</t>
  </si>
  <si>
    <t>D4</t>
  </si>
  <si>
    <t>D5</t>
  </si>
  <si>
    <t>D6</t>
  </si>
  <si>
    <t>D10</t>
  </si>
  <si>
    <t>D11</t>
  </si>
  <si>
    <t>D12</t>
  </si>
  <si>
    <t>E7</t>
  </si>
  <si>
    <t>E8</t>
  </si>
  <si>
    <t>E9</t>
  </si>
  <si>
    <t>F1</t>
  </si>
  <si>
    <t>F2</t>
  </si>
  <si>
    <t>F3</t>
  </si>
  <si>
    <t>E4</t>
  </si>
  <si>
    <t>E5</t>
  </si>
  <si>
    <t>E6</t>
  </si>
  <si>
    <t>ecartype</t>
  </si>
  <si>
    <t>Figure 2 – Figure Supplement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</si>
</sst>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quotePrefix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raffinement!$A$3</c:f>
              <c:strCache>
                <c:ptCount val="1"/>
                <c:pt idx="0">
                  <c:v>fold change in p16 expression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DEF-4F41-AEFD-3874BDDC89B0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DEF-4F41-AEFD-3874BDDC89B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DEF-4F41-AEFD-3874BDDC89B0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0DEF-4F41-AEFD-3874BDDC89B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9-0DEF-4F41-AEFD-3874BDDC89B0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B-0DEF-4F41-AEFD-3874BDDC89B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D-0DEF-4F41-AEFD-3874BDDC89B0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0DEF-4F41-AEFD-3874BDDC89B0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0DEF-4F41-AEFD-3874BDDC89B0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3-0DEF-4F41-AEFD-3874BDDC89B0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15-0DEF-4F41-AEFD-3874BDDC89B0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17-0DEF-4F41-AEFD-3874BDDC89B0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9-0DEF-4F41-AEFD-3874BDDC89B0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B-0DEF-4F41-AEFD-3874BDDC89B0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D-0DEF-4F41-AEFD-3874BDDC89B0}"/>
              </c:ext>
            </c:extLst>
          </c:dPt>
          <c:dPt>
            <c:idx val="1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F-0DEF-4F41-AEFD-3874BDDC89B0}"/>
              </c:ext>
            </c:extLst>
          </c:dPt>
          <c:dPt>
            <c:idx val="16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1-0DEF-4F41-AEFD-3874BDDC89B0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3-0DEF-4F41-AEFD-3874BDDC89B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6F38130-8FD9-46E3-9DF6-D94F198885C9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DEF-4F41-AEFD-3874BDDC89B0}"/>
                </c:ext>
              </c:extLst>
            </c:dLbl>
            <c:dLbl>
              <c:idx val="1"/>
              <c:layout>
                <c:manualLayout>
                  <c:x val="-2.836048443440517E-17"/>
                  <c:y val="-0.18518518518518517"/>
                </c:manualLayout>
              </c:layout>
              <c:tx>
                <c:rich>
                  <a:bodyPr/>
                  <a:lstStyle/>
                  <a:p>
                    <a:fld id="{6D93A3C7-DF04-43E0-ABBC-52DE0F806204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DEF-4F41-AEFD-3874BDDC89B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FE2152B-A6CD-4D47-9858-FEB3DF7776AC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DEF-4F41-AEFD-3874BDDC89B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A7CAC55-831E-4177-A658-90E4CADC32AC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DEF-4F41-AEFD-3874BDDC89B0}"/>
                </c:ext>
              </c:extLst>
            </c:dLbl>
            <c:dLbl>
              <c:idx val="4"/>
              <c:layout>
                <c:manualLayout>
                  <c:x val="3.0939067698699768E-3"/>
                  <c:y val="-1.64609053497942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2000"/>
                    </a:pPr>
                    <a:fld id="{0936F24B-B2A4-450E-902D-0CD158316A4A}" type="CELLRANGE">
                      <a:rPr lang="en-US"/>
                      <a:pPr>
                        <a:defRPr sz="2000"/>
                      </a:pPr>
                      <a:t>[PLAGECELL]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7893676797587242E-2"/>
                      <c:h val="6.2150286769709344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DEF-4F41-AEFD-3874BDDC89B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38E51CA-9BD1-41F1-AA2A-E584B4E0A1C8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DEF-4F41-AEFD-3874BDDC89B0}"/>
                </c:ext>
              </c:extLst>
            </c:dLbl>
            <c:dLbl>
              <c:idx val="6"/>
              <c:layout>
                <c:manualLayout>
                  <c:x val="1.5469533849349884E-3"/>
                  <c:y val="-0.20576131687242802"/>
                </c:manualLayout>
              </c:layout>
              <c:tx>
                <c:rich>
                  <a:bodyPr/>
                  <a:lstStyle/>
                  <a:p>
                    <a:fld id="{88F2E5D8-15A5-4E1D-A9D1-74C23EF2D638}" type="CELLRANGE">
                      <a:rPr lang="en-US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DEF-4F41-AEFD-3874BDDC89B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19DF1B2-029D-4265-934F-1D8059C557A7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0DEF-4F41-AEFD-3874BDDC89B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A42080D-2DA0-4143-A600-0F005C714589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0DEF-4F41-AEFD-3874BDDC89B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DEAD5C3-992F-4FDC-8B30-E33E2604BF86}" type="CELLRANGE">
                      <a:rPr lang="en-GB"/>
                      <a:pPr/>
                      <a:t>[PLAGECELL]</a:t>
                    </a:fld>
                    <a:endParaRPr lang="en-GB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0DEF-4F41-AEFD-3874BDDC8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/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raffinement!$B$4:$K$4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0.89044532433150581</c:v>
                  </c:pt>
                  <c:pt idx="2">
                    <c:v>6.5565917482568528E-2</c:v>
                  </c:pt>
                  <c:pt idx="3">
                    <c:v>0.58780117011177535</c:v>
                  </c:pt>
                  <c:pt idx="4">
                    <c:v>0.17476638831776634</c:v>
                  </c:pt>
                  <c:pt idx="5">
                    <c:v>0.78591578780605886</c:v>
                  </c:pt>
                  <c:pt idx="6">
                    <c:v>0.95231179763769191</c:v>
                  </c:pt>
                  <c:pt idx="7">
                    <c:v>0.21792508366731658</c:v>
                  </c:pt>
                  <c:pt idx="8">
                    <c:v>0.6766703468199653</c:v>
                  </c:pt>
                  <c:pt idx="9">
                    <c:v>0.20611072948780426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multiLvlStrRef>
              <c:f>raffinement!$B$1:$K$2</c:f>
              <c:multiLvlStrCache>
                <c:ptCount val="10"/>
                <c:lvl>
                  <c:pt idx="0">
                    <c:v>NI</c:v>
                  </c:pt>
                  <c:pt idx="1">
                    <c:v>2 x 2 Gy </c:v>
                  </c:pt>
                  <c:pt idx="2">
                    <c:v>5 x 2 Gy </c:v>
                  </c:pt>
                  <c:pt idx="3">
                    <c:v>10 x 2 Gy </c:v>
                  </c:pt>
                  <c:pt idx="4">
                    <c:v>2 x 2 Gy </c:v>
                  </c:pt>
                  <c:pt idx="5">
                    <c:v>5 x 2 Gy </c:v>
                  </c:pt>
                  <c:pt idx="6">
                    <c:v>10 x 2 Gy </c:v>
                  </c:pt>
                  <c:pt idx="7">
                    <c:v>2 x 2 Gy </c:v>
                  </c:pt>
                  <c:pt idx="8">
                    <c:v>5 x 2 Gy </c:v>
                  </c:pt>
                  <c:pt idx="9">
                    <c:v>10 x 2 Gy </c:v>
                  </c:pt>
                </c:lvl>
                <c:lvl>
                  <c:pt idx="1">
                    <c:v>PTV</c:v>
                  </c:pt>
                  <c:pt idx="4">
                    <c:v>margin -5 to 20 mm</c:v>
                  </c:pt>
                  <c:pt idx="7">
                    <c:v>margin 22 to 47 mm</c:v>
                  </c:pt>
                </c:lvl>
              </c:multiLvlStrCache>
            </c:multiLvlStrRef>
          </c:cat>
          <c:val>
            <c:numRef>
              <c:f>raffinement!$B$3:$K$3</c:f>
              <c:numCache>
                <c:formatCode>General</c:formatCode>
                <c:ptCount val="10"/>
                <c:pt idx="0">
                  <c:v>1</c:v>
                </c:pt>
                <c:pt idx="1">
                  <c:v>2.9290162984147226</c:v>
                </c:pt>
                <c:pt idx="2">
                  <c:v>0.50806524301013911</c:v>
                </c:pt>
                <c:pt idx="3">
                  <c:v>0.88542700523487849</c:v>
                </c:pt>
                <c:pt idx="4">
                  <c:v>0.28239120908508575</c:v>
                </c:pt>
                <c:pt idx="5">
                  <c:v>1.0428165007314281</c:v>
                </c:pt>
                <c:pt idx="6">
                  <c:v>2.3954636840971131</c:v>
                </c:pt>
                <c:pt idx="7">
                  <c:v>0.60327224446678429</c:v>
                </c:pt>
                <c:pt idx="8">
                  <c:v>1.3957702302567019</c:v>
                </c:pt>
                <c:pt idx="9">
                  <c:v>0.94254629949819846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raffinement!$B$5:$K$5</c15:f>
                <c15:dlblRangeCache>
                  <c:ptCount val="10"/>
                  <c:pt idx="1">
                    <c:v>*</c:v>
                  </c:pt>
                  <c:pt idx="2">
                    <c:v>**</c:v>
                  </c:pt>
                  <c:pt idx="4">
                    <c:v>**</c:v>
                  </c:pt>
                  <c:pt idx="6">
                    <c:v>**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4-0DEF-4F41-AEFD-3874BDDC8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380288"/>
        <c:axId val="126386176"/>
      </c:barChart>
      <c:catAx>
        <c:axId val="12638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6386176"/>
        <c:crosses val="autoZero"/>
        <c:auto val="1"/>
        <c:lblAlgn val="ctr"/>
        <c:lblOffset val="100"/>
        <c:noMultiLvlLbl val="0"/>
      </c:catAx>
      <c:valAx>
        <c:axId val="126386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fold change in p16 expression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6380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492702</xdr:colOff>
      <xdr:row>9</xdr:row>
      <xdr:rowOff>32409</xdr:rowOff>
    </xdr:from>
    <xdr:to>
      <xdr:col>9</xdr:col>
      <xdr:colOff>1220932</xdr:colOff>
      <xdr:row>41</xdr:row>
      <xdr:rowOff>108609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tabSelected="1" zoomScale="55" zoomScaleNormal="55" workbookViewId="0"/>
  </sheetViews>
  <sheetFormatPr baseColWidth="10" defaultColWidth="9.140625" defaultRowHeight="15" x14ac:dyDescent="0.25"/>
  <cols>
    <col min="3" max="5" width="18" customWidth="1"/>
    <col min="6" max="8" width="18.5703125" style="1" customWidth="1"/>
    <col min="9" max="11" width="20.140625" style="1" customWidth="1"/>
    <col min="12" max="12" width="10.140625" customWidth="1"/>
  </cols>
  <sheetData>
    <row r="1" spans="1:11" x14ac:dyDescent="0.25">
      <c r="A1" t="s">
        <v>69</v>
      </c>
      <c r="C1" s="6" t="s">
        <v>1</v>
      </c>
      <c r="D1" s="6"/>
      <c r="E1" s="6"/>
      <c r="F1" s="7" t="s">
        <v>2</v>
      </c>
      <c r="G1" s="7"/>
      <c r="H1" s="7"/>
      <c r="I1" s="7" t="s">
        <v>3</v>
      </c>
      <c r="J1" s="7"/>
      <c r="K1" s="7"/>
    </row>
    <row r="2" spans="1:11" s="2" customFormat="1" x14ac:dyDescent="0.25">
      <c r="B2" s="2" t="s">
        <v>0</v>
      </c>
      <c r="C2" s="2" t="s">
        <v>5</v>
      </c>
      <c r="D2" s="2" t="s">
        <v>4</v>
      </c>
      <c r="E2" s="2" t="s">
        <v>6</v>
      </c>
      <c r="F2" s="2" t="s">
        <v>5</v>
      </c>
      <c r="G2" s="2" t="s">
        <v>4</v>
      </c>
      <c r="H2" s="2" t="s">
        <v>6</v>
      </c>
      <c r="I2" s="2" t="s">
        <v>5</v>
      </c>
      <c r="J2" s="1" t="s">
        <v>4</v>
      </c>
      <c r="K2" s="1" t="s">
        <v>6</v>
      </c>
    </row>
    <row r="3" spans="1:11" x14ac:dyDescent="0.25">
      <c r="A3" t="s">
        <v>7</v>
      </c>
      <c r="B3">
        <v>1</v>
      </c>
      <c r="C3">
        <v>2.9290162984147226</v>
      </c>
      <c r="D3">
        <v>0.50806524301013911</v>
      </c>
      <c r="E3">
        <v>0.88542700523487849</v>
      </c>
      <c r="F3" s="1">
        <v>0.28239120908508575</v>
      </c>
      <c r="G3" s="1">
        <v>1.0428165007314281</v>
      </c>
      <c r="H3" s="1">
        <v>2.3954636840971131</v>
      </c>
      <c r="I3" s="1">
        <v>0.60327224446678429</v>
      </c>
      <c r="J3" s="1">
        <v>1.3957702302567019</v>
      </c>
      <c r="K3" s="1">
        <v>0.94254629949819846</v>
      </c>
    </row>
    <row r="4" spans="1:11" x14ac:dyDescent="0.25">
      <c r="A4" t="s">
        <v>68</v>
      </c>
      <c r="B4">
        <v>0</v>
      </c>
      <c r="C4">
        <v>0.89044532433150581</v>
      </c>
      <c r="D4">
        <v>6.5565917482568528E-2</v>
      </c>
      <c r="E4">
        <v>0.58780117011177535</v>
      </c>
      <c r="F4">
        <v>0.17476638831776634</v>
      </c>
      <c r="G4">
        <v>0.78591578780605886</v>
      </c>
      <c r="H4">
        <v>0.95231179763769191</v>
      </c>
      <c r="I4">
        <v>0.21792508366731658</v>
      </c>
      <c r="J4">
        <v>0.6766703468199653</v>
      </c>
      <c r="K4">
        <v>0.20611072948780426</v>
      </c>
    </row>
    <row r="5" spans="1:11" x14ac:dyDescent="0.25">
      <c r="C5" t="s">
        <v>49</v>
      </c>
      <c r="D5" t="s">
        <v>50</v>
      </c>
      <c r="E5" s="1"/>
      <c r="F5" s="1" t="s">
        <v>50</v>
      </c>
      <c r="H5" s="1" t="s">
        <v>50</v>
      </c>
    </row>
    <row r="6" spans="1:11" x14ac:dyDescent="0.25">
      <c r="E6" s="1"/>
      <c r="K6"/>
    </row>
    <row r="7" spans="1:11" x14ac:dyDescent="0.25">
      <c r="E7" s="1"/>
      <c r="K7"/>
    </row>
    <row r="8" spans="1:11" x14ac:dyDescent="0.25">
      <c r="E8" s="1"/>
      <c r="K8"/>
    </row>
    <row r="9" spans="1:11" x14ac:dyDescent="0.25">
      <c r="E9" s="1"/>
      <c r="K9"/>
    </row>
    <row r="10" spans="1:11" x14ac:dyDescent="0.25">
      <c r="E10" s="1"/>
      <c r="K10"/>
    </row>
    <row r="11" spans="1:11" x14ac:dyDescent="0.25">
      <c r="E11" s="1"/>
      <c r="K11"/>
    </row>
    <row r="12" spans="1:11" x14ac:dyDescent="0.25">
      <c r="E12" s="1"/>
      <c r="K12"/>
    </row>
  </sheetData>
  <mergeCells count="3">
    <mergeCell ref="C1:E1"/>
    <mergeCell ref="F1:H1"/>
    <mergeCell ref="I1:K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P43"/>
  <sheetViews>
    <sheetView topLeftCell="A6" zoomScale="40" zoomScaleNormal="40" workbookViewId="0">
      <selection activeCell="D58" sqref="D58:D61"/>
    </sheetView>
  </sheetViews>
  <sheetFormatPr baseColWidth="10" defaultColWidth="9.140625" defaultRowHeight="15" x14ac:dyDescent="0.25"/>
  <cols>
    <col min="2" max="2" width="21.7109375" customWidth="1"/>
    <col min="3" max="3" width="18.5703125" customWidth="1"/>
    <col min="4" max="4" width="14.140625" customWidth="1"/>
  </cols>
  <sheetData>
    <row r="1" spans="1:14" x14ac:dyDescent="0.25">
      <c r="A1" t="s">
        <v>8</v>
      </c>
      <c r="D1" t="s">
        <v>9</v>
      </c>
      <c r="E1" t="s">
        <v>10</v>
      </c>
      <c r="F1" t="s">
        <v>11</v>
      </c>
      <c r="G1" t="s">
        <v>12</v>
      </c>
      <c r="K1" t="s">
        <v>13</v>
      </c>
      <c r="N1" t="s">
        <v>14</v>
      </c>
    </row>
    <row r="2" spans="1:14" x14ac:dyDescent="0.25">
      <c r="A2" t="s">
        <v>15</v>
      </c>
      <c r="B2" t="s">
        <v>16</v>
      </c>
      <c r="D2" t="s">
        <v>17</v>
      </c>
    </row>
    <row r="3" spans="1:14" x14ac:dyDescent="0.25">
      <c r="A3" t="s">
        <v>18</v>
      </c>
      <c r="B3" t="s">
        <v>16</v>
      </c>
      <c r="D3" t="s">
        <v>17</v>
      </c>
    </row>
    <row r="4" spans="1:14" x14ac:dyDescent="0.25">
      <c r="A4" t="s">
        <v>19</v>
      </c>
      <c r="B4" t="s">
        <v>16</v>
      </c>
      <c r="D4" t="s">
        <v>17</v>
      </c>
    </row>
    <row r="5" spans="1:14" x14ac:dyDescent="0.25">
      <c r="A5" t="s">
        <v>20</v>
      </c>
      <c r="B5" s="3" t="s">
        <v>21</v>
      </c>
      <c r="D5">
        <v>28.05</v>
      </c>
    </row>
    <row r="6" spans="1:14" x14ac:dyDescent="0.25">
      <c r="A6" t="s">
        <v>22</v>
      </c>
      <c r="B6" s="3" t="s">
        <v>21</v>
      </c>
      <c r="D6">
        <v>28.44</v>
      </c>
    </row>
    <row r="7" spans="1:14" x14ac:dyDescent="0.25">
      <c r="A7" t="s">
        <v>23</v>
      </c>
      <c r="B7" s="3" t="s">
        <v>21</v>
      </c>
      <c r="D7">
        <v>28.21</v>
      </c>
    </row>
    <row r="8" spans="1:14" x14ac:dyDescent="0.25">
      <c r="A8" t="s">
        <v>24</v>
      </c>
      <c r="B8" s="3" t="s">
        <v>25</v>
      </c>
      <c r="D8">
        <v>30.71</v>
      </c>
    </row>
    <row r="9" spans="1:14" x14ac:dyDescent="0.25">
      <c r="A9" t="s">
        <v>26</v>
      </c>
      <c r="B9" s="3" t="s">
        <v>25</v>
      </c>
      <c r="D9">
        <v>32.119999999999997</v>
      </c>
    </row>
    <row r="10" spans="1:14" x14ac:dyDescent="0.25">
      <c r="A10" t="s">
        <v>27</v>
      </c>
      <c r="B10" s="3" t="s">
        <v>25</v>
      </c>
      <c r="D10">
        <v>31.14</v>
      </c>
    </row>
    <row r="11" spans="1:14" x14ac:dyDescent="0.25">
      <c r="A11" t="s">
        <v>28</v>
      </c>
      <c r="B11" s="3" t="s">
        <v>29</v>
      </c>
      <c r="D11">
        <v>35.32</v>
      </c>
    </row>
    <row r="12" spans="1:14" x14ac:dyDescent="0.25">
      <c r="A12" t="s">
        <v>30</v>
      </c>
      <c r="B12" s="3" t="s">
        <v>29</v>
      </c>
      <c r="D12">
        <v>37.46</v>
      </c>
    </row>
    <row r="13" spans="1:14" x14ac:dyDescent="0.25">
      <c r="A13" t="s">
        <v>31</v>
      </c>
      <c r="B13" s="3" t="s">
        <v>29</v>
      </c>
      <c r="D13">
        <v>33.659999999999997</v>
      </c>
    </row>
    <row r="14" spans="1:14" x14ac:dyDescent="0.25">
      <c r="A14" t="s">
        <v>32</v>
      </c>
      <c r="B14" t="s">
        <v>33</v>
      </c>
      <c r="D14">
        <v>28.35</v>
      </c>
      <c r="E14">
        <v>14.54</v>
      </c>
      <c r="F14">
        <f>AVERAGE(E14:E16)</f>
        <v>14.11</v>
      </c>
      <c r="G14">
        <f>D14-F14</f>
        <v>14.240000000000002</v>
      </c>
      <c r="H14">
        <v>14.240000000000002</v>
      </c>
      <c r="K14">
        <f t="shared" ref="K14:K43" si="0">G14-H14</f>
        <v>0</v>
      </c>
      <c r="L14">
        <f>2^(-K14)</f>
        <v>1</v>
      </c>
    </row>
    <row r="15" spans="1:14" x14ac:dyDescent="0.25">
      <c r="A15" t="s">
        <v>34</v>
      </c>
      <c r="B15" t="s">
        <v>33</v>
      </c>
      <c r="D15">
        <f>AVERAGE(D14,D16)</f>
        <v>28.72</v>
      </c>
      <c r="E15">
        <v>13.64</v>
      </c>
      <c r="G15">
        <f>D15-F14</f>
        <v>14.61</v>
      </c>
      <c r="H15">
        <v>14.61</v>
      </c>
      <c r="K15">
        <f t="shared" si="0"/>
        <v>0</v>
      </c>
      <c r="L15">
        <f t="shared" ref="L15:L43" si="1">2^(-K15)</f>
        <v>1</v>
      </c>
    </row>
    <row r="16" spans="1:14" x14ac:dyDescent="0.25">
      <c r="A16" t="s">
        <v>35</v>
      </c>
      <c r="B16" t="s">
        <v>33</v>
      </c>
      <c r="D16">
        <v>29.09</v>
      </c>
      <c r="E16">
        <v>14.15</v>
      </c>
      <c r="G16">
        <f>D16-F14</f>
        <v>14.98</v>
      </c>
      <c r="H16">
        <v>14.98</v>
      </c>
      <c r="K16">
        <f t="shared" si="0"/>
        <v>0</v>
      </c>
      <c r="L16">
        <f t="shared" si="1"/>
        <v>1</v>
      </c>
    </row>
    <row r="17" spans="1:16" x14ac:dyDescent="0.25">
      <c r="A17" s="4" t="s">
        <v>36</v>
      </c>
      <c r="B17" s="4" t="s">
        <v>3</v>
      </c>
      <c r="C17" s="4" t="s">
        <v>37</v>
      </c>
      <c r="D17" s="4">
        <v>29.69</v>
      </c>
      <c r="E17">
        <v>14.15</v>
      </c>
      <c r="F17">
        <f t="shared" ref="F17" si="2">AVERAGE(E17:E19)</f>
        <v>14.573333333333332</v>
      </c>
      <c r="G17">
        <f>D17-F17</f>
        <v>15.116666666666669</v>
      </c>
      <c r="H17">
        <v>14.240000000000002</v>
      </c>
      <c r="I17">
        <f>_xlfn.T.TEST(H17:H19,G17:G19,1,2)</f>
        <v>0.16406413882509774</v>
      </c>
      <c r="K17">
        <f t="shared" si="0"/>
        <v>0.87666666666666693</v>
      </c>
      <c r="L17">
        <f t="shared" si="1"/>
        <v>0.54462432807130601</v>
      </c>
      <c r="M17">
        <v>1</v>
      </c>
      <c r="N17">
        <f>AVEDEV(L17:L19)</f>
        <v>0.21792508366731658</v>
      </c>
      <c r="O17">
        <f>_xlfn.T.TEST(M17:M19,L17:L19,1,2)</f>
        <v>0.13684615535107111</v>
      </c>
    </row>
    <row r="18" spans="1:16" x14ac:dyDescent="0.25">
      <c r="A18" s="4" t="s">
        <v>38</v>
      </c>
      <c r="B18" s="4" t="s">
        <v>3</v>
      </c>
      <c r="C18" s="4" t="s">
        <v>37</v>
      </c>
      <c r="D18" s="4">
        <v>29.03</v>
      </c>
      <c r="E18">
        <v>14.91</v>
      </c>
      <c r="G18">
        <f>D18-F17</f>
        <v>14.456666666666669</v>
      </c>
      <c r="H18">
        <v>14.61</v>
      </c>
      <c r="K18">
        <f t="shared" si="0"/>
        <v>-0.15333333333333066</v>
      </c>
      <c r="L18">
        <f t="shared" si="1"/>
        <v>1.1121360858318701</v>
      </c>
      <c r="M18">
        <v>1</v>
      </c>
    </row>
    <row r="19" spans="1:16" x14ac:dyDescent="0.25">
      <c r="A19" s="4" t="s">
        <v>39</v>
      </c>
      <c r="B19" s="4" t="s">
        <v>3</v>
      </c>
      <c r="C19" s="4" t="s">
        <v>37</v>
      </c>
      <c r="D19" s="4">
        <v>30.07</v>
      </c>
      <c r="E19">
        <v>14.66</v>
      </c>
      <c r="G19">
        <f>D19-F17</f>
        <v>15.496666666666668</v>
      </c>
      <c r="H19">
        <v>14.98</v>
      </c>
      <c r="K19">
        <f t="shared" si="0"/>
        <v>0.5166666666666675</v>
      </c>
      <c r="L19">
        <f t="shared" si="1"/>
        <v>0.6989849670895093</v>
      </c>
      <c r="M19">
        <v>1</v>
      </c>
    </row>
    <row r="20" spans="1:16" x14ac:dyDescent="0.25">
      <c r="A20" s="4" t="s">
        <v>40</v>
      </c>
      <c r="B20" s="4" t="s">
        <v>3</v>
      </c>
      <c r="C20" s="4" t="s">
        <v>41</v>
      </c>
      <c r="D20" s="4">
        <v>27.87</v>
      </c>
      <c r="E20">
        <v>15.45</v>
      </c>
      <c r="F20">
        <f t="shared" ref="F20" si="3">AVERAGE(E20:E22)</f>
        <v>15.19</v>
      </c>
      <c r="G20">
        <f t="shared" ref="G20" si="4">D20-F20</f>
        <v>12.680000000000001</v>
      </c>
      <c r="H20">
        <v>14.240000000000002</v>
      </c>
      <c r="I20">
        <f>_xlfn.T.TEST(H20:H22,G20:G22,1,2)</f>
        <v>0.16955205489105621</v>
      </c>
      <c r="K20">
        <f t="shared" si="0"/>
        <v>-1.5600000000000005</v>
      </c>
      <c r="L20">
        <f t="shared" si="1"/>
        <v>2.9485384345822037</v>
      </c>
      <c r="M20">
        <v>1</v>
      </c>
      <c r="N20">
        <f t="shared" ref="N20" si="5">AVEDEV(L20:L22)</f>
        <v>0.6766703468199653</v>
      </c>
      <c r="O20">
        <f t="shared" ref="O20" si="6">_xlfn.T.TEST(M20:M22,L20:L22,1,2)</f>
        <v>9.3044611213575823E-2</v>
      </c>
    </row>
    <row r="21" spans="1:16" x14ac:dyDescent="0.25">
      <c r="A21" s="4" t="s">
        <v>42</v>
      </c>
      <c r="B21" s="4" t="s">
        <v>3</v>
      </c>
      <c r="C21" s="4" t="s">
        <v>41</v>
      </c>
      <c r="D21" s="4">
        <v>28.85</v>
      </c>
      <c r="E21">
        <v>15.2</v>
      </c>
      <c r="G21">
        <f t="shared" ref="G21" si="7">D21-F20</f>
        <v>13.660000000000002</v>
      </c>
      <c r="H21">
        <v>14.61</v>
      </c>
      <c r="K21">
        <f t="shared" si="0"/>
        <v>-0.94999999999999751</v>
      </c>
      <c r="L21">
        <f t="shared" si="1"/>
        <v>1.9318726578496879</v>
      </c>
      <c r="M21">
        <v>1</v>
      </c>
    </row>
    <row r="22" spans="1:16" x14ac:dyDescent="0.25">
      <c r="A22" s="4" t="s">
        <v>43</v>
      </c>
      <c r="B22" s="4" t="s">
        <v>3</v>
      </c>
      <c r="C22" s="4" t="s">
        <v>41</v>
      </c>
      <c r="D22" s="4">
        <v>30.29</v>
      </c>
      <c r="E22">
        <v>14.92</v>
      </c>
      <c r="G22">
        <f t="shared" ref="G22" si="8">D22-F20</f>
        <v>15.1</v>
      </c>
      <c r="H22">
        <v>14.98</v>
      </c>
      <c r="K22">
        <f t="shared" si="0"/>
        <v>0.11999999999999922</v>
      </c>
      <c r="L22">
        <f t="shared" si="1"/>
        <v>0.92018765062487551</v>
      </c>
      <c r="M22">
        <v>1</v>
      </c>
    </row>
    <row r="23" spans="1:16" x14ac:dyDescent="0.25">
      <c r="A23" s="4" t="s">
        <v>44</v>
      </c>
      <c r="B23" s="4" t="s">
        <v>3</v>
      </c>
      <c r="C23" s="4" t="s">
        <v>45</v>
      </c>
      <c r="D23" s="4">
        <v>28.78</v>
      </c>
      <c r="E23">
        <v>15.03</v>
      </c>
      <c r="F23">
        <f t="shared" ref="F23" si="9">AVERAGE(E23:E25)</f>
        <v>14.936666666666667</v>
      </c>
      <c r="G23">
        <f t="shared" ref="G23" si="10">D23-F23</f>
        <v>13.843333333333334</v>
      </c>
      <c r="H23">
        <v>14.240000000000002</v>
      </c>
      <c r="I23">
        <f>_xlfn.T.TEST(H23:H25,G23:G25,1,2)</f>
        <v>0.28132847733618127</v>
      </c>
      <c r="K23">
        <f t="shared" si="0"/>
        <v>-0.39666666666666828</v>
      </c>
      <c r="L23">
        <f t="shared" si="1"/>
        <v>1.3164627194436356</v>
      </c>
      <c r="M23">
        <v>1</v>
      </c>
      <c r="N23">
        <f t="shared" ref="N23" si="11">AVEDEV(L23:L25)</f>
        <v>0.20611072948780426</v>
      </c>
      <c r="O23">
        <f t="shared" ref="O23" si="12">_xlfn.T.TEST(M23:M25,L23:L25,1,2)</f>
        <v>0.14450097812896134</v>
      </c>
    </row>
    <row r="24" spans="1:16" x14ac:dyDescent="0.25">
      <c r="A24" s="4" t="s">
        <v>46</v>
      </c>
      <c r="B24" s="4" t="s">
        <v>3</v>
      </c>
      <c r="C24" s="4" t="s">
        <v>45</v>
      </c>
      <c r="D24" s="4">
        <v>29.73</v>
      </c>
      <c r="E24">
        <v>14.96</v>
      </c>
      <c r="G24">
        <f t="shared" ref="G24" si="13">D24-F23</f>
        <v>14.793333333333333</v>
      </c>
      <c r="H24">
        <v>14.61</v>
      </c>
      <c r="K24">
        <f t="shared" si="0"/>
        <v>0.18333333333333357</v>
      </c>
      <c r="L24">
        <f t="shared" si="1"/>
        <v>0.88066587359614834</v>
      </c>
      <c r="M24">
        <v>1</v>
      </c>
    </row>
    <row r="25" spans="1:16" x14ac:dyDescent="0.25">
      <c r="A25" s="4" t="s">
        <v>47</v>
      </c>
      <c r="B25" s="4" t="s">
        <v>3</v>
      </c>
      <c r="C25" s="4" t="s">
        <v>45</v>
      </c>
      <c r="D25" s="4">
        <v>29.46</v>
      </c>
      <c r="E25">
        <v>14.82</v>
      </c>
      <c r="G25">
        <f t="shared" ref="G25" si="14">D25-F23</f>
        <v>14.523333333333333</v>
      </c>
      <c r="H25">
        <v>14.98</v>
      </c>
      <c r="K25">
        <f t="shared" si="0"/>
        <v>-0.456666666666667</v>
      </c>
      <c r="L25">
        <f t="shared" si="1"/>
        <v>1.3723673104437801</v>
      </c>
      <c r="M25">
        <v>1</v>
      </c>
    </row>
    <row r="26" spans="1:16" x14ac:dyDescent="0.25">
      <c r="A26" s="5" t="s">
        <v>48</v>
      </c>
      <c r="B26" s="5" t="s">
        <v>2</v>
      </c>
      <c r="C26" s="5" t="s">
        <v>37</v>
      </c>
      <c r="D26" s="5">
        <v>28.77</v>
      </c>
      <c r="E26">
        <v>13.46</v>
      </c>
      <c r="F26">
        <f t="shared" ref="F26" si="15">AVERAGE(E26:E28)</f>
        <v>13.923333333333334</v>
      </c>
      <c r="G26">
        <f t="shared" ref="G26" si="16">D26-F26</f>
        <v>14.846666666666666</v>
      </c>
      <c r="H26">
        <v>14.240000000000002</v>
      </c>
      <c r="I26">
        <f>_xlfn.T.TEST(H26:H28,G26:G28,1,2)</f>
        <v>4.9587847967204314E-2</v>
      </c>
      <c r="J26" t="s">
        <v>49</v>
      </c>
      <c r="K26">
        <f t="shared" si="0"/>
        <v>0.6066666666666638</v>
      </c>
      <c r="L26">
        <f t="shared" si="1"/>
        <v>0.65671227793920306</v>
      </c>
      <c r="M26">
        <v>1</v>
      </c>
      <c r="N26">
        <f t="shared" ref="N26" si="17">AVEDEV(L26:L28)</f>
        <v>0.17476638831776634</v>
      </c>
      <c r="O26">
        <f t="shared" ref="O26" si="18">_xlfn.T.TEST(M26:M28,L26:L28,1,2)</f>
        <v>5.1436624700787973E-3</v>
      </c>
      <c r="P26" t="s">
        <v>50</v>
      </c>
    </row>
    <row r="27" spans="1:16" x14ac:dyDescent="0.25">
      <c r="A27" s="5" t="s">
        <v>51</v>
      </c>
      <c r="B27" s="5" t="s">
        <v>2</v>
      </c>
      <c r="C27" s="5" t="s">
        <v>37</v>
      </c>
      <c r="D27" s="5">
        <v>30.28</v>
      </c>
      <c r="E27">
        <v>14.68</v>
      </c>
      <c r="G27">
        <f t="shared" ref="G27" si="19">D27-F26</f>
        <v>16.356666666666669</v>
      </c>
      <c r="H27">
        <v>14.61</v>
      </c>
      <c r="K27">
        <f t="shared" si="0"/>
        <v>1.7466666666666697</v>
      </c>
      <c r="L27">
        <f t="shared" si="1"/>
        <v>0.2979894858808958</v>
      </c>
      <c r="M27">
        <v>1</v>
      </c>
    </row>
    <row r="28" spans="1:16" x14ac:dyDescent="0.25">
      <c r="A28" s="5" t="s">
        <v>52</v>
      </c>
      <c r="B28" s="5" t="s">
        <v>2</v>
      </c>
      <c r="C28" s="5" t="s">
        <v>37</v>
      </c>
      <c r="D28" s="5">
        <v>31.03</v>
      </c>
      <c r="E28">
        <v>13.63</v>
      </c>
      <c r="G28">
        <f t="shared" ref="G28" si="20">D28-F26</f>
        <v>17.106666666666669</v>
      </c>
      <c r="H28">
        <v>14.98</v>
      </c>
      <c r="K28">
        <f t="shared" si="0"/>
        <v>2.1266666666666687</v>
      </c>
      <c r="L28">
        <f t="shared" si="1"/>
        <v>0.22898632256756185</v>
      </c>
      <c r="M28">
        <v>1</v>
      </c>
    </row>
    <row r="29" spans="1:16" x14ac:dyDescent="0.25">
      <c r="A29" s="5" t="s">
        <v>53</v>
      </c>
      <c r="B29" s="5" t="s">
        <v>2</v>
      </c>
      <c r="C29" s="5" t="s">
        <v>41</v>
      </c>
      <c r="D29" s="5">
        <v>29.83</v>
      </c>
      <c r="E29">
        <v>14.92</v>
      </c>
      <c r="F29">
        <f t="shared" ref="F29" si="21">AVERAGE(E29:E31)</f>
        <v>15.276666666666666</v>
      </c>
      <c r="G29">
        <f t="shared" ref="G29" si="22">D29-F29</f>
        <v>14.553333333333333</v>
      </c>
      <c r="H29">
        <v>14.240000000000002</v>
      </c>
      <c r="I29">
        <f>_xlfn.T.TEST(H29:H31,G29:G31,1,2)</f>
        <v>0.2394091631464684</v>
      </c>
      <c r="K29">
        <f t="shared" si="0"/>
        <v>0.3133333333333308</v>
      </c>
      <c r="L29">
        <f t="shared" si="1"/>
        <v>0.80478017243591171</v>
      </c>
      <c r="M29">
        <v>1</v>
      </c>
      <c r="N29">
        <f t="shared" ref="N29" si="23">AVEDEV(L29:L31)</f>
        <v>0.78591578780605886</v>
      </c>
      <c r="O29">
        <f t="shared" ref="O29" si="24">_xlfn.T.TEST(M29:M31,L29:L31,1,2)</f>
        <v>0.24239337991591389</v>
      </c>
    </row>
    <row r="30" spans="1:16" x14ac:dyDescent="0.25">
      <c r="A30" s="5" t="s">
        <v>54</v>
      </c>
      <c r="B30" s="5" t="s">
        <v>2</v>
      </c>
      <c r="C30" s="5" t="s">
        <v>41</v>
      </c>
      <c r="D30" s="5">
        <v>30</v>
      </c>
      <c r="E30">
        <v>14.99</v>
      </c>
      <c r="G30">
        <f t="shared" ref="G30" si="25">D30-F29</f>
        <v>14.723333333333334</v>
      </c>
      <c r="H30">
        <v>14.61</v>
      </c>
      <c r="K30">
        <f t="shared" si="0"/>
        <v>0.11333333333333506</v>
      </c>
      <c r="L30">
        <f t="shared" si="1"/>
        <v>0.9244496602113591</v>
      </c>
      <c r="M30">
        <v>1</v>
      </c>
    </row>
    <row r="31" spans="1:16" x14ac:dyDescent="0.25">
      <c r="A31" s="5" t="s">
        <v>55</v>
      </c>
      <c r="B31" s="5" t="s">
        <v>2</v>
      </c>
      <c r="C31" s="5" t="s">
        <v>41</v>
      </c>
      <c r="D31" s="5">
        <v>28.86</v>
      </c>
      <c r="E31">
        <v>15.92</v>
      </c>
      <c r="G31">
        <f t="shared" ref="G31" si="26">D31-F29</f>
        <v>13.583333333333334</v>
      </c>
      <c r="H31">
        <v>14.98</v>
      </c>
      <c r="K31">
        <f t="shared" si="0"/>
        <v>-1.3966666666666665</v>
      </c>
      <c r="L31">
        <f t="shared" si="1"/>
        <v>2.632925438887268</v>
      </c>
      <c r="M31">
        <v>1</v>
      </c>
    </row>
    <row r="32" spans="1:16" x14ac:dyDescent="0.25">
      <c r="A32" s="5" t="s">
        <v>56</v>
      </c>
      <c r="B32" s="5" t="s">
        <v>2</v>
      </c>
      <c r="C32" s="5" t="s">
        <v>45</v>
      </c>
      <c r="D32" s="5">
        <v>27.63</v>
      </c>
      <c r="E32">
        <v>15.8</v>
      </c>
      <c r="F32">
        <f t="shared" ref="F32" si="27">AVERAGE(E32:E34)</f>
        <v>15.453333333333333</v>
      </c>
      <c r="G32">
        <f t="shared" ref="G32" si="28">D32-F32</f>
        <v>12.176666666666666</v>
      </c>
      <c r="H32">
        <v>14.240000000000002</v>
      </c>
      <c r="I32">
        <f>_xlfn.T.TEST(H32:H34,G32:G34,1,2)</f>
        <v>3.7611819926302009E-3</v>
      </c>
      <c r="J32" t="s">
        <v>50</v>
      </c>
      <c r="K32">
        <f t="shared" si="0"/>
        <v>-2.0633333333333361</v>
      </c>
      <c r="L32">
        <f t="shared" si="1"/>
        <v>4.1795086114434907</v>
      </c>
      <c r="M32">
        <v>1</v>
      </c>
      <c r="N32">
        <f t="shared" ref="N32" si="29">AVEDEV(L32:L34)</f>
        <v>0.95231179763769191</v>
      </c>
      <c r="O32">
        <f t="shared" ref="O32" si="30">_xlfn.T.TEST(M32:M34,L32:L34,1,2)</f>
        <v>9.1888044891708411E-3</v>
      </c>
      <c r="P32" t="s">
        <v>50</v>
      </c>
    </row>
    <row r="33" spans="1:16" x14ac:dyDescent="0.25">
      <c r="A33" s="5" t="s">
        <v>57</v>
      </c>
      <c r="B33" s="5" t="s">
        <v>2</v>
      </c>
      <c r="C33" s="5" t="s">
        <v>45</v>
      </c>
      <c r="D33" s="5">
        <v>28.73</v>
      </c>
      <c r="E33">
        <v>15.28</v>
      </c>
      <c r="G33">
        <f t="shared" ref="G33" si="31">D33-F32</f>
        <v>13.276666666666667</v>
      </c>
      <c r="H33">
        <v>14.61</v>
      </c>
      <c r="K33">
        <f t="shared" si="0"/>
        <v>-1.3333333333333321</v>
      </c>
      <c r="L33">
        <f t="shared" si="1"/>
        <v>2.5198420997897442</v>
      </c>
      <c r="M33">
        <v>1</v>
      </c>
    </row>
    <row r="34" spans="1:16" x14ac:dyDescent="0.25">
      <c r="A34" s="5" t="s">
        <v>58</v>
      </c>
      <c r="B34" s="5" t="s">
        <v>2</v>
      </c>
      <c r="C34" s="5" t="s">
        <v>45</v>
      </c>
      <c r="D34" s="5">
        <v>28.07</v>
      </c>
      <c r="E34">
        <v>15.28</v>
      </c>
      <c r="G34">
        <f t="shared" ref="G34" si="32">D34-F32</f>
        <v>12.616666666666667</v>
      </c>
      <c r="H34">
        <v>14.98</v>
      </c>
      <c r="K34">
        <f t="shared" si="0"/>
        <v>-2.3633333333333333</v>
      </c>
      <c r="L34">
        <f t="shared" si="1"/>
        <v>5.145578677505612</v>
      </c>
      <c r="M34">
        <v>1</v>
      </c>
    </row>
    <row r="35" spans="1:16" x14ac:dyDescent="0.25">
      <c r="A35" t="s">
        <v>59</v>
      </c>
      <c r="B35" t="s">
        <v>1</v>
      </c>
      <c r="C35" t="s">
        <v>37</v>
      </c>
      <c r="D35">
        <v>28.95</v>
      </c>
      <c r="E35">
        <v>15.81</v>
      </c>
      <c r="F35">
        <f t="shared" ref="F35" si="33">AVERAGE(E35:E37)</f>
        <v>15.313333333333334</v>
      </c>
      <c r="G35">
        <f t="shared" ref="G35" si="34">D35-F35</f>
        <v>13.636666666666665</v>
      </c>
      <c r="H35">
        <v>14.240000000000002</v>
      </c>
      <c r="I35">
        <f>_xlfn.T.TEST(H35:H37,G35:G37,1,2)</f>
        <v>2.1358669972048987E-2</v>
      </c>
      <c r="J35" t="s">
        <v>49</v>
      </c>
      <c r="K35">
        <f t="shared" si="0"/>
        <v>-0.60333333333333705</v>
      </c>
      <c r="L35">
        <f t="shared" si="1"/>
        <v>1.519222664235603</v>
      </c>
      <c r="M35">
        <v>1</v>
      </c>
      <c r="N35">
        <f t="shared" ref="N35" si="35">AVEDEV(L35:L37)</f>
        <v>0.89044532433150581</v>
      </c>
      <c r="O35">
        <f t="shared" ref="O35" si="36">_xlfn.T.TEST(M35:M37,L35:L37,1,2)</f>
        <v>4.6177748635699747E-2</v>
      </c>
      <c r="P35" t="s">
        <v>49</v>
      </c>
    </row>
    <row r="36" spans="1:16" x14ac:dyDescent="0.25">
      <c r="A36" t="s">
        <v>60</v>
      </c>
      <c r="B36" t="s">
        <v>1</v>
      </c>
      <c r="C36" t="s">
        <v>37</v>
      </c>
      <c r="D36">
        <v>27.97</v>
      </c>
      <c r="E36">
        <v>14.96</v>
      </c>
      <c r="G36">
        <f t="shared" ref="G36" si="37">D36-F35</f>
        <v>12.656666666666665</v>
      </c>
      <c r="H36">
        <v>14.61</v>
      </c>
      <c r="K36">
        <f t="shared" si="0"/>
        <v>-1.9533333333333349</v>
      </c>
      <c r="L36">
        <f t="shared" si="1"/>
        <v>3.8726827839315363</v>
      </c>
      <c r="M36">
        <v>1</v>
      </c>
    </row>
    <row r="37" spans="1:16" x14ac:dyDescent="0.25">
      <c r="A37" t="s">
        <v>61</v>
      </c>
      <c r="B37" t="s">
        <v>1</v>
      </c>
      <c r="C37" t="s">
        <v>37</v>
      </c>
      <c r="D37">
        <v>28.32</v>
      </c>
      <c r="E37">
        <v>15.17</v>
      </c>
      <c r="G37">
        <v>13.829999999999998</v>
      </c>
      <c r="H37">
        <v>14.98</v>
      </c>
      <c r="K37">
        <f t="shared" si="0"/>
        <v>-1.1500000000000021</v>
      </c>
      <c r="L37">
        <f t="shared" si="1"/>
        <v>2.2191389441356932</v>
      </c>
      <c r="M37">
        <v>1</v>
      </c>
    </row>
    <row r="38" spans="1:16" x14ac:dyDescent="0.25">
      <c r="A38" t="s">
        <v>62</v>
      </c>
      <c r="B38" t="s">
        <v>1</v>
      </c>
      <c r="C38" t="s">
        <v>41</v>
      </c>
      <c r="D38">
        <v>29.58</v>
      </c>
      <c r="E38">
        <v>14.87</v>
      </c>
      <c r="F38">
        <f t="shared" ref="F38" si="38">AVERAGE(E38:E40)</f>
        <v>14.653333333333334</v>
      </c>
      <c r="G38">
        <f t="shared" ref="G38" si="39">D38-F38</f>
        <v>14.926666666666664</v>
      </c>
      <c r="H38">
        <v>14.240000000000002</v>
      </c>
      <c r="I38">
        <f>_xlfn.T.TEST(H38:H40,G38:G40,1,2)</f>
        <v>3.6026057925997508E-2</v>
      </c>
      <c r="J38" t="s">
        <v>49</v>
      </c>
      <c r="K38">
        <f t="shared" si="0"/>
        <v>0.6866666666666621</v>
      </c>
      <c r="L38">
        <f t="shared" si="1"/>
        <v>0.62128767224296866</v>
      </c>
      <c r="M38">
        <v>1</v>
      </c>
      <c r="N38">
        <f t="shared" ref="N38" si="40">AVEDEV(L38:L40)</f>
        <v>6.5565917482568528E-2</v>
      </c>
      <c r="O38">
        <f t="shared" ref="O38" si="41">_xlfn.T.TEST(M38:M40,L38:L40,1,2)</f>
        <v>1.294323351194625E-3</v>
      </c>
      <c r="P38" t="s">
        <v>50</v>
      </c>
    </row>
    <row r="39" spans="1:16" x14ac:dyDescent="0.25">
      <c r="A39" t="s">
        <v>63</v>
      </c>
      <c r="B39" t="s">
        <v>1</v>
      </c>
      <c r="C39" t="s">
        <v>41</v>
      </c>
      <c r="D39">
        <v>30.2</v>
      </c>
      <c r="E39">
        <v>14.44</v>
      </c>
      <c r="G39">
        <f t="shared" ref="G39" si="42">D39-F38</f>
        <v>15.546666666666665</v>
      </c>
      <c r="H39">
        <v>14.61</v>
      </c>
      <c r="K39">
        <f t="shared" si="0"/>
        <v>0.93666666666666565</v>
      </c>
      <c r="L39">
        <f t="shared" si="1"/>
        <v>0.52243857643043579</v>
      </c>
      <c r="M39">
        <v>1</v>
      </c>
    </row>
    <row r="40" spans="1:16" x14ac:dyDescent="0.25">
      <c r="A40" t="s">
        <v>64</v>
      </c>
      <c r="B40" t="s">
        <v>1</v>
      </c>
      <c r="C40" t="s">
        <v>41</v>
      </c>
      <c r="D40">
        <v>30.11</v>
      </c>
      <c r="E40">
        <v>14.65</v>
      </c>
      <c r="G40">
        <f t="shared" ref="G40" si="43">D40-F38</f>
        <v>15.456666666666665</v>
      </c>
      <c r="H40">
        <v>14.98</v>
      </c>
      <c r="K40">
        <f t="shared" si="0"/>
        <v>0.4766666666666648</v>
      </c>
      <c r="L40">
        <f t="shared" si="1"/>
        <v>0.71863610928946142</v>
      </c>
      <c r="M40">
        <v>1</v>
      </c>
    </row>
    <row r="41" spans="1:16" x14ac:dyDescent="0.25">
      <c r="A41" t="s">
        <v>65</v>
      </c>
      <c r="B41" t="s">
        <v>1</v>
      </c>
      <c r="C41" t="s">
        <v>45</v>
      </c>
      <c r="D41">
        <v>28.63</v>
      </c>
      <c r="E41">
        <v>15.79</v>
      </c>
      <c r="F41">
        <f t="shared" ref="F41" si="44">AVERAGE(E41:E43)</f>
        <v>15.433333333333332</v>
      </c>
      <c r="G41">
        <f t="shared" ref="G41" si="45">D41-F41</f>
        <v>13.196666666666667</v>
      </c>
      <c r="H41">
        <v>14.240000000000002</v>
      </c>
      <c r="I41">
        <f>_xlfn.T.TEST(H41:H43,G41:G43,1,2)</f>
        <v>0.48039360079838589</v>
      </c>
      <c r="K41">
        <f t="shared" si="0"/>
        <v>-1.0433333333333348</v>
      </c>
      <c r="L41">
        <f t="shared" si="1"/>
        <v>2.0609840406585973</v>
      </c>
      <c r="M41">
        <v>1</v>
      </c>
      <c r="N41">
        <f t="shared" ref="N41" si="46">AVEDEV(L41:L43)</f>
        <v>0.58780117011177535</v>
      </c>
      <c r="O41">
        <f t="shared" ref="O41" si="47">_xlfn.T.TEST(M41:M43,L41:L43,1,2)</f>
        <v>0.35461494753681377</v>
      </c>
    </row>
    <row r="42" spans="1:16" x14ac:dyDescent="0.25">
      <c r="A42" t="s">
        <v>66</v>
      </c>
      <c r="B42" t="s">
        <v>1</v>
      </c>
      <c r="C42" t="s">
        <v>45</v>
      </c>
      <c r="D42">
        <v>30.24</v>
      </c>
      <c r="E42">
        <v>15.08</v>
      </c>
      <c r="G42">
        <f t="shared" ref="G42" si="48">D42-F41</f>
        <v>14.806666666666667</v>
      </c>
      <c r="H42">
        <v>14.61</v>
      </c>
      <c r="K42">
        <f t="shared" si="0"/>
        <v>0.19666666666666721</v>
      </c>
      <c r="L42">
        <f t="shared" si="1"/>
        <v>0.8725642876408225</v>
      </c>
      <c r="M42">
        <v>1</v>
      </c>
    </row>
    <row r="43" spans="1:16" x14ac:dyDescent="0.25">
      <c r="A43" t="s">
        <v>67</v>
      </c>
      <c r="B43" t="s">
        <v>1</v>
      </c>
      <c r="C43" t="s">
        <v>45</v>
      </c>
      <c r="D43">
        <v>31.14</v>
      </c>
      <c r="E43">
        <v>15.43</v>
      </c>
      <c r="G43">
        <f t="shared" ref="G43" si="49">D43-F41</f>
        <v>15.706666666666669</v>
      </c>
      <c r="H43">
        <v>14.98</v>
      </c>
      <c r="K43">
        <f t="shared" si="0"/>
        <v>0.72666666666666835</v>
      </c>
      <c r="L43">
        <f t="shared" si="1"/>
        <v>0.60429852817338325</v>
      </c>
      <c r="M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raffinement</vt:lpstr>
      <vt:lpstr>stat</vt:lpstr>
      <vt:lpstr>raffinement!Normalization_factor1</vt:lpstr>
      <vt:lpstr>raffinement!Normalization_factor3</vt:lpstr>
      <vt:lpstr>raffinement!Normalization_factor5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2021-11-06T16:47:52Z</dcterms:modified>
</cp:coreProperties>
</file>