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eronicajimenez/Papers/TcMcS/eLife/Full submission files/Full submission R1/Source data files/"/>
    </mc:Choice>
  </mc:AlternateContent>
  <xr:revisionPtr revIDLastSave="0" documentId="13_ncr:1_{4E7C9F53-0AA3-7049-8EF3-38D7798F96C7}" xr6:coauthVersionLast="47" xr6:coauthVersionMax="47" xr10:uidLastSave="{00000000-0000-0000-0000-000000000000}"/>
  <bookViews>
    <workbookView xWindow="6360" yWindow="3560" windowWidth="27240" windowHeight="16440" activeTab="2" xr2:uid="{91AF1960-B336-BF40-9673-998CE07F54EF}"/>
  </bookViews>
  <sheets>
    <sheet name="Fig 5 C" sheetId="1" r:id="rId1"/>
    <sheet name="Fig 5C stats" sheetId="3" r:id="rId2"/>
    <sheet name="Fig 5D" sheetId="2" r:id="rId3"/>
  </sheets>
  <externalReferences>
    <externalReference r:id="rId4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2" l="1"/>
  <c r="J9" i="2"/>
  <c r="I9" i="2"/>
  <c r="H9" i="2"/>
  <c r="E9" i="2"/>
  <c r="D9" i="2"/>
  <c r="C9" i="2"/>
  <c r="B9" i="2"/>
  <c r="Q9" i="2"/>
  <c r="P9" i="2"/>
  <c r="O9" i="2"/>
  <c r="N9" i="2"/>
  <c r="K8" i="2"/>
  <c r="J8" i="2"/>
  <c r="I8" i="2"/>
  <c r="H8" i="2"/>
  <c r="E8" i="2"/>
  <c r="D8" i="2"/>
  <c r="C8" i="2"/>
  <c r="B8" i="2"/>
  <c r="Q8" i="2"/>
  <c r="P8" i="2"/>
  <c r="O8" i="2"/>
  <c r="N8" i="2"/>
  <c r="AO18" i="1" l="1"/>
  <c r="AN18" i="1"/>
  <c r="AK18" i="1"/>
  <c r="AJ18" i="1"/>
  <c r="AG18" i="1"/>
  <c r="AF18" i="1"/>
  <c r="V18" i="1"/>
  <c r="U18" i="1"/>
  <c r="T18" i="1"/>
  <c r="W18" i="1" s="1"/>
  <c r="Q18" i="1"/>
  <c r="P18" i="1"/>
  <c r="M18" i="1"/>
  <c r="L18" i="1"/>
  <c r="I18" i="1"/>
  <c r="H18" i="1"/>
  <c r="E18" i="1"/>
  <c r="C18" i="1"/>
  <c r="B18" i="1"/>
  <c r="D18" i="1" s="1"/>
  <c r="AO17" i="1"/>
  <c r="AN17" i="1"/>
  <c r="AK17" i="1"/>
  <c r="AJ17" i="1"/>
  <c r="AG17" i="1"/>
  <c r="AF17" i="1"/>
  <c r="Z17" i="1"/>
  <c r="AC17" i="1" s="1"/>
  <c r="W17" i="1"/>
  <c r="X17" i="1" s="1"/>
  <c r="AA17" i="1" s="1"/>
  <c r="V17" i="1"/>
  <c r="Y17" i="1" s="1"/>
  <c r="U17" i="1"/>
  <c r="T17" i="1"/>
  <c r="Q17" i="1"/>
  <c r="P17" i="1"/>
  <c r="M17" i="1"/>
  <c r="L17" i="1"/>
  <c r="I17" i="1"/>
  <c r="F17" i="1"/>
  <c r="H17" i="1" s="1"/>
  <c r="C17" i="1"/>
  <c r="B17" i="1"/>
  <c r="E17" i="1" s="1"/>
  <c r="AO16" i="1"/>
  <c r="AN16" i="1"/>
  <c r="AK16" i="1"/>
  <c r="AJ16" i="1"/>
  <c r="AG16" i="1"/>
  <c r="AF16" i="1"/>
  <c r="U16" i="1"/>
  <c r="T16" i="1"/>
  <c r="W16" i="1" s="1"/>
  <c r="Q16" i="1"/>
  <c r="P16" i="1"/>
  <c r="M16" i="1"/>
  <c r="L16" i="1"/>
  <c r="I16" i="1"/>
  <c r="H16" i="1"/>
  <c r="E16" i="1"/>
  <c r="D16" i="1"/>
  <c r="AO15" i="1"/>
  <c r="AN15" i="1"/>
  <c r="AK15" i="1"/>
  <c r="AJ15" i="1"/>
  <c r="AG15" i="1"/>
  <c r="AF15" i="1"/>
  <c r="Z15" i="1"/>
  <c r="Y15" i="1"/>
  <c r="W15" i="1"/>
  <c r="X15" i="1" s="1"/>
  <c r="AA15" i="1" s="1"/>
  <c r="AB15" i="1" s="1"/>
  <c r="U15" i="1"/>
  <c r="T15" i="1"/>
  <c r="Q15" i="1"/>
  <c r="P15" i="1"/>
  <c r="M15" i="1"/>
  <c r="L15" i="1"/>
  <c r="I15" i="1"/>
  <c r="H15" i="1"/>
  <c r="E15" i="1"/>
  <c r="D15" i="1"/>
  <c r="AO10" i="1"/>
  <c r="AN10" i="1"/>
  <c r="AK10" i="1"/>
  <c r="AJ10" i="1"/>
  <c r="AG10" i="1"/>
  <c r="AF10" i="1"/>
  <c r="V10" i="1"/>
  <c r="U10" i="1"/>
  <c r="T10" i="1"/>
  <c r="W10" i="1" s="1"/>
  <c r="Z10" i="1" s="1"/>
  <c r="Q10" i="1"/>
  <c r="P10" i="1"/>
  <c r="M10" i="1"/>
  <c r="L10" i="1"/>
  <c r="I10" i="1"/>
  <c r="H10" i="1"/>
  <c r="E10" i="1"/>
  <c r="D10" i="1"/>
  <c r="AO9" i="1"/>
  <c r="AN9" i="1"/>
  <c r="AK9" i="1"/>
  <c r="AJ9" i="1"/>
  <c r="AG9" i="1"/>
  <c r="AF9" i="1"/>
  <c r="V9" i="1"/>
  <c r="Y9" i="1" s="1"/>
  <c r="U9" i="1"/>
  <c r="T9" i="1"/>
  <c r="W9" i="1" s="1"/>
  <c r="Z9" i="1" s="1"/>
  <c r="Q9" i="1"/>
  <c r="P9" i="1"/>
  <c r="M9" i="1"/>
  <c r="L9" i="1"/>
  <c r="I9" i="1"/>
  <c r="H9" i="1"/>
  <c r="E9" i="1"/>
  <c r="D9" i="1"/>
  <c r="AO8" i="1"/>
  <c r="AN8" i="1"/>
  <c r="AK8" i="1"/>
  <c r="AJ8" i="1"/>
  <c r="AG8" i="1"/>
  <c r="AF8" i="1"/>
  <c r="V8" i="1"/>
  <c r="Y8" i="1" s="1"/>
  <c r="U8" i="1"/>
  <c r="T8" i="1"/>
  <c r="W8" i="1" s="1"/>
  <c r="Z8" i="1" s="1"/>
  <c r="Q8" i="1"/>
  <c r="P8" i="1"/>
  <c r="M8" i="1"/>
  <c r="L8" i="1"/>
  <c r="I8" i="1"/>
  <c r="H8" i="1"/>
  <c r="E8" i="1"/>
  <c r="D8" i="1"/>
  <c r="AO7" i="1"/>
  <c r="AN7" i="1"/>
  <c r="AK7" i="1"/>
  <c r="AJ7" i="1"/>
  <c r="AG7" i="1"/>
  <c r="AF7" i="1"/>
  <c r="V7" i="1"/>
  <c r="U7" i="1"/>
  <c r="T7" i="1"/>
  <c r="W7" i="1" s="1"/>
  <c r="Z7" i="1" s="1"/>
  <c r="Q7" i="1"/>
  <c r="P7" i="1"/>
  <c r="M7" i="1"/>
  <c r="L7" i="1"/>
  <c r="I7" i="1"/>
  <c r="H7" i="1"/>
  <c r="E7" i="1"/>
  <c r="D7" i="1"/>
  <c r="AO6" i="1"/>
  <c r="AN6" i="1"/>
  <c r="AK6" i="1"/>
  <c r="AJ6" i="1"/>
  <c r="AG6" i="1"/>
  <c r="AF6" i="1"/>
  <c r="V6" i="1"/>
  <c r="U6" i="1"/>
  <c r="T6" i="1"/>
  <c r="W6" i="1" s="1"/>
  <c r="Z6" i="1" s="1"/>
  <c r="Q6" i="1"/>
  <c r="P6" i="1"/>
  <c r="M6" i="1"/>
  <c r="L6" i="1"/>
  <c r="I6" i="1"/>
  <c r="H6" i="1"/>
  <c r="E6" i="1"/>
  <c r="D6" i="1"/>
  <c r="AO5" i="1"/>
  <c r="AN5" i="1"/>
  <c r="AK5" i="1"/>
  <c r="AJ5" i="1"/>
  <c r="AG5" i="1"/>
  <c r="AF5" i="1"/>
  <c r="V5" i="1"/>
  <c r="U5" i="1"/>
  <c r="T5" i="1"/>
  <c r="W5" i="1" s="1"/>
  <c r="Z5" i="1" s="1"/>
  <c r="Q5" i="1"/>
  <c r="P5" i="1"/>
  <c r="M5" i="1"/>
  <c r="L5" i="1"/>
  <c r="I5" i="1"/>
  <c r="H5" i="1"/>
  <c r="E5" i="1"/>
  <c r="D5" i="1"/>
  <c r="AO4" i="1"/>
  <c r="AN4" i="1"/>
  <c r="AK4" i="1"/>
  <c r="AJ4" i="1"/>
  <c r="AG4" i="1"/>
  <c r="AF4" i="1"/>
  <c r="V4" i="1"/>
  <c r="U4" i="1"/>
  <c r="T4" i="1"/>
  <c r="W4" i="1" s="1"/>
  <c r="Z4" i="1" s="1"/>
  <c r="Q4" i="1"/>
  <c r="P4" i="1"/>
  <c r="M4" i="1"/>
  <c r="L4" i="1"/>
  <c r="I4" i="1"/>
  <c r="H4" i="1"/>
  <c r="E4" i="1"/>
  <c r="D4" i="1"/>
  <c r="Y18" i="1" l="1"/>
  <c r="X16" i="1"/>
  <c r="AA16" i="1" s="1"/>
  <c r="Z16" i="1"/>
  <c r="Y16" i="1"/>
  <c r="AC15" i="1"/>
  <c r="Z18" i="1"/>
  <c r="X18" i="1"/>
  <c r="AA18" i="1" s="1"/>
  <c r="D17" i="1"/>
  <c r="AB17" i="1"/>
  <c r="AC4" i="1"/>
  <c r="AB4" i="1"/>
  <c r="AB5" i="1"/>
  <c r="AC6" i="1"/>
  <c r="AB6" i="1"/>
  <c r="Y6" i="1"/>
  <c r="Y10" i="1"/>
  <c r="Y4" i="1"/>
  <c r="Y5" i="1"/>
  <c r="Y7" i="1"/>
  <c r="AB9" i="1"/>
  <c r="X4" i="1"/>
  <c r="AA4" i="1" s="1"/>
  <c r="X5" i="1"/>
  <c r="AA5" i="1" s="1"/>
  <c r="AC5" i="1" s="1"/>
  <c r="X6" i="1"/>
  <c r="AA6" i="1" s="1"/>
  <c r="X7" i="1"/>
  <c r="AA7" i="1" s="1"/>
  <c r="AC7" i="1" s="1"/>
  <c r="X8" i="1"/>
  <c r="AA8" i="1" s="1"/>
  <c r="AC8" i="1" s="1"/>
  <c r="X9" i="1"/>
  <c r="AA9" i="1" s="1"/>
  <c r="AC9" i="1" s="1"/>
  <c r="X10" i="1"/>
  <c r="AA10" i="1" s="1"/>
  <c r="AC10" i="1" s="1"/>
  <c r="AC16" i="1" l="1"/>
  <c r="AB16" i="1"/>
  <c r="AC18" i="1"/>
  <c r="AB18" i="1"/>
  <c r="AB7" i="1"/>
  <c r="AB10" i="1"/>
  <c r="AB8" i="1"/>
</calcChain>
</file>

<file path=xl/sharedStrings.xml><?xml version="1.0" encoding="utf-8"?>
<sst xmlns="http://schemas.openxmlformats.org/spreadsheetml/2006/main" count="561" uniqueCount="79">
  <si>
    <t>Day 0</t>
  </si>
  <si>
    <t>Day 1</t>
  </si>
  <si>
    <t>Day 2</t>
  </si>
  <si>
    <t>Day 3</t>
  </si>
  <si>
    <t>Day 4</t>
  </si>
  <si>
    <t>Day 5</t>
  </si>
  <si>
    <t>Day 6</t>
  </si>
  <si>
    <t>Day 7</t>
  </si>
  <si>
    <t>Day 8</t>
  </si>
  <si>
    <t>Day 10</t>
  </si>
  <si>
    <t>A</t>
  </si>
  <si>
    <t>B</t>
  </si>
  <si>
    <t>Ave</t>
  </si>
  <si>
    <t>SD</t>
  </si>
  <si>
    <t>Epis Y WT</t>
  </si>
  <si>
    <t>Epis Cas9</t>
  </si>
  <si>
    <t>sg2col5</t>
  </si>
  <si>
    <t>sg3col2</t>
  </si>
  <si>
    <t>5'Blasti3' sg2col5</t>
  </si>
  <si>
    <t>100bp-Blasti3' sg2col5</t>
  </si>
  <si>
    <t>5'Blasti3' sg3col2</t>
  </si>
  <si>
    <t>WT</t>
  </si>
  <si>
    <t>Cas9 scrambled</t>
  </si>
  <si>
    <t>TcMscS KD</t>
  </si>
  <si>
    <t>TcMscS KO</t>
  </si>
  <si>
    <t>Cas 9</t>
  </si>
  <si>
    <t>Mean</t>
  </si>
  <si>
    <t>Standard Error</t>
  </si>
  <si>
    <t>Median</t>
  </si>
  <si>
    <t>Standard Deviation</t>
  </si>
  <si>
    <t>Sample Variance</t>
  </si>
  <si>
    <t>Skewness</t>
  </si>
  <si>
    <t>Range</t>
  </si>
  <si>
    <t>Minimum</t>
  </si>
  <si>
    <t>Maximum</t>
  </si>
  <si>
    <t>Sum</t>
  </si>
  <si>
    <t>Count</t>
  </si>
  <si>
    <t>Confidence Level(95.0%)</t>
  </si>
  <si>
    <t>t-Test: Two-Sample Assuming Unequal Variances</t>
  </si>
  <si>
    <t>Variance</t>
  </si>
  <si>
    <t>Observations</t>
  </si>
  <si>
    <t>Hypothesized Mean Difference</t>
  </si>
  <si>
    <t>df</t>
  </si>
  <si>
    <t>t Stat</t>
  </si>
  <si>
    <t>P(T&lt;=t) one-tail</t>
  </si>
  <si>
    <t>t Critical one-tail</t>
  </si>
  <si>
    <t>P(T&lt;=t) two-tail</t>
  </si>
  <si>
    <t>t Critical two-tail</t>
  </si>
  <si>
    <t>Cas9</t>
  </si>
  <si>
    <t>TcMcS KD</t>
  </si>
  <si>
    <t>TcMcS KO</t>
  </si>
  <si>
    <t>Exp 1.1</t>
  </si>
  <si>
    <t>Exp 1</t>
  </si>
  <si>
    <t>Exp 1.2</t>
  </si>
  <si>
    <t>Exp 2</t>
  </si>
  <si>
    <t>Exp 3</t>
  </si>
  <si>
    <t>Exp 1.3</t>
  </si>
  <si>
    <t>Exp 4</t>
  </si>
  <si>
    <t>Average</t>
  </si>
  <si>
    <t>Epis WT</t>
  </si>
  <si>
    <t>Epis KD</t>
  </si>
  <si>
    <t>Epis KO</t>
  </si>
  <si>
    <t>Anova: Single Factor</t>
  </si>
  <si>
    <t>SUMMARY</t>
  </si>
  <si>
    <t>Groups</t>
  </si>
  <si>
    <t>ANOVA</t>
  </si>
  <si>
    <t>Source of Variation</t>
  </si>
  <si>
    <t>SS</t>
  </si>
  <si>
    <t>MS</t>
  </si>
  <si>
    <t>F</t>
  </si>
  <si>
    <t>P-value</t>
  </si>
  <si>
    <t>F crit</t>
  </si>
  <si>
    <t>Between Groups</t>
  </si>
  <si>
    <t>Within Groups</t>
  </si>
  <si>
    <t>Total</t>
  </si>
  <si>
    <t>t-Test: Two-Sample Assuming Equal Variances</t>
  </si>
  <si>
    <t>Pooled Variance</t>
  </si>
  <si>
    <t>Figure 5 D and Supplement 1 C</t>
  </si>
  <si>
    <t>Figure 5 and supplement 1-B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</si>
</sst>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11" fontId="0" fillId="0" borderId="0" xfId="0" applyNumberFormat="1"/>
    <xf numFmtId="2" fontId="0" fillId="0" borderId="0" xfId="0" applyNumberFormat="1"/>
    <xf numFmtId="0" fontId="2" fillId="0" borderId="1" xfId="0" applyFont="1" applyBorder="1" applyAlignment="1">
      <alignment horizontal="center"/>
    </xf>
    <xf numFmtId="0" fontId="0" fillId="0" borderId="2" xfId="0" applyBorder="1"/>
    <xf numFmtId="0" fontId="1" fillId="0" borderId="0" xfId="0" applyFont="1"/>
    <xf numFmtId="0" fontId="0" fillId="0" borderId="0" xfId="0" applyFill="1"/>
    <xf numFmtId="0" fontId="0" fillId="0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[1]Sheet1!$A$4</c:f>
              <c:strCache>
                <c:ptCount val="1"/>
                <c:pt idx="0">
                  <c:v>Epis Y WT</c:v>
                </c:pt>
              </c:strCache>
            </c:strRef>
          </c:tx>
          <c:xVal>
            <c:numRef>
              <c:f>[1]Sheet1!$S$13:$S$21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10</c:v>
                </c:pt>
              </c:numCache>
            </c:numRef>
          </c:xVal>
          <c:yVal>
            <c:numRef>
              <c:f>([1]Sheet1!$D$4,[1]Sheet1!$H$4,[1]Sheet1!$L$4,[1]Sheet1!$P$4,[1]Sheet1!$T$4,[1]Sheet1!$X$4,[1]Sheet1!$AB$4,[1]Sheet1!$AF$4,[1]Sheet1!$AJ$4,[1]Sheet1!$AN$4)</c:f>
              <c:numCache>
                <c:formatCode>0.00E+00</c:formatCode>
                <c:ptCount val="10"/>
                <c:pt idx="0">
                  <c:v>1000000</c:v>
                </c:pt>
                <c:pt idx="1">
                  <c:v>1845000</c:v>
                </c:pt>
                <c:pt idx="2">
                  <c:v>4550000</c:v>
                </c:pt>
                <c:pt idx="3">
                  <c:v>9565000</c:v>
                </c:pt>
                <c:pt idx="4">
                  <c:v>17300000</c:v>
                </c:pt>
                <c:pt idx="5">
                  <c:v>23692500</c:v>
                </c:pt>
                <c:pt idx="6">
                  <c:v>31757062.500000004</c:v>
                </c:pt>
                <c:pt idx="7">
                  <c:v>35800000</c:v>
                </c:pt>
                <c:pt idx="8">
                  <c:v>36750000</c:v>
                </c:pt>
                <c:pt idx="9">
                  <c:v>41900000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EED-C945-B0F5-2F1CB48AC2F8}"/>
            </c:ext>
          </c:extLst>
        </c:ser>
        <c:ser>
          <c:idx val="1"/>
          <c:order val="1"/>
          <c:tx>
            <c:strRef>
              <c:f>[1]Sheet1!$A$5</c:f>
              <c:strCache>
                <c:ptCount val="1"/>
                <c:pt idx="0">
                  <c:v>Epis Cas9</c:v>
                </c:pt>
              </c:strCache>
            </c:strRef>
          </c:tx>
          <c:xVal>
            <c:numRef>
              <c:f>[1]Sheet1!$S$13:$S$21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10</c:v>
                </c:pt>
              </c:numCache>
            </c:numRef>
          </c:xVal>
          <c:yVal>
            <c:numRef>
              <c:f>([1]Sheet1!$D$5,[1]Sheet1!$H$5,[1]Sheet1!$L$5,[1]Sheet1!$P$5,[1]Sheet1!$T$5,[1]Sheet1!$X$5,[1]Sheet1!$AB$5,[1]Sheet1!$AF$5,[1]Sheet1!$AJ$5,[1]Sheet1!$AN$5)</c:f>
              <c:numCache>
                <c:formatCode>0.00E+00</c:formatCode>
                <c:ptCount val="10"/>
                <c:pt idx="0">
                  <c:v>1000000</c:v>
                </c:pt>
                <c:pt idx="1">
                  <c:v>1355000</c:v>
                </c:pt>
                <c:pt idx="2">
                  <c:v>3015000</c:v>
                </c:pt>
                <c:pt idx="3">
                  <c:v>3590000</c:v>
                </c:pt>
                <c:pt idx="4">
                  <c:v>5000000</c:v>
                </c:pt>
                <c:pt idx="5">
                  <c:v>6547500</c:v>
                </c:pt>
                <c:pt idx="6">
                  <c:v>8975812.5</c:v>
                </c:pt>
                <c:pt idx="7">
                  <c:v>12500000</c:v>
                </c:pt>
                <c:pt idx="8">
                  <c:v>14700000</c:v>
                </c:pt>
                <c:pt idx="9">
                  <c:v>22200000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EED-C945-B0F5-2F1CB48AC2F8}"/>
            </c:ext>
          </c:extLst>
        </c:ser>
        <c:ser>
          <c:idx val="5"/>
          <c:order val="2"/>
          <c:tx>
            <c:strRef>
              <c:f>[1]Sheet1!$A$9</c:f>
              <c:strCache>
                <c:ptCount val="1"/>
                <c:pt idx="0">
                  <c:v>100bp-Blasti3' sg2col5</c:v>
                </c:pt>
              </c:strCache>
            </c:strRef>
          </c:tx>
          <c:xVal>
            <c:numRef>
              <c:f>[1]Sheet1!$S$13:$S$21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10</c:v>
                </c:pt>
              </c:numCache>
            </c:numRef>
          </c:xVal>
          <c:yVal>
            <c:numRef>
              <c:f>([1]Sheet1!$D$9,[1]Sheet1!$H$9,[1]Sheet1!$L$9,[1]Sheet1!$P$9,[1]Sheet1!$T$9,[1]Sheet1!$X$9,[1]Sheet1!$AB$9,[1]Sheet1!$AF$9,[1]Sheet1!$AJ$9,[1]Sheet1!$AN$9)</c:f>
              <c:numCache>
                <c:formatCode>0.00E+00</c:formatCode>
                <c:ptCount val="10"/>
                <c:pt idx="0">
                  <c:v>1000000</c:v>
                </c:pt>
                <c:pt idx="1">
                  <c:v>1240000</c:v>
                </c:pt>
                <c:pt idx="2">
                  <c:v>1645000</c:v>
                </c:pt>
                <c:pt idx="3">
                  <c:v>2275000</c:v>
                </c:pt>
                <c:pt idx="4">
                  <c:v>3140000</c:v>
                </c:pt>
                <c:pt idx="5">
                  <c:v>4293000</c:v>
                </c:pt>
                <c:pt idx="6">
                  <c:v>5759100</c:v>
                </c:pt>
                <c:pt idx="7">
                  <c:v>8710000</c:v>
                </c:pt>
                <c:pt idx="8">
                  <c:v>11900000</c:v>
                </c:pt>
                <c:pt idx="9">
                  <c:v>21750000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EED-C945-B0F5-2F1CB48AC2F8}"/>
            </c:ext>
          </c:extLst>
        </c:ser>
        <c:ser>
          <c:idx val="6"/>
          <c:order val="3"/>
          <c:tx>
            <c:strRef>
              <c:f>[1]Sheet1!$A$10</c:f>
              <c:strCache>
                <c:ptCount val="1"/>
                <c:pt idx="0">
                  <c:v>5'Blasti3' sg3col2</c:v>
                </c:pt>
              </c:strCache>
            </c:strRef>
          </c:tx>
          <c:xVal>
            <c:numRef>
              <c:f>[1]Sheet1!$S$13:$S$21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10</c:v>
                </c:pt>
              </c:numCache>
            </c:numRef>
          </c:xVal>
          <c:yVal>
            <c:numRef>
              <c:f>([1]Sheet1!$D$10,[1]Sheet1!$H$10,[1]Sheet1!$L$10,[1]Sheet1!$P$10,[1]Sheet1!$T$10,[1]Sheet1!$X$10,[1]Sheet1!$AB$10,[1]Sheet1!$AF$10,[1]Sheet1!$AJ$10,[1]Sheet1!$AN$10)</c:f>
              <c:numCache>
                <c:formatCode>0.00E+00</c:formatCode>
                <c:ptCount val="10"/>
                <c:pt idx="0">
                  <c:v>1000000</c:v>
                </c:pt>
                <c:pt idx="1">
                  <c:v>1303000</c:v>
                </c:pt>
                <c:pt idx="2">
                  <c:v>2592000</c:v>
                </c:pt>
                <c:pt idx="3">
                  <c:v>4860000</c:v>
                </c:pt>
                <c:pt idx="4">
                  <c:v>9160000</c:v>
                </c:pt>
                <c:pt idx="5">
                  <c:v>12426750</c:v>
                </c:pt>
                <c:pt idx="6">
                  <c:v>16735106.250000002</c:v>
                </c:pt>
                <c:pt idx="7">
                  <c:v>29900000</c:v>
                </c:pt>
                <c:pt idx="8">
                  <c:v>34300000</c:v>
                </c:pt>
                <c:pt idx="9">
                  <c:v>37050000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EED-C945-B0F5-2F1CB48AC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1074216"/>
        <c:axId val="2121079624"/>
      </c:scatterChart>
      <c:valAx>
        <c:axId val="2121074216"/>
        <c:scaling>
          <c:orientation val="minMax"/>
          <c:max val="1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Days of growth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121079624"/>
        <c:crosses val="autoZero"/>
        <c:crossBetween val="midCat"/>
      </c:valAx>
      <c:valAx>
        <c:axId val="21210796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cells/ml</a:t>
                </a:r>
              </a:p>
            </c:rich>
          </c:tx>
          <c:overlay val="0"/>
        </c:title>
        <c:numFmt formatCode="0.00E+00" sourceLinked="1"/>
        <c:majorTickMark val="none"/>
        <c:minorTickMark val="none"/>
        <c:tickLblPos val="nextTo"/>
        <c:crossAx val="212107421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52</xdr:row>
      <xdr:rowOff>0</xdr:rowOff>
    </xdr:from>
    <xdr:to>
      <xdr:col>7</xdr:col>
      <xdr:colOff>749300</xdr:colOff>
      <xdr:row>69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8676913-C6B3-B949-873B-3821A438D5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ronicajimenez/Papers/TcMcS/Data/Growth%20curve%20TcMcS%20summary%2008-10-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Descriptives"/>
      <sheetName val="Stats "/>
      <sheetName val="Sheet16"/>
      <sheetName val="TcMscS KD"/>
    </sheetNames>
    <sheetDataSet>
      <sheetData sheetId="0">
        <row r="4">
          <cell r="A4" t="str">
            <v>Epis Y WT</v>
          </cell>
          <cell r="D4">
            <v>1000000</v>
          </cell>
          <cell r="H4">
            <v>1845000</v>
          </cell>
          <cell r="L4">
            <v>4550000</v>
          </cell>
          <cell r="P4">
            <v>9565000</v>
          </cell>
          <cell r="T4">
            <v>17300000</v>
          </cell>
          <cell r="X4">
            <v>23692500</v>
          </cell>
          <cell r="AB4">
            <v>31757062.500000004</v>
          </cell>
          <cell r="AF4">
            <v>35800000</v>
          </cell>
          <cell r="AJ4">
            <v>36750000</v>
          </cell>
          <cell r="AN4">
            <v>41900000</v>
          </cell>
        </row>
        <row r="5">
          <cell r="A5" t="str">
            <v>Epis Cas9</v>
          </cell>
          <cell r="D5">
            <v>1000000</v>
          </cell>
          <cell r="H5">
            <v>1355000</v>
          </cell>
          <cell r="L5">
            <v>3015000</v>
          </cell>
          <cell r="P5">
            <v>3590000</v>
          </cell>
          <cell r="T5">
            <v>5000000</v>
          </cell>
          <cell r="X5">
            <v>6547500</v>
          </cell>
          <cell r="AB5">
            <v>8975812.5</v>
          </cell>
          <cell r="AF5">
            <v>12500000</v>
          </cell>
          <cell r="AJ5">
            <v>14700000</v>
          </cell>
          <cell r="AN5">
            <v>22200000</v>
          </cell>
        </row>
        <row r="6">
          <cell r="A6" t="str">
            <v>sg2col5</v>
          </cell>
          <cell r="D6">
            <v>1000000</v>
          </cell>
          <cell r="H6">
            <v>1200000</v>
          </cell>
          <cell r="L6">
            <v>2025000</v>
          </cell>
          <cell r="P6">
            <v>3105000</v>
          </cell>
          <cell r="T6">
            <v>4655000</v>
          </cell>
          <cell r="X6">
            <v>6139125</v>
          </cell>
          <cell r="AB6">
            <v>8385778.125</v>
          </cell>
          <cell r="AF6">
            <v>8425000</v>
          </cell>
          <cell r="AJ6">
            <v>10910000</v>
          </cell>
          <cell r="AN6">
            <v>12600000</v>
          </cell>
        </row>
        <row r="7">
          <cell r="A7" t="str">
            <v>sg3col2</v>
          </cell>
          <cell r="D7">
            <v>1000000</v>
          </cell>
          <cell r="H7">
            <v>1925000</v>
          </cell>
          <cell r="L7">
            <v>3830000</v>
          </cell>
          <cell r="P7">
            <v>3800000</v>
          </cell>
          <cell r="T7">
            <v>3530000</v>
          </cell>
          <cell r="X7">
            <v>4812750</v>
          </cell>
          <cell r="AB7">
            <v>6465318.75</v>
          </cell>
          <cell r="AF7">
            <v>21750000</v>
          </cell>
          <cell r="AJ7">
            <v>30100000</v>
          </cell>
          <cell r="AN7">
            <v>43000000</v>
          </cell>
        </row>
        <row r="8">
          <cell r="A8" t="str">
            <v>5'Blasti3' sg2col5</v>
          </cell>
          <cell r="D8">
            <v>1000000</v>
          </cell>
          <cell r="H8">
            <v>1355000</v>
          </cell>
          <cell r="L8">
            <v>2150000</v>
          </cell>
          <cell r="P8">
            <v>2830000</v>
          </cell>
          <cell r="T8">
            <v>4695000</v>
          </cell>
          <cell r="X8">
            <v>6213375</v>
          </cell>
          <cell r="AB8">
            <v>8472346.875</v>
          </cell>
          <cell r="AF8">
            <v>12400000</v>
          </cell>
          <cell r="AJ8">
            <v>17350000</v>
          </cell>
          <cell r="AN8">
            <v>31100000</v>
          </cell>
        </row>
        <row r="9">
          <cell r="A9" t="str">
            <v>100bp-Blasti3' sg2col5</v>
          </cell>
          <cell r="D9">
            <v>1000000</v>
          </cell>
          <cell r="H9">
            <v>1240000</v>
          </cell>
          <cell r="L9">
            <v>1645000</v>
          </cell>
          <cell r="P9">
            <v>2275000</v>
          </cell>
          <cell r="T9">
            <v>3140000</v>
          </cell>
          <cell r="X9">
            <v>4293000</v>
          </cell>
          <cell r="AB9">
            <v>5759100</v>
          </cell>
          <cell r="AF9">
            <v>8710000</v>
          </cell>
          <cell r="AJ9">
            <v>11900000</v>
          </cell>
          <cell r="AN9">
            <v>21750000</v>
          </cell>
        </row>
        <row r="10">
          <cell r="A10" t="str">
            <v>5'Blasti3' sg3col2</v>
          </cell>
          <cell r="D10">
            <v>1000000</v>
          </cell>
          <cell r="H10">
            <v>1303000</v>
          </cell>
          <cell r="L10">
            <v>2592000</v>
          </cell>
          <cell r="P10">
            <v>4860000</v>
          </cell>
          <cell r="T10">
            <v>9160000</v>
          </cell>
          <cell r="X10">
            <v>12426750</v>
          </cell>
          <cell r="AB10">
            <v>16735106.250000002</v>
          </cell>
          <cell r="AF10">
            <v>29900000</v>
          </cell>
          <cell r="AJ10">
            <v>34300000</v>
          </cell>
          <cell r="AN10">
            <v>37050000</v>
          </cell>
        </row>
        <row r="13">
          <cell r="S13">
            <v>0</v>
          </cell>
        </row>
        <row r="14">
          <cell r="S14">
            <v>1</v>
          </cell>
        </row>
        <row r="15">
          <cell r="S15">
            <v>3</v>
          </cell>
        </row>
        <row r="16">
          <cell r="S16">
            <v>4</v>
          </cell>
        </row>
        <row r="17">
          <cell r="S17">
            <v>5</v>
          </cell>
        </row>
        <row r="18">
          <cell r="S18">
            <v>6</v>
          </cell>
        </row>
        <row r="19">
          <cell r="S19">
            <v>7</v>
          </cell>
        </row>
        <row r="20">
          <cell r="S20">
            <v>8</v>
          </cell>
        </row>
        <row r="21">
          <cell r="S21">
            <v>10</v>
          </cell>
        </row>
      </sheetData>
      <sheetData sheetId="1">
        <row r="4">
          <cell r="A4" t="str">
            <v>WT</v>
          </cell>
          <cell r="D4">
            <v>1</v>
          </cell>
          <cell r="E4">
            <v>0</v>
          </cell>
          <cell r="H4">
            <v>1.3050000000000002</v>
          </cell>
          <cell r="I4">
            <v>7.0710678118654814E-3</v>
          </cell>
          <cell r="L4">
            <v>2.59</v>
          </cell>
          <cell r="M4">
            <v>1.4142135623730963E-2</v>
          </cell>
          <cell r="P4">
            <v>4.8600000000000003</v>
          </cell>
          <cell r="Q4">
            <v>5.6568542494923851E-2</v>
          </cell>
          <cell r="T4">
            <v>9.16</v>
          </cell>
          <cell r="U4">
            <v>0.12727922061357835</v>
          </cell>
          <cell r="X4">
            <v>12.433</v>
          </cell>
          <cell r="Y4">
            <v>9.4752308678996353E-2</v>
          </cell>
          <cell r="AB4">
            <v>16.739325000000001</v>
          </cell>
          <cell r="AC4">
            <v>6.3957808358321128E-2</v>
          </cell>
          <cell r="AF4">
            <v>29.9</v>
          </cell>
          <cell r="AG4">
            <v>2.1213203435596424</v>
          </cell>
          <cell r="AJ4">
            <v>34.299999999999997</v>
          </cell>
          <cell r="AK4">
            <v>0.98994949366116547</v>
          </cell>
          <cell r="AN4">
            <v>37.049999999999997</v>
          </cell>
          <cell r="AO4">
            <v>0.35355339059327379</v>
          </cell>
        </row>
        <row r="5">
          <cell r="A5" t="str">
            <v>Cas9 scrambled</v>
          </cell>
          <cell r="D5">
            <v>1</v>
          </cell>
          <cell r="E5">
            <v>0</v>
          </cell>
          <cell r="H5">
            <v>1.845</v>
          </cell>
          <cell r="I5">
            <v>6.3639610306789177E-2</v>
          </cell>
          <cell r="L5">
            <v>4.55</v>
          </cell>
          <cell r="M5">
            <v>0.29698484809834991</v>
          </cell>
          <cell r="P5">
            <v>9.5650000000000013</v>
          </cell>
          <cell r="Q5">
            <v>7.0710678118653244E-3</v>
          </cell>
          <cell r="T5">
            <v>17.3</v>
          </cell>
          <cell r="U5">
            <v>0.70710678118654757</v>
          </cell>
          <cell r="X5">
            <v>23.677500000000002</v>
          </cell>
          <cell r="Y5">
            <v>0.45608387386532034</v>
          </cell>
          <cell r="AB5">
            <v>31.746937500000008</v>
          </cell>
          <cell r="AC5">
            <v>0.30785661485909099</v>
          </cell>
          <cell r="AF5">
            <v>35.799999999999997</v>
          </cell>
          <cell r="AG5">
            <v>2.9698484809834969</v>
          </cell>
          <cell r="AJ5">
            <v>36.75</v>
          </cell>
          <cell r="AK5">
            <v>2.0506096654409918</v>
          </cell>
          <cell r="AN5">
            <v>41.900000000000006</v>
          </cell>
          <cell r="AO5">
            <v>3.1112698372208079</v>
          </cell>
        </row>
        <row r="6">
          <cell r="A6" t="str">
            <v>TcMscS KD</v>
          </cell>
          <cell r="D6">
            <v>1</v>
          </cell>
          <cell r="E6">
            <v>0</v>
          </cell>
          <cell r="H6">
            <v>1.35</v>
          </cell>
          <cell r="I6">
            <v>7.0710678118654655E-2</v>
          </cell>
          <cell r="L6">
            <v>3.0149999999999997</v>
          </cell>
          <cell r="M6">
            <v>0.89802561210691634</v>
          </cell>
          <cell r="P6">
            <v>3.59</v>
          </cell>
          <cell r="Q6">
            <v>0.1131370849898477</v>
          </cell>
          <cell r="T6">
            <v>5</v>
          </cell>
          <cell r="U6">
            <v>0.42426406871192829</v>
          </cell>
          <cell r="X6">
            <v>6.5475000000000003</v>
          </cell>
          <cell r="Y6">
            <v>0.28637824638055132</v>
          </cell>
          <cell r="AB6">
            <v>8.9758125</v>
          </cell>
          <cell r="AC6">
            <v>0.19330531630687223</v>
          </cell>
          <cell r="AF6">
            <v>12.5</v>
          </cell>
          <cell r="AG6">
            <v>0.70710678118654757</v>
          </cell>
          <cell r="AJ6">
            <v>14.7</v>
          </cell>
          <cell r="AK6">
            <v>1.5556349186104055</v>
          </cell>
          <cell r="AN6">
            <v>22.200000000000003</v>
          </cell>
          <cell r="AO6">
            <v>2.6870057685088811</v>
          </cell>
        </row>
        <row r="7">
          <cell r="A7" t="str">
            <v>TcMscS KO</v>
          </cell>
          <cell r="D7">
            <v>1</v>
          </cell>
          <cell r="E7">
            <v>0</v>
          </cell>
          <cell r="H7">
            <v>1.24</v>
          </cell>
          <cell r="I7">
            <v>5.6568542494923851E-2</v>
          </cell>
          <cell r="L7">
            <v>1.645</v>
          </cell>
          <cell r="M7">
            <v>2.1213203435596444E-2</v>
          </cell>
          <cell r="P7">
            <v>2.2749999999999999</v>
          </cell>
          <cell r="Q7">
            <v>7.0710678118653244E-3</v>
          </cell>
          <cell r="T7">
            <v>3.14</v>
          </cell>
          <cell r="U7">
            <v>0.1131370849898477</v>
          </cell>
          <cell r="X7">
            <v>4.293000000000001</v>
          </cell>
          <cell r="Y7">
            <v>7.636753236814689E-2</v>
          </cell>
          <cell r="AB7">
            <v>5.7591000000000019</v>
          </cell>
          <cell r="AC7">
            <v>5.1548084348499765E-2</v>
          </cell>
          <cell r="AF7">
            <v>8.7100000000000009</v>
          </cell>
          <cell r="AG7">
            <v>2.8284271247462554E-2</v>
          </cell>
          <cell r="AJ7">
            <v>11.9</v>
          </cell>
          <cell r="AK7">
            <v>0.141421356237309</v>
          </cell>
          <cell r="AN7">
            <v>21.75</v>
          </cell>
          <cell r="AO7">
            <v>0.63639610306789174</v>
          </cell>
        </row>
        <row r="10">
          <cell r="S10">
            <v>0</v>
          </cell>
        </row>
        <row r="11">
          <cell r="S11">
            <v>1</v>
          </cell>
        </row>
        <row r="12">
          <cell r="S12">
            <v>3</v>
          </cell>
        </row>
        <row r="13">
          <cell r="S13">
            <v>4</v>
          </cell>
        </row>
        <row r="14">
          <cell r="S14">
            <v>5</v>
          </cell>
        </row>
        <row r="15">
          <cell r="S15">
            <v>6</v>
          </cell>
        </row>
        <row r="16">
          <cell r="S16">
            <v>7</v>
          </cell>
        </row>
        <row r="17">
          <cell r="S17">
            <v>8</v>
          </cell>
        </row>
        <row r="18">
          <cell r="S18">
            <v>10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31D96-9B25-B645-BCDD-166343471E0D}">
  <dimension ref="A1:AO18"/>
  <sheetViews>
    <sheetView workbookViewId="0">
      <selection activeCell="C28" sqref="C28"/>
    </sheetView>
  </sheetViews>
  <sheetFormatPr baseColWidth="10" defaultRowHeight="16" x14ac:dyDescent="0.2"/>
  <cols>
    <col min="1" max="1" width="20.1640625" customWidth="1"/>
  </cols>
  <sheetData>
    <row r="1" spans="1:41" x14ac:dyDescent="0.2">
      <c r="A1" t="s">
        <v>78</v>
      </c>
    </row>
    <row r="2" spans="1:41" x14ac:dyDescent="0.2">
      <c r="B2" s="1" t="s">
        <v>0</v>
      </c>
      <c r="C2" s="1"/>
      <c r="D2" s="1"/>
      <c r="E2" s="1"/>
      <c r="F2" s="1" t="s">
        <v>1</v>
      </c>
      <c r="G2" s="1"/>
      <c r="H2" s="1"/>
      <c r="I2" s="1"/>
      <c r="J2" s="1" t="s">
        <v>2</v>
      </c>
      <c r="K2" s="1"/>
      <c r="L2" s="1"/>
      <c r="M2" s="1"/>
      <c r="N2" s="1" t="s">
        <v>3</v>
      </c>
      <c r="O2" s="1"/>
      <c r="P2" s="1"/>
      <c r="Q2" s="1"/>
      <c r="R2" s="1" t="s">
        <v>4</v>
      </c>
      <c r="S2" s="1"/>
      <c r="T2" s="1"/>
      <c r="U2" s="1"/>
      <c r="V2" s="1" t="s">
        <v>5</v>
      </c>
      <c r="W2" s="1"/>
      <c r="X2" s="1"/>
      <c r="Y2" s="1"/>
      <c r="Z2" s="1" t="s">
        <v>6</v>
      </c>
      <c r="AA2" s="1"/>
      <c r="AB2" s="1"/>
      <c r="AC2" s="1"/>
      <c r="AD2" s="1" t="s">
        <v>7</v>
      </c>
      <c r="AE2" s="1"/>
      <c r="AF2" s="1"/>
      <c r="AG2" s="1"/>
      <c r="AH2" s="1" t="s">
        <v>8</v>
      </c>
      <c r="AI2" s="1"/>
      <c r="AJ2" s="1"/>
      <c r="AK2" s="1"/>
      <c r="AL2" s="1" t="s">
        <v>9</v>
      </c>
      <c r="AM2" s="1"/>
      <c r="AN2" s="1"/>
      <c r="AO2" s="1"/>
    </row>
    <row r="3" spans="1:41" x14ac:dyDescent="0.2">
      <c r="B3" t="s">
        <v>10</v>
      </c>
      <c r="C3" t="s">
        <v>11</v>
      </c>
      <c r="D3" t="s">
        <v>12</v>
      </c>
      <c r="E3" t="s">
        <v>13</v>
      </c>
      <c r="F3" t="s">
        <v>10</v>
      </c>
      <c r="G3" t="s">
        <v>11</v>
      </c>
      <c r="H3" t="s">
        <v>12</v>
      </c>
      <c r="I3" t="s">
        <v>13</v>
      </c>
      <c r="J3" t="s">
        <v>10</v>
      </c>
      <c r="K3" t="s">
        <v>11</v>
      </c>
      <c r="L3" t="s">
        <v>12</v>
      </c>
      <c r="M3" t="s">
        <v>13</v>
      </c>
      <c r="N3" t="s">
        <v>10</v>
      </c>
      <c r="O3" t="s">
        <v>11</v>
      </c>
      <c r="P3" t="s">
        <v>12</v>
      </c>
      <c r="Q3" t="s">
        <v>13</v>
      </c>
      <c r="R3" t="s">
        <v>10</v>
      </c>
      <c r="S3" t="s">
        <v>11</v>
      </c>
      <c r="T3" t="s">
        <v>12</v>
      </c>
      <c r="U3" t="s">
        <v>13</v>
      </c>
      <c r="V3" t="s">
        <v>10</v>
      </c>
      <c r="W3" t="s">
        <v>11</v>
      </c>
      <c r="X3" t="s">
        <v>12</v>
      </c>
      <c r="Y3" t="s">
        <v>13</v>
      </c>
      <c r="Z3" t="s">
        <v>10</v>
      </c>
      <c r="AA3" t="s">
        <v>11</v>
      </c>
      <c r="AB3" t="s">
        <v>12</v>
      </c>
      <c r="AC3" t="s">
        <v>13</v>
      </c>
      <c r="AD3" t="s">
        <v>10</v>
      </c>
      <c r="AE3" t="s">
        <v>11</v>
      </c>
      <c r="AF3" t="s">
        <v>12</v>
      </c>
      <c r="AG3" t="s">
        <v>13</v>
      </c>
      <c r="AH3" t="s">
        <v>10</v>
      </c>
      <c r="AI3" t="s">
        <v>11</v>
      </c>
      <c r="AJ3" t="s">
        <v>12</v>
      </c>
      <c r="AK3" t="s">
        <v>13</v>
      </c>
      <c r="AL3" t="s">
        <v>10</v>
      </c>
      <c r="AM3" t="s">
        <v>11</v>
      </c>
      <c r="AN3" t="s">
        <v>12</v>
      </c>
      <c r="AO3" t="s">
        <v>13</v>
      </c>
    </row>
    <row r="4" spans="1:41" x14ac:dyDescent="0.2">
      <c r="A4" t="s">
        <v>14</v>
      </c>
      <c r="B4" s="2">
        <v>1000000</v>
      </c>
      <c r="C4" s="2">
        <v>1000000</v>
      </c>
      <c r="D4" s="2">
        <f>AVERAGE(B4:C4)</f>
        <v>1000000</v>
      </c>
      <c r="E4" s="2">
        <f>_xlfn.STDEV.S(B4:C4)</f>
        <v>0</v>
      </c>
      <c r="F4" s="2">
        <v>1800000</v>
      </c>
      <c r="G4" s="2">
        <v>1890000</v>
      </c>
      <c r="H4" s="2">
        <f>AVERAGE(F4:G4)</f>
        <v>1845000</v>
      </c>
      <c r="I4" s="2">
        <f>_xlfn.STDEV.S(F4:G4)</f>
        <v>63639.610306789276</v>
      </c>
      <c r="J4" s="2">
        <v>4340000</v>
      </c>
      <c r="K4" s="2">
        <v>4760000</v>
      </c>
      <c r="L4" s="2">
        <f>AVERAGE(J4:K4)</f>
        <v>4550000</v>
      </c>
      <c r="M4" s="2">
        <f>_xlfn.STDEV.S(J4:K4)</f>
        <v>296984.84809834993</v>
      </c>
      <c r="N4" s="2">
        <v>9570000</v>
      </c>
      <c r="O4" s="2">
        <v>9560000</v>
      </c>
      <c r="P4" s="2">
        <f>AVERAGE(N4:O4)</f>
        <v>9565000</v>
      </c>
      <c r="Q4" s="2">
        <f>_xlfn.STDEV.S(N4:O4)</f>
        <v>7071.0678118654751</v>
      </c>
      <c r="R4" s="2">
        <v>16800000</v>
      </c>
      <c r="S4" s="2">
        <v>17800000</v>
      </c>
      <c r="T4" s="2">
        <f>AVERAGE(R4:S4)</f>
        <v>17300000</v>
      </c>
      <c r="U4" s="2">
        <f>_xlfn.STDEV.S(R4:S4)</f>
        <v>707106.78118654748</v>
      </c>
      <c r="V4" s="2">
        <f>S4*1.35</f>
        <v>24030000</v>
      </c>
      <c r="W4" s="2">
        <f>T4*1.35</f>
        <v>23355000</v>
      </c>
      <c r="X4" s="2">
        <f>AVERAGE(V4:W4)</f>
        <v>23692500</v>
      </c>
      <c r="Y4" s="2">
        <f>_xlfn.STDEV.S(V4:W4)</f>
        <v>477297.07730091957</v>
      </c>
      <c r="Z4" s="2">
        <f>W4*1.35</f>
        <v>31529250.000000004</v>
      </c>
      <c r="AA4" s="2">
        <f>X4*1.35</f>
        <v>31984875.000000004</v>
      </c>
      <c r="AB4" s="2">
        <f>AVERAGE(Z4:AA4)</f>
        <v>31757062.500000004</v>
      </c>
      <c r="AC4" s="2">
        <f>_xlfn.STDEV.S(Z4:AA4)</f>
        <v>322175.52717812074</v>
      </c>
      <c r="AD4" s="2">
        <v>33700000</v>
      </c>
      <c r="AE4" s="2">
        <v>37900000</v>
      </c>
      <c r="AF4" s="2">
        <f>AVERAGE(AD4:AE4)</f>
        <v>35800000</v>
      </c>
      <c r="AG4" s="2">
        <f>_xlfn.STDEV.S(AD4:AE4)</f>
        <v>2969848.4809834994</v>
      </c>
      <c r="AH4" s="2">
        <v>35300000</v>
      </c>
      <c r="AI4" s="2">
        <v>38200000</v>
      </c>
      <c r="AJ4" s="2">
        <f>AVERAGE(AH4:AI4)</f>
        <v>36750000</v>
      </c>
      <c r="AK4" s="2">
        <f>_xlfn.STDEV.S(AH4:AI4)</f>
        <v>2050609.6654409878</v>
      </c>
      <c r="AL4" s="2">
        <v>39700000</v>
      </c>
      <c r="AM4" s="2">
        <v>44100000</v>
      </c>
      <c r="AN4" s="2">
        <f>AVERAGE(AL4:AM4)</f>
        <v>41900000</v>
      </c>
      <c r="AO4" s="2">
        <f>_xlfn.STDEV.S(AL4:AM4)</f>
        <v>3111269.837220809</v>
      </c>
    </row>
    <row r="5" spans="1:41" x14ac:dyDescent="0.2">
      <c r="A5" t="s">
        <v>15</v>
      </c>
      <c r="B5" s="2">
        <v>1000000</v>
      </c>
      <c r="C5" s="2">
        <v>1000000</v>
      </c>
      <c r="D5" s="2">
        <f t="shared" ref="D5:D10" si="0">AVERAGE(B5:C5)</f>
        <v>1000000</v>
      </c>
      <c r="E5" s="2">
        <f t="shared" ref="E5:E10" si="1">_xlfn.STDEV.S(B5:C5)</f>
        <v>0</v>
      </c>
      <c r="F5" s="2">
        <v>1300000</v>
      </c>
      <c r="G5" s="2">
        <v>1410000</v>
      </c>
      <c r="H5" s="2">
        <f t="shared" ref="H5:H10" si="2">AVERAGE(F5:G5)</f>
        <v>1355000</v>
      </c>
      <c r="I5" s="2">
        <f t="shared" ref="I5:I10" si="3">_xlfn.STDEV.S(F5:G5)</f>
        <v>77781.745930520221</v>
      </c>
      <c r="J5" s="2">
        <v>3650000</v>
      </c>
      <c r="K5" s="2">
        <v>2380000</v>
      </c>
      <c r="L5" s="2">
        <f t="shared" ref="L5:L10" si="4">AVERAGE(J5:K5)</f>
        <v>3015000</v>
      </c>
      <c r="M5" s="2">
        <f t="shared" ref="M5:M10" si="5">_xlfn.STDEV.S(J5:K5)</f>
        <v>898025.61210691533</v>
      </c>
      <c r="N5" s="2">
        <v>3510000</v>
      </c>
      <c r="O5" s="2">
        <v>3670000</v>
      </c>
      <c r="P5" s="2">
        <f t="shared" ref="P5:P10" si="6">AVERAGE(N5:O5)</f>
        <v>3590000</v>
      </c>
      <c r="Q5" s="2">
        <f t="shared" ref="Q5:Q10" si="7">_xlfn.STDEV.S(N5:O5)</f>
        <v>113137.0849898476</v>
      </c>
      <c r="R5" s="2">
        <v>5300000</v>
      </c>
      <c r="S5" s="2">
        <v>4700000</v>
      </c>
      <c r="T5" s="2">
        <f t="shared" ref="T5:T10" si="8">AVERAGE(R5:S5)</f>
        <v>5000000</v>
      </c>
      <c r="U5" s="2">
        <f t="shared" ref="U5:U10" si="9">_xlfn.STDEV.S(R5:S5)</f>
        <v>424264.0687119285</v>
      </c>
      <c r="V5" s="2">
        <f>S5*1.35</f>
        <v>6345000</v>
      </c>
      <c r="W5" s="2">
        <f t="shared" ref="W5:W10" si="10">T5*1.35</f>
        <v>6750000</v>
      </c>
      <c r="X5" s="2">
        <f t="shared" ref="X5:X10" si="11">AVERAGE(V5:W5)</f>
        <v>6547500</v>
      </c>
      <c r="Y5" s="2">
        <f t="shared" ref="Y5:Y10" si="12">_xlfn.STDEV.S(V5:W5)</f>
        <v>286378.24638055178</v>
      </c>
      <c r="Z5" s="2">
        <f t="shared" ref="Z5:AA10" si="13">W5*1.35</f>
        <v>9112500</v>
      </c>
      <c r="AA5" s="2">
        <f t="shared" si="13"/>
        <v>8839125</v>
      </c>
      <c r="AB5" s="2">
        <f t="shared" ref="AB5:AB10" si="14">AVERAGE(Z5:AA5)</f>
        <v>8975812.5</v>
      </c>
      <c r="AC5" s="2">
        <f t="shared" ref="AC5:AC10" si="15">_xlfn.STDEV.S(Z5:AA5)</f>
        <v>193305.31630687244</v>
      </c>
      <c r="AD5" s="2">
        <v>12000000</v>
      </c>
      <c r="AE5" s="2">
        <v>13000000</v>
      </c>
      <c r="AF5" s="2">
        <f t="shared" ref="AF5:AF10" si="16">AVERAGE(AD5:AE5)</f>
        <v>12500000</v>
      </c>
      <c r="AG5" s="2">
        <f t="shared" ref="AG5:AG10" si="17">_xlfn.STDEV.S(AD5:AE5)</f>
        <v>707106.78118654748</v>
      </c>
      <c r="AH5" s="2">
        <v>13600000</v>
      </c>
      <c r="AI5" s="2">
        <v>15800000</v>
      </c>
      <c r="AJ5" s="2">
        <f t="shared" ref="AJ5:AJ10" si="18">AVERAGE(AH5:AI5)</f>
        <v>14700000</v>
      </c>
      <c r="AK5" s="2">
        <f t="shared" ref="AK5:AK10" si="19">_xlfn.STDEV.S(AH5:AI5)</f>
        <v>1555634.9186104045</v>
      </c>
      <c r="AL5" s="2">
        <v>20300000</v>
      </c>
      <c r="AM5" s="2">
        <v>24100000</v>
      </c>
      <c r="AN5" s="2">
        <f t="shared" ref="AN5:AN10" si="20">AVERAGE(AL5:AM5)</f>
        <v>22200000</v>
      </c>
      <c r="AO5" s="2">
        <f t="shared" ref="AO5:AO10" si="21">_xlfn.STDEV.S(AL5:AM5)</f>
        <v>2687005.7685088804</v>
      </c>
    </row>
    <row r="6" spans="1:41" x14ac:dyDescent="0.2">
      <c r="A6" t="s">
        <v>16</v>
      </c>
      <c r="B6" s="2">
        <v>1000000</v>
      </c>
      <c r="C6" s="2">
        <v>1000000</v>
      </c>
      <c r="D6" s="2">
        <f t="shared" si="0"/>
        <v>1000000</v>
      </c>
      <c r="E6" s="2">
        <f t="shared" si="1"/>
        <v>0</v>
      </c>
      <c r="F6" s="2">
        <v>1230000</v>
      </c>
      <c r="G6" s="2">
        <v>1170000</v>
      </c>
      <c r="H6" s="2">
        <f t="shared" si="2"/>
        <v>1200000</v>
      </c>
      <c r="I6" s="2">
        <f t="shared" si="3"/>
        <v>42426.406871192848</v>
      </c>
      <c r="J6" s="2">
        <v>2120000</v>
      </c>
      <c r="K6" s="2">
        <v>1930000</v>
      </c>
      <c r="L6" s="2">
        <f t="shared" si="4"/>
        <v>2025000</v>
      </c>
      <c r="M6" s="2">
        <f t="shared" si="5"/>
        <v>134350.28842544404</v>
      </c>
      <c r="N6" s="2">
        <v>3110000</v>
      </c>
      <c r="O6" s="2">
        <v>3100000</v>
      </c>
      <c r="P6" s="2">
        <f t="shared" si="6"/>
        <v>3105000</v>
      </c>
      <c r="Q6" s="2">
        <f t="shared" si="7"/>
        <v>7071.0678118654751</v>
      </c>
      <c r="R6" s="2">
        <v>4870000</v>
      </c>
      <c r="S6" s="2">
        <v>4440000</v>
      </c>
      <c r="T6" s="2">
        <f t="shared" si="8"/>
        <v>4655000</v>
      </c>
      <c r="U6" s="2">
        <f t="shared" si="9"/>
        <v>304055.91591021541</v>
      </c>
      <c r="V6" s="2">
        <f t="shared" ref="V6:V10" si="22">S6*1.35</f>
        <v>5994000</v>
      </c>
      <c r="W6" s="2">
        <f t="shared" si="10"/>
        <v>6284250</v>
      </c>
      <c r="X6" s="2">
        <f t="shared" si="11"/>
        <v>6139125</v>
      </c>
      <c r="Y6" s="2">
        <f t="shared" si="12"/>
        <v>205237.74323939541</v>
      </c>
      <c r="Z6" s="2">
        <f t="shared" si="13"/>
        <v>8483737.5</v>
      </c>
      <c r="AA6" s="2">
        <f t="shared" si="13"/>
        <v>8287818.7500000009</v>
      </c>
      <c r="AB6" s="2">
        <f t="shared" si="14"/>
        <v>8385778.125</v>
      </c>
      <c r="AC6" s="2">
        <f t="shared" si="15"/>
        <v>138535.47668659125</v>
      </c>
      <c r="AD6" s="2">
        <v>8850000</v>
      </c>
      <c r="AE6" s="2">
        <v>8000000</v>
      </c>
      <c r="AF6" s="2">
        <f t="shared" si="16"/>
        <v>8425000</v>
      </c>
      <c r="AG6" s="2">
        <f t="shared" si="17"/>
        <v>601040.76400856534</v>
      </c>
      <c r="AH6" s="2">
        <v>12300000</v>
      </c>
      <c r="AI6" s="2">
        <v>9520000</v>
      </c>
      <c r="AJ6" s="2">
        <f t="shared" si="18"/>
        <v>10910000</v>
      </c>
      <c r="AK6" s="2">
        <f t="shared" si="19"/>
        <v>1965756.8516986021</v>
      </c>
      <c r="AL6" s="2">
        <v>13200000</v>
      </c>
      <c r="AM6" s="2">
        <v>12000000</v>
      </c>
      <c r="AN6" s="2">
        <f t="shared" si="20"/>
        <v>12600000</v>
      </c>
      <c r="AO6" s="2">
        <f t="shared" si="21"/>
        <v>848528.137423857</v>
      </c>
    </row>
    <row r="7" spans="1:41" x14ac:dyDescent="0.2">
      <c r="A7" t="s">
        <v>17</v>
      </c>
      <c r="B7" s="2">
        <v>1000000</v>
      </c>
      <c r="C7" s="2">
        <v>1000000</v>
      </c>
      <c r="D7" s="2">
        <f t="shared" si="0"/>
        <v>1000000</v>
      </c>
      <c r="E7" s="2">
        <f t="shared" si="1"/>
        <v>0</v>
      </c>
      <c r="F7" s="2">
        <v>1590000</v>
      </c>
      <c r="G7" s="2">
        <v>2260000</v>
      </c>
      <c r="H7" s="2">
        <f t="shared" si="2"/>
        <v>1925000</v>
      </c>
      <c r="I7" s="2">
        <f t="shared" si="3"/>
        <v>473761.54339498683</v>
      </c>
      <c r="J7" s="2">
        <v>3580000</v>
      </c>
      <c r="K7" s="2">
        <v>4080000</v>
      </c>
      <c r="L7" s="2">
        <f t="shared" si="4"/>
        <v>3830000</v>
      </c>
      <c r="M7" s="2">
        <f t="shared" si="5"/>
        <v>353553.39059327374</v>
      </c>
      <c r="N7" s="2">
        <v>3810000</v>
      </c>
      <c r="O7" s="2">
        <v>3790000</v>
      </c>
      <c r="P7" s="2">
        <f t="shared" si="6"/>
        <v>3800000</v>
      </c>
      <c r="Q7" s="2">
        <f t="shared" si="7"/>
        <v>14142.13562373095</v>
      </c>
      <c r="R7" s="2">
        <v>3460000</v>
      </c>
      <c r="S7" s="2">
        <v>3600000</v>
      </c>
      <c r="T7" s="2">
        <f t="shared" si="8"/>
        <v>3530000</v>
      </c>
      <c r="U7" s="2">
        <f t="shared" si="9"/>
        <v>98994.949366116649</v>
      </c>
      <c r="V7" s="2">
        <f t="shared" si="22"/>
        <v>4860000</v>
      </c>
      <c r="W7" s="2">
        <f t="shared" si="10"/>
        <v>4765500</v>
      </c>
      <c r="X7" s="2">
        <f t="shared" si="11"/>
        <v>4812750</v>
      </c>
      <c r="Y7" s="2">
        <f t="shared" si="12"/>
        <v>66821.590822128739</v>
      </c>
      <c r="Z7" s="2">
        <f t="shared" si="13"/>
        <v>6433425</v>
      </c>
      <c r="AA7" s="2">
        <f t="shared" si="13"/>
        <v>6497212.5</v>
      </c>
      <c r="AB7" s="2">
        <f t="shared" si="14"/>
        <v>6465318.75</v>
      </c>
      <c r="AC7" s="2">
        <f t="shared" si="15"/>
        <v>45104.573804936903</v>
      </c>
      <c r="AD7" s="2">
        <v>20500000</v>
      </c>
      <c r="AE7" s="2">
        <v>23000000</v>
      </c>
      <c r="AF7" s="2">
        <f t="shared" si="16"/>
        <v>21750000</v>
      </c>
      <c r="AG7" s="2">
        <f t="shared" si="17"/>
        <v>1767766.9529663688</v>
      </c>
      <c r="AH7" s="2">
        <v>28000000</v>
      </c>
      <c r="AI7" s="2">
        <v>32200000</v>
      </c>
      <c r="AJ7" s="2">
        <f t="shared" si="18"/>
        <v>30100000</v>
      </c>
      <c r="AK7" s="2">
        <f t="shared" si="19"/>
        <v>2969848.4809834994</v>
      </c>
      <c r="AL7" s="2">
        <v>41100000</v>
      </c>
      <c r="AM7" s="2">
        <v>44900000</v>
      </c>
      <c r="AN7" s="2">
        <f t="shared" si="20"/>
        <v>43000000</v>
      </c>
      <c r="AO7" s="2">
        <f t="shared" si="21"/>
        <v>2687005.7685088804</v>
      </c>
    </row>
    <row r="8" spans="1:41" x14ac:dyDescent="0.2">
      <c r="A8" t="s">
        <v>18</v>
      </c>
      <c r="B8" s="2">
        <v>1000000</v>
      </c>
      <c r="C8" s="2">
        <v>1000000</v>
      </c>
      <c r="D8" s="2">
        <f t="shared" si="0"/>
        <v>1000000</v>
      </c>
      <c r="E8" s="2">
        <f t="shared" si="1"/>
        <v>0</v>
      </c>
      <c r="F8" s="2">
        <v>1420000</v>
      </c>
      <c r="G8" s="2">
        <v>1290000</v>
      </c>
      <c r="H8" s="2">
        <f t="shared" si="2"/>
        <v>1355000</v>
      </c>
      <c r="I8" s="2">
        <f t="shared" si="3"/>
        <v>91923.881554251173</v>
      </c>
      <c r="J8" s="2">
        <v>2140000</v>
      </c>
      <c r="K8" s="2">
        <v>2160000</v>
      </c>
      <c r="L8" s="2">
        <f t="shared" si="4"/>
        <v>2150000</v>
      </c>
      <c r="M8" s="2">
        <f t="shared" si="5"/>
        <v>14142.13562373095</v>
      </c>
      <c r="N8" s="2">
        <v>2700000</v>
      </c>
      <c r="O8" s="2">
        <v>2960000</v>
      </c>
      <c r="P8" s="2">
        <f t="shared" si="6"/>
        <v>2830000</v>
      </c>
      <c r="Q8" s="2">
        <f t="shared" si="7"/>
        <v>183847.76310850235</v>
      </c>
      <c r="R8" s="2">
        <v>4880000</v>
      </c>
      <c r="S8" s="2">
        <v>4510000</v>
      </c>
      <c r="T8" s="2">
        <f t="shared" si="8"/>
        <v>4695000</v>
      </c>
      <c r="U8" s="2">
        <f t="shared" si="9"/>
        <v>261629.50903902258</v>
      </c>
      <c r="V8" s="2">
        <f t="shared" si="22"/>
        <v>6088500</v>
      </c>
      <c r="W8" s="2">
        <f t="shared" si="10"/>
        <v>6338250</v>
      </c>
      <c r="X8" s="2">
        <f t="shared" si="11"/>
        <v>6213375</v>
      </c>
      <c r="Y8" s="2">
        <f t="shared" si="12"/>
        <v>176599.91860134024</v>
      </c>
      <c r="Z8" s="2">
        <f t="shared" si="13"/>
        <v>8556637.5</v>
      </c>
      <c r="AA8" s="2">
        <f t="shared" si="13"/>
        <v>8388056.2500000009</v>
      </c>
      <c r="AB8" s="2">
        <f t="shared" si="14"/>
        <v>8472346.875</v>
      </c>
      <c r="AC8" s="2">
        <f t="shared" si="15"/>
        <v>119204.94505590401</v>
      </c>
      <c r="AD8" s="2">
        <v>13200000</v>
      </c>
      <c r="AE8" s="2">
        <v>11600000</v>
      </c>
      <c r="AF8" s="2">
        <f t="shared" si="16"/>
        <v>12400000</v>
      </c>
      <c r="AG8" s="2">
        <f t="shared" si="17"/>
        <v>1131370.8498984762</v>
      </c>
      <c r="AH8" s="2">
        <v>17400000</v>
      </c>
      <c r="AI8" s="2">
        <v>17300000</v>
      </c>
      <c r="AJ8" s="2">
        <f t="shared" si="18"/>
        <v>17350000</v>
      </c>
      <c r="AK8" s="2">
        <f t="shared" si="19"/>
        <v>70710.67811865476</v>
      </c>
      <c r="AL8" s="2">
        <v>32800000</v>
      </c>
      <c r="AM8" s="2">
        <v>29400000</v>
      </c>
      <c r="AN8" s="2">
        <f t="shared" si="20"/>
        <v>31100000</v>
      </c>
      <c r="AO8" s="2">
        <f t="shared" si="21"/>
        <v>2404163.0560342614</v>
      </c>
    </row>
    <row r="9" spans="1:41" x14ac:dyDescent="0.2">
      <c r="A9" t="s">
        <v>19</v>
      </c>
      <c r="B9" s="2">
        <v>1000000</v>
      </c>
      <c r="C9" s="2">
        <v>1000000</v>
      </c>
      <c r="D9" s="2">
        <f t="shared" si="0"/>
        <v>1000000</v>
      </c>
      <c r="E9" s="2">
        <f t="shared" si="1"/>
        <v>0</v>
      </c>
      <c r="F9" s="2">
        <v>1280000</v>
      </c>
      <c r="G9" s="2">
        <v>1200000</v>
      </c>
      <c r="H9" s="2">
        <f t="shared" si="2"/>
        <v>1240000</v>
      </c>
      <c r="I9" s="2">
        <f t="shared" si="3"/>
        <v>56568.5424949238</v>
      </c>
      <c r="J9" s="2">
        <v>1630000</v>
      </c>
      <c r="K9" s="2">
        <v>1660000</v>
      </c>
      <c r="L9" s="2">
        <f t="shared" si="4"/>
        <v>1645000</v>
      </c>
      <c r="M9" s="2">
        <f t="shared" si="5"/>
        <v>21213.203435596424</v>
      </c>
      <c r="N9" s="2">
        <v>2280000</v>
      </c>
      <c r="O9" s="2">
        <v>2270000</v>
      </c>
      <c r="P9" s="2">
        <f t="shared" si="6"/>
        <v>2275000</v>
      </c>
      <c r="Q9" s="2">
        <f t="shared" si="7"/>
        <v>7071.0678118654751</v>
      </c>
      <c r="R9" s="2">
        <v>3060000</v>
      </c>
      <c r="S9" s="2">
        <v>3220000</v>
      </c>
      <c r="T9" s="2">
        <f t="shared" si="8"/>
        <v>3140000</v>
      </c>
      <c r="U9" s="2">
        <f t="shared" si="9"/>
        <v>113137.0849898476</v>
      </c>
      <c r="V9" s="2">
        <f t="shared" si="22"/>
        <v>4347000</v>
      </c>
      <c r="W9" s="2">
        <f t="shared" si="10"/>
        <v>4239000</v>
      </c>
      <c r="X9" s="2">
        <f t="shared" si="11"/>
        <v>4293000</v>
      </c>
      <c r="Y9" s="2">
        <f t="shared" si="12"/>
        <v>76367.532368147135</v>
      </c>
      <c r="Z9" s="2">
        <f>W9*1.35</f>
        <v>5722650</v>
      </c>
      <c r="AA9" s="2">
        <f t="shared" si="13"/>
        <v>5795550</v>
      </c>
      <c r="AB9" s="2">
        <f t="shared" si="14"/>
        <v>5759100</v>
      </c>
      <c r="AC9" s="2">
        <f t="shared" si="15"/>
        <v>51548.084348499317</v>
      </c>
      <c r="AD9" s="2">
        <v>8690000</v>
      </c>
      <c r="AE9" s="2">
        <v>8730000</v>
      </c>
      <c r="AF9" s="2">
        <f t="shared" si="16"/>
        <v>8710000</v>
      </c>
      <c r="AG9" s="2">
        <f t="shared" si="17"/>
        <v>28284.2712474619</v>
      </c>
      <c r="AH9" s="2">
        <v>12000000</v>
      </c>
      <c r="AI9" s="2">
        <v>11800000</v>
      </c>
      <c r="AJ9" s="2">
        <f t="shared" si="18"/>
        <v>11900000</v>
      </c>
      <c r="AK9" s="2">
        <f t="shared" si="19"/>
        <v>141421.35623730952</v>
      </c>
      <c r="AL9" s="2">
        <v>22200000</v>
      </c>
      <c r="AM9" s="2">
        <v>21300000</v>
      </c>
      <c r="AN9" s="2">
        <f t="shared" si="20"/>
        <v>21750000</v>
      </c>
      <c r="AO9" s="2">
        <f t="shared" si="21"/>
        <v>636396.10306789272</v>
      </c>
    </row>
    <row r="10" spans="1:41" x14ac:dyDescent="0.2">
      <c r="A10" t="s">
        <v>20</v>
      </c>
      <c r="B10" s="2">
        <v>1000000</v>
      </c>
      <c r="C10" s="2">
        <v>1000000</v>
      </c>
      <c r="D10" s="2">
        <f t="shared" si="0"/>
        <v>1000000</v>
      </c>
      <c r="E10" s="2">
        <f t="shared" si="1"/>
        <v>0</v>
      </c>
      <c r="F10" s="2">
        <v>1300000</v>
      </c>
      <c r="G10" s="2">
        <v>1306000</v>
      </c>
      <c r="H10" s="2">
        <f t="shared" si="2"/>
        <v>1303000</v>
      </c>
      <c r="I10" s="2">
        <f t="shared" si="3"/>
        <v>4242.6406871192848</v>
      </c>
      <c r="J10" s="2">
        <v>2580000</v>
      </c>
      <c r="K10" s="2">
        <v>2604000</v>
      </c>
      <c r="L10" s="2">
        <f t="shared" si="4"/>
        <v>2592000</v>
      </c>
      <c r="M10" s="2">
        <f t="shared" si="5"/>
        <v>16970.562748477139</v>
      </c>
      <c r="N10" s="2">
        <v>4820000</v>
      </c>
      <c r="O10" s="2">
        <v>4900000</v>
      </c>
      <c r="P10" s="2">
        <f t="shared" si="6"/>
        <v>4860000</v>
      </c>
      <c r="Q10" s="2">
        <f t="shared" si="7"/>
        <v>56568.5424949238</v>
      </c>
      <c r="R10" s="2">
        <v>9070000</v>
      </c>
      <c r="S10" s="2">
        <v>9250000</v>
      </c>
      <c r="T10" s="2">
        <f t="shared" si="8"/>
        <v>9160000</v>
      </c>
      <c r="U10" s="2">
        <f t="shared" si="9"/>
        <v>127279.22061357855</v>
      </c>
      <c r="V10" s="2">
        <f t="shared" si="22"/>
        <v>12487500</v>
      </c>
      <c r="W10" s="2">
        <f t="shared" si="10"/>
        <v>12366000</v>
      </c>
      <c r="X10" s="2">
        <f t="shared" si="11"/>
        <v>12426750</v>
      </c>
      <c r="Y10" s="2">
        <f t="shared" si="12"/>
        <v>85913.47391416553</v>
      </c>
      <c r="Z10" s="2">
        <f t="shared" si="13"/>
        <v>16694100.000000002</v>
      </c>
      <c r="AA10" s="2">
        <f t="shared" si="13"/>
        <v>16776112.500000002</v>
      </c>
      <c r="AB10" s="2">
        <f t="shared" si="14"/>
        <v>16735106.250000002</v>
      </c>
      <c r="AC10" s="2">
        <f t="shared" si="15"/>
        <v>57991.59489206173</v>
      </c>
      <c r="AD10" s="2">
        <v>28400000</v>
      </c>
      <c r="AE10" s="2">
        <v>31400000</v>
      </c>
      <c r="AF10" s="2">
        <f t="shared" si="16"/>
        <v>29900000</v>
      </c>
      <c r="AG10" s="2">
        <f t="shared" si="17"/>
        <v>2121320.3435596428</v>
      </c>
      <c r="AH10" s="2">
        <v>33600000</v>
      </c>
      <c r="AI10" s="2">
        <v>35000000</v>
      </c>
      <c r="AJ10" s="2">
        <f t="shared" si="18"/>
        <v>34300000</v>
      </c>
      <c r="AK10" s="2">
        <f t="shared" si="19"/>
        <v>989949.49366116652</v>
      </c>
      <c r="AL10" s="2">
        <v>37300000</v>
      </c>
      <c r="AM10" s="2">
        <v>36800000</v>
      </c>
      <c r="AN10" s="2">
        <f t="shared" si="20"/>
        <v>37050000</v>
      </c>
      <c r="AO10" s="2">
        <f t="shared" si="21"/>
        <v>353553.39059327374</v>
      </c>
    </row>
    <row r="13" spans="1:41" x14ac:dyDescent="0.2">
      <c r="B13" s="1" t="s">
        <v>0</v>
      </c>
      <c r="C13" s="1"/>
      <c r="D13" s="1"/>
      <c r="E13" s="1"/>
      <c r="F13" s="1" t="s">
        <v>1</v>
      </c>
      <c r="G13" s="1"/>
      <c r="H13" s="1"/>
      <c r="I13" s="1"/>
      <c r="J13" s="1" t="s">
        <v>2</v>
      </c>
      <c r="K13" s="1"/>
      <c r="L13" s="1"/>
      <c r="M13" s="1"/>
      <c r="N13" s="1" t="s">
        <v>3</v>
      </c>
      <c r="O13" s="1"/>
      <c r="P13" s="1"/>
      <c r="Q13" s="1"/>
      <c r="R13" s="1" t="s">
        <v>4</v>
      </c>
      <c r="S13" s="1"/>
      <c r="T13" s="1"/>
      <c r="U13" s="1"/>
      <c r="V13" s="1" t="s">
        <v>5</v>
      </c>
      <c r="W13" s="1"/>
      <c r="X13" s="1"/>
      <c r="Y13" s="1"/>
      <c r="Z13" s="1" t="s">
        <v>6</v>
      </c>
      <c r="AA13" s="1"/>
      <c r="AB13" s="1"/>
      <c r="AC13" s="1"/>
      <c r="AD13" s="1" t="s">
        <v>7</v>
      </c>
      <c r="AE13" s="1"/>
      <c r="AF13" s="1"/>
      <c r="AG13" s="1"/>
      <c r="AH13" s="1" t="s">
        <v>8</v>
      </c>
      <c r="AI13" s="1"/>
      <c r="AJ13" s="1"/>
      <c r="AK13" s="1"/>
      <c r="AL13" s="1" t="s">
        <v>9</v>
      </c>
      <c r="AM13" s="1"/>
      <c r="AN13" s="1"/>
      <c r="AO13" s="1"/>
    </row>
    <row r="14" spans="1:41" x14ac:dyDescent="0.2">
      <c r="B14" t="s">
        <v>10</v>
      </c>
      <c r="C14" t="s">
        <v>11</v>
      </c>
      <c r="D14" t="s">
        <v>12</v>
      </c>
      <c r="E14" t="s">
        <v>13</v>
      </c>
      <c r="F14" t="s">
        <v>10</v>
      </c>
      <c r="G14" t="s">
        <v>11</v>
      </c>
      <c r="H14" t="s">
        <v>12</v>
      </c>
      <c r="I14" t="s">
        <v>13</v>
      </c>
      <c r="J14" t="s">
        <v>10</v>
      </c>
      <c r="K14" t="s">
        <v>11</v>
      </c>
      <c r="L14" t="s">
        <v>12</v>
      </c>
      <c r="M14" t="s">
        <v>13</v>
      </c>
      <c r="N14" t="s">
        <v>10</v>
      </c>
      <c r="O14" t="s">
        <v>11</v>
      </c>
      <c r="P14" t="s">
        <v>12</v>
      </c>
      <c r="Q14" t="s">
        <v>13</v>
      </c>
      <c r="R14" t="s">
        <v>10</v>
      </c>
      <c r="S14" t="s">
        <v>11</v>
      </c>
      <c r="T14" t="s">
        <v>12</v>
      </c>
      <c r="U14" t="s">
        <v>13</v>
      </c>
      <c r="V14" t="s">
        <v>10</v>
      </c>
      <c r="W14" t="s">
        <v>11</v>
      </c>
      <c r="X14" t="s">
        <v>12</v>
      </c>
      <c r="Y14" t="s">
        <v>13</v>
      </c>
      <c r="Z14" t="s">
        <v>10</v>
      </c>
      <c r="AA14" t="s">
        <v>11</v>
      </c>
      <c r="AB14" t="s">
        <v>12</v>
      </c>
      <c r="AC14" t="s">
        <v>13</v>
      </c>
      <c r="AD14" t="s">
        <v>10</v>
      </c>
      <c r="AE14" t="s">
        <v>11</v>
      </c>
      <c r="AF14" t="s">
        <v>12</v>
      </c>
      <c r="AG14" t="s">
        <v>13</v>
      </c>
      <c r="AH14" t="s">
        <v>10</v>
      </c>
      <c r="AI14" t="s">
        <v>11</v>
      </c>
      <c r="AJ14" t="s">
        <v>12</v>
      </c>
      <c r="AK14" t="s">
        <v>13</v>
      </c>
      <c r="AL14" t="s">
        <v>10</v>
      </c>
      <c r="AM14" t="s">
        <v>11</v>
      </c>
      <c r="AN14" t="s">
        <v>12</v>
      </c>
      <c r="AO14" t="s">
        <v>13</v>
      </c>
    </row>
    <row r="15" spans="1:41" x14ac:dyDescent="0.2">
      <c r="A15" t="s">
        <v>21</v>
      </c>
      <c r="B15" s="3">
        <v>1</v>
      </c>
      <c r="C15" s="3">
        <v>1</v>
      </c>
      <c r="D15" s="3">
        <f t="shared" ref="D15" si="23">AVERAGE(B15:C15)</f>
        <v>1</v>
      </c>
      <c r="E15" s="3">
        <f t="shared" ref="E15" si="24">_xlfn.STDEV.S(B15:C15)</f>
        <v>0</v>
      </c>
      <c r="F15" s="3">
        <v>1.3</v>
      </c>
      <c r="G15" s="3">
        <v>1.31</v>
      </c>
      <c r="H15" s="3">
        <f t="shared" ref="H15" si="25">AVERAGE(F15:G15)</f>
        <v>1.3050000000000002</v>
      </c>
      <c r="I15" s="3">
        <f t="shared" ref="I15" si="26">_xlfn.STDEV.S(F15:G15)</f>
        <v>7.0710678118654814E-3</v>
      </c>
      <c r="J15" s="3">
        <v>2.58</v>
      </c>
      <c r="K15" s="3">
        <v>2.6</v>
      </c>
      <c r="L15" s="3">
        <f t="shared" ref="L15" si="27">AVERAGE(J15:K15)</f>
        <v>2.59</v>
      </c>
      <c r="M15" s="3">
        <f t="shared" ref="M15" si="28">_xlfn.STDEV.S(J15:K15)</f>
        <v>1.4142135623730963E-2</v>
      </c>
      <c r="N15" s="3">
        <v>4.82</v>
      </c>
      <c r="O15" s="3">
        <v>4.9000000000000004</v>
      </c>
      <c r="P15" s="3">
        <f t="shared" ref="P15" si="29">AVERAGE(N15:O15)</f>
        <v>4.8600000000000003</v>
      </c>
      <c r="Q15" s="3">
        <f t="shared" ref="Q15" si="30">_xlfn.STDEV.S(N15:O15)</f>
        <v>5.6568542494923851E-2</v>
      </c>
      <c r="R15" s="3">
        <v>9.07</v>
      </c>
      <c r="S15" s="3">
        <v>9.25</v>
      </c>
      <c r="T15" s="3">
        <f t="shared" ref="T15" si="31">AVERAGE(R15:S15)</f>
        <v>9.16</v>
      </c>
      <c r="U15" s="3">
        <f t="shared" ref="U15" si="32">_xlfn.STDEV.S(R15:S15)</f>
        <v>0.12727922061357835</v>
      </c>
      <c r="V15" s="3">
        <v>12.5</v>
      </c>
      <c r="W15" s="3">
        <f t="shared" ref="W15" si="33">T15*1.35</f>
        <v>12.366000000000001</v>
      </c>
      <c r="X15" s="3">
        <f t="shared" ref="X15" si="34">AVERAGE(V15:W15)</f>
        <v>12.433</v>
      </c>
      <c r="Y15" s="3">
        <f t="shared" ref="Y15" si="35">_xlfn.STDEV.S(V15:W15)</f>
        <v>9.4752308678996353E-2</v>
      </c>
      <c r="Z15" s="3">
        <f t="shared" ref="Z15:AA15" si="36">W15*1.35</f>
        <v>16.694100000000002</v>
      </c>
      <c r="AA15" s="3">
        <f t="shared" si="36"/>
        <v>16.784549999999999</v>
      </c>
      <c r="AB15" s="3">
        <f t="shared" ref="AB15" si="37">AVERAGE(Z15:AA15)</f>
        <v>16.739325000000001</v>
      </c>
      <c r="AC15" s="3">
        <f t="shared" ref="AC15" si="38">_xlfn.STDEV.S(Z15:AA15)</f>
        <v>6.3957808358321128E-2</v>
      </c>
      <c r="AD15" s="3">
        <v>28.4</v>
      </c>
      <c r="AE15" s="3">
        <v>31.4</v>
      </c>
      <c r="AF15" s="3">
        <f t="shared" ref="AF15" si="39">AVERAGE(AD15:AE15)</f>
        <v>29.9</v>
      </c>
      <c r="AG15" s="3">
        <f t="shared" ref="AG15" si="40">_xlfn.STDEV.S(AD15:AE15)</f>
        <v>2.1213203435596424</v>
      </c>
      <c r="AH15" s="3">
        <v>33.6</v>
      </c>
      <c r="AI15" s="3">
        <v>35</v>
      </c>
      <c r="AJ15" s="3">
        <f t="shared" ref="AJ15" si="41">AVERAGE(AH15:AI15)</f>
        <v>34.299999999999997</v>
      </c>
      <c r="AK15" s="3">
        <f t="shared" ref="AK15" si="42">_xlfn.STDEV.S(AH15:AI15)</f>
        <v>0.98994949366116547</v>
      </c>
      <c r="AL15" s="3">
        <v>37.299999999999997</v>
      </c>
      <c r="AM15" s="3">
        <v>36.799999999999997</v>
      </c>
      <c r="AN15" s="3">
        <f t="shared" ref="AN15" si="43">AVERAGE(AL15:AM15)</f>
        <v>37.049999999999997</v>
      </c>
      <c r="AO15" s="3">
        <f t="shared" ref="AO15" si="44">_xlfn.STDEV.S(AL15:AM15)</f>
        <v>0.35355339059327379</v>
      </c>
    </row>
    <row r="16" spans="1:41" x14ac:dyDescent="0.2">
      <c r="A16" t="s">
        <v>22</v>
      </c>
      <c r="B16" s="3">
        <v>1</v>
      </c>
      <c r="C16" s="3">
        <v>1</v>
      </c>
      <c r="D16" s="3">
        <f>AVERAGE(B16:C16)</f>
        <v>1</v>
      </c>
      <c r="E16" s="3">
        <f>_xlfn.STDEV.S(B16:C16)</f>
        <v>0</v>
      </c>
      <c r="F16" s="3">
        <v>1.8</v>
      </c>
      <c r="G16" s="3">
        <v>1.89</v>
      </c>
      <c r="H16" s="3">
        <f>AVERAGE(F16:G16)</f>
        <v>1.845</v>
      </c>
      <c r="I16" s="3">
        <f>_xlfn.STDEV.S(F16:G16)</f>
        <v>6.3639610306789177E-2</v>
      </c>
      <c r="J16" s="3">
        <v>4.34</v>
      </c>
      <c r="K16" s="3">
        <v>4.76</v>
      </c>
      <c r="L16" s="3">
        <f>AVERAGE(J16:K16)</f>
        <v>4.55</v>
      </c>
      <c r="M16" s="3">
        <f>_xlfn.STDEV.S(J16:K16)</f>
        <v>0.29698484809834991</v>
      </c>
      <c r="N16" s="3">
        <v>9.57</v>
      </c>
      <c r="O16" s="3">
        <v>9.56</v>
      </c>
      <c r="P16" s="3">
        <f>AVERAGE(N16:O16)</f>
        <v>9.5650000000000013</v>
      </c>
      <c r="Q16" s="3">
        <f>_xlfn.STDEV.S(N16:O16)</f>
        <v>7.0710678118653244E-3</v>
      </c>
      <c r="R16" s="3">
        <v>16.8</v>
      </c>
      <c r="S16" s="3">
        <v>17.8</v>
      </c>
      <c r="T16" s="3">
        <f>AVERAGE(R16:S16)</f>
        <v>17.3</v>
      </c>
      <c r="U16" s="3">
        <f>_xlfn.STDEV.S(R16:S16)</f>
        <v>0.70710678118654757</v>
      </c>
      <c r="V16" s="3">
        <v>24</v>
      </c>
      <c r="W16" s="3">
        <f>T16*1.35</f>
        <v>23.355000000000004</v>
      </c>
      <c r="X16" s="3">
        <f>AVERAGE(V16:W16)</f>
        <v>23.677500000000002</v>
      </c>
      <c r="Y16" s="3">
        <f>_xlfn.STDEV.S(V16:W16)</f>
        <v>0.45608387386532034</v>
      </c>
      <c r="Z16" s="3">
        <f>W16*1.35</f>
        <v>31.529250000000008</v>
      </c>
      <c r="AA16" s="3">
        <f>X16*1.35</f>
        <v>31.964625000000005</v>
      </c>
      <c r="AB16" s="3">
        <f>AVERAGE(Z16:AA16)</f>
        <v>31.746937500000008</v>
      </c>
      <c r="AC16" s="3">
        <f>_xlfn.STDEV.S(Z16:AA16)</f>
        <v>0.30785661485909099</v>
      </c>
      <c r="AD16" s="3">
        <v>33.700000000000003</v>
      </c>
      <c r="AE16" s="3">
        <v>37.9</v>
      </c>
      <c r="AF16" s="3">
        <f>AVERAGE(AD16:AE16)</f>
        <v>35.799999999999997</v>
      </c>
      <c r="AG16" s="3">
        <f>_xlfn.STDEV.S(AD16:AE16)</f>
        <v>2.9698484809834969</v>
      </c>
      <c r="AH16" s="3">
        <v>35.299999999999997</v>
      </c>
      <c r="AI16" s="3">
        <v>38.200000000000003</v>
      </c>
      <c r="AJ16" s="3">
        <f>AVERAGE(AH16:AI16)</f>
        <v>36.75</v>
      </c>
      <c r="AK16" s="3">
        <f>_xlfn.STDEV.S(AH16:AI16)</f>
        <v>2.0506096654409918</v>
      </c>
      <c r="AL16" s="3">
        <v>39.700000000000003</v>
      </c>
      <c r="AM16" s="3">
        <v>44.1</v>
      </c>
      <c r="AN16" s="3">
        <f>AVERAGE(AL16:AM16)</f>
        <v>41.900000000000006</v>
      </c>
      <c r="AO16" s="3">
        <f>_xlfn.STDEV.S(AL16:AM16)</f>
        <v>3.1112698372208079</v>
      </c>
    </row>
    <row r="17" spans="1:41" x14ac:dyDescent="0.2">
      <c r="A17" t="s">
        <v>23</v>
      </c>
      <c r="B17" s="3">
        <f>1000000/ 1000000</f>
        <v>1</v>
      </c>
      <c r="C17" s="3">
        <f>1000000/ 1000000</f>
        <v>1</v>
      </c>
      <c r="D17" s="3">
        <f t="shared" ref="D17:D18" si="45">AVERAGE(B17:C17)</f>
        <v>1</v>
      </c>
      <c r="E17" s="3">
        <f t="shared" ref="E17:E18" si="46">_xlfn.STDEV.S(B17:C17)</f>
        <v>0</v>
      </c>
      <c r="F17" s="3">
        <f>1300000/1000000</f>
        <v>1.3</v>
      </c>
      <c r="G17" s="3">
        <v>1.4</v>
      </c>
      <c r="H17" s="3">
        <f t="shared" ref="H17:H18" si="47">AVERAGE(F17:G17)</f>
        <v>1.35</v>
      </c>
      <c r="I17" s="3">
        <f t="shared" ref="I17:I18" si="48">_xlfn.STDEV.S(F17:G17)</f>
        <v>7.0710678118654655E-2</v>
      </c>
      <c r="J17" s="3">
        <v>3.65</v>
      </c>
      <c r="K17" s="3">
        <v>2.38</v>
      </c>
      <c r="L17" s="3">
        <f t="shared" ref="L17:L18" si="49">AVERAGE(J17:K17)</f>
        <v>3.0149999999999997</v>
      </c>
      <c r="M17" s="3">
        <f t="shared" ref="M17:M18" si="50">_xlfn.STDEV.S(J17:K17)</f>
        <v>0.89802561210691634</v>
      </c>
      <c r="N17" s="3">
        <v>3.51</v>
      </c>
      <c r="O17" s="3">
        <v>3.67</v>
      </c>
      <c r="P17" s="3">
        <f t="shared" ref="P17:P18" si="51">AVERAGE(N17:O17)</f>
        <v>3.59</v>
      </c>
      <c r="Q17" s="3">
        <f t="shared" ref="Q17:Q18" si="52">_xlfn.STDEV.S(N17:O17)</f>
        <v>0.1131370849898477</v>
      </c>
      <c r="R17" s="3">
        <v>5.3</v>
      </c>
      <c r="S17" s="3">
        <v>4.7</v>
      </c>
      <c r="T17" s="3">
        <f t="shared" ref="T17:T18" si="53">AVERAGE(R17:S17)</f>
        <v>5</v>
      </c>
      <c r="U17" s="3">
        <f t="shared" ref="U17:U18" si="54">_xlfn.STDEV.S(R17:S17)</f>
        <v>0.42426406871192829</v>
      </c>
      <c r="V17" s="3">
        <f>S17*1.35</f>
        <v>6.3450000000000006</v>
      </c>
      <c r="W17" s="3">
        <f t="shared" ref="W17:W18" si="55">T17*1.35</f>
        <v>6.75</v>
      </c>
      <c r="X17" s="3">
        <f t="shared" ref="X17:X18" si="56">AVERAGE(V17:W17)</f>
        <v>6.5475000000000003</v>
      </c>
      <c r="Y17" s="3">
        <f t="shared" ref="Y17:Y18" si="57">_xlfn.STDEV.S(V17:W17)</f>
        <v>0.28637824638055132</v>
      </c>
      <c r="Z17" s="3">
        <f t="shared" ref="Z17:AA18" si="58">W17*1.35</f>
        <v>9.1125000000000007</v>
      </c>
      <c r="AA17" s="3">
        <f t="shared" si="58"/>
        <v>8.839125000000001</v>
      </c>
      <c r="AB17" s="3">
        <f t="shared" ref="AB17:AB18" si="59">AVERAGE(Z17:AA17)</f>
        <v>8.9758125</v>
      </c>
      <c r="AC17" s="3">
        <f t="shared" ref="AC17:AC18" si="60">_xlfn.STDEV.S(Z17:AA17)</f>
        <v>0.19330531630687223</v>
      </c>
      <c r="AD17" s="3">
        <v>12</v>
      </c>
      <c r="AE17" s="3">
        <v>13</v>
      </c>
      <c r="AF17" s="3">
        <f t="shared" ref="AF17:AF18" si="61">AVERAGE(AD17:AE17)</f>
        <v>12.5</v>
      </c>
      <c r="AG17" s="3">
        <f t="shared" ref="AG17:AG18" si="62">_xlfn.STDEV.S(AD17:AE17)</f>
        <v>0.70710678118654757</v>
      </c>
      <c r="AH17" s="3">
        <v>13.6</v>
      </c>
      <c r="AI17" s="3">
        <v>15.8</v>
      </c>
      <c r="AJ17" s="3">
        <f t="shared" ref="AJ17:AJ18" si="63">AVERAGE(AH17:AI17)</f>
        <v>14.7</v>
      </c>
      <c r="AK17" s="3">
        <f t="shared" ref="AK17:AK18" si="64">_xlfn.STDEV.S(AH17:AI17)</f>
        <v>1.5556349186104055</v>
      </c>
      <c r="AL17" s="3">
        <v>20.3</v>
      </c>
      <c r="AM17" s="3">
        <v>24.1</v>
      </c>
      <c r="AN17" s="3">
        <f t="shared" ref="AN17:AN18" si="65">AVERAGE(AL17:AM17)</f>
        <v>22.200000000000003</v>
      </c>
      <c r="AO17" s="3">
        <f t="shared" ref="AO17:AO18" si="66">_xlfn.STDEV.S(AL17:AM17)</f>
        <v>2.6870057685088811</v>
      </c>
    </row>
    <row r="18" spans="1:41" x14ac:dyDescent="0.2">
      <c r="A18" t="s">
        <v>24</v>
      </c>
      <c r="B18" s="3">
        <f>1000000/ 1000000</f>
        <v>1</v>
      </c>
      <c r="C18" s="3">
        <f>1000000/ 1000000</f>
        <v>1</v>
      </c>
      <c r="D18" s="3">
        <f t="shared" si="45"/>
        <v>1</v>
      </c>
      <c r="E18" s="3">
        <f t="shared" si="46"/>
        <v>0</v>
      </c>
      <c r="F18" s="3">
        <v>1.28</v>
      </c>
      <c r="G18" s="3">
        <v>1.2</v>
      </c>
      <c r="H18" s="3">
        <f t="shared" si="47"/>
        <v>1.24</v>
      </c>
      <c r="I18" s="3">
        <f t="shared" si="48"/>
        <v>5.6568542494923851E-2</v>
      </c>
      <c r="J18" s="3">
        <v>1.63</v>
      </c>
      <c r="K18" s="3">
        <v>1.66</v>
      </c>
      <c r="L18" s="3">
        <f t="shared" si="49"/>
        <v>1.645</v>
      </c>
      <c r="M18" s="3">
        <f t="shared" si="50"/>
        <v>2.1213203435596444E-2</v>
      </c>
      <c r="N18" s="3">
        <v>2.2799999999999998</v>
      </c>
      <c r="O18" s="3">
        <v>2.27</v>
      </c>
      <c r="P18" s="3">
        <f t="shared" si="51"/>
        <v>2.2749999999999999</v>
      </c>
      <c r="Q18" s="3">
        <f t="shared" si="52"/>
        <v>7.0710678118653244E-3</v>
      </c>
      <c r="R18" s="3">
        <v>3.06</v>
      </c>
      <c r="S18" s="3">
        <v>3.22</v>
      </c>
      <c r="T18" s="3">
        <f t="shared" si="53"/>
        <v>3.14</v>
      </c>
      <c r="U18" s="3">
        <f t="shared" si="54"/>
        <v>0.1131370849898477</v>
      </c>
      <c r="V18" s="3">
        <f t="shared" ref="V18" si="67">S18*1.35</f>
        <v>4.3470000000000004</v>
      </c>
      <c r="W18" s="3">
        <f t="shared" si="55"/>
        <v>4.2390000000000008</v>
      </c>
      <c r="X18" s="3">
        <f t="shared" si="56"/>
        <v>4.293000000000001</v>
      </c>
      <c r="Y18" s="3">
        <f t="shared" si="57"/>
        <v>7.636753236814689E-2</v>
      </c>
      <c r="Z18" s="3">
        <f>W18*1.35</f>
        <v>5.7226500000000016</v>
      </c>
      <c r="AA18" s="3">
        <f t="shared" si="58"/>
        <v>5.7955500000000022</v>
      </c>
      <c r="AB18" s="3">
        <f t="shared" si="59"/>
        <v>5.7591000000000019</v>
      </c>
      <c r="AC18" s="3">
        <f t="shared" si="60"/>
        <v>5.1548084348499765E-2</v>
      </c>
      <c r="AD18" s="3">
        <v>8.69</v>
      </c>
      <c r="AE18" s="3">
        <v>8.73</v>
      </c>
      <c r="AF18" s="3">
        <f t="shared" si="61"/>
        <v>8.7100000000000009</v>
      </c>
      <c r="AG18" s="3">
        <f t="shared" si="62"/>
        <v>2.8284271247462554E-2</v>
      </c>
      <c r="AH18" s="3">
        <v>12</v>
      </c>
      <c r="AI18" s="3">
        <v>11.8</v>
      </c>
      <c r="AJ18" s="3">
        <f t="shared" si="63"/>
        <v>11.9</v>
      </c>
      <c r="AK18" s="3">
        <f t="shared" si="64"/>
        <v>0.141421356237309</v>
      </c>
      <c r="AL18" s="3">
        <v>22.2</v>
      </c>
      <c r="AM18" s="3">
        <v>21.3</v>
      </c>
      <c r="AN18" s="3">
        <f t="shared" si="65"/>
        <v>21.75</v>
      </c>
      <c r="AO18" s="3">
        <f t="shared" si="66"/>
        <v>0.63639610306789174</v>
      </c>
    </row>
  </sheetData>
  <mergeCells count="20">
    <mergeCell ref="Z13:AC13"/>
    <mergeCell ref="AD13:AG13"/>
    <mergeCell ref="AH13:AK13"/>
    <mergeCell ref="AL13:AO13"/>
    <mergeCell ref="Z2:AC2"/>
    <mergeCell ref="AD2:AG2"/>
    <mergeCell ref="AH2:AK2"/>
    <mergeCell ref="AL2:AO2"/>
    <mergeCell ref="B13:E13"/>
    <mergeCell ref="F13:I13"/>
    <mergeCell ref="J13:M13"/>
    <mergeCell ref="N13:Q13"/>
    <mergeCell ref="R13:U13"/>
    <mergeCell ref="V13:Y13"/>
    <mergeCell ref="B2:E2"/>
    <mergeCell ref="F2:I2"/>
    <mergeCell ref="J2:M2"/>
    <mergeCell ref="N2:Q2"/>
    <mergeCell ref="R2:U2"/>
    <mergeCell ref="V2:Y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088AC-80FD-9849-ACD5-E7BC8C76F6B5}">
  <dimension ref="A1:AA81"/>
  <sheetViews>
    <sheetView workbookViewId="0">
      <selection activeCell="D68" sqref="D68"/>
    </sheetView>
  </sheetViews>
  <sheetFormatPr baseColWidth="10" defaultRowHeight="16" x14ac:dyDescent="0.2"/>
  <cols>
    <col min="3" max="3" width="16.5" customWidth="1"/>
    <col min="4" max="4" width="15.6640625" customWidth="1"/>
    <col min="5" max="5" width="16.5" customWidth="1"/>
    <col min="6" max="6" width="22.83203125" customWidth="1"/>
  </cols>
  <sheetData>
    <row r="1" spans="1:27" x14ac:dyDescent="0.2">
      <c r="A1" s="4" t="s">
        <v>21</v>
      </c>
      <c r="B1" s="4"/>
      <c r="C1" s="4" t="s">
        <v>25</v>
      </c>
      <c r="D1" s="4"/>
      <c r="E1" s="4" t="s">
        <v>23</v>
      </c>
      <c r="F1" s="4"/>
      <c r="H1" s="4" t="s">
        <v>21</v>
      </c>
      <c r="I1" s="4"/>
      <c r="J1" s="4" t="s">
        <v>25</v>
      </c>
      <c r="K1" s="4"/>
      <c r="L1" s="4" t="s">
        <v>23</v>
      </c>
      <c r="M1" s="4"/>
      <c r="O1" s="4" t="s">
        <v>21</v>
      </c>
      <c r="P1" s="4"/>
      <c r="Q1" s="4" t="s">
        <v>25</v>
      </c>
      <c r="R1" s="4"/>
      <c r="S1" s="4" t="s">
        <v>23</v>
      </c>
      <c r="T1" s="4"/>
      <c r="V1" s="4" t="s">
        <v>21</v>
      </c>
      <c r="W1" s="4"/>
      <c r="X1" s="4" t="s">
        <v>25</v>
      </c>
      <c r="Y1" s="4"/>
      <c r="Z1" s="4" t="s">
        <v>23</v>
      </c>
      <c r="AA1" s="4"/>
    </row>
    <row r="3" spans="1:27" x14ac:dyDescent="0.2">
      <c r="A3" t="s">
        <v>26</v>
      </c>
      <c r="B3">
        <v>37310000</v>
      </c>
      <c r="C3" t="s">
        <v>26</v>
      </c>
      <c r="D3">
        <v>41426666.666666664</v>
      </c>
      <c r="E3" t="s">
        <v>26</v>
      </c>
      <c r="F3">
        <v>24746666.666666668</v>
      </c>
      <c r="H3" t="s">
        <v>26</v>
      </c>
      <c r="I3">
        <v>53746666.666666664</v>
      </c>
      <c r="J3" t="s">
        <v>26</v>
      </c>
      <c r="K3">
        <v>69133333.333333328</v>
      </c>
      <c r="L3" t="s">
        <v>26</v>
      </c>
      <c r="M3">
        <v>23150000</v>
      </c>
      <c r="O3" t="s">
        <v>26</v>
      </c>
      <c r="P3">
        <v>71533333.333333328</v>
      </c>
      <c r="Q3" t="s">
        <v>26</v>
      </c>
      <c r="R3">
        <v>86223333.333333328</v>
      </c>
      <c r="S3" t="s">
        <v>26</v>
      </c>
      <c r="T3">
        <v>33756666.666666664</v>
      </c>
      <c r="V3" t="s">
        <v>26</v>
      </c>
      <c r="W3">
        <v>74976666.666666672</v>
      </c>
      <c r="X3" t="s">
        <v>26</v>
      </c>
      <c r="Y3">
        <v>86173333.333333328</v>
      </c>
      <c r="Z3" t="s">
        <v>26</v>
      </c>
      <c r="AA3">
        <v>47833333.333333336</v>
      </c>
    </row>
    <row r="4" spans="1:27" x14ac:dyDescent="0.2">
      <c r="A4" t="s">
        <v>27</v>
      </c>
      <c r="B4">
        <v>1827794.6638868747</v>
      </c>
      <c r="C4" t="s">
        <v>27</v>
      </c>
      <c r="D4">
        <v>3336416.9070692942</v>
      </c>
      <c r="E4" t="s">
        <v>27</v>
      </c>
      <c r="F4">
        <v>1923160.0152988983</v>
      </c>
      <c r="H4" t="s">
        <v>27</v>
      </c>
      <c r="I4">
        <v>2342806.9584249668</v>
      </c>
      <c r="J4" t="s">
        <v>27</v>
      </c>
      <c r="K4">
        <v>576666.66666666663</v>
      </c>
      <c r="L4" t="s">
        <v>27</v>
      </c>
      <c r="M4">
        <v>2042947.2174614139</v>
      </c>
      <c r="O4" t="s">
        <v>27</v>
      </c>
      <c r="P4">
        <v>3969098.6942181778</v>
      </c>
      <c r="Q4" t="s">
        <v>27</v>
      </c>
      <c r="R4">
        <v>1587874.1903703974</v>
      </c>
      <c r="S4" t="s">
        <v>27</v>
      </c>
      <c r="T4">
        <v>3483304.6250810572</v>
      </c>
      <c r="V4" t="s">
        <v>27</v>
      </c>
      <c r="W4">
        <v>2405551.4498297013</v>
      </c>
      <c r="X4" t="s">
        <v>27</v>
      </c>
      <c r="Y4">
        <v>2804736.0739371618</v>
      </c>
      <c r="Z4" t="s">
        <v>27</v>
      </c>
      <c r="AA4">
        <v>4512949.2697249735</v>
      </c>
    </row>
    <row r="5" spans="1:27" x14ac:dyDescent="0.2">
      <c r="A5" t="s">
        <v>28</v>
      </c>
      <c r="B5">
        <v>36060000</v>
      </c>
      <c r="C5" t="s">
        <v>28</v>
      </c>
      <c r="D5">
        <v>41670000</v>
      </c>
      <c r="E5" t="s">
        <v>28</v>
      </c>
      <c r="F5">
        <v>25910000</v>
      </c>
      <c r="H5" t="s">
        <v>28</v>
      </c>
      <c r="I5">
        <v>54600000</v>
      </c>
      <c r="J5" t="s">
        <v>28</v>
      </c>
      <c r="K5">
        <v>69710000</v>
      </c>
      <c r="L5" t="s">
        <v>28</v>
      </c>
      <c r="M5">
        <v>22350000</v>
      </c>
      <c r="O5" t="s">
        <v>28</v>
      </c>
      <c r="P5">
        <v>73980000</v>
      </c>
      <c r="Q5" t="s">
        <v>28</v>
      </c>
      <c r="R5">
        <v>85510000</v>
      </c>
      <c r="S5" t="s">
        <v>28</v>
      </c>
      <c r="T5">
        <v>35920000</v>
      </c>
      <c r="V5" t="s">
        <v>28</v>
      </c>
      <c r="W5">
        <v>76730000</v>
      </c>
      <c r="X5" t="s">
        <v>28</v>
      </c>
      <c r="Y5">
        <v>84870000</v>
      </c>
      <c r="Z5" t="s">
        <v>28</v>
      </c>
      <c r="AA5">
        <v>44960000</v>
      </c>
    </row>
    <row r="6" spans="1:27" x14ac:dyDescent="0.2">
      <c r="A6" t="s">
        <v>29</v>
      </c>
      <c r="B6">
        <v>3165833.2236553458</v>
      </c>
      <c r="C6" t="s">
        <v>29</v>
      </c>
      <c r="D6">
        <v>5778843.5982758263</v>
      </c>
      <c r="E6" t="s">
        <v>29</v>
      </c>
      <c r="F6">
        <v>3331010.8575826311</v>
      </c>
      <c r="H6" t="s">
        <v>29</v>
      </c>
      <c r="I6">
        <v>4057860.6843179488</v>
      </c>
      <c r="J6" t="s">
        <v>29</v>
      </c>
      <c r="K6">
        <v>998815.96569805255</v>
      </c>
      <c r="L6" t="s">
        <v>29</v>
      </c>
      <c r="M6">
        <v>3538488.3778246325</v>
      </c>
      <c r="O6" t="s">
        <v>29</v>
      </c>
      <c r="P6">
        <v>6874680.5986411711</v>
      </c>
      <c r="Q6" t="s">
        <v>29</v>
      </c>
      <c r="R6">
        <v>2750278.7737488239</v>
      </c>
      <c r="S6" t="s">
        <v>29</v>
      </c>
      <c r="T6">
        <v>6033260.58888005</v>
      </c>
      <c r="V6" t="s">
        <v>29</v>
      </c>
      <c r="W6">
        <v>4166537.3313260176</v>
      </c>
      <c r="X6" t="s">
        <v>29</v>
      </c>
      <c r="Y6">
        <v>4857945.3818804231</v>
      </c>
      <c r="Z6" t="s">
        <v>29</v>
      </c>
      <c r="AA6">
        <v>7816657.4271445144</v>
      </c>
    </row>
    <row r="7" spans="1:27" x14ac:dyDescent="0.2">
      <c r="A7" t="s">
        <v>30</v>
      </c>
      <c r="B7">
        <v>10022500000000</v>
      </c>
      <c r="C7" t="s">
        <v>30</v>
      </c>
      <c r="D7">
        <v>33395033333333.5</v>
      </c>
      <c r="E7" t="s">
        <v>30</v>
      </c>
      <c r="F7">
        <v>11095633333333.375</v>
      </c>
      <c r="H7" t="s">
        <v>30</v>
      </c>
      <c r="I7">
        <v>16466233333333.332</v>
      </c>
      <c r="J7" t="s">
        <v>30</v>
      </c>
      <c r="K7">
        <v>997633333333.33337</v>
      </c>
      <c r="L7" t="s">
        <v>30</v>
      </c>
      <c r="M7">
        <v>12520900000000</v>
      </c>
      <c r="O7" t="s">
        <v>30</v>
      </c>
      <c r="P7">
        <v>47261233333333.328</v>
      </c>
      <c r="Q7" t="s">
        <v>30</v>
      </c>
      <c r="R7">
        <v>7564033333333.334</v>
      </c>
      <c r="S7" t="s">
        <v>30</v>
      </c>
      <c r="T7">
        <v>36400233333333.25</v>
      </c>
      <c r="V7" t="s">
        <v>30</v>
      </c>
      <c r="W7">
        <v>17360033333333.332</v>
      </c>
      <c r="X7" t="s">
        <v>30</v>
      </c>
      <c r="Y7">
        <v>23599633333333.332</v>
      </c>
      <c r="Z7" t="s">
        <v>30</v>
      </c>
      <c r="AA7">
        <v>61100133333333.5</v>
      </c>
    </row>
    <row r="8" spans="1:27" x14ac:dyDescent="0.2">
      <c r="A8" t="s">
        <v>31</v>
      </c>
      <c r="B8">
        <v>1.4997842634635681</v>
      </c>
      <c r="C8" t="s">
        <v>31</v>
      </c>
      <c r="D8">
        <v>-0.18914831144184269</v>
      </c>
      <c r="E8" t="s">
        <v>31</v>
      </c>
      <c r="F8">
        <v>-1.3799061325166002</v>
      </c>
      <c r="H8" t="s">
        <v>31</v>
      </c>
      <c r="I8">
        <v>-0.90446319826668509</v>
      </c>
      <c r="J8" t="s">
        <v>31</v>
      </c>
      <c r="K8">
        <v>-1.7320508075688328</v>
      </c>
      <c r="L8" t="s">
        <v>31</v>
      </c>
      <c r="M8">
        <v>0.96538049694489292</v>
      </c>
      <c r="O8" t="s">
        <v>31</v>
      </c>
      <c r="P8">
        <v>-1.3986769222565303</v>
      </c>
      <c r="Q8" t="s">
        <v>31</v>
      </c>
      <c r="R8">
        <v>1.0886380933857054</v>
      </c>
      <c r="S8" t="s">
        <v>31</v>
      </c>
      <c r="T8">
        <v>-1.4060990851614141</v>
      </c>
      <c r="V8" t="s">
        <v>31</v>
      </c>
      <c r="W8">
        <v>-1.5583228029752783</v>
      </c>
      <c r="X8" t="s">
        <v>31</v>
      </c>
      <c r="Y8">
        <v>1.1204002503695665</v>
      </c>
      <c r="Z8" t="s">
        <v>31</v>
      </c>
      <c r="AA8">
        <v>1.4306444102630045</v>
      </c>
    </row>
    <row r="9" spans="1:27" x14ac:dyDescent="0.2">
      <c r="A9" t="s">
        <v>32</v>
      </c>
      <c r="B9">
        <v>5950000</v>
      </c>
      <c r="C9" t="s">
        <v>32</v>
      </c>
      <c r="D9">
        <v>11550000</v>
      </c>
      <c r="E9" t="s">
        <v>32</v>
      </c>
      <c r="F9">
        <v>6350000</v>
      </c>
      <c r="H9" t="s">
        <v>32</v>
      </c>
      <c r="I9">
        <v>7980000</v>
      </c>
      <c r="J9" t="s">
        <v>32</v>
      </c>
      <c r="K9">
        <v>1730000</v>
      </c>
      <c r="L9" t="s">
        <v>32</v>
      </c>
      <c r="M9">
        <v>6940000</v>
      </c>
      <c r="O9" t="s">
        <v>32</v>
      </c>
      <c r="P9">
        <v>13080000</v>
      </c>
      <c r="Q9" t="s">
        <v>32</v>
      </c>
      <c r="R9">
        <v>5360000</v>
      </c>
      <c r="S9" t="s">
        <v>32</v>
      </c>
      <c r="T9">
        <v>11470000</v>
      </c>
      <c r="V9" t="s">
        <v>32</v>
      </c>
      <c r="W9">
        <v>7760000</v>
      </c>
      <c r="X9" t="s">
        <v>32</v>
      </c>
      <c r="Y9">
        <v>9450000</v>
      </c>
      <c r="Z9" t="s">
        <v>32</v>
      </c>
      <c r="AA9">
        <v>14820000</v>
      </c>
    </row>
    <row r="10" spans="1:27" x14ac:dyDescent="0.2">
      <c r="A10" t="s">
        <v>33</v>
      </c>
      <c r="B10">
        <v>34960000</v>
      </c>
      <c r="C10" t="s">
        <v>33</v>
      </c>
      <c r="D10">
        <v>35530000</v>
      </c>
      <c r="E10" t="s">
        <v>33</v>
      </c>
      <c r="F10">
        <v>20990000</v>
      </c>
      <c r="H10" t="s">
        <v>33</v>
      </c>
      <c r="I10">
        <v>49330000</v>
      </c>
      <c r="J10" t="s">
        <v>33</v>
      </c>
      <c r="K10">
        <v>67980000</v>
      </c>
      <c r="L10" t="s">
        <v>33</v>
      </c>
      <c r="M10">
        <v>20080000</v>
      </c>
      <c r="O10" t="s">
        <v>33</v>
      </c>
      <c r="P10">
        <v>63770000</v>
      </c>
      <c r="Q10" t="s">
        <v>33</v>
      </c>
      <c r="R10">
        <v>83900000</v>
      </c>
      <c r="S10" t="s">
        <v>33</v>
      </c>
      <c r="T10">
        <v>26940000</v>
      </c>
      <c r="V10" t="s">
        <v>33</v>
      </c>
      <c r="W10">
        <v>70220000</v>
      </c>
      <c r="X10" t="s">
        <v>33</v>
      </c>
      <c r="Y10">
        <v>82100000</v>
      </c>
      <c r="Z10" t="s">
        <v>33</v>
      </c>
      <c r="AA10">
        <v>41860000</v>
      </c>
    </row>
    <row r="11" spans="1:27" x14ac:dyDescent="0.2">
      <c r="A11" t="s">
        <v>34</v>
      </c>
      <c r="B11">
        <v>40910000</v>
      </c>
      <c r="C11" t="s">
        <v>34</v>
      </c>
      <c r="D11">
        <v>47080000</v>
      </c>
      <c r="E11" t="s">
        <v>34</v>
      </c>
      <c r="F11">
        <v>27340000</v>
      </c>
      <c r="H11" t="s">
        <v>34</v>
      </c>
      <c r="I11">
        <v>57310000</v>
      </c>
      <c r="J11" t="s">
        <v>34</v>
      </c>
      <c r="K11">
        <v>69710000</v>
      </c>
      <c r="L11" t="s">
        <v>34</v>
      </c>
      <c r="M11">
        <v>27020000</v>
      </c>
      <c r="O11" t="s">
        <v>34</v>
      </c>
      <c r="P11">
        <v>76850000</v>
      </c>
      <c r="Q11" t="s">
        <v>34</v>
      </c>
      <c r="R11">
        <v>89260000</v>
      </c>
      <c r="S11" t="s">
        <v>34</v>
      </c>
      <c r="T11">
        <v>38410000</v>
      </c>
      <c r="V11" t="s">
        <v>34</v>
      </c>
      <c r="W11">
        <v>77980000</v>
      </c>
      <c r="X11" t="s">
        <v>34</v>
      </c>
      <c r="Y11">
        <v>91550000</v>
      </c>
      <c r="Z11" t="s">
        <v>34</v>
      </c>
      <c r="AA11">
        <v>56680000</v>
      </c>
    </row>
    <row r="12" spans="1:27" x14ac:dyDescent="0.2">
      <c r="A12" t="s">
        <v>35</v>
      </c>
      <c r="B12">
        <v>111930000</v>
      </c>
      <c r="C12" t="s">
        <v>35</v>
      </c>
      <c r="D12">
        <v>124280000</v>
      </c>
      <c r="E12" t="s">
        <v>35</v>
      </c>
      <c r="F12">
        <v>74240000</v>
      </c>
      <c r="H12" t="s">
        <v>35</v>
      </c>
      <c r="I12">
        <v>161240000</v>
      </c>
      <c r="J12" t="s">
        <v>35</v>
      </c>
      <c r="K12">
        <v>207400000</v>
      </c>
      <c r="L12" t="s">
        <v>35</v>
      </c>
      <c r="M12">
        <v>69450000</v>
      </c>
      <c r="O12" t="s">
        <v>35</v>
      </c>
      <c r="P12">
        <v>214600000</v>
      </c>
      <c r="Q12" t="s">
        <v>35</v>
      </c>
      <c r="R12">
        <v>258670000</v>
      </c>
      <c r="S12" t="s">
        <v>35</v>
      </c>
      <c r="T12">
        <v>101270000</v>
      </c>
      <c r="V12" t="s">
        <v>35</v>
      </c>
      <c r="W12">
        <v>224930000</v>
      </c>
      <c r="X12" t="s">
        <v>35</v>
      </c>
      <c r="Y12">
        <v>258520000</v>
      </c>
      <c r="Z12" t="s">
        <v>35</v>
      </c>
      <c r="AA12">
        <v>143500000</v>
      </c>
    </row>
    <row r="13" spans="1:27" x14ac:dyDescent="0.2">
      <c r="A13" t="s">
        <v>36</v>
      </c>
      <c r="B13">
        <v>3</v>
      </c>
      <c r="C13" t="s">
        <v>36</v>
      </c>
      <c r="D13">
        <v>3</v>
      </c>
      <c r="E13" t="s">
        <v>36</v>
      </c>
      <c r="F13">
        <v>3</v>
      </c>
      <c r="H13" t="s">
        <v>36</v>
      </c>
      <c r="I13">
        <v>3</v>
      </c>
      <c r="J13" t="s">
        <v>36</v>
      </c>
      <c r="K13">
        <v>3</v>
      </c>
      <c r="L13" t="s">
        <v>36</v>
      </c>
      <c r="M13">
        <v>3</v>
      </c>
      <c r="O13" t="s">
        <v>36</v>
      </c>
      <c r="P13">
        <v>3</v>
      </c>
      <c r="Q13" t="s">
        <v>36</v>
      </c>
      <c r="R13">
        <v>3</v>
      </c>
      <c r="S13" t="s">
        <v>36</v>
      </c>
      <c r="T13">
        <v>3</v>
      </c>
      <c r="V13" t="s">
        <v>36</v>
      </c>
      <c r="W13">
        <v>3</v>
      </c>
      <c r="X13" t="s">
        <v>36</v>
      </c>
      <c r="Y13">
        <v>3</v>
      </c>
      <c r="Z13" t="s">
        <v>36</v>
      </c>
      <c r="AA13">
        <v>3</v>
      </c>
    </row>
    <row r="14" spans="1:27" ht="17" thickBot="1" x14ac:dyDescent="0.25">
      <c r="A14" s="5" t="s">
        <v>37</v>
      </c>
      <c r="B14" s="5">
        <v>7864365.699994362</v>
      </c>
      <c r="C14" s="5" t="s">
        <v>37</v>
      </c>
      <c r="D14" s="5">
        <v>14355443.312783957</v>
      </c>
      <c r="E14" s="5" t="s">
        <v>37</v>
      </c>
      <c r="F14" s="5">
        <v>8274689.6895708218</v>
      </c>
      <c r="H14" s="5" t="s">
        <v>37</v>
      </c>
      <c r="I14" s="5">
        <v>10080284.754943218</v>
      </c>
      <c r="J14" s="5" t="s">
        <v>37</v>
      </c>
      <c r="K14" s="5">
        <v>2481196.407488856</v>
      </c>
      <c r="L14" s="5" t="s">
        <v>37</v>
      </c>
      <c r="M14" s="5">
        <v>8790092.4219444208</v>
      </c>
      <c r="O14" s="5" t="s">
        <v>37</v>
      </c>
      <c r="P14" s="5">
        <v>17077653.331322867</v>
      </c>
      <c r="Q14" s="5" t="s">
        <v>37</v>
      </c>
      <c r="R14" s="5">
        <v>6832071.2196959071</v>
      </c>
      <c r="S14" s="5" t="s">
        <v>37</v>
      </c>
      <c r="T14" s="5">
        <v>14987450.153653936</v>
      </c>
      <c r="V14" s="5" t="s">
        <v>37</v>
      </c>
      <c r="W14" s="5">
        <v>10350252.51216254</v>
      </c>
      <c r="X14" s="5" t="s">
        <v>37</v>
      </c>
      <c r="Y14" s="5">
        <v>12067805.324752517</v>
      </c>
      <c r="Z14" s="5" t="s">
        <v>37</v>
      </c>
      <c r="AA14" s="5">
        <v>19417653.494602997</v>
      </c>
    </row>
    <row r="15" spans="1:27" x14ac:dyDescent="0.2">
      <c r="A15" t="s">
        <v>3</v>
      </c>
      <c r="H15" t="s">
        <v>4</v>
      </c>
      <c r="O15" t="s">
        <v>5</v>
      </c>
    </row>
    <row r="16" spans="1:27" x14ac:dyDescent="0.2">
      <c r="V16" t="s">
        <v>6</v>
      </c>
    </row>
    <row r="19" spans="1:8" x14ac:dyDescent="0.2">
      <c r="A19" s="6" t="s">
        <v>3</v>
      </c>
    </row>
    <row r="20" spans="1:8" x14ac:dyDescent="0.2">
      <c r="A20" t="s">
        <v>38</v>
      </c>
      <c r="F20" t="s">
        <v>38</v>
      </c>
    </row>
    <row r="21" spans="1:8" ht="17" thickBot="1" x14ac:dyDescent="0.25"/>
    <row r="22" spans="1:8" x14ac:dyDescent="0.2">
      <c r="A22" s="4"/>
      <c r="B22" s="4" t="s">
        <v>21</v>
      </c>
      <c r="C22" s="4" t="s">
        <v>25</v>
      </c>
      <c r="F22" s="4"/>
      <c r="G22" s="4" t="s">
        <v>21</v>
      </c>
      <c r="H22" s="4" t="s">
        <v>23</v>
      </c>
    </row>
    <row r="23" spans="1:8" x14ac:dyDescent="0.2">
      <c r="A23" t="s">
        <v>26</v>
      </c>
      <c r="B23">
        <v>37310000</v>
      </c>
      <c r="C23">
        <v>41426666.666666664</v>
      </c>
      <c r="F23" t="s">
        <v>26</v>
      </c>
      <c r="G23">
        <v>37310000</v>
      </c>
      <c r="H23">
        <v>24746666.666666668</v>
      </c>
    </row>
    <row r="24" spans="1:8" x14ac:dyDescent="0.2">
      <c r="A24" t="s">
        <v>39</v>
      </c>
      <c r="B24">
        <v>10022500000000</v>
      </c>
      <c r="C24">
        <v>33395033333333.5</v>
      </c>
      <c r="F24" t="s">
        <v>39</v>
      </c>
      <c r="G24">
        <v>10022500000000</v>
      </c>
      <c r="H24">
        <v>11095633333333.375</v>
      </c>
    </row>
    <row r="25" spans="1:8" x14ac:dyDescent="0.2">
      <c r="A25" t="s">
        <v>40</v>
      </c>
      <c r="B25">
        <v>3</v>
      </c>
      <c r="C25">
        <v>3</v>
      </c>
      <c r="F25" t="s">
        <v>40</v>
      </c>
      <c r="G25">
        <v>3</v>
      </c>
      <c r="H25">
        <v>3</v>
      </c>
    </row>
    <row r="26" spans="1:8" x14ac:dyDescent="0.2">
      <c r="A26" t="s">
        <v>41</v>
      </c>
      <c r="B26">
        <v>0</v>
      </c>
      <c r="F26" t="s">
        <v>41</v>
      </c>
      <c r="G26">
        <v>0</v>
      </c>
    </row>
    <row r="27" spans="1:8" x14ac:dyDescent="0.2">
      <c r="A27" t="s">
        <v>42</v>
      </c>
      <c r="B27">
        <v>3</v>
      </c>
      <c r="F27" t="s">
        <v>42</v>
      </c>
      <c r="G27">
        <v>4</v>
      </c>
    </row>
    <row r="28" spans="1:8" x14ac:dyDescent="0.2">
      <c r="A28" t="s">
        <v>43</v>
      </c>
      <c r="B28">
        <v>-1.082115846881063</v>
      </c>
      <c r="F28" t="s">
        <v>43</v>
      </c>
      <c r="G28">
        <v>4.7351936690598837</v>
      </c>
    </row>
    <row r="29" spans="1:8" x14ac:dyDescent="0.2">
      <c r="A29" t="s">
        <v>44</v>
      </c>
      <c r="B29">
        <v>0.17921075860069643</v>
      </c>
      <c r="F29" t="s">
        <v>44</v>
      </c>
      <c r="G29">
        <v>4.5346366623514262E-3</v>
      </c>
    </row>
    <row r="30" spans="1:8" x14ac:dyDescent="0.2">
      <c r="A30" t="s">
        <v>45</v>
      </c>
      <c r="B30">
        <v>2.3533634348018233</v>
      </c>
      <c r="F30" t="s">
        <v>45</v>
      </c>
      <c r="G30">
        <v>2.1318467863266499</v>
      </c>
    </row>
    <row r="31" spans="1:8" s="7" customFormat="1" x14ac:dyDescent="0.2">
      <c r="A31" s="7" t="s">
        <v>46</v>
      </c>
      <c r="B31" s="7">
        <v>0.35842151720139287</v>
      </c>
      <c r="F31" s="7" t="s">
        <v>46</v>
      </c>
      <c r="G31" s="7">
        <v>9.0692733247028524E-3</v>
      </c>
    </row>
    <row r="32" spans="1:8" ht="17" thickBot="1" x14ac:dyDescent="0.25">
      <c r="A32" s="5" t="s">
        <v>47</v>
      </c>
      <c r="B32" s="5">
        <v>3.1824463052837091</v>
      </c>
      <c r="C32" s="5"/>
      <c r="F32" s="5" t="s">
        <v>47</v>
      </c>
      <c r="G32" s="5">
        <v>2.7764451051977934</v>
      </c>
      <c r="H32" s="5"/>
    </row>
    <row r="35" spans="1:8" x14ac:dyDescent="0.2">
      <c r="A35" s="6" t="s">
        <v>4</v>
      </c>
    </row>
    <row r="36" spans="1:8" x14ac:dyDescent="0.2">
      <c r="A36" t="s">
        <v>38</v>
      </c>
      <c r="F36" t="s">
        <v>38</v>
      </c>
    </row>
    <row r="37" spans="1:8" ht="17" thickBot="1" x14ac:dyDescent="0.25"/>
    <row r="38" spans="1:8" x14ac:dyDescent="0.2">
      <c r="A38" s="4"/>
      <c r="B38" s="4" t="s">
        <v>21</v>
      </c>
      <c r="C38" s="4" t="s">
        <v>25</v>
      </c>
      <c r="F38" s="4"/>
      <c r="G38" s="4" t="s">
        <v>21</v>
      </c>
      <c r="H38" s="4" t="s">
        <v>23</v>
      </c>
    </row>
    <row r="39" spans="1:8" x14ac:dyDescent="0.2">
      <c r="A39" t="s">
        <v>26</v>
      </c>
      <c r="B39">
        <v>53746666.666666664</v>
      </c>
      <c r="C39">
        <v>69133333.333333328</v>
      </c>
      <c r="F39" t="s">
        <v>26</v>
      </c>
      <c r="G39">
        <v>53746666.666666664</v>
      </c>
      <c r="H39">
        <v>23150000</v>
      </c>
    </row>
    <row r="40" spans="1:8" x14ac:dyDescent="0.2">
      <c r="A40" t="s">
        <v>39</v>
      </c>
      <c r="B40">
        <v>16466233333333.332</v>
      </c>
      <c r="C40">
        <v>997633333333.33337</v>
      </c>
      <c r="F40" t="s">
        <v>39</v>
      </c>
      <c r="G40">
        <v>16466233333333.332</v>
      </c>
      <c r="H40">
        <v>12520900000000</v>
      </c>
    </row>
    <row r="41" spans="1:8" x14ac:dyDescent="0.2">
      <c r="A41" t="s">
        <v>40</v>
      </c>
      <c r="B41">
        <v>3</v>
      </c>
      <c r="C41">
        <v>3</v>
      </c>
      <c r="F41" t="s">
        <v>40</v>
      </c>
      <c r="G41">
        <v>3</v>
      </c>
      <c r="H41">
        <v>3</v>
      </c>
    </row>
    <row r="42" spans="1:8" x14ac:dyDescent="0.2">
      <c r="A42" t="s">
        <v>41</v>
      </c>
      <c r="B42">
        <v>0</v>
      </c>
      <c r="F42" t="s">
        <v>41</v>
      </c>
      <c r="G42">
        <v>0</v>
      </c>
    </row>
    <row r="43" spans="1:8" x14ac:dyDescent="0.2">
      <c r="A43" t="s">
        <v>42</v>
      </c>
      <c r="B43">
        <v>2</v>
      </c>
      <c r="F43" t="s">
        <v>42</v>
      </c>
      <c r="G43">
        <v>4</v>
      </c>
    </row>
    <row r="44" spans="1:8" x14ac:dyDescent="0.2">
      <c r="A44" t="s">
        <v>43</v>
      </c>
      <c r="B44">
        <v>-6.3772724204183922</v>
      </c>
      <c r="F44" t="s">
        <v>43</v>
      </c>
      <c r="G44">
        <v>9.8431047848464814</v>
      </c>
    </row>
    <row r="45" spans="1:8" x14ac:dyDescent="0.2">
      <c r="A45" t="s">
        <v>44</v>
      </c>
      <c r="B45">
        <v>1.185856908422313E-2</v>
      </c>
      <c r="F45" t="s">
        <v>44</v>
      </c>
      <c r="G45">
        <v>2.9873436122568428E-4</v>
      </c>
    </row>
    <row r="46" spans="1:8" x14ac:dyDescent="0.2">
      <c r="A46" t="s">
        <v>45</v>
      </c>
      <c r="B46">
        <v>2.9199855803537269</v>
      </c>
      <c r="F46" t="s">
        <v>45</v>
      </c>
      <c r="G46">
        <v>2.1318467863266499</v>
      </c>
    </row>
    <row r="47" spans="1:8" s="7" customFormat="1" x14ac:dyDescent="0.2">
      <c r="A47" s="7" t="s">
        <v>46</v>
      </c>
      <c r="B47" s="7">
        <v>2.3717138168446259E-2</v>
      </c>
      <c r="F47" s="7" t="s">
        <v>46</v>
      </c>
      <c r="G47" s="7">
        <v>5.9746872245136856E-4</v>
      </c>
    </row>
    <row r="48" spans="1:8" ht="17" thickBot="1" x14ac:dyDescent="0.25">
      <c r="A48" s="5" t="s">
        <v>47</v>
      </c>
      <c r="B48" s="5">
        <v>4.3026527297494637</v>
      </c>
      <c r="C48" s="5"/>
      <c r="F48" s="5" t="s">
        <v>47</v>
      </c>
      <c r="G48" s="5">
        <v>2.7764451051977934</v>
      </c>
      <c r="H48" s="5"/>
    </row>
    <row r="50" spans="1:8" x14ac:dyDescent="0.2">
      <c r="A50" s="6" t="s">
        <v>5</v>
      </c>
    </row>
    <row r="52" spans="1:8" x14ac:dyDescent="0.2">
      <c r="A52" t="s">
        <v>38</v>
      </c>
      <c r="F52" t="s">
        <v>38</v>
      </c>
    </row>
    <row r="53" spans="1:8" ht="17" thickBot="1" x14ac:dyDescent="0.25"/>
    <row r="54" spans="1:8" x14ac:dyDescent="0.2">
      <c r="A54" s="4"/>
      <c r="B54" s="4" t="s">
        <v>21</v>
      </c>
      <c r="C54" s="4" t="s">
        <v>25</v>
      </c>
      <c r="F54" s="4"/>
      <c r="G54" s="4" t="s">
        <v>21</v>
      </c>
      <c r="H54" s="4" t="s">
        <v>23</v>
      </c>
    </row>
    <row r="55" spans="1:8" x14ac:dyDescent="0.2">
      <c r="A55" t="s">
        <v>26</v>
      </c>
      <c r="B55">
        <v>71533333.333333328</v>
      </c>
      <c r="C55">
        <v>86223333.333333328</v>
      </c>
      <c r="F55" t="s">
        <v>26</v>
      </c>
      <c r="G55">
        <v>71533333.333333328</v>
      </c>
      <c r="H55">
        <v>33756666.666666664</v>
      </c>
    </row>
    <row r="56" spans="1:8" x14ac:dyDescent="0.2">
      <c r="A56" t="s">
        <v>39</v>
      </c>
      <c r="B56">
        <v>47261233333333.328</v>
      </c>
      <c r="C56">
        <v>7564033333333.334</v>
      </c>
      <c r="F56" t="s">
        <v>39</v>
      </c>
      <c r="G56">
        <v>47261233333333.328</v>
      </c>
      <c r="H56">
        <v>36400233333333.25</v>
      </c>
    </row>
    <row r="57" spans="1:8" x14ac:dyDescent="0.2">
      <c r="A57" t="s">
        <v>40</v>
      </c>
      <c r="B57">
        <v>3</v>
      </c>
      <c r="C57">
        <v>3</v>
      </c>
      <c r="F57" t="s">
        <v>40</v>
      </c>
      <c r="G57">
        <v>3</v>
      </c>
      <c r="H57">
        <v>3</v>
      </c>
    </row>
    <row r="58" spans="1:8" x14ac:dyDescent="0.2">
      <c r="A58" t="s">
        <v>41</v>
      </c>
      <c r="B58">
        <v>0</v>
      </c>
      <c r="F58" t="s">
        <v>41</v>
      </c>
      <c r="G58">
        <v>0</v>
      </c>
    </row>
    <row r="59" spans="1:8" x14ac:dyDescent="0.2">
      <c r="A59" t="s">
        <v>42</v>
      </c>
      <c r="B59">
        <v>3</v>
      </c>
      <c r="F59" t="s">
        <v>42</v>
      </c>
      <c r="G59">
        <v>4</v>
      </c>
    </row>
    <row r="60" spans="1:8" x14ac:dyDescent="0.2">
      <c r="A60" t="s">
        <v>43</v>
      </c>
      <c r="B60">
        <v>-3.4363077119457257</v>
      </c>
      <c r="F60" t="s">
        <v>43</v>
      </c>
      <c r="G60">
        <v>7.1535484752680034</v>
      </c>
    </row>
    <row r="61" spans="1:8" x14ac:dyDescent="0.2">
      <c r="A61" t="s">
        <v>44</v>
      </c>
      <c r="B61">
        <v>2.0673591558135085E-2</v>
      </c>
      <c r="F61" t="s">
        <v>44</v>
      </c>
      <c r="G61">
        <v>1.0103539019265194E-3</v>
      </c>
    </row>
    <row r="62" spans="1:8" x14ac:dyDescent="0.2">
      <c r="A62" t="s">
        <v>45</v>
      </c>
      <c r="B62">
        <v>2.3533634348018233</v>
      </c>
      <c r="F62" t="s">
        <v>45</v>
      </c>
      <c r="G62">
        <v>2.1318467863266499</v>
      </c>
    </row>
    <row r="63" spans="1:8" s="7" customFormat="1" x14ac:dyDescent="0.2">
      <c r="A63" s="7" t="s">
        <v>46</v>
      </c>
      <c r="B63" s="7">
        <v>4.134718311627017E-2</v>
      </c>
      <c r="F63" s="7" t="s">
        <v>46</v>
      </c>
      <c r="G63" s="7">
        <v>2.0207078038530389E-3</v>
      </c>
    </row>
    <row r="64" spans="1:8" ht="17" thickBot="1" x14ac:dyDescent="0.25">
      <c r="A64" s="5" t="s">
        <v>47</v>
      </c>
      <c r="B64" s="5">
        <v>3.1824463052837091</v>
      </c>
      <c r="C64" s="5"/>
      <c r="F64" s="5" t="s">
        <v>47</v>
      </c>
      <c r="G64" s="5">
        <v>2.7764451051977934</v>
      </c>
      <c r="H64" s="5"/>
    </row>
    <row r="67" spans="1:13" x14ac:dyDescent="0.2">
      <c r="A67" s="6" t="s">
        <v>6</v>
      </c>
    </row>
    <row r="69" spans="1:13" x14ac:dyDescent="0.2">
      <c r="A69" t="s">
        <v>38</v>
      </c>
      <c r="F69" t="s">
        <v>38</v>
      </c>
      <c r="K69" t="s">
        <v>38</v>
      </c>
    </row>
    <row r="70" spans="1:13" ht="17" thickBot="1" x14ac:dyDescent="0.25"/>
    <row r="71" spans="1:13" x14ac:dyDescent="0.2">
      <c r="A71" s="4"/>
      <c r="B71" s="4" t="s">
        <v>21</v>
      </c>
      <c r="C71" s="4" t="s">
        <v>25</v>
      </c>
      <c r="F71" s="4"/>
      <c r="G71" s="4" t="s">
        <v>21</v>
      </c>
      <c r="H71" s="4" t="s">
        <v>23</v>
      </c>
      <c r="K71" s="4"/>
      <c r="L71" s="4" t="s">
        <v>25</v>
      </c>
      <c r="M71" s="4" t="s">
        <v>23</v>
      </c>
    </row>
    <row r="72" spans="1:13" x14ac:dyDescent="0.2">
      <c r="A72" t="s">
        <v>26</v>
      </c>
      <c r="B72">
        <v>74976666.666666672</v>
      </c>
      <c r="C72">
        <v>86173333.333333328</v>
      </c>
      <c r="F72" t="s">
        <v>26</v>
      </c>
      <c r="G72">
        <v>74976666.666666672</v>
      </c>
      <c r="H72">
        <v>47833333.333333336</v>
      </c>
      <c r="K72" t="s">
        <v>26</v>
      </c>
      <c r="L72">
        <v>86173333.333333328</v>
      </c>
      <c r="M72">
        <v>47833333.333333336</v>
      </c>
    </row>
    <row r="73" spans="1:13" x14ac:dyDescent="0.2">
      <c r="A73" t="s">
        <v>39</v>
      </c>
      <c r="B73">
        <v>17360033333333.332</v>
      </c>
      <c r="C73">
        <v>23599633333333.332</v>
      </c>
      <c r="F73" t="s">
        <v>39</v>
      </c>
      <c r="G73">
        <v>17360033333333.332</v>
      </c>
      <c r="H73">
        <v>61100133333333.5</v>
      </c>
      <c r="K73" t="s">
        <v>39</v>
      </c>
      <c r="L73">
        <v>23599633333333.332</v>
      </c>
      <c r="M73">
        <v>61100133333333.5</v>
      </c>
    </row>
    <row r="74" spans="1:13" x14ac:dyDescent="0.2">
      <c r="A74" t="s">
        <v>40</v>
      </c>
      <c r="B74">
        <v>3</v>
      </c>
      <c r="C74">
        <v>3</v>
      </c>
      <c r="F74" t="s">
        <v>40</v>
      </c>
      <c r="G74">
        <v>3</v>
      </c>
      <c r="H74">
        <v>3</v>
      </c>
      <c r="K74" t="s">
        <v>40</v>
      </c>
      <c r="L74">
        <v>3</v>
      </c>
      <c r="M74">
        <v>3</v>
      </c>
    </row>
    <row r="75" spans="1:13" x14ac:dyDescent="0.2">
      <c r="A75" t="s">
        <v>41</v>
      </c>
      <c r="B75">
        <v>0</v>
      </c>
      <c r="F75" t="s">
        <v>41</v>
      </c>
      <c r="G75">
        <v>0</v>
      </c>
      <c r="K75" t="s">
        <v>41</v>
      </c>
      <c r="L75">
        <v>0</v>
      </c>
    </row>
    <row r="76" spans="1:13" x14ac:dyDescent="0.2">
      <c r="A76" t="s">
        <v>42</v>
      </c>
      <c r="B76">
        <v>4</v>
      </c>
      <c r="F76" t="s">
        <v>42</v>
      </c>
      <c r="G76">
        <v>3</v>
      </c>
      <c r="K76" t="s">
        <v>42</v>
      </c>
      <c r="L76">
        <v>3</v>
      </c>
    </row>
    <row r="77" spans="1:13" x14ac:dyDescent="0.2">
      <c r="A77" t="s">
        <v>43</v>
      </c>
      <c r="B77">
        <v>-3.0301991333868474</v>
      </c>
      <c r="F77" t="s">
        <v>43</v>
      </c>
      <c r="G77">
        <v>5.3076123293723976</v>
      </c>
      <c r="K77" t="s">
        <v>43</v>
      </c>
      <c r="L77">
        <v>7.2155863602453501</v>
      </c>
    </row>
    <row r="78" spans="1:13" x14ac:dyDescent="0.2">
      <c r="A78" t="s">
        <v>44</v>
      </c>
      <c r="B78">
        <v>1.9386486764841233E-2</v>
      </c>
      <c r="F78" t="s">
        <v>44</v>
      </c>
      <c r="G78">
        <v>6.5290763409574836E-3</v>
      </c>
      <c r="K78" t="s">
        <v>44</v>
      </c>
      <c r="L78">
        <v>2.7439941405308262E-3</v>
      </c>
    </row>
    <row r="79" spans="1:13" x14ac:dyDescent="0.2">
      <c r="A79" t="s">
        <v>45</v>
      </c>
      <c r="B79">
        <v>2.1318467863266499</v>
      </c>
      <c r="F79" t="s">
        <v>45</v>
      </c>
      <c r="G79">
        <v>2.3533634348018233</v>
      </c>
      <c r="K79" t="s">
        <v>45</v>
      </c>
      <c r="L79">
        <v>2.3533634348018233</v>
      </c>
    </row>
    <row r="80" spans="1:13" s="7" customFormat="1" x14ac:dyDescent="0.2">
      <c r="A80" s="7" t="s">
        <v>46</v>
      </c>
      <c r="B80" s="7">
        <v>3.8772973529682467E-2</v>
      </c>
      <c r="F80" s="7" t="s">
        <v>46</v>
      </c>
      <c r="G80" s="7">
        <v>1.3058152681914967E-2</v>
      </c>
      <c r="K80" s="7" t="s">
        <v>46</v>
      </c>
      <c r="L80" s="7">
        <v>5.4879882810616523E-3</v>
      </c>
    </row>
    <row r="81" spans="1:13" ht="17" thickBot="1" x14ac:dyDescent="0.25">
      <c r="A81" s="5" t="s">
        <v>47</v>
      </c>
      <c r="B81" s="5">
        <v>2.7764451051977934</v>
      </c>
      <c r="C81" s="5"/>
      <c r="F81" s="5" t="s">
        <v>47</v>
      </c>
      <c r="G81" s="5">
        <v>3.1824463052837091</v>
      </c>
      <c r="H81" s="5"/>
      <c r="K81" s="5" t="s">
        <v>47</v>
      </c>
      <c r="L81" s="5">
        <v>3.1824463052837091</v>
      </c>
      <c r="M81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B3FD8-E669-C340-96EA-7F88057CA797}">
  <dimension ref="A1:S61"/>
  <sheetViews>
    <sheetView tabSelected="1" workbookViewId="0">
      <selection activeCell="G30" sqref="G30"/>
    </sheetView>
  </sheetViews>
  <sheetFormatPr baseColWidth="10" defaultRowHeight="16" x14ac:dyDescent="0.2"/>
  <cols>
    <col min="1" max="1" width="19.83203125" customWidth="1"/>
  </cols>
  <sheetData>
    <row r="1" spans="1:17" x14ac:dyDescent="0.2">
      <c r="A1" s="6" t="s">
        <v>77</v>
      </c>
    </row>
    <row r="2" spans="1:17" x14ac:dyDescent="0.2">
      <c r="B2" t="s">
        <v>21</v>
      </c>
      <c r="C2" t="s">
        <v>48</v>
      </c>
      <c r="D2" t="s">
        <v>49</v>
      </c>
      <c r="E2" t="s">
        <v>50</v>
      </c>
      <c r="H2" t="s">
        <v>21</v>
      </c>
      <c r="I2" t="s">
        <v>48</v>
      </c>
      <c r="J2" t="s">
        <v>49</v>
      </c>
      <c r="K2" t="s">
        <v>50</v>
      </c>
      <c r="N2" t="s">
        <v>21</v>
      </c>
      <c r="O2" t="s">
        <v>48</v>
      </c>
      <c r="P2" t="s">
        <v>49</v>
      </c>
      <c r="Q2" t="s">
        <v>50</v>
      </c>
    </row>
    <row r="3" spans="1:17" x14ac:dyDescent="0.2">
      <c r="A3" t="s">
        <v>51</v>
      </c>
      <c r="B3">
        <v>1</v>
      </c>
      <c r="C3">
        <v>0.95040000000000002</v>
      </c>
      <c r="D3">
        <v>0.83889999999999998</v>
      </c>
      <c r="E3">
        <v>4.1900000000000001E-3</v>
      </c>
      <c r="G3" t="s">
        <v>52</v>
      </c>
      <c r="H3">
        <v>1</v>
      </c>
      <c r="I3">
        <v>1.0555519571918599</v>
      </c>
      <c r="J3">
        <v>0.98132975830947133</v>
      </c>
      <c r="K3">
        <v>3.0970189693776203E-3</v>
      </c>
      <c r="M3" t="s">
        <v>52</v>
      </c>
      <c r="N3">
        <v>1</v>
      </c>
      <c r="O3">
        <v>1.0555519571918599</v>
      </c>
      <c r="P3">
        <v>0.98132975830947133</v>
      </c>
      <c r="Q3">
        <v>3.0970189693776203E-3</v>
      </c>
    </row>
    <row r="4" spans="1:17" x14ac:dyDescent="0.2">
      <c r="A4" t="s">
        <v>53</v>
      </c>
      <c r="B4">
        <v>1</v>
      </c>
      <c r="C4">
        <v>2.8481003911941465</v>
      </c>
      <c r="D4">
        <v>2.2191389441356932</v>
      </c>
      <c r="E4">
        <v>3.3306050459685817E-3</v>
      </c>
      <c r="G4" t="s">
        <v>54</v>
      </c>
      <c r="H4">
        <v>1</v>
      </c>
      <c r="I4">
        <v>0.10462745161730601</v>
      </c>
      <c r="J4">
        <v>0.10106345651998264</v>
      </c>
      <c r="K4">
        <v>1.5268124506785158E-2</v>
      </c>
      <c r="M4" t="s">
        <v>55</v>
      </c>
      <c r="N4">
        <v>1</v>
      </c>
      <c r="O4">
        <v>1.31</v>
      </c>
      <c r="P4">
        <v>1.24</v>
      </c>
      <c r="Q4">
        <v>1.5345745582126516E-4</v>
      </c>
    </row>
    <row r="5" spans="1:17" x14ac:dyDescent="0.2">
      <c r="A5" t="s">
        <v>56</v>
      </c>
      <c r="B5">
        <v>1</v>
      </c>
      <c r="C5">
        <v>1.1607039143837199</v>
      </c>
      <c r="D5">
        <v>1.1237595166189427</v>
      </c>
      <c r="E5">
        <v>1.7704518621642798E-3</v>
      </c>
      <c r="G5" t="s">
        <v>55</v>
      </c>
      <c r="H5">
        <v>1</v>
      </c>
      <c r="I5">
        <v>2.31</v>
      </c>
      <c r="J5">
        <v>1.24</v>
      </c>
      <c r="K5">
        <v>1.5345745582126516E-4</v>
      </c>
      <c r="M5" t="s">
        <v>57</v>
      </c>
      <c r="N5">
        <v>1</v>
      </c>
      <c r="O5">
        <v>1.7983410712763728</v>
      </c>
      <c r="P5">
        <v>1.3915248441784163</v>
      </c>
      <c r="Q5">
        <v>1.1352214919330101E-5</v>
      </c>
    </row>
    <row r="6" spans="1:17" x14ac:dyDescent="0.2">
      <c r="G6" t="s">
        <v>57</v>
      </c>
      <c r="H6">
        <v>1</v>
      </c>
      <c r="I6">
        <v>1.7983410712763728</v>
      </c>
      <c r="J6">
        <v>1.3915248441784163</v>
      </c>
      <c r="K6">
        <v>1.1352214919330101E-5</v>
      </c>
    </row>
    <row r="8" spans="1:17" x14ac:dyDescent="0.2">
      <c r="A8" t="s">
        <v>58</v>
      </c>
      <c r="B8">
        <f>AVERAGE(B3:B5)</f>
        <v>1</v>
      </c>
      <c r="C8">
        <f t="shared" ref="C8:E8" si="0">AVERAGE(C3:C5)</f>
        <v>1.653068101859289</v>
      </c>
      <c r="D8">
        <f t="shared" si="0"/>
        <v>1.3939328202515453</v>
      </c>
      <c r="E8">
        <f t="shared" si="0"/>
        <v>3.0970189693776203E-3</v>
      </c>
      <c r="G8" t="s">
        <v>58</v>
      </c>
      <c r="H8">
        <f>AVERAGE(H3:H6)</f>
        <v>1</v>
      </c>
      <c r="I8">
        <f>AVERAGE(I3:I6)</f>
        <v>1.3171301200213847</v>
      </c>
      <c r="J8">
        <f>AVERAGE(J3:J6)</f>
        <v>0.92847951475196755</v>
      </c>
      <c r="K8">
        <f>AVERAGE(K3:K6)</f>
        <v>4.6324882867258442E-3</v>
      </c>
      <c r="M8" t="s">
        <v>58</v>
      </c>
      <c r="N8">
        <f>AVERAGE(N3:N5)</f>
        <v>1</v>
      </c>
      <c r="O8">
        <f>AVERAGE(O3:O5)</f>
        <v>1.3879643428227444</v>
      </c>
      <c r="P8">
        <f>AVERAGE(P3:P5)</f>
        <v>1.2042848674959625</v>
      </c>
      <c r="Q8">
        <f>AVERAGE(Q3:Q5)</f>
        <v>1.0872762133727386E-3</v>
      </c>
    </row>
    <row r="9" spans="1:17" x14ac:dyDescent="0.2">
      <c r="A9" t="s">
        <v>13</v>
      </c>
      <c r="B9">
        <f>_xlfn.STDEV.S(B3:B5)</f>
        <v>0</v>
      </c>
      <c r="C9">
        <f t="shared" ref="C9:E9" si="1">_xlfn.STDEV.S(C3:C5)</f>
        <v>1.0402564892928872</v>
      </c>
      <c r="D9">
        <f t="shared" si="1"/>
        <v>0.72870439563928746</v>
      </c>
      <c r="E9">
        <f t="shared" si="1"/>
        <v>1.2265704786961671E-3</v>
      </c>
      <c r="G9" t="s">
        <v>13</v>
      </c>
      <c r="H9">
        <f>_xlfn.STDEV.S(H3:H5)</f>
        <v>0</v>
      </c>
      <c r="I9">
        <f>_xlfn.STDEV.S(I3:I6)</f>
        <v>0.95846064678955567</v>
      </c>
      <c r="J9">
        <f>_xlfn.STDEV.S(J3:J6)</f>
        <v>0.57702295491515787</v>
      </c>
      <c r="K9">
        <f>_xlfn.STDEV.S(K3:K6)</f>
        <v>7.2316673874540738E-3</v>
      </c>
      <c r="M9" t="s">
        <v>13</v>
      </c>
      <c r="N9">
        <f>_xlfn.STDEV.S(N3:N4)</f>
        <v>0</v>
      </c>
      <c r="O9">
        <f>_xlfn.STDEV.S(O3:O5)</f>
        <v>0.37748211356890815</v>
      </c>
      <c r="P9">
        <f>_xlfn.STDEV.S(P3:P5)</f>
        <v>0.20741668239342059</v>
      </c>
      <c r="Q9">
        <f>_xlfn.STDEV.S(Q3:Q5)</f>
        <v>1.7419379822078975E-3</v>
      </c>
    </row>
    <row r="13" spans="1:17" ht="17" thickBot="1" x14ac:dyDescent="0.25"/>
    <row r="14" spans="1:17" x14ac:dyDescent="0.2">
      <c r="A14" s="4" t="s">
        <v>59</v>
      </c>
      <c r="B14" s="4"/>
      <c r="C14" s="4" t="s">
        <v>15</v>
      </c>
      <c r="D14" s="4"/>
      <c r="E14" s="4" t="s">
        <v>60</v>
      </c>
      <c r="F14" s="4"/>
      <c r="G14" s="4" t="s">
        <v>61</v>
      </c>
      <c r="H14" s="4"/>
    </row>
    <row r="16" spans="1:17" x14ac:dyDescent="0.2">
      <c r="A16" t="s">
        <v>26</v>
      </c>
      <c r="B16">
        <v>1</v>
      </c>
      <c r="C16" t="s">
        <v>26</v>
      </c>
      <c r="D16">
        <v>1.3879643428227444</v>
      </c>
      <c r="E16" t="s">
        <v>26</v>
      </c>
      <c r="F16">
        <v>1.2042848674959625</v>
      </c>
      <c r="G16" t="s">
        <v>26</v>
      </c>
      <c r="H16">
        <v>6.8678572802364319E-4</v>
      </c>
    </row>
    <row r="17" spans="1:8" x14ac:dyDescent="0.2">
      <c r="A17" t="s">
        <v>27</v>
      </c>
      <c r="B17">
        <v>0</v>
      </c>
      <c r="C17" t="s">
        <v>27</v>
      </c>
      <c r="D17">
        <v>0.21793939988327801</v>
      </c>
      <c r="E17" t="s">
        <v>27</v>
      </c>
      <c r="F17">
        <v>0.1197520774142605</v>
      </c>
      <c r="G17" t="s">
        <v>27</v>
      </c>
      <c r="H17">
        <v>6.0334920191919945E-4</v>
      </c>
    </row>
    <row r="18" spans="1:8" x14ac:dyDescent="0.2">
      <c r="A18" t="s">
        <v>28</v>
      </c>
      <c r="B18">
        <v>1</v>
      </c>
      <c r="C18" t="s">
        <v>28</v>
      </c>
      <c r="D18">
        <v>1.31</v>
      </c>
      <c r="E18" t="s">
        <v>28</v>
      </c>
      <c r="F18">
        <v>1.24</v>
      </c>
      <c r="G18" t="s">
        <v>28</v>
      </c>
      <c r="H18">
        <v>1.5300000000000001E-4</v>
      </c>
    </row>
    <row r="19" spans="1:8" x14ac:dyDescent="0.2">
      <c r="A19" t="s">
        <v>29</v>
      </c>
      <c r="B19">
        <v>0</v>
      </c>
      <c r="C19" t="s">
        <v>29</v>
      </c>
      <c r="D19">
        <v>0.37748211356890815</v>
      </c>
      <c r="E19" t="s">
        <v>29</v>
      </c>
      <c r="F19">
        <v>0.20741668239342059</v>
      </c>
      <c r="G19" t="s">
        <v>29</v>
      </c>
      <c r="H19">
        <v>1.3491298296615765E-3</v>
      </c>
    </row>
    <row r="20" spans="1:8" x14ac:dyDescent="0.2">
      <c r="A20" t="s">
        <v>30</v>
      </c>
      <c r="B20">
        <v>0</v>
      </c>
      <c r="C20" t="s">
        <v>30</v>
      </c>
      <c r="D20">
        <v>0.14249274606445006</v>
      </c>
      <c r="E20" t="s">
        <v>30</v>
      </c>
      <c r="F20">
        <v>4.302168013509311E-2</v>
      </c>
      <c r="G20" t="s">
        <v>30</v>
      </c>
      <c r="H20">
        <v>1.8201512972826746E-6</v>
      </c>
    </row>
    <row r="21" spans="1:8" x14ac:dyDescent="0.2">
      <c r="A21" t="s">
        <v>32</v>
      </c>
      <c r="B21">
        <v>0</v>
      </c>
      <c r="C21" t="s">
        <v>32</v>
      </c>
      <c r="D21">
        <v>0.74278911408451287</v>
      </c>
      <c r="E21" t="s">
        <v>32</v>
      </c>
      <c r="F21">
        <v>0.41019508586894493</v>
      </c>
      <c r="G21" t="s">
        <v>32</v>
      </c>
      <c r="H21">
        <v>3.08566675445829E-3</v>
      </c>
    </row>
    <row r="22" spans="1:8" x14ac:dyDescent="0.2">
      <c r="A22" t="s">
        <v>33</v>
      </c>
      <c r="B22">
        <v>1</v>
      </c>
      <c r="C22" t="s">
        <v>33</v>
      </c>
      <c r="D22">
        <v>1.0555519571918599</v>
      </c>
      <c r="E22" t="s">
        <v>33</v>
      </c>
      <c r="F22">
        <v>0.98132975830947133</v>
      </c>
      <c r="G22" t="s">
        <v>33</v>
      </c>
      <c r="H22">
        <v>1.1352214919330101E-5</v>
      </c>
    </row>
    <row r="23" spans="1:8" x14ac:dyDescent="0.2">
      <c r="A23" t="s">
        <v>34</v>
      </c>
      <c r="B23">
        <v>1</v>
      </c>
      <c r="C23" t="s">
        <v>34</v>
      </c>
      <c r="D23">
        <v>1.7983410712763728</v>
      </c>
      <c r="E23" t="s">
        <v>34</v>
      </c>
      <c r="F23">
        <v>1.3915248441784163</v>
      </c>
      <c r="G23" t="s">
        <v>34</v>
      </c>
      <c r="H23">
        <v>3.0970189693776203E-3</v>
      </c>
    </row>
    <row r="24" spans="1:8" x14ac:dyDescent="0.2">
      <c r="A24" t="s">
        <v>35</v>
      </c>
      <c r="B24">
        <v>3</v>
      </c>
      <c r="C24" t="s">
        <v>35</v>
      </c>
      <c r="D24">
        <v>4.1638930284682329</v>
      </c>
      <c r="E24" t="s">
        <v>35</v>
      </c>
      <c r="F24">
        <v>3.6128546024878876</v>
      </c>
      <c r="G24" t="s">
        <v>35</v>
      </c>
      <c r="H24">
        <v>3.433928640118216E-3</v>
      </c>
    </row>
    <row r="25" spans="1:8" x14ac:dyDescent="0.2">
      <c r="A25" t="s">
        <v>36</v>
      </c>
      <c r="B25">
        <v>3</v>
      </c>
      <c r="C25" t="s">
        <v>36</v>
      </c>
      <c r="D25">
        <v>3</v>
      </c>
      <c r="E25" t="s">
        <v>36</v>
      </c>
      <c r="F25">
        <v>3</v>
      </c>
      <c r="G25" t="s">
        <v>36</v>
      </c>
      <c r="H25">
        <v>5</v>
      </c>
    </row>
    <row r="26" spans="1:8" ht="17" thickBot="1" x14ac:dyDescent="0.25">
      <c r="A26" s="5" t="s">
        <v>37</v>
      </c>
      <c r="B26" s="5">
        <v>0</v>
      </c>
      <c r="C26" s="5" t="s">
        <v>37</v>
      </c>
      <c r="D26" s="5">
        <v>0.93771755382774569</v>
      </c>
      <c r="E26" s="5" t="s">
        <v>37</v>
      </c>
      <c r="F26" s="5">
        <v>0.51525160277963677</v>
      </c>
      <c r="G26" s="5" t="s">
        <v>37</v>
      </c>
      <c r="H26" s="5">
        <v>1.6751659383935562E-3</v>
      </c>
    </row>
    <row r="29" spans="1:8" x14ac:dyDescent="0.2">
      <c r="A29" t="s">
        <v>62</v>
      </c>
    </row>
    <row r="31" spans="1:8" ht="17" thickBot="1" x14ac:dyDescent="0.25">
      <c r="A31" t="s">
        <v>63</v>
      </c>
    </row>
    <row r="32" spans="1:8" x14ac:dyDescent="0.2">
      <c r="A32" s="4" t="s">
        <v>64</v>
      </c>
      <c r="B32" s="4" t="s">
        <v>36</v>
      </c>
      <c r="C32" s="4" t="s">
        <v>35</v>
      </c>
      <c r="D32" s="4" t="s">
        <v>58</v>
      </c>
      <c r="E32" s="4" t="s">
        <v>39</v>
      </c>
    </row>
    <row r="33" spans="1:17" x14ac:dyDescent="0.2">
      <c r="A33" t="s">
        <v>59</v>
      </c>
      <c r="B33">
        <v>3</v>
      </c>
      <c r="C33">
        <v>3</v>
      </c>
      <c r="D33">
        <v>1</v>
      </c>
      <c r="E33">
        <v>0</v>
      </c>
    </row>
    <row r="34" spans="1:17" x14ac:dyDescent="0.2">
      <c r="A34" t="s">
        <v>15</v>
      </c>
      <c r="B34">
        <v>3</v>
      </c>
      <c r="C34">
        <v>4.1638930284682329</v>
      </c>
      <c r="D34">
        <v>1.3879643428227444</v>
      </c>
      <c r="E34">
        <v>0.14249274606445006</v>
      </c>
    </row>
    <row r="35" spans="1:17" x14ac:dyDescent="0.2">
      <c r="A35" t="s">
        <v>60</v>
      </c>
      <c r="B35">
        <v>3</v>
      </c>
      <c r="C35">
        <v>3.6128546024878876</v>
      </c>
      <c r="D35">
        <v>1.2042848674959625</v>
      </c>
      <c r="E35">
        <v>4.302168013509311E-2</v>
      </c>
    </row>
    <row r="36" spans="1:17" ht="17" thickBot="1" x14ac:dyDescent="0.25">
      <c r="A36" s="5" t="s">
        <v>61</v>
      </c>
      <c r="B36" s="5">
        <v>5</v>
      </c>
      <c r="C36" s="5">
        <v>3.433928640118216E-3</v>
      </c>
      <c r="D36" s="5">
        <v>6.8678572802364319E-4</v>
      </c>
      <c r="E36" s="5">
        <v>1.8201512972826746E-6</v>
      </c>
    </row>
    <row r="39" spans="1:17" ht="17" thickBot="1" x14ac:dyDescent="0.25">
      <c r="A39" t="s">
        <v>65</v>
      </c>
    </row>
    <row r="40" spans="1:17" x14ac:dyDescent="0.2">
      <c r="A40" s="4" t="s">
        <v>66</v>
      </c>
      <c r="B40" s="4" t="s">
        <v>67</v>
      </c>
      <c r="C40" s="4" t="s">
        <v>42</v>
      </c>
      <c r="D40" s="4" t="s">
        <v>68</v>
      </c>
      <c r="E40" s="4" t="s">
        <v>69</v>
      </c>
      <c r="F40" s="4" t="s">
        <v>70</v>
      </c>
      <c r="G40" s="4" t="s">
        <v>71</v>
      </c>
    </row>
    <row r="41" spans="1:17" x14ac:dyDescent="0.2">
      <c r="A41" t="s">
        <v>72</v>
      </c>
      <c r="B41">
        <v>4.8293639313218319</v>
      </c>
      <c r="C41">
        <v>3</v>
      </c>
      <c r="D41">
        <v>1.6097879771072774</v>
      </c>
      <c r="E41">
        <v>43.386285968238013</v>
      </c>
      <c r="F41">
        <v>4.8537101584465147E-6</v>
      </c>
      <c r="G41">
        <v>3.7082648190468448</v>
      </c>
    </row>
    <row r="42" spans="1:17" x14ac:dyDescent="0.2">
      <c r="A42" t="s">
        <v>73</v>
      </c>
      <c r="B42">
        <v>0.3710361330042774</v>
      </c>
      <c r="C42">
        <v>10</v>
      </c>
      <c r="D42">
        <v>3.7103613300427739E-2</v>
      </c>
    </row>
    <row r="44" spans="1:17" ht="17" thickBot="1" x14ac:dyDescent="0.25">
      <c r="A44" s="5" t="s">
        <v>74</v>
      </c>
      <c r="B44" s="5">
        <v>5.200400064326109</v>
      </c>
      <c r="C44" s="5">
        <v>13</v>
      </c>
      <c r="D44" s="5"/>
      <c r="E44" s="5"/>
      <c r="F44" s="5"/>
      <c r="G44" s="5"/>
    </row>
    <row r="48" spans="1:17" x14ac:dyDescent="0.2">
      <c r="A48" t="s">
        <v>75</v>
      </c>
      <c r="E48" t="s">
        <v>75</v>
      </c>
      <c r="I48" t="s">
        <v>75</v>
      </c>
      <c r="M48" t="s">
        <v>75</v>
      </c>
      <c r="Q48" t="s">
        <v>38</v>
      </c>
    </row>
    <row r="49" spans="1:19" ht="17" thickBot="1" x14ac:dyDescent="0.25"/>
    <row r="50" spans="1:19" x14ac:dyDescent="0.2">
      <c r="A50" s="4"/>
      <c r="B50" s="4" t="s">
        <v>59</v>
      </c>
      <c r="C50" s="4" t="s">
        <v>15</v>
      </c>
      <c r="E50" s="4"/>
      <c r="F50" s="4" t="s">
        <v>59</v>
      </c>
      <c r="G50" s="4" t="s">
        <v>60</v>
      </c>
      <c r="I50" s="4"/>
      <c r="J50" s="4" t="s">
        <v>59</v>
      </c>
      <c r="K50" s="4" t="s">
        <v>61</v>
      </c>
      <c r="M50" s="4"/>
      <c r="N50" s="4" t="s">
        <v>15</v>
      </c>
      <c r="O50" s="4" t="s">
        <v>61</v>
      </c>
      <c r="Q50" s="4"/>
      <c r="R50" s="4" t="s">
        <v>15</v>
      </c>
      <c r="S50" s="4" t="s">
        <v>60</v>
      </c>
    </row>
    <row r="51" spans="1:19" x14ac:dyDescent="0.2">
      <c r="A51" t="s">
        <v>26</v>
      </c>
      <c r="B51">
        <v>1</v>
      </c>
      <c r="C51">
        <v>1.3879643428227444</v>
      </c>
      <c r="E51" t="s">
        <v>26</v>
      </c>
      <c r="F51">
        <v>1</v>
      </c>
      <c r="G51">
        <v>1.2042848674959625</v>
      </c>
      <c r="I51" t="s">
        <v>26</v>
      </c>
      <c r="J51">
        <v>1</v>
      </c>
      <c r="K51">
        <v>6.8678572802364319E-4</v>
      </c>
      <c r="M51" t="s">
        <v>26</v>
      </c>
      <c r="N51">
        <v>1.3879643428227444</v>
      </c>
      <c r="O51">
        <v>6.8678572802364319E-4</v>
      </c>
      <c r="Q51" t="s">
        <v>26</v>
      </c>
      <c r="R51">
        <v>1.3879643428227444</v>
      </c>
      <c r="S51">
        <v>0.64043107160981794</v>
      </c>
    </row>
    <row r="52" spans="1:19" x14ac:dyDescent="0.2">
      <c r="A52" t="s">
        <v>39</v>
      </c>
      <c r="B52">
        <v>0</v>
      </c>
      <c r="C52">
        <v>0.14249274606445006</v>
      </c>
      <c r="E52" t="s">
        <v>39</v>
      </c>
      <c r="F52">
        <v>0</v>
      </c>
      <c r="G52">
        <v>4.302168013509311E-2</v>
      </c>
      <c r="I52" t="s">
        <v>39</v>
      </c>
      <c r="J52">
        <v>0</v>
      </c>
      <c r="K52">
        <v>1.8201512972826746E-6</v>
      </c>
      <c r="M52" t="s">
        <v>39</v>
      </c>
      <c r="N52">
        <v>0.14249274606445006</v>
      </c>
      <c r="O52">
        <v>1.8201512972826746E-6</v>
      </c>
      <c r="Q52" t="s">
        <v>39</v>
      </c>
      <c r="R52">
        <v>0.14249274606445006</v>
      </c>
      <c r="S52">
        <v>0.22325962716879633</v>
      </c>
    </row>
    <row r="53" spans="1:19" x14ac:dyDescent="0.2">
      <c r="A53" t="s">
        <v>40</v>
      </c>
      <c r="B53">
        <v>3</v>
      </c>
      <c r="C53">
        <v>3</v>
      </c>
      <c r="E53" t="s">
        <v>40</v>
      </c>
      <c r="F53">
        <v>3</v>
      </c>
      <c r="G53">
        <v>3</v>
      </c>
      <c r="I53" t="s">
        <v>40</v>
      </c>
      <c r="J53">
        <v>3</v>
      </c>
      <c r="K53">
        <v>5</v>
      </c>
      <c r="M53" t="s">
        <v>40</v>
      </c>
      <c r="N53">
        <v>3</v>
      </c>
      <c r="O53">
        <v>5</v>
      </c>
      <c r="Q53" t="s">
        <v>40</v>
      </c>
      <c r="R53">
        <v>3</v>
      </c>
      <c r="S53">
        <v>3</v>
      </c>
    </row>
    <row r="54" spans="1:19" x14ac:dyDescent="0.2">
      <c r="A54" t="s">
        <v>76</v>
      </c>
      <c r="B54">
        <v>7.124637303222503E-2</v>
      </c>
      <c r="E54" t="s">
        <v>76</v>
      </c>
      <c r="F54">
        <v>2.1510840067546555E-2</v>
      </c>
      <c r="I54" t="s">
        <v>76</v>
      </c>
      <c r="J54">
        <v>1.2134341981884497E-6</v>
      </c>
      <c r="M54" t="s">
        <v>76</v>
      </c>
      <c r="N54">
        <v>4.7498795455681538E-2</v>
      </c>
      <c r="Q54" t="s">
        <v>41</v>
      </c>
      <c r="R54">
        <v>0</v>
      </c>
    </row>
    <row r="55" spans="1:19" x14ac:dyDescent="0.2">
      <c r="A55" t="s">
        <v>41</v>
      </c>
      <c r="B55">
        <v>0</v>
      </c>
      <c r="E55" t="s">
        <v>41</v>
      </c>
      <c r="F55">
        <v>0</v>
      </c>
      <c r="I55" t="s">
        <v>41</v>
      </c>
      <c r="J55">
        <v>0</v>
      </c>
      <c r="M55" t="s">
        <v>41</v>
      </c>
      <c r="N55">
        <v>0</v>
      </c>
      <c r="Q55" t="s">
        <v>42</v>
      </c>
      <c r="R55">
        <v>4</v>
      </c>
    </row>
    <row r="56" spans="1:19" x14ac:dyDescent="0.2">
      <c r="A56" t="s">
        <v>42</v>
      </c>
      <c r="B56">
        <v>4</v>
      </c>
      <c r="E56" t="s">
        <v>42</v>
      </c>
      <c r="F56">
        <v>4</v>
      </c>
      <c r="I56" t="s">
        <v>42</v>
      </c>
      <c r="J56">
        <v>6</v>
      </c>
      <c r="M56" t="s">
        <v>42</v>
      </c>
      <c r="N56">
        <v>6</v>
      </c>
      <c r="Q56" t="s">
        <v>43</v>
      </c>
      <c r="R56">
        <v>2.1409058948756559</v>
      </c>
    </row>
    <row r="57" spans="1:19" x14ac:dyDescent="0.2">
      <c r="A57" t="s">
        <v>43</v>
      </c>
      <c r="B57">
        <v>-1.7801477981059268</v>
      </c>
      <c r="E57" t="s">
        <v>43</v>
      </c>
      <c r="F57">
        <v>-1.7058983184840817</v>
      </c>
      <c r="I57" t="s">
        <v>43</v>
      </c>
      <c r="J57">
        <v>1242.2075115371633</v>
      </c>
      <c r="M57" t="s">
        <v>43</v>
      </c>
      <c r="N57">
        <v>8.7161099159828712</v>
      </c>
      <c r="Q57" t="s">
        <v>44</v>
      </c>
      <c r="R57">
        <v>4.9493517712278279E-2</v>
      </c>
    </row>
    <row r="58" spans="1:19" x14ac:dyDescent="0.2">
      <c r="A58" t="s">
        <v>44</v>
      </c>
      <c r="B58">
        <v>7.4829249955834759E-2</v>
      </c>
      <c r="E58" t="s">
        <v>44</v>
      </c>
      <c r="F58">
        <v>8.161151552608778E-2</v>
      </c>
      <c r="I58" t="s">
        <v>44</v>
      </c>
      <c r="J58">
        <v>9.1855346127134679E-18</v>
      </c>
      <c r="M58" t="s">
        <v>44</v>
      </c>
      <c r="N58">
        <v>6.3037174188428939E-5</v>
      </c>
      <c r="Q58" t="s">
        <v>45</v>
      </c>
      <c r="R58">
        <v>2.1318467863266499</v>
      </c>
    </row>
    <row r="59" spans="1:19" x14ac:dyDescent="0.2">
      <c r="A59" t="s">
        <v>45</v>
      </c>
      <c r="B59">
        <v>2.1318467863266499</v>
      </c>
      <c r="E59" t="s">
        <v>45</v>
      </c>
      <c r="F59">
        <v>2.1318467863266499</v>
      </c>
      <c r="I59" t="s">
        <v>45</v>
      </c>
      <c r="J59">
        <v>1.9431802805153031</v>
      </c>
      <c r="M59" t="s">
        <v>45</v>
      </c>
      <c r="N59">
        <v>1.9431802805153031</v>
      </c>
      <c r="Q59" t="s">
        <v>46</v>
      </c>
      <c r="R59">
        <v>9.8987035424556558E-2</v>
      </c>
    </row>
    <row r="60" spans="1:19" s="7" customFormat="1" ht="17" thickBot="1" x14ac:dyDescent="0.25">
      <c r="A60" s="7" t="s">
        <v>46</v>
      </c>
      <c r="B60" s="7">
        <v>0.14965849991166952</v>
      </c>
      <c r="E60" s="7" t="s">
        <v>46</v>
      </c>
      <c r="F60" s="7">
        <v>0.16322303105217556</v>
      </c>
      <c r="I60" s="7" t="s">
        <v>46</v>
      </c>
      <c r="J60" s="7">
        <v>1.8371069225426936E-17</v>
      </c>
      <c r="M60" s="7" t="s">
        <v>46</v>
      </c>
      <c r="N60" s="7">
        <v>1.2607434837685788E-4</v>
      </c>
      <c r="Q60" s="8" t="s">
        <v>47</v>
      </c>
      <c r="R60" s="8">
        <v>2.7764451051977934</v>
      </c>
      <c r="S60" s="8"/>
    </row>
    <row r="61" spans="1:19" ht="17" thickBot="1" x14ac:dyDescent="0.25">
      <c r="A61" s="5" t="s">
        <v>47</v>
      </c>
      <c r="B61" s="5">
        <v>2.7764451051977934</v>
      </c>
      <c r="C61" s="5"/>
      <c r="E61" s="5" t="s">
        <v>47</v>
      </c>
      <c r="F61" s="5">
        <v>2.7764451051977934</v>
      </c>
      <c r="G61" s="5"/>
      <c r="I61" s="5" t="s">
        <v>47</v>
      </c>
      <c r="J61" s="5">
        <v>2.4469118511449697</v>
      </c>
      <c r="K61" s="5"/>
      <c r="M61" s="5" t="s">
        <v>47</v>
      </c>
      <c r="N61" s="5">
        <v>2.4469118511449697</v>
      </c>
      <c r="O61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 5 C</vt:lpstr>
      <vt:lpstr>Fig 5C stats</vt:lpstr>
      <vt:lpstr>Fig 5D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Jimenez Ortiz, Veronica</dc:creator>
  <cp:lastModifiedBy>Jimenez Ortiz, Veronica</cp:lastModifiedBy>
  <dcterms:created xsi:type="dcterms:W3CDTF">2021-05-26T00:09:05Z</dcterms:created>
  <dcterms:modified xsi:type="dcterms:W3CDTF">2021-05-26T16:30:09Z</dcterms:modified>
</cp:coreProperties>
</file>