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ttawa-my.sharepoint.com/personal/tbui_uottawa_ca/Documents/Tuan Desktop backup/Papers/Computational model of ZF/"/>
    </mc:Choice>
  </mc:AlternateContent>
  <xr:revisionPtr revIDLastSave="50" documentId="8_{7FC8C3B0-E878-409F-B0C5-C57DFD5209DB}" xr6:coauthVersionLast="45" xr6:coauthVersionMax="45" xr10:uidLastSave="{04D5B167-1CF6-467A-B1AB-4B74E01DA181}"/>
  <bookViews>
    <workbookView xWindow="-110" yWindow="-110" windowWidth="19420" windowHeight="10420" xr2:uid="{7AA0FB0B-475E-44CF-9571-6C49EAE544C3}"/>
  </bookViews>
  <sheets>
    <sheet name="Swimming - E gly tes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0" i="1" l="1"/>
  <c r="L39" i="1"/>
  <c r="L36" i="1"/>
  <c r="K36" i="1"/>
  <c r="L35" i="1"/>
  <c r="K35" i="1"/>
  <c r="L34" i="1"/>
  <c r="H6" i="1" l="1"/>
  <c r="I6" i="1"/>
  <c r="J6" i="1"/>
  <c r="K6" i="1"/>
  <c r="L6" i="1"/>
  <c r="H7" i="1"/>
  <c r="I7" i="1"/>
  <c r="J7" i="1"/>
  <c r="K7" i="1"/>
  <c r="L7" i="1"/>
  <c r="I8" i="1"/>
  <c r="J8" i="1"/>
  <c r="K8" i="1"/>
  <c r="L8" i="1"/>
  <c r="I9" i="1"/>
  <c r="J9" i="1"/>
  <c r="K9" i="1"/>
  <c r="L9" i="1"/>
  <c r="J10" i="1"/>
  <c r="K10" i="1"/>
  <c r="L10" i="1"/>
  <c r="J11" i="1"/>
  <c r="K11" i="1"/>
  <c r="L11" i="1"/>
  <c r="L12" i="1"/>
  <c r="H20" i="1"/>
  <c r="I20" i="1"/>
  <c r="J20" i="1"/>
  <c r="K20" i="1"/>
  <c r="L20" i="1"/>
  <c r="I21" i="1"/>
  <c r="J21" i="1"/>
  <c r="K21" i="1"/>
  <c r="L21" i="1"/>
  <c r="I22" i="1"/>
  <c r="J22" i="1"/>
  <c r="K22" i="1"/>
  <c r="L22" i="1"/>
  <c r="I23" i="1"/>
  <c r="J23" i="1"/>
  <c r="K23" i="1"/>
  <c r="L23" i="1"/>
  <c r="J24" i="1"/>
  <c r="K24" i="1"/>
  <c r="L24" i="1"/>
  <c r="J25" i="1"/>
  <c r="K25" i="1"/>
  <c r="L25" i="1"/>
  <c r="G47" i="1"/>
  <c r="H47" i="1"/>
  <c r="I47" i="1"/>
  <c r="J47" i="1"/>
  <c r="K47" i="1"/>
  <c r="L47" i="1"/>
  <c r="G48" i="1"/>
  <c r="H48" i="1"/>
  <c r="I48" i="1"/>
  <c r="J48" i="1"/>
  <c r="K48" i="1"/>
  <c r="L48" i="1"/>
  <c r="H49" i="1"/>
  <c r="I49" i="1"/>
  <c r="J49" i="1"/>
  <c r="K49" i="1"/>
  <c r="L49" i="1"/>
  <c r="H50" i="1"/>
  <c r="I50" i="1"/>
  <c r="J50" i="1"/>
  <c r="K50" i="1"/>
  <c r="L50" i="1"/>
  <c r="I51" i="1"/>
  <c r="J51" i="1"/>
  <c r="K51" i="1"/>
  <c r="L51" i="1"/>
  <c r="K52" i="1"/>
  <c r="L52" i="1"/>
  <c r="L53" i="1"/>
  <c r="L54" i="1"/>
</calcChain>
</file>

<file path=xl/sharedStrings.xml><?xml version="1.0" encoding="utf-8"?>
<sst xmlns="http://schemas.openxmlformats.org/spreadsheetml/2006/main" count="9" uniqueCount="6">
  <si>
    <t>Weights</t>
  </si>
  <si>
    <t>Minimum of left-right cross-correlation</t>
  </si>
  <si>
    <t>Average frequency</t>
  </si>
  <si>
    <t>Inter-episode intervals</t>
  </si>
  <si>
    <t>Durations of swimming episodes</t>
  </si>
  <si>
    <t>Significant difference after Bonferroni post-hoc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</si>
</sst>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1" fontId="1" fillId="0" borderId="0" xfId="0" applyNumberFormat="1" applyFont="1"/>
    <xf numFmtId="0" fontId="1" fillId="0" borderId="1" xfId="0" applyFont="1" applyBorder="1"/>
    <xf numFmtId="0" fontId="1" fillId="2" borderId="0" xfId="0" applyFont="1" applyFill="1"/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0" xfId="0" applyFont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FABB4-3D0C-463C-B0DC-6DC073819D6D}">
  <dimension ref="B1:O55"/>
  <sheetViews>
    <sheetView tabSelected="1" topLeftCell="A31" workbookViewId="0">
      <selection activeCell="N40" sqref="N40"/>
    </sheetView>
  </sheetViews>
  <sheetFormatPr defaultRowHeight="14" x14ac:dyDescent="0.3"/>
  <cols>
    <col min="1" max="6" width="8.7265625" style="1"/>
    <col min="7" max="7" width="10.6328125" style="1" bestFit="1" customWidth="1"/>
    <col min="8" max="8" width="11.7265625" style="1" bestFit="1" customWidth="1"/>
    <col min="9" max="12" width="12.90625" style="1" bestFit="1" customWidth="1"/>
    <col min="13" max="16384" width="8.7265625" style="1"/>
  </cols>
  <sheetData>
    <row r="1" spans="2:15" x14ac:dyDescent="0.3">
      <c r="K1" s="4" t="s">
        <v>5</v>
      </c>
      <c r="L1" s="4"/>
      <c r="M1" s="4"/>
      <c r="N1" s="4"/>
      <c r="O1" s="4"/>
    </row>
    <row r="3" spans="2:15" x14ac:dyDescent="0.3">
      <c r="B3" s="8" t="s">
        <v>4</v>
      </c>
    </row>
    <row r="5" spans="2:15" x14ac:dyDescent="0.3">
      <c r="C5" s="7" t="s">
        <v>0</v>
      </c>
      <c r="D5" s="6">
        <v>-72</v>
      </c>
      <c r="E5" s="5">
        <v>-70</v>
      </c>
      <c r="F5" s="5">
        <v>-68</v>
      </c>
      <c r="G5" s="5">
        <v>-66</v>
      </c>
      <c r="H5" s="5">
        <v>-64</v>
      </c>
      <c r="I5" s="5">
        <v>-62</v>
      </c>
      <c r="J5" s="5">
        <v>-60</v>
      </c>
      <c r="K5" s="5">
        <v>-58</v>
      </c>
      <c r="L5" s="5">
        <v>-56</v>
      </c>
    </row>
    <row r="6" spans="2:15" x14ac:dyDescent="0.3">
      <c r="C6" s="3">
        <v>-72</v>
      </c>
      <c r="E6" s="1">
        <v>0.24</v>
      </c>
      <c r="F6" s="4">
        <v>1.2E-4</v>
      </c>
      <c r="G6" s="4">
        <v>3.6999999999999999E-4</v>
      </c>
      <c r="H6" s="4">
        <f>4*POWER(10,-7)</f>
        <v>3.9999999999999998E-7</v>
      </c>
      <c r="I6" s="4">
        <f>3.6*POWER(10,-11)</f>
        <v>3.5999999999999998E-11</v>
      </c>
      <c r="J6" s="4">
        <f>9.3*POWER(10,-15)</f>
        <v>9.300000000000002E-15</v>
      </c>
      <c r="K6" s="4">
        <f>7.2*POWER(10, -18)</f>
        <v>7.2000000000000002E-18</v>
      </c>
      <c r="L6" s="4">
        <f>3.7*POWER(10,-22)</f>
        <v>3.7000000000000005E-22</v>
      </c>
    </row>
    <row r="7" spans="2:15" x14ac:dyDescent="0.3">
      <c r="C7" s="3">
        <v>-70</v>
      </c>
      <c r="F7" s="1">
        <v>1.4E-2</v>
      </c>
      <c r="G7" s="1">
        <v>8.9999999999999993E-3</v>
      </c>
      <c r="H7" s="4">
        <f>7.9*POWER(10, -5)</f>
        <v>7.9000000000000009E-5</v>
      </c>
      <c r="I7" s="4">
        <f>9.3*POWER(10, -10)</f>
        <v>9.300000000000001E-10</v>
      </c>
      <c r="J7" s="4">
        <f>1*POWER(10, -14)</f>
        <v>1E-14</v>
      </c>
      <c r="K7" s="4">
        <f xml:space="preserve"> 7.7*POWER(10, -18)</f>
        <v>7.7000000000000006E-18</v>
      </c>
      <c r="L7" s="4">
        <f>1.6*POWER(10, -22)</f>
        <v>1.6000000000000002E-22</v>
      </c>
    </row>
    <row r="8" spans="2:15" x14ac:dyDescent="0.3">
      <c r="C8" s="3">
        <v>-68</v>
      </c>
      <c r="G8" s="1">
        <v>0.45</v>
      </c>
      <c r="H8" s="1">
        <v>5.1999999999999998E-2</v>
      </c>
      <c r="I8" s="4">
        <f>7.1*POWER(10, -7)</f>
        <v>7.0999999999999998E-7</v>
      </c>
      <c r="J8" s="4">
        <f>3.6*POWER(10, -13)</f>
        <v>3.6000000000000003E-13</v>
      </c>
      <c r="K8" s="4">
        <f>4.6*POWER(10, -16)</f>
        <v>4.5999999999999998E-16</v>
      </c>
      <c r="L8" s="4">
        <f>7.6*POWER(10, -21)</f>
        <v>7.5999999999999995E-21</v>
      </c>
    </row>
    <row r="9" spans="2:15" x14ac:dyDescent="0.3">
      <c r="C9" s="3">
        <v>-66</v>
      </c>
      <c r="H9" s="1">
        <v>0.37</v>
      </c>
      <c r="I9" s="1">
        <f>2.4*POWER(10, -5)</f>
        <v>2.4000000000000001E-5</v>
      </c>
      <c r="J9" s="4">
        <f>4.9*POWER(10, -13)</f>
        <v>4.9000000000000003E-13</v>
      </c>
      <c r="K9" s="4">
        <f>6.8*POWER(10, -16)</f>
        <v>6.8000000000000001E-16</v>
      </c>
      <c r="L9" s="4">
        <f>3.4*POWER(10, -21)</f>
        <v>3.3999999999999993E-21</v>
      </c>
    </row>
    <row r="10" spans="2:15" x14ac:dyDescent="0.3">
      <c r="C10" s="3">
        <v>-64</v>
      </c>
      <c r="F10" s="2"/>
      <c r="G10" s="2"/>
      <c r="I10" s="1">
        <v>1.2999999999999999E-4</v>
      </c>
      <c r="J10" s="4">
        <f>7.3*POWER(10,-13)</f>
        <v>7.3000000000000002E-13</v>
      </c>
      <c r="K10" s="4">
        <f>9.3*POWER(10, -16)</f>
        <v>9.3000000000000012E-16</v>
      </c>
      <c r="L10" s="4">
        <f>2.6*(POWER(10,-21))</f>
        <v>2.5999999999999998E-21</v>
      </c>
    </row>
    <row r="11" spans="2:15" x14ac:dyDescent="0.3">
      <c r="C11" s="3">
        <v>-62</v>
      </c>
      <c r="E11" s="2"/>
      <c r="F11" s="2"/>
      <c r="G11" s="2"/>
      <c r="J11" s="4">
        <f>9.2*POWER(10, -9)</f>
        <v>9.1999999999999997E-9</v>
      </c>
      <c r="K11" s="4">
        <f>7.7*POWER(10, -11)</f>
        <v>7.6999999999999993E-11</v>
      </c>
      <c r="L11" s="4">
        <f>3*POWER(10, -17)</f>
        <v>3.0000000000000001E-17</v>
      </c>
    </row>
    <row r="12" spans="2:15" x14ac:dyDescent="0.3">
      <c r="C12" s="3">
        <v>-60</v>
      </c>
      <c r="E12" s="2"/>
      <c r="F12" s="2"/>
      <c r="G12" s="2"/>
      <c r="K12" s="1">
        <v>0.74</v>
      </c>
      <c r="L12" s="4">
        <f>0.00029</f>
        <v>2.9E-4</v>
      </c>
    </row>
    <row r="13" spans="2:15" x14ac:dyDescent="0.3">
      <c r="C13" s="3">
        <v>-58</v>
      </c>
      <c r="E13" s="2"/>
      <c r="F13" s="2"/>
      <c r="G13" s="2"/>
      <c r="L13" s="4">
        <v>5.2999999999999998E-4</v>
      </c>
    </row>
    <row r="14" spans="2:15" x14ac:dyDescent="0.3">
      <c r="C14" s="3">
        <v>-56</v>
      </c>
      <c r="E14" s="2"/>
      <c r="F14" s="2"/>
      <c r="G14" s="2"/>
    </row>
    <row r="17" spans="2:12" x14ac:dyDescent="0.3">
      <c r="B17" s="8" t="s">
        <v>3</v>
      </c>
    </row>
    <row r="19" spans="2:12" x14ac:dyDescent="0.3">
      <c r="C19" s="7" t="s">
        <v>0</v>
      </c>
      <c r="D19" s="6">
        <v>-72</v>
      </c>
      <c r="E19" s="5">
        <v>-70</v>
      </c>
      <c r="F19" s="5">
        <v>-68</v>
      </c>
      <c r="G19" s="5">
        <v>-66</v>
      </c>
      <c r="H19" s="5">
        <v>-64</v>
      </c>
      <c r="I19" s="5">
        <v>-62</v>
      </c>
      <c r="J19" s="5">
        <v>-60</v>
      </c>
      <c r="K19" s="5">
        <v>-58</v>
      </c>
      <c r="L19" s="5">
        <v>-56</v>
      </c>
    </row>
    <row r="20" spans="2:12" x14ac:dyDescent="0.3">
      <c r="C20" s="3">
        <v>-72</v>
      </c>
      <c r="E20" s="1">
        <v>6.4000000000000001E-2</v>
      </c>
      <c r="F20" s="1">
        <v>9.9000000000000005E-2</v>
      </c>
      <c r="G20" s="4">
        <v>3.8000000000000002E-4</v>
      </c>
      <c r="H20" s="4">
        <f>1*POWER(10, -6)</f>
        <v>9.9999999999999995E-7</v>
      </c>
      <c r="I20" s="4">
        <f>1.8*POWER(10,-14)</f>
        <v>1.7999999999999999E-14</v>
      </c>
      <c r="J20" s="4">
        <f>2.9*POWER(10,-20)</f>
        <v>2.9E-20</v>
      </c>
      <c r="K20" s="4">
        <f>7.7*POWER(10, -20)</f>
        <v>7.6999999999999992E-20</v>
      </c>
      <c r="L20" s="4">
        <f>8.2*POWER(10,-11)</f>
        <v>8.1999999999999988E-11</v>
      </c>
    </row>
    <row r="21" spans="2:12" x14ac:dyDescent="0.3">
      <c r="C21" s="3">
        <v>-70</v>
      </c>
      <c r="F21" s="1">
        <v>0.8</v>
      </c>
      <c r="G21" s="1">
        <v>0.11</v>
      </c>
      <c r="H21" s="1">
        <v>3.3999999999999998E-3</v>
      </c>
      <c r="I21" s="4">
        <f>5.7*POWER(10, -9)</f>
        <v>5.7000000000000006E-9</v>
      </c>
      <c r="J21" s="4">
        <f>9.9*POWER(10, -15)</f>
        <v>9.9000000000000007E-15</v>
      </c>
      <c r="K21" s="4">
        <f xml:space="preserve"> 2.3*POWER(10, -14)</f>
        <v>2.2999999999999997E-14</v>
      </c>
      <c r="L21" s="4">
        <f>7.3*POWER(10, -8)</f>
        <v>7.3000000000000005E-8</v>
      </c>
    </row>
    <row r="22" spans="2:12" x14ac:dyDescent="0.3">
      <c r="C22" s="3">
        <v>-68</v>
      </c>
      <c r="G22" s="1">
        <v>5.2999999999999999E-2</v>
      </c>
      <c r="H22" s="4">
        <v>1E-3</v>
      </c>
      <c r="I22" s="4">
        <f>3.4*POWER(10, -10)</f>
        <v>3.4000000000000001E-10</v>
      </c>
      <c r="J22" s="4">
        <f>6.6*POWER(10, -17)</f>
        <v>6.6E-17</v>
      </c>
      <c r="K22" s="4">
        <f>1.3*POWER(10, -16)</f>
        <v>1.2999999999999999E-16</v>
      </c>
      <c r="L22" s="4">
        <f>3.4*POWER(10, -9)</f>
        <v>3.4000000000000003E-9</v>
      </c>
    </row>
    <row r="23" spans="2:12" x14ac:dyDescent="0.3">
      <c r="C23" s="3">
        <v>-66</v>
      </c>
      <c r="H23" s="1">
        <v>0.17</v>
      </c>
      <c r="I23" s="4">
        <f>5.4*POWER(10, -6)</f>
        <v>5.4E-6</v>
      </c>
      <c r="J23" s="4">
        <f>8.3*POWER(10, -13)</f>
        <v>8.300000000000001E-13</v>
      </c>
      <c r="K23" s="4">
        <f>1.4*POWER(10, -12)</f>
        <v>1.3999999999999999E-12</v>
      </c>
      <c r="L23" s="4">
        <f>4.1*POWER(10, -7)</f>
        <v>4.0999999999999994E-7</v>
      </c>
    </row>
    <row r="24" spans="2:12" x14ac:dyDescent="0.3">
      <c r="C24" s="3">
        <v>-64</v>
      </c>
      <c r="F24" s="2"/>
      <c r="G24" s="2"/>
      <c r="I24" s="4">
        <v>8.0999999999999996E-4</v>
      </c>
      <c r="J24" s="4">
        <f>1.2*POWER(10,-10)</f>
        <v>1.2E-10</v>
      </c>
      <c r="K24" s="4">
        <f>1.7*POWER(10, -10)</f>
        <v>1.7000000000000001E-10</v>
      </c>
      <c r="L24" s="4">
        <f>3.8*(POWER(10,-6))</f>
        <v>3.7999999999999996E-6</v>
      </c>
    </row>
    <row r="25" spans="2:12" x14ac:dyDescent="0.3">
      <c r="C25" s="3">
        <v>-62</v>
      </c>
      <c r="E25" s="2"/>
      <c r="F25" s="2"/>
      <c r="G25" s="2"/>
      <c r="J25" s="4">
        <f>4*POWER(10, -5)</f>
        <v>4.0000000000000003E-5</v>
      </c>
      <c r="K25" s="4">
        <f>4*POWER(10, -5)</f>
        <v>4.0000000000000003E-5</v>
      </c>
      <c r="L25" s="4">
        <f>3*POWER(10, -17)</f>
        <v>3.0000000000000001E-17</v>
      </c>
    </row>
    <row r="26" spans="2:12" x14ac:dyDescent="0.3">
      <c r="C26" s="3">
        <v>-60</v>
      </c>
      <c r="E26" s="2"/>
      <c r="F26" s="2"/>
      <c r="G26" s="2"/>
      <c r="K26" s="1">
        <v>0.97</v>
      </c>
      <c r="L26" s="1">
        <v>0.42</v>
      </c>
    </row>
    <row r="27" spans="2:12" x14ac:dyDescent="0.3">
      <c r="C27" s="3">
        <v>-58</v>
      </c>
      <c r="E27" s="2"/>
      <c r="F27" s="2"/>
      <c r="G27" s="2"/>
      <c r="L27" s="1">
        <v>0.39</v>
      </c>
    </row>
    <row r="28" spans="2:12" x14ac:dyDescent="0.3">
      <c r="C28" s="3">
        <v>-56</v>
      </c>
      <c r="E28" s="2"/>
      <c r="F28" s="2"/>
      <c r="G28" s="2"/>
    </row>
    <row r="29" spans="2:12" x14ac:dyDescent="0.3">
      <c r="E29" s="2"/>
      <c r="F29" s="2"/>
    </row>
    <row r="31" spans="2:12" x14ac:dyDescent="0.3">
      <c r="B31" s="8" t="s">
        <v>2</v>
      </c>
    </row>
    <row r="33" spans="2:12" x14ac:dyDescent="0.3">
      <c r="C33" s="7" t="s">
        <v>0</v>
      </c>
      <c r="D33" s="6">
        <v>-72</v>
      </c>
      <c r="E33" s="5">
        <v>-70</v>
      </c>
      <c r="F33" s="5">
        <v>-68</v>
      </c>
      <c r="G33" s="5">
        <v>-66</v>
      </c>
      <c r="H33" s="5">
        <v>-64</v>
      </c>
      <c r="I33" s="5">
        <v>-62</v>
      </c>
      <c r="J33" s="5">
        <v>-60</v>
      </c>
      <c r="K33" s="5">
        <v>-58</v>
      </c>
      <c r="L33" s="5">
        <v>-56</v>
      </c>
    </row>
    <row r="34" spans="2:12" x14ac:dyDescent="0.3">
      <c r="C34" s="3">
        <v>-72</v>
      </c>
      <c r="E34" s="1">
        <v>0.78</v>
      </c>
      <c r="F34" s="1">
        <v>0.95</v>
      </c>
      <c r="G34" s="1">
        <v>0.16</v>
      </c>
      <c r="H34" s="9">
        <v>1.2999999999999999E-2</v>
      </c>
      <c r="I34" s="9">
        <v>8.5999999999999993E-2</v>
      </c>
      <c r="J34" s="9">
        <v>1.2999999999999999E-2</v>
      </c>
      <c r="K34" s="4">
        <v>1.3999999999999999E-4</v>
      </c>
      <c r="L34" s="4">
        <f>9*POWER(10,-7)</f>
        <v>8.9999999999999996E-7</v>
      </c>
    </row>
    <row r="35" spans="2:12" x14ac:dyDescent="0.3">
      <c r="C35" s="3">
        <v>-70</v>
      </c>
      <c r="F35" s="1">
        <v>0.8</v>
      </c>
      <c r="G35" s="1">
        <v>0.11</v>
      </c>
      <c r="H35" s="9">
        <v>7.0000000000000001E-3</v>
      </c>
      <c r="I35" s="1">
        <v>0.04</v>
      </c>
      <c r="J35" s="9">
        <v>4.4999999999999997E-3</v>
      </c>
      <c r="K35" s="4">
        <f>7.6*POWER(10, -5)</f>
        <v>7.6000000000000004E-5</v>
      </c>
      <c r="L35" s="4">
        <f>3.1*POWER(10, -7)</f>
        <v>3.1E-7</v>
      </c>
    </row>
    <row r="36" spans="2:12" x14ac:dyDescent="0.3">
      <c r="C36" s="3">
        <v>-68</v>
      </c>
      <c r="G36" s="1">
        <v>0.25</v>
      </c>
      <c r="H36" s="9">
        <v>3.7999999999999999E-2</v>
      </c>
      <c r="I36" s="1">
        <v>0.22</v>
      </c>
      <c r="J36" s="9">
        <v>6.6000000000000003E-2</v>
      </c>
      <c r="K36" s="4">
        <f>6.2*POWER(10, -4)</f>
        <v>6.2E-4</v>
      </c>
      <c r="L36" s="4">
        <f>1.5*POWER(10,-5)</f>
        <v>1.5000000000000002E-5</v>
      </c>
    </row>
    <row r="37" spans="2:12" x14ac:dyDescent="0.3">
      <c r="C37" s="3">
        <v>-66</v>
      </c>
      <c r="H37" s="1">
        <v>0.32</v>
      </c>
      <c r="I37" s="1">
        <v>0.82</v>
      </c>
      <c r="J37" s="1">
        <v>0.67</v>
      </c>
      <c r="K37" s="1">
        <v>4.5999999999999999E-3</v>
      </c>
      <c r="L37" s="4">
        <v>1E-4</v>
      </c>
    </row>
    <row r="38" spans="2:12" x14ac:dyDescent="0.3">
      <c r="C38" s="3">
        <v>-64</v>
      </c>
      <c r="F38" s="2"/>
      <c r="G38" s="2"/>
      <c r="I38" s="1">
        <v>0.14000000000000001</v>
      </c>
      <c r="J38" s="1">
        <v>0.38</v>
      </c>
      <c r="K38" s="1">
        <v>1.4E-2</v>
      </c>
      <c r="L38" s="4">
        <v>1.3999999999999999E-4</v>
      </c>
    </row>
    <row r="39" spans="2:12" x14ac:dyDescent="0.3">
      <c r="C39" s="3">
        <v>-62</v>
      </c>
      <c r="E39" s="2"/>
      <c r="F39" s="2"/>
      <c r="G39" s="2"/>
      <c r="J39" s="1">
        <v>0.33</v>
      </c>
      <c r="K39" s="4">
        <v>7.5000000000000002E-4</v>
      </c>
      <c r="L39" s="4">
        <f>3.7*POWER(10, -6)</f>
        <v>3.7000000000000002E-6</v>
      </c>
    </row>
    <row r="40" spans="2:12" x14ac:dyDescent="0.3">
      <c r="C40" s="3">
        <v>-60</v>
      </c>
      <c r="E40" s="2"/>
      <c r="F40" s="2"/>
      <c r="G40" s="2"/>
      <c r="K40" s="1">
        <v>1.4499999999999999E-3</v>
      </c>
      <c r="L40" s="4">
        <f>4*POWER(10, -6)</f>
        <v>3.9999999999999998E-6</v>
      </c>
    </row>
    <row r="41" spans="2:12" x14ac:dyDescent="0.3">
      <c r="C41" s="3">
        <v>-58</v>
      </c>
      <c r="E41" s="2"/>
      <c r="F41" s="2"/>
      <c r="G41" s="2"/>
      <c r="L41" s="1">
        <v>2.4E-2</v>
      </c>
    </row>
    <row r="42" spans="2:12" x14ac:dyDescent="0.3">
      <c r="C42" s="3">
        <v>-56</v>
      </c>
      <c r="E42" s="2"/>
      <c r="F42" s="2"/>
      <c r="G42" s="2"/>
    </row>
    <row r="44" spans="2:12" x14ac:dyDescent="0.3">
      <c r="B44" s="8" t="s">
        <v>1</v>
      </c>
    </row>
    <row r="46" spans="2:12" x14ac:dyDescent="0.3">
      <c r="C46" s="7" t="s">
        <v>0</v>
      </c>
      <c r="D46" s="6">
        <v>-72</v>
      </c>
      <c r="E46" s="5">
        <v>-70</v>
      </c>
      <c r="F46" s="5">
        <v>-68</v>
      </c>
      <c r="G46" s="5">
        <v>-66</v>
      </c>
      <c r="H46" s="5">
        <v>-64</v>
      </c>
      <c r="I46" s="5">
        <v>-62</v>
      </c>
      <c r="J46" s="5">
        <v>-60</v>
      </c>
      <c r="K46" s="5">
        <v>-58</v>
      </c>
      <c r="L46" s="5">
        <v>-56</v>
      </c>
    </row>
    <row r="47" spans="2:12" x14ac:dyDescent="0.3">
      <c r="C47" s="3">
        <v>-72</v>
      </c>
      <c r="E47" s="1">
        <v>0.83</v>
      </c>
      <c r="F47" s="1">
        <v>7.6999999999999999E-2</v>
      </c>
      <c r="G47" s="4">
        <f>2.5*POWER(10, -5)</f>
        <v>2.5000000000000001E-5</v>
      </c>
      <c r="H47" s="4">
        <f>6*POWER(10, -8)</f>
        <v>6.0000000000000008E-8</v>
      </c>
      <c r="I47" s="4">
        <f>5*POWER(10, -9)</f>
        <v>5.0000000000000001E-9</v>
      </c>
      <c r="J47" s="4">
        <f>3.5*POWER(10, -9)</f>
        <v>3.5000000000000003E-9</v>
      </c>
      <c r="K47" s="4">
        <f>1.3*POWER(10, -9)</f>
        <v>1.3000000000000001E-9</v>
      </c>
      <c r="L47" s="4">
        <f>1.2*POWER(10, -9)</f>
        <v>1.2E-9</v>
      </c>
    </row>
    <row r="48" spans="2:12" x14ac:dyDescent="0.3">
      <c r="C48" s="3">
        <v>-70</v>
      </c>
      <c r="F48" s="1">
        <v>0.04</v>
      </c>
      <c r="G48" s="4">
        <f>9.2*POWER(10, -6)</f>
        <v>9.1999999999999983E-6</v>
      </c>
      <c r="H48" s="4">
        <f>8.5*POWER(10, -9)</f>
        <v>8.5E-9</v>
      </c>
      <c r="I48" s="4">
        <f>4.7*POWER(10, -10)</f>
        <v>4.7000000000000003E-10</v>
      </c>
      <c r="J48" s="4">
        <f>3.4*POWER(10, -10)</f>
        <v>3.4000000000000001E-10</v>
      </c>
      <c r="K48" s="4">
        <f>9.3*POWER(10, -11)</f>
        <v>9.3000000000000002E-11</v>
      </c>
      <c r="L48" s="4">
        <f>8.2*POWER(10, -11)</f>
        <v>8.1999999999999988E-11</v>
      </c>
    </row>
    <row r="49" spans="3:12" x14ac:dyDescent="0.3">
      <c r="C49" s="3">
        <v>-68</v>
      </c>
      <c r="G49" s="4">
        <v>3.6999999999999999E-4</v>
      </c>
      <c r="H49" s="4">
        <f>8.7*POWER(10, -7)</f>
        <v>8.6999999999999993E-7</v>
      </c>
      <c r="I49" s="4">
        <f>6.9*POWER(10, -8)</f>
        <v>6.9000000000000009E-8</v>
      </c>
      <c r="J49" s="4">
        <f>4.6*POWER(10, -8)</f>
        <v>4.5999999999999995E-8</v>
      </c>
      <c r="K49" s="4">
        <f>1.9*POWER(10, -8)</f>
        <v>1.8999999999999998E-8</v>
      </c>
      <c r="L49" s="4">
        <f>1.7*POWER(10, -8)</f>
        <v>1.7E-8</v>
      </c>
    </row>
    <row r="50" spans="3:12" x14ac:dyDescent="0.3">
      <c r="C50" s="3">
        <v>-66</v>
      </c>
      <c r="H50" s="4">
        <f>0.00021</f>
        <v>2.1000000000000001E-4</v>
      </c>
      <c r="I50" s="4">
        <f>3*POWER(10, -6)</f>
        <v>3.0000000000000001E-6</v>
      </c>
      <c r="J50" s="4">
        <f>1.5*POWER(10, -6)</f>
        <v>1.5E-6</v>
      </c>
      <c r="K50" s="4">
        <f>4.2*POWER(10, -7)</f>
        <v>4.2E-7</v>
      </c>
      <c r="L50" s="4">
        <f>3.4*POWER(10, -7)</f>
        <v>3.3999999999999997E-7</v>
      </c>
    </row>
    <row r="51" spans="3:12" x14ac:dyDescent="0.3">
      <c r="C51" s="3">
        <v>-64</v>
      </c>
      <c r="F51" s="2"/>
      <c r="G51" s="2"/>
      <c r="I51" s="4">
        <f>1.8*POWER(10, -5)</f>
        <v>1.8E-5</v>
      </c>
      <c r="J51" s="4">
        <f>4*POWER(10, -6)</f>
        <v>3.9999999999999998E-6</v>
      </c>
      <c r="K51" s="4">
        <f>1.7*POWER(10, -7)</f>
        <v>1.6999999999999999E-7</v>
      </c>
      <c r="L51" s="4">
        <f>1.1*POWER(10, -7)</f>
        <v>1.1000000000000001E-7</v>
      </c>
    </row>
    <row r="52" spans="3:12" x14ac:dyDescent="0.3">
      <c r="C52" s="3">
        <v>-62</v>
      </c>
      <c r="E52" s="2"/>
      <c r="F52" s="2"/>
      <c r="G52" s="2"/>
      <c r="J52" s="1">
        <v>0.02</v>
      </c>
      <c r="K52" s="4">
        <f>7.8*POWER(10, -6)</f>
        <v>7.7999999999999999E-6</v>
      </c>
      <c r="L52" s="4">
        <f>2.9*POWER(10, -6)</f>
        <v>2.8999999999999998E-6</v>
      </c>
    </row>
    <row r="53" spans="3:12" x14ac:dyDescent="0.3">
      <c r="C53" s="3">
        <v>-60</v>
      </c>
      <c r="E53" s="2"/>
      <c r="F53" s="2"/>
      <c r="G53" s="2"/>
      <c r="K53" s="4">
        <v>4.0000000000000002E-4</v>
      </c>
      <c r="L53" s="4">
        <f>9.4*POWER(10, -5)</f>
        <v>9.4000000000000008E-5</v>
      </c>
    </row>
    <row r="54" spans="3:12" x14ac:dyDescent="0.3">
      <c r="C54" s="3">
        <v>-58</v>
      </c>
      <c r="E54" s="2"/>
      <c r="F54" s="2"/>
      <c r="G54" s="2"/>
      <c r="L54" s="1">
        <f>0.01</f>
        <v>0.01</v>
      </c>
    </row>
    <row r="55" spans="3:12" x14ac:dyDescent="0.3">
      <c r="C55" s="3">
        <v>-56</v>
      </c>
      <c r="E55" s="2"/>
      <c r="F55" s="2"/>
      <c r="G5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Swimming - E gly testing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 Bui</dc:creator>
  <cp:lastModifiedBy>Tuan Bui</cp:lastModifiedBy>
  <dcterms:created xsi:type="dcterms:W3CDTF">2021-06-29T03:04:19Z</dcterms:created>
  <dcterms:modified xsi:type="dcterms:W3CDTF">2021-07-01T14:27:09Z</dcterms:modified>
</cp:coreProperties>
</file>