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4" l="1"/>
  <c r="O35" i="14"/>
  <c r="O34" i="14"/>
  <c r="O33" i="14"/>
  <c r="O32" i="14"/>
  <c r="O31" i="14"/>
  <c r="O30" i="14"/>
  <c r="O29" i="14"/>
  <c r="J36" i="14"/>
  <c r="J35" i="14"/>
  <c r="J34" i="14"/>
  <c r="J33" i="14"/>
  <c r="J32" i="14"/>
  <c r="J31" i="14"/>
  <c r="J30" i="14"/>
  <c r="J29" i="14"/>
  <c r="AE35" i="14"/>
  <c r="AE34" i="14"/>
  <c r="AE33" i="14"/>
  <c r="AE32" i="14"/>
  <c r="AE31" i="14"/>
  <c r="AE30" i="14"/>
  <c r="AE29" i="14"/>
  <c r="Z30" i="14"/>
  <c r="Z35" i="14"/>
  <c r="Z34" i="14"/>
  <c r="Z33" i="14"/>
  <c r="Z32" i="14"/>
  <c r="Z31" i="14"/>
  <c r="Z39" i="14" l="1"/>
  <c r="B24" i="14" l="1"/>
  <c r="C24" i="14"/>
  <c r="D24" i="14"/>
  <c r="B25" i="14"/>
  <c r="C25" i="14"/>
  <c r="D25" i="14"/>
  <c r="B26" i="14"/>
  <c r="B27" i="14" s="1"/>
  <c r="C26" i="14"/>
  <c r="C27" i="14" s="1"/>
  <c r="D26" i="14"/>
  <c r="D27" i="14" s="1"/>
  <c r="H29" i="14"/>
  <c r="I29" i="14"/>
  <c r="K29" i="14"/>
  <c r="M29" i="14"/>
  <c r="N29" i="14"/>
  <c r="P29" i="14"/>
  <c r="X29" i="14"/>
  <c r="Y29" i="14"/>
  <c r="AA29" i="14"/>
  <c r="AC29" i="14"/>
  <c r="AD29" i="14"/>
  <c r="AF29" i="14"/>
  <c r="H30" i="14"/>
  <c r="I30" i="14"/>
  <c r="K30" i="14"/>
  <c r="M30" i="14"/>
  <c r="N30" i="14"/>
  <c r="P30" i="14"/>
  <c r="X30" i="14"/>
  <c r="Y30" i="14"/>
  <c r="AA30" i="14"/>
  <c r="AC30" i="14"/>
  <c r="AD30" i="14"/>
  <c r="AF30" i="14"/>
  <c r="H31" i="14"/>
  <c r="I31" i="14"/>
  <c r="K31" i="14"/>
  <c r="M31" i="14"/>
  <c r="N31" i="14"/>
  <c r="P31" i="14"/>
  <c r="X31" i="14"/>
  <c r="Y31" i="14"/>
  <c r="AA31" i="14"/>
  <c r="AC31" i="14"/>
  <c r="AD31" i="14"/>
  <c r="AF31" i="14"/>
  <c r="H32" i="14"/>
  <c r="I32" i="14"/>
  <c r="K32" i="14"/>
  <c r="M32" i="14"/>
  <c r="N32" i="14"/>
  <c r="P32" i="14"/>
  <c r="X32" i="14"/>
  <c r="Y32" i="14"/>
  <c r="AA32" i="14"/>
  <c r="AC32" i="14"/>
  <c r="AD32" i="14"/>
  <c r="AF32" i="14"/>
  <c r="H33" i="14"/>
  <c r="I33" i="14"/>
  <c r="K33" i="14"/>
  <c r="M33" i="14"/>
  <c r="N33" i="14"/>
  <c r="P33" i="14"/>
  <c r="X33" i="14"/>
  <c r="Y33" i="14"/>
  <c r="AA33" i="14"/>
  <c r="AC33" i="14"/>
  <c r="AD33" i="14"/>
  <c r="AF33" i="14"/>
  <c r="H34" i="14"/>
  <c r="I34" i="14"/>
  <c r="K34" i="14"/>
  <c r="M34" i="14"/>
  <c r="N34" i="14"/>
  <c r="P34" i="14"/>
  <c r="X34" i="14"/>
  <c r="Y34" i="14"/>
  <c r="AA34" i="14"/>
  <c r="AC34" i="14"/>
  <c r="AD34" i="14"/>
  <c r="AF34" i="14"/>
  <c r="H35" i="14"/>
  <c r="I35" i="14"/>
  <c r="K35" i="14"/>
  <c r="M35" i="14"/>
  <c r="N35" i="14"/>
  <c r="P35" i="14"/>
  <c r="X35" i="14"/>
  <c r="Y35" i="14"/>
  <c r="AA35" i="14"/>
  <c r="AC35" i="14"/>
  <c r="AD35" i="14"/>
  <c r="AF35" i="14"/>
  <c r="H36" i="14"/>
  <c r="I36" i="14"/>
  <c r="K36" i="14"/>
  <c r="M36" i="14"/>
  <c r="N36" i="14"/>
  <c r="P36" i="14"/>
  <c r="H37" i="14"/>
  <c r="I37" i="14"/>
  <c r="K37" i="14"/>
  <c r="M37" i="14"/>
  <c r="N37" i="14"/>
  <c r="P37" i="14"/>
  <c r="O37" i="14" l="1"/>
  <c r="J37" i="14"/>
</calcChain>
</file>

<file path=xl/sharedStrings.xml><?xml version="1.0" encoding="utf-8"?>
<sst xmlns="http://schemas.openxmlformats.org/spreadsheetml/2006/main" count="42" uniqueCount="25">
  <si>
    <t>n-number</t>
  </si>
  <si>
    <t>mean</t>
  </si>
  <si>
    <t>standard deviation</t>
  </si>
  <si>
    <t>standard error</t>
  </si>
  <si>
    <t>preparations (N):</t>
  </si>
  <si>
    <t>Ctrl with isradipine
[pA]</t>
  </si>
  <si>
    <t xml:space="preserve"> SNX-482
[pA]</t>
  </si>
  <si>
    <t>Inhibition
[%]</t>
  </si>
  <si>
    <r>
      <t>SNX-482 inhibition of HVA I</t>
    </r>
    <r>
      <rPr>
        <vertAlign val="subscript"/>
        <sz val="11"/>
        <color theme="1"/>
        <rFont val="Calibri"/>
        <family val="2"/>
        <scheme val="minor"/>
      </rPr>
      <t>Ca</t>
    </r>
  </si>
  <si>
    <t>cultured mouse midbrain DA neurons</t>
  </si>
  <si>
    <t>(100 nM SNX-482)</t>
  </si>
  <si>
    <r>
      <t xml:space="preserve">(3 </t>
    </r>
    <r>
      <rPr>
        <sz val="11"/>
        <color theme="1"/>
        <rFont val="Calibri"/>
        <family val="2"/>
      </rPr>
      <t>µM isradipine)</t>
    </r>
  </si>
  <si>
    <t>cells (n):</t>
  </si>
  <si>
    <t>Ctrl = control</t>
  </si>
  <si>
    <t>Figure 7</t>
  </si>
  <si>
    <t>n cells</t>
  </si>
  <si>
    <t>standard err</t>
  </si>
  <si>
    <t>standard dev</t>
  </si>
  <si>
    <t>SNX</t>
  </si>
  <si>
    <t>CTRL</t>
  </si>
  <si>
    <t>SNX [mV]</t>
  </si>
  <si>
    <t>CTRL with isradipine [mV]</t>
  </si>
  <si>
    <t>mV            -60</t>
  </si>
  <si>
    <t xml:space="preserve">Fig 7 F </t>
  </si>
  <si>
    <t xml:space="preserve">Fig 7 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</si>
</sst>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Fill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 vertical="center" textRotation="90"/>
    </xf>
    <xf numFmtId="164" fontId="0" fillId="0" borderId="0" xfId="0" applyNumberFormat="1" applyAlignment="1">
      <alignment vertical="center" textRotation="90"/>
    </xf>
    <xf numFmtId="164" fontId="0" fillId="0" borderId="0" xfId="0" applyNumberFormat="1" applyAlignment="1">
      <alignment horizontal="center" vertical="center" textRotation="90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tabSelected="1" zoomScale="60" zoomScaleNormal="60" workbookViewId="0">
      <selection activeCell="A50" sqref="A50"/>
    </sheetView>
  </sheetViews>
  <sheetFormatPr baseColWidth="10" defaultColWidth="11.5703125" defaultRowHeight="15" x14ac:dyDescent="0.25"/>
  <cols>
    <col min="1" max="1" width="35" style="30" customWidth="1"/>
    <col min="2" max="2" width="17.7109375" customWidth="1"/>
    <col min="3" max="3" width="14.7109375" customWidth="1"/>
    <col min="4" max="4" width="13" customWidth="1"/>
  </cols>
  <sheetData>
    <row r="1" spans="1:52" s="28" customFormat="1" ht="31.5" customHeight="1" thickBot="1" x14ac:dyDescent="0.3">
      <c r="A1" s="17" t="s">
        <v>14</v>
      </c>
      <c r="B1" s="33" t="s">
        <v>5</v>
      </c>
      <c r="C1" s="26" t="s">
        <v>6</v>
      </c>
      <c r="D1" s="27" t="s">
        <v>7</v>
      </c>
      <c r="G1" s="38" t="s">
        <v>24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W1" s="38" t="s">
        <v>23</v>
      </c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</row>
    <row r="2" spans="1:52" ht="15" customHeight="1" x14ac:dyDescent="0.25">
      <c r="B2" s="19">
        <v>76.790000000000006</v>
      </c>
      <c r="C2" s="20">
        <v>20.43</v>
      </c>
      <c r="D2" s="21">
        <v>73.394973303815604</v>
      </c>
      <c r="E2" s="12"/>
      <c r="F2" s="36" t="s">
        <v>21</v>
      </c>
      <c r="G2" t="s">
        <v>22</v>
      </c>
      <c r="H2">
        <v>1.0917030567685591E-2</v>
      </c>
      <c r="I2">
        <v>8.8559433219627393E-3</v>
      </c>
      <c r="J2">
        <v>0</v>
      </c>
      <c r="K2">
        <v>1.1794258373205741E-2</v>
      </c>
      <c r="L2">
        <v>0</v>
      </c>
      <c r="M2">
        <v>0</v>
      </c>
      <c r="N2">
        <v>3.2006125574272591E-3</v>
      </c>
      <c r="O2">
        <v>3.6765153822723123E-3</v>
      </c>
      <c r="P2">
        <v>2.1428571428571429E-2</v>
      </c>
      <c r="Q2">
        <v>2.0478601012425216E-3</v>
      </c>
      <c r="R2">
        <v>2.824858757062147E-4</v>
      </c>
      <c r="S2">
        <v>4.95873320537428E-3</v>
      </c>
      <c r="T2">
        <v>8.5714285714285721E-4</v>
      </c>
      <c r="U2">
        <v>1.4927724240177908E-3</v>
      </c>
      <c r="V2" s="36" t="s">
        <v>21</v>
      </c>
      <c r="W2">
        <v>-80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</row>
    <row r="3" spans="1:52" ht="18" x14ac:dyDescent="0.25">
      <c r="A3" s="29" t="s">
        <v>8</v>
      </c>
      <c r="B3" s="19">
        <v>375.3</v>
      </c>
      <c r="C3" s="20">
        <v>242.9</v>
      </c>
      <c r="D3" s="21">
        <v>35.278443911537437</v>
      </c>
      <c r="E3" s="12"/>
      <c r="F3" s="36"/>
      <c r="G3">
        <v>-50</v>
      </c>
      <c r="H3">
        <v>5.5312954876273648E-2</v>
      </c>
      <c r="I3">
        <v>1.0368669640514298E-2</v>
      </c>
      <c r="J3">
        <v>0</v>
      </c>
      <c r="K3">
        <v>1.4093301435406698E-2</v>
      </c>
      <c r="L3">
        <v>2.4154886293792258E-2</v>
      </c>
      <c r="M3">
        <v>3.030364372469636E-2</v>
      </c>
      <c r="N3">
        <v>2.517611026033691E-2</v>
      </c>
      <c r="O3">
        <v>2.4495887907401766E-2</v>
      </c>
      <c r="P3">
        <v>6.0265567765567768E-2</v>
      </c>
      <c r="Q3">
        <v>1.9995398067188214E-2</v>
      </c>
      <c r="R3">
        <v>1.4124293785310733E-2</v>
      </c>
      <c r="S3">
        <v>1.1945559239225266E-2</v>
      </c>
      <c r="T3">
        <v>7.8268398268398261E-3</v>
      </c>
      <c r="U3">
        <v>5.5899993261001417E-3</v>
      </c>
      <c r="V3" s="36"/>
      <c r="W3">
        <v>-70</v>
      </c>
      <c r="X3">
        <v>0.94699646643109536</v>
      </c>
      <c r="Y3">
        <v>0.66101694915254239</v>
      </c>
      <c r="Z3">
        <v>0.96435643564356432</v>
      </c>
      <c r="AA3">
        <v>0.83574879227053145</v>
      </c>
      <c r="AB3">
        <v>0.67142857142857137</v>
      </c>
      <c r="AC3">
        <v>0.94457169033440214</v>
      </c>
      <c r="AD3">
        <v>0.99608763693270741</v>
      </c>
      <c r="AE3">
        <v>0.96963181940338616</v>
      </c>
      <c r="AF3">
        <v>0.89421109640149243</v>
      </c>
      <c r="AG3">
        <v>0.92606086583797687</v>
      </c>
      <c r="AH3">
        <v>0.91041666666666665</v>
      </c>
      <c r="AI3">
        <v>0.87576020851433534</v>
      </c>
      <c r="AJ3">
        <v>0.98879168944778562</v>
      </c>
      <c r="AK3">
        <v>1.0051724137931035</v>
      </c>
      <c r="AL3">
        <v>0.95081967213114749</v>
      </c>
    </row>
    <row r="4" spans="1:52" x14ac:dyDescent="0.25">
      <c r="A4" s="30" t="s">
        <v>9</v>
      </c>
      <c r="B4" s="19">
        <v>566.79999999999995</v>
      </c>
      <c r="C4" s="20">
        <v>421.1</v>
      </c>
      <c r="D4" s="21">
        <v>25.705716302046568</v>
      </c>
      <c r="E4" s="12"/>
      <c r="F4" s="36"/>
      <c r="G4">
        <v>-40</v>
      </c>
      <c r="H4">
        <v>6.0844250363901023E-2</v>
      </c>
      <c r="I4">
        <v>4.5237470480188918E-2</v>
      </c>
      <c r="J4">
        <v>1.4878621769772902E-3</v>
      </c>
      <c r="K4">
        <v>7.2751196172248803E-2</v>
      </c>
      <c r="L4">
        <v>0.12132759680393361</v>
      </c>
      <c r="M4">
        <v>6.8056680161943314E-2</v>
      </c>
      <c r="N4">
        <v>0</v>
      </c>
      <c r="O4">
        <v>3.1373743527261654E-2</v>
      </c>
      <c r="P4">
        <v>0</v>
      </c>
      <c r="Q4">
        <v>4.5858260469397144E-2</v>
      </c>
      <c r="R4">
        <v>3.1073446327683611E-2</v>
      </c>
      <c r="S4">
        <v>3.6357005758157389E-2</v>
      </c>
      <c r="T4">
        <v>4.3809523809523812E-2</v>
      </c>
      <c r="U4">
        <v>7.8435878428465538E-3</v>
      </c>
      <c r="V4" s="36"/>
      <c r="W4">
        <v>-60</v>
      </c>
      <c r="X4">
        <v>0.7667844522968198</v>
      </c>
      <c r="Y4">
        <v>0.47080979284369112</v>
      </c>
      <c r="Z4">
        <v>0.62772277227722773</v>
      </c>
      <c r="AA4">
        <v>0.70531400966183577</v>
      </c>
      <c r="AB4">
        <v>0.38</v>
      </c>
      <c r="AC4">
        <v>0.88547869903802112</v>
      </c>
      <c r="AD4">
        <v>0.91517996870109541</v>
      </c>
      <c r="AE4">
        <v>0.94383230314431599</v>
      </c>
      <c r="AF4">
        <v>0.90143218197135644</v>
      </c>
      <c r="AG4">
        <v>0.78846978139734236</v>
      </c>
      <c r="AH4">
        <v>0.63416666666666666</v>
      </c>
      <c r="AI4">
        <v>0.78549087749782798</v>
      </c>
      <c r="AJ4">
        <v>0.87698195735374518</v>
      </c>
      <c r="AK4">
        <v>0.95862068965517244</v>
      </c>
      <c r="AL4">
        <v>0.6442622950819672</v>
      </c>
    </row>
    <row r="5" spans="1:52" x14ac:dyDescent="0.25">
      <c r="A5" s="29" t="s">
        <v>10</v>
      </c>
      <c r="B5" s="19">
        <v>578.79999999999995</v>
      </c>
      <c r="C5" s="20">
        <v>548</v>
      </c>
      <c r="D5" s="21">
        <v>5.3213545266067657</v>
      </c>
      <c r="E5" s="12"/>
      <c r="F5" s="36"/>
      <c r="G5">
        <v>-30</v>
      </c>
      <c r="H5">
        <v>0.20705967976710335</v>
      </c>
      <c r="I5">
        <v>7.2080818682760422E-2</v>
      </c>
      <c r="J5">
        <v>5.1448707909162094E-3</v>
      </c>
      <c r="K5">
        <v>0.18291866028708134</v>
      </c>
      <c r="L5">
        <v>0.17019053472649048</v>
      </c>
      <c r="M5">
        <v>8.3724696356275316E-2</v>
      </c>
      <c r="N5">
        <v>3.2159264931087291E-2</v>
      </c>
      <c r="O5">
        <v>4.8096253426743833E-2</v>
      </c>
      <c r="P5">
        <v>8.7838827838827849E-2</v>
      </c>
      <c r="Q5">
        <v>4.7353888633225948E-2</v>
      </c>
      <c r="R5">
        <v>5.9322033898305079E-2</v>
      </c>
      <c r="S5">
        <v>4.9904030710172742E-2</v>
      </c>
      <c r="T5">
        <v>0.20317460317460317</v>
      </c>
      <c r="U5">
        <v>1.703731158883123E-2</v>
      </c>
      <c r="V5" s="36"/>
      <c r="W5">
        <v>-50</v>
      </c>
      <c r="X5">
        <v>0.79151943462897523</v>
      </c>
      <c r="Y5">
        <v>0.37099811676082861</v>
      </c>
      <c r="Z5">
        <v>0.26930693069306932</v>
      </c>
      <c r="AA5">
        <v>0.32850241545893721</v>
      </c>
      <c r="AB5">
        <v>0.15428571428571428</v>
      </c>
      <c r="AC5">
        <v>0.76981218506642235</v>
      </c>
      <c r="AD5">
        <v>0.51737089201877939</v>
      </c>
      <c r="AE5">
        <v>0.86025262026337002</v>
      </c>
      <c r="AF5">
        <v>0.80069803827175345</v>
      </c>
      <c r="AG5">
        <v>0.39155593656236604</v>
      </c>
      <c r="AI5">
        <v>0.61450912250217193</v>
      </c>
      <c r="AJ5">
        <v>0.72936030617823944</v>
      </c>
      <c r="AK5">
        <v>0.81896551724137934</v>
      </c>
      <c r="AL5">
        <v>0.4098360655737705</v>
      </c>
    </row>
    <row r="6" spans="1:52" x14ac:dyDescent="0.25">
      <c r="A6" s="30" t="s">
        <v>11</v>
      </c>
      <c r="B6" s="19">
        <v>257</v>
      </c>
      <c r="C6" s="20">
        <v>103.7</v>
      </c>
      <c r="D6" s="21">
        <v>59.649805447470818</v>
      </c>
      <c r="E6" s="12"/>
      <c r="F6" s="36"/>
      <c r="G6">
        <v>-20</v>
      </c>
      <c r="H6">
        <v>0.43842794759825326</v>
      </c>
      <c r="I6">
        <v>8.7129362372080812E-2</v>
      </c>
      <c r="J6">
        <v>2.3375097885669535E-2</v>
      </c>
      <c r="K6">
        <v>0.20861244019138755</v>
      </c>
      <c r="L6">
        <v>0.20110633066994471</v>
      </c>
      <c r="M6">
        <v>0.1868016194331984</v>
      </c>
      <c r="N6">
        <v>0.12255742725880553</v>
      </c>
      <c r="O6">
        <v>0.16649406031069142</v>
      </c>
      <c r="P6">
        <v>0.35833333333333334</v>
      </c>
      <c r="Q6">
        <v>6.7924528301886791E-2</v>
      </c>
      <c r="R6">
        <v>0.14689265536723164</v>
      </c>
      <c r="S6">
        <v>0.29021113243761998</v>
      </c>
      <c r="T6">
        <v>0.81428571428571439</v>
      </c>
      <c r="U6">
        <v>0.12539844329132691</v>
      </c>
      <c r="V6" s="36"/>
      <c r="W6">
        <v>-40</v>
      </c>
      <c r="X6">
        <v>0.61130742049469966</v>
      </c>
      <c r="Y6">
        <v>0.20527306967984935</v>
      </c>
      <c r="Z6">
        <v>5.7425742574257428E-2</v>
      </c>
      <c r="AA6">
        <v>0.21980676328502416</v>
      </c>
      <c r="AB6">
        <v>5.1428571428571428E-2</v>
      </c>
      <c r="AC6">
        <v>0.38273018781493356</v>
      </c>
      <c r="AD6">
        <v>0.37856025039123631</v>
      </c>
      <c r="AE6">
        <v>0.70303681805966145</v>
      </c>
      <c r="AF6">
        <v>0.62269827897460583</v>
      </c>
      <c r="AH6">
        <v>0.20095833333333332</v>
      </c>
      <c r="AI6">
        <v>0.44352736750651606</v>
      </c>
      <c r="AJ6">
        <v>0.45872061235647899</v>
      </c>
      <c r="AK6">
        <v>0.53793103448275859</v>
      </c>
      <c r="AL6">
        <v>0.20688524590163934</v>
      </c>
    </row>
    <row r="7" spans="1:52" x14ac:dyDescent="0.25">
      <c r="B7" s="19">
        <v>593.20000000000005</v>
      </c>
      <c r="C7" s="20">
        <v>500.2</v>
      </c>
      <c r="D7" s="21">
        <v>15.677680377612955</v>
      </c>
      <c r="E7" s="12"/>
      <c r="F7" s="36"/>
      <c r="G7">
        <v>-10</v>
      </c>
      <c r="H7">
        <v>0.84061135371179041</v>
      </c>
      <c r="I7">
        <v>0.6927315665179743</v>
      </c>
      <c r="J7">
        <v>0.31072826938136255</v>
      </c>
      <c r="K7">
        <v>0.32440191387559802</v>
      </c>
      <c r="L7">
        <v>0.53644744929317767</v>
      </c>
      <c r="M7">
        <v>0.45425101214574903</v>
      </c>
      <c r="N7">
        <v>0.51761102603369069</v>
      </c>
      <c r="O7">
        <v>0.80657934815717325</v>
      </c>
      <c r="P7">
        <v>0.8696886446886446</v>
      </c>
      <c r="Q7">
        <v>0.21820064427059363</v>
      </c>
      <c r="R7">
        <v>0.65819209039548021</v>
      </c>
      <c r="S7">
        <v>0.75168631752125026</v>
      </c>
      <c r="T7">
        <v>1.1972789115646258</v>
      </c>
      <c r="U7">
        <v>0.46669490627978399</v>
      </c>
      <c r="V7" s="36"/>
      <c r="W7">
        <v>-30</v>
      </c>
      <c r="X7">
        <v>0.54063604240282681</v>
      </c>
      <c r="Y7">
        <v>0.10169491525423729</v>
      </c>
      <c r="Z7">
        <v>2.7722772277227723E-2</v>
      </c>
      <c r="AA7">
        <v>7.0048309178743967E-2</v>
      </c>
      <c r="AC7">
        <v>0.13944113605130554</v>
      </c>
      <c r="AD7">
        <v>0.15419405320813773</v>
      </c>
      <c r="AE7">
        <v>0.29212577264176298</v>
      </c>
      <c r="AF7">
        <v>0.38825370080635457</v>
      </c>
      <c r="AI7">
        <v>0.18714161598609905</v>
      </c>
      <c r="AJ7">
        <v>0.19967195188627668</v>
      </c>
      <c r="AK7">
        <v>0.3293103448275862</v>
      </c>
      <c r="AL7">
        <v>4.4262295081967211E-2</v>
      </c>
    </row>
    <row r="8" spans="1:52" x14ac:dyDescent="0.25">
      <c r="B8" s="19">
        <v>136.30000000000001</v>
      </c>
      <c r="C8" s="20">
        <v>64.28</v>
      </c>
      <c r="D8" s="21">
        <v>52.839325018341896</v>
      </c>
      <c r="E8" s="12"/>
      <c r="F8" s="36"/>
      <c r="G8">
        <v>0</v>
      </c>
      <c r="I8">
        <v>0.82721070585148238</v>
      </c>
      <c r="K8">
        <v>1.0093301435406699</v>
      </c>
      <c r="L8">
        <v>1.0196681007990167</v>
      </c>
      <c r="M8">
        <v>0.87327935222672071</v>
      </c>
      <c r="O8">
        <v>0.90313737435272612</v>
      </c>
      <c r="Q8">
        <v>1.1134376438104001</v>
      </c>
      <c r="R8">
        <v>0.85593220338983045</v>
      </c>
      <c r="T8">
        <v>0.95428571428571429</v>
      </c>
      <c r="U8">
        <v>1.1390659747961454</v>
      </c>
      <c r="V8" s="36"/>
      <c r="W8">
        <v>-20</v>
      </c>
      <c r="X8">
        <v>0.34982332155477031</v>
      </c>
      <c r="Y8">
        <v>3.5781544256120526E-2</v>
      </c>
      <c r="AC8">
        <v>1.374255611543747E-2</v>
      </c>
      <c r="AD8">
        <v>3.1298904538341159E-2</v>
      </c>
      <c r="AE8">
        <v>4.8374092985756512E-2</v>
      </c>
      <c r="AF8">
        <v>9.17559273077386E-2</v>
      </c>
      <c r="AK8">
        <v>4.3103448275862072E-2</v>
      </c>
      <c r="AL8">
        <v>0</v>
      </c>
    </row>
    <row r="9" spans="1:52" x14ac:dyDescent="0.25">
      <c r="B9" s="19">
        <v>666.3</v>
      </c>
      <c r="C9" s="20">
        <v>210</v>
      </c>
      <c r="D9" s="21">
        <v>68.482665466006296</v>
      </c>
      <c r="E9" s="12"/>
      <c r="F9" s="36"/>
      <c r="G9">
        <v>10</v>
      </c>
      <c r="H9">
        <v>0.99725431280111898</v>
      </c>
      <c r="I9">
        <v>1.3993474714518761</v>
      </c>
      <c r="J9">
        <v>0.85873605947955389</v>
      </c>
      <c r="K9">
        <v>1.1043527416619561</v>
      </c>
      <c r="L9">
        <v>1.0582362728785357</v>
      </c>
      <c r="M9">
        <v>0.9780171688267969</v>
      </c>
      <c r="N9">
        <v>1.097180043383948</v>
      </c>
      <c r="O9">
        <v>0.87951807228915668</v>
      </c>
      <c r="P9">
        <v>1.0539379474940334</v>
      </c>
      <c r="Q9">
        <v>0.77157692307692316</v>
      </c>
      <c r="S9">
        <v>0.92505543237250532</v>
      </c>
      <c r="U9">
        <v>1.1144773616545556</v>
      </c>
      <c r="V9" s="36"/>
      <c r="W9">
        <v>-10</v>
      </c>
      <c r="X9">
        <v>0</v>
      </c>
      <c r="Y9">
        <v>0</v>
      </c>
      <c r="AD9">
        <v>2.8169014084507043E-2</v>
      </c>
      <c r="AE9">
        <v>0</v>
      </c>
      <c r="AF9">
        <v>0</v>
      </c>
    </row>
    <row r="10" spans="1:52" x14ac:dyDescent="0.25">
      <c r="B10" s="19">
        <v>500.2</v>
      </c>
      <c r="C10" s="20">
        <v>348.6</v>
      </c>
      <c r="D10" s="21">
        <v>30.307876849260289</v>
      </c>
      <c r="E10" s="12"/>
      <c r="F10" s="36"/>
      <c r="G10">
        <v>20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 s="36"/>
    </row>
    <row r="11" spans="1:52" x14ac:dyDescent="0.25">
      <c r="B11" s="19">
        <v>427.2</v>
      </c>
      <c r="C11" s="20">
        <v>299.60000000000002</v>
      </c>
      <c r="D11" s="21">
        <v>29.868913857677899</v>
      </c>
      <c r="E11" s="12"/>
      <c r="F11" s="34"/>
      <c r="V11" s="36"/>
    </row>
    <row r="12" spans="1:52" x14ac:dyDescent="0.25">
      <c r="B12" s="19">
        <v>269.8</v>
      </c>
      <c r="C12" s="20">
        <v>162.1</v>
      </c>
      <c r="D12" s="21">
        <v>39.918458117123798</v>
      </c>
      <c r="E12" s="12"/>
      <c r="F12" s="12"/>
      <c r="V12" s="12"/>
    </row>
    <row r="13" spans="1:52" ht="14.65" customHeight="1" x14ac:dyDescent="0.25">
      <c r="B13" s="19">
        <v>406</v>
      </c>
      <c r="C13" s="20">
        <v>293</v>
      </c>
      <c r="D13" s="21">
        <v>27.832512315270936</v>
      </c>
      <c r="E13" s="12"/>
      <c r="F13" s="36" t="s">
        <v>20</v>
      </c>
      <c r="G13">
        <v>-60</v>
      </c>
      <c r="H13">
        <v>1.3329068031563234E-2</v>
      </c>
      <c r="I13">
        <v>1.4132278123233465E-2</v>
      </c>
      <c r="J13">
        <v>6.7547969656403398E-3</v>
      </c>
      <c r="K13">
        <v>5.8015115354017495E-3</v>
      </c>
      <c r="L13">
        <v>5.7499999999999999E-3</v>
      </c>
      <c r="M13">
        <v>2.5852431525992172E-2</v>
      </c>
      <c r="N13">
        <v>-3.3259423503325938E-3</v>
      </c>
      <c r="V13" s="36" t="s">
        <v>20</v>
      </c>
      <c r="W13">
        <v>-80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</row>
    <row r="14" spans="1:52" x14ac:dyDescent="0.25">
      <c r="B14" s="19">
        <v>1080</v>
      </c>
      <c r="C14" s="20">
        <v>465</v>
      </c>
      <c r="D14" s="21">
        <v>56.944444444444443</v>
      </c>
      <c r="E14" s="12"/>
      <c r="F14" s="36"/>
      <c r="G14">
        <v>-50</v>
      </c>
      <c r="H14">
        <v>1.9630082010120398E-2</v>
      </c>
      <c r="I14">
        <v>3.0834061359782106E-2</v>
      </c>
      <c r="J14">
        <v>9.6872337836193256E-3</v>
      </c>
      <c r="K14">
        <v>1.1455847255369928E-2</v>
      </c>
      <c r="L14">
        <v>9.7080419580419571E-3</v>
      </c>
      <c r="M14">
        <v>3.2547385537883014E-2</v>
      </c>
      <c r="N14">
        <v>6.1318282604313636E-2</v>
      </c>
      <c r="V14" s="36"/>
      <c r="W14">
        <v>-70</v>
      </c>
      <c r="X14">
        <v>0.83577200262065954</v>
      </c>
      <c r="Y14">
        <v>0.74714566929133863</v>
      </c>
      <c r="Z14">
        <v>0.87942568633638396</v>
      </c>
      <c r="AA14">
        <v>0.84200000000000008</v>
      </c>
      <c r="AB14">
        <v>0.94409937888198758</v>
      </c>
      <c r="AC14">
        <v>0.82692307692307687</v>
      </c>
      <c r="AD14">
        <v>0.97053726169844023</v>
      </c>
      <c r="AE14">
        <v>0.81034482758620685</v>
      </c>
    </row>
    <row r="15" spans="1:52" x14ac:dyDescent="0.25">
      <c r="B15" s="19">
        <v>650</v>
      </c>
      <c r="C15" s="20">
        <v>350</v>
      </c>
      <c r="D15" s="21">
        <v>46.153846153846153</v>
      </c>
      <c r="E15" s="12"/>
      <c r="F15" s="36"/>
      <c r="G15">
        <v>-40</v>
      </c>
      <c r="H15">
        <v>2.7457880145020264E-2</v>
      </c>
      <c r="J15">
        <v>2.2409638554216866E-2</v>
      </c>
      <c r="K15">
        <v>1.1909307875894988E-2</v>
      </c>
      <c r="L15">
        <v>1.8634615384615385E-2</v>
      </c>
      <c r="M15">
        <v>7.9846282839575178E-2</v>
      </c>
      <c r="N15">
        <v>6.9046563192904642E-2</v>
      </c>
      <c r="V15" s="36"/>
      <c r="W15">
        <v>-60</v>
      </c>
      <c r="X15">
        <v>0.49050010919414722</v>
      </c>
      <c r="Y15">
        <v>0.54849999999999999</v>
      </c>
      <c r="Z15">
        <v>0.59068322981366495</v>
      </c>
      <c r="AA15">
        <v>0.51538461538461533</v>
      </c>
      <c r="AB15">
        <v>0.73830155979202772</v>
      </c>
      <c r="AC15">
        <v>0.54022988505747127</v>
      </c>
    </row>
    <row r="16" spans="1:52" x14ac:dyDescent="0.25">
      <c r="B16" s="19">
        <v>665</v>
      </c>
      <c r="C16" s="20">
        <v>348</v>
      </c>
      <c r="D16" s="21">
        <v>47.669172932330831</v>
      </c>
      <c r="E16" s="12"/>
      <c r="F16" s="36"/>
      <c r="G16">
        <v>-30</v>
      </c>
      <c r="H16">
        <v>3.563896590128196E-2</v>
      </c>
      <c r="I16">
        <v>7.537214999057848E-2</v>
      </c>
      <c r="M16">
        <v>9.4373020309297562E-2</v>
      </c>
      <c r="N16">
        <v>6.1985710766198562E-2</v>
      </c>
      <c r="V16" s="36"/>
      <c r="W16">
        <v>-50</v>
      </c>
      <c r="X16">
        <v>0.27407730945621317</v>
      </c>
      <c r="Y16">
        <v>0.3346456692913386</v>
      </c>
      <c r="Z16">
        <v>0.12253076680340802</v>
      </c>
      <c r="AA16">
        <v>0.20035</v>
      </c>
      <c r="AB16">
        <v>0.10002222716159147</v>
      </c>
      <c r="AC16">
        <v>0.22307692307692309</v>
      </c>
      <c r="AD16">
        <v>0.41421143847487002</v>
      </c>
      <c r="AE16">
        <v>0.22701149425287356</v>
      </c>
    </row>
    <row r="17" spans="1:32" x14ac:dyDescent="0.25">
      <c r="B17" s="19">
        <v>1070.4000000000001</v>
      </c>
      <c r="C17" s="20">
        <v>493</v>
      </c>
      <c r="D17" s="21">
        <v>53.942451420029904</v>
      </c>
      <c r="E17" s="12"/>
      <c r="F17" s="36"/>
      <c r="G17">
        <v>-20</v>
      </c>
      <c r="H17">
        <v>0.11969503092343783</v>
      </c>
      <c r="I17">
        <v>0.10429621254946297</v>
      </c>
      <c r="J17">
        <v>6.2550200803212858E-2</v>
      </c>
      <c r="L17">
        <v>0.1137980769230769</v>
      </c>
      <c r="M17">
        <v>0.21946618222470654</v>
      </c>
      <c r="N17">
        <v>0.15210643015521064</v>
      </c>
      <c r="V17" s="36"/>
      <c r="W17">
        <v>-40</v>
      </c>
      <c r="X17">
        <v>5.9577153676238559E-2</v>
      </c>
      <c r="Y17">
        <v>4.9689440993788817E-2</v>
      </c>
      <c r="Z17">
        <v>0.13076923076923078</v>
      </c>
      <c r="AA17">
        <v>0.21143847487001732</v>
      </c>
      <c r="AB17">
        <v>7.183908045977011E-2</v>
      </c>
    </row>
    <row r="18" spans="1:32" x14ac:dyDescent="0.25">
      <c r="B18" s="19">
        <v>658.57142999999996</v>
      </c>
      <c r="C18" s="20">
        <v>343.85714000000002</v>
      </c>
      <c r="D18" s="21">
        <v>47.787419202196482</v>
      </c>
      <c r="E18" s="12"/>
      <c r="F18" s="36"/>
      <c r="G18">
        <v>-10</v>
      </c>
      <c r="H18">
        <v>0.2163117326265119</v>
      </c>
      <c r="I18">
        <v>0.5034321246870711</v>
      </c>
      <c r="J18">
        <v>0.44903423216676236</v>
      </c>
      <c r="K18">
        <v>0.3433344698261166</v>
      </c>
      <c r="L18">
        <v>0.51923076923076927</v>
      </c>
      <c r="M18">
        <v>0.50618861295216788</v>
      </c>
      <c r="N18">
        <v>0.61811846689895455</v>
      </c>
      <c r="V18" s="36"/>
      <c r="W18">
        <v>-30</v>
      </c>
      <c r="X18">
        <v>4.4454323182929545E-3</v>
      </c>
      <c r="Y18">
        <v>0.05</v>
      </c>
      <c r="Z18">
        <v>6.4124783362218371E-2</v>
      </c>
      <c r="AA18">
        <v>2.8735632183908046E-2</v>
      </c>
    </row>
    <row r="19" spans="1:32" x14ac:dyDescent="0.25">
      <c r="B19" s="19">
        <v>631.08333000000005</v>
      </c>
      <c r="C19" s="20">
        <v>359.71429000000001</v>
      </c>
      <c r="D19" s="21">
        <v>43.000508348081389</v>
      </c>
      <c r="E19" s="12"/>
      <c r="F19" s="36"/>
      <c r="G19">
        <v>0</v>
      </c>
      <c r="H19" s="32">
        <v>0.64779270633397323</v>
      </c>
      <c r="I19">
        <v>1.1043527416619561</v>
      </c>
      <c r="J19">
        <v>0.87951807228915668</v>
      </c>
      <c r="K19">
        <v>1.0539379474940334</v>
      </c>
      <c r="L19">
        <v>0.77157692307692316</v>
      </c>
      <c r="M19">
        <v>1.1144773616545556</v>
      </c>
      <c r="N19">
        <v>0.92505543237250532</v>
      </c>
      <c r="V19" s="36"/>
      <c r="W19">
        <v>-20</v>
      </c>
      <c r="X19">
        <v>2.6923076923076925E-2</v>
      </c>
      <c r="Y19">
        <v>6.9324090121317154E-3</v>
      </c>
      <c r="Z19">
        <v>0</v>
      </c>
    </row>
    <row r="20" spans="1:32" x14ac:dyDescent="0.25">
      <c r="B20" s="19">
        <v>573.85</v>
      </c>
      <c r="C20" s="20">
        <v>404.75</v>
      </c>
      <c r="D20" s="21">
        <v>29.467630914001919</v>
      </c>
      <c r="E20" s="12"/>
      <c r="F20" s="36"/>
      <c r="G20">
        <v>10</v>
      </c>
      <c r="H20">
        <v>1.0352687140115164</v>
      </c>
      <c r="I20">
        <v>1.1014697569248164</v>
      </c>
      <c r="J20">
        <v>0.74966532797858099</v>
      </c>
      <c r="K20">
        <v>0.85441527446300702</v>
      </c>
      <c r="M20">
        <v>1.0627445500279487</v>
      </c>
      <c r="N20">
        <v>0.82228381374722825</v>
      </c>
      <c r="V20" s="36"/>
      <c r="W20">
        <v>-10</v>
      </c>
      <c r="X20">
        <v>0</v>
      </c>
    </row>
    <row r="21" spans="1:32" x14ac:dyDescent="0.25">
      <c r="B21" s="19">
        <v>394.5</v>
      </c>
      <c r="C21" s="20">
        <v>285.5</v>
      </c>
      <c r="D21" s="21">
        <v>27.629911280101393</v>
      </c>
      <c r="E21" s="12"/>
      <c r="F21" s="36"/>
      <c r="G21">
        <v>20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V21" s="36"/>
    </row>
    <row r="22" spans="1:32" x14ac:dyDescent="0.25">
      <c r="B22" s="22"/>
      <c r="C22" s="23"/>
      <c r="D22" s="24"/>
      <c r="F22" s="35"/>
      <c r="V22" s="36"/>
    </row>
    <row r="23" spans="1:32" ht="14.65" customHeight="1" x14ac:dyDescent="0.25">
      <c r="B23" s="22"/>
      <c r="C23" s="23"/>
      <c r="D23" s="24"/>
      <c r="F23" s="35"/>
      <c r="V23" s="36"/>
    </row>
    <row r="24" spans="1:32" x14ac:dyDescent="0.25">
      <c r="A24" s="16" t="s">
        <v>0</v>
      </c>
      <c r="B24" s="3">
        <f>COUNT(B2:B21)</f>
        <v>20</v>
      </c>
      <c r="C24" s="4">
        <f>COUNT(C2:C21)</f>
        <v>20</v>
      </c>
      <c r="D24" s="5">
        <f>COUNT(D2:D21)</f>
        <v>20</v>
      </c>
      <c r="F24" s="35"/>
      <c r="T24" s="2"/>
      <c r="U24" s="2"/>
      <c r="V24" s="36"/>
    </row>
    <row r="25" spans="1:32" s="2" customFormat="1" x14ac:dyDescent="0.25">
      <c r="A25" s="31" t="s">
        <v>1</v>
      </c>
      <c r="B25" s="6">
        <f>AVERAGE(B2:B21)</f>
        <v>528.854738</v>
      </c>
      <c r="C25" s="7">
        <f>AVERAGE(C2:C21)</f>
        <v>313.18657150000001</v>
      </c>
      <c r="D25" s="8">
        <f>AVERAGE(D2:D21)</f>
        <v>40.843655509390196</v>
      </c>
      <c r="F25" s="3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 s="36"/>
    </row>
    <row r="26" spans="1:32" x14ac:dyDescent="0.25">
      <c r="A26" s="31" t="s">
        <v>2</v>
      </c>
      <c r="B26" s="9">
        <f>STDEV(B2:B21)</f>
        <v>256.89093183429566</v>
      </c>
      <c r="C26" s="10">
        <f>STDEV(C2:C21)</f>
        <v>145.77678098284588</v>
      </c>
      <c r="D26" s="11">
        <f>STDEV(D2:D21)</f>
        <v>17.381837790754457</v>
      </c>
      <c r="N26" s="28"/>
    </row>
    <row r="27" spans="1:32" ht="15.75" thickBot="1" x14ac:dyDescent="0.3">
      <c r="A27" s="31" t="s">
        <v>3</v>
      </c>
      <c r="B27" s="13">
        <f>B26/SQRT(B24)</f>
        <v>57.442558638474978</v>
      </c>
      <c r="C27" s="14">
        <f>C26/SQRT(C24)</f>
        <v>32.596679181874194</v>
      </c>
      <c r="D27" s="15">
        <f>D26/SQRT(D24)</f>
        <v>3.8866970874001727</v>
      </c>
      <c r="H27" t="s">
        <v>19</v>
      </c>
      <c r="M27" t="s">
        <v>18</v>
      </c>
      <c r="X27" s="37" t="s">
        <v>19</v>
      </c>
      <c r="Y27" s="37"/>
      <c r="Z27" s="37"/>
      <c r="AA27" s="37"/>
      <c r="AC27" s="37" t="s">
        <v>18</v>
      </c>
      <c r="AD27" s="37"/>
      <c r="AE27" s="37"/>
      <c r="AF27" s="37"/>
    </row>
    <row r="28" spans="1:32" x14ac:dyDescent="0.25">
      <c r="H28" t="s">
        <v>1</v>
      </c>
      <c r="I28" t="s">
        <v>17</v>
      </c>
      <c r="J28" t="s">
        <v>16</v>
      </c>
      <c r="K28" t="s">
        <v>15</v>
      </c>
      <c r="M28" t="s">
        <v>1</v>
      </c>
      <c r="N28" t="s">
        <v>17</v>
      </c>
      <c r="O28" t="s">
        <v>16</v>
      </c>
      <c r="P28" t="s">
        <v>15</v>
      </c>
      <c r="X28" t="s">
        <v>1</v>
      </c>
      <c r="Y28" t="s">
        <v>17</v>
      </c>
      <c r="Z28" t="s">
        <v>16</v>
      </c>
      <c r="AA28" t="s">
        <v>15</v>
      </c>
      <c r="AC28" t="s">
        <v>1</v>
      </c>
      <c r="AD28" t="s">
        <v>17</v>
      </c>
      <c r="AE28" t="s">
        <v>16</v>
      </c>
      <c r="AF28" t="s">
        <v>15</v>
      </c>
    </row>
    <row r="29" spans="1:32" x14ac:dyDescent="0.25">
      <c r="A29" s="18" t="s">
        <v>12</v>
      </c>
      <c r="B29" s="1">
        <v>20</v>
      </c>
      <c r="C29" s="1">
        <v>20</v>
      </c>
      <c r="D29" s="1">
        <v>20</v>
      </c>
      <c r="G29">
        <v>-60</v>
      </c>
      <c r="H29">
        <f t="shared" ref="H29:H37" si="0">AVERAGE(H2:U2)</f>
        <v>4.9651375781863388E-3</v>
      </c>
      <c r="I29">
        <f t="shared" ref="I29:I37" si="1">STDEV(H2:U2)</f>
        <v>6.2409782883842517E-3</v>
      </c>
      <c r="J29">
        <f t="shared" ref="J29:J36" si="2">I29/SQRT(K29)</f>
        <v>1.6679716081020519E-3</v>
      </c>
      <c r="K29">
        <f t="shared" ref="K29:K37" si="3">COUNT(H2:U2)</f>
        <v>14</v>
      </c>
      <c r="M29">
        <f t="shared" ref="M29:M37" si="4">AVERAGE(H13:S13)</f>
        <v>9.7563062616426218E-3</v>
      </c>
      <c r="N29">
        <f t="shared" ref="N29:N37" si="5">STDEV(H13:N13)</f>
        <v>9.1546361925890496E-3</v>
      </c>
      <c r="O29">
        <f t="shared" ref="O29:O36" si="6">N29/SQRT(P29)</f>
        <v>3.4601272441231183E-3</v>
      </c>
      <c r="P29">
        <f t="shared" ref="P29:P37" si="7">COUNT(H13:N13)</f>
        <v>7</v>
      </c>
      <c r="W29">
        <v>-80</v>
      </c>
      <c r="X29">
        <f t="shared" ref="X29:X35" si="8">AVERAGE(X2:AL2)</f>
        <v>1</v>
      </c>
      <c r="Y29">
        <f t="shared" ref="Y29:Y35" si="9">STDEV(X2:AL2)</f>
        <v>0</v>
      </c>
      <c r="Z29">
        <v>0</v>
      </c>
      <c r="AA29">
        <f t="shared" ref="AA29:AA35" si="10">COUNT(X2:AL2)</f>
        <v>15</v>
      </c>
      <c r="AC29" s="25">
        <f>AVERAGE(X13:AK13)</f>
        <v>1</v>
      </c>
      <c r="AD29">
        <f t="shared" ref="AD29:AD35" si="11">STDEV(X13:AE13)</f>
        <v>0</v>
      </c>
      <c r="AE29">
        <f t="shared" ref="AE29:AE35" si="12">AD29/SQRT(AF29)</f>
        <v>0</v>
      </c>
      <c r="AF29">
        <f t="shared" ref="AF29:AF35" si="13">COUNT(X13:AE13)</f>
        <v>8</v>
      </c>
    </row>
    <row r="30" spans="1:32" x14ac:dyDescent="0.25">
      <c r="A30" s="18" t="s">
        <v>4</v>
      </c>
      <c r="B30" s="1">
        <v>4</v>
      </c>
      <c r="C30" s="1">
        <v>4</v>
      </c>
      <c r="D30" s="1">
        <v>4</v>
      </c>
      <c r="G30">
        <v>-50</v>
      </c>
      <c r="H30">
        <f t="shared" si="0"/>
        <v>2.1689508010618135E-2</v>
      </c>
      <c r="I30">
        <f t="shared" si="1"/>
        <v>1.7500934937369785E-2</v>
      </c>
      <c r="J30">
        <f t="shared" si="2"/>
        <v>4.6773216059899855E-3</v>
      </c>
      <c r="K30">
        <f t="shared" si="3"/>
        <v>14</v>
      </c>
      <c r="M30">
        <f t="shared" si="4"/>
        <v>2.5025847787018624E-2</v>
      </c>
      <c r="N30">
        <f t="shared" si="5"/>
        <v>1.8666445643273567E-2</v>
      </c>
      <c r="O30">
        <f t="shared" si="6"/>
        <v>7.0552532905152785E-3</v>
      </c>
      <c r="P30">
        <f t="shared" si="7"/>
        <v>7</v>
      </c>
      <c r="W30">
        <v>-70</v>
      </c>
      <c r="X30">
        <f t="shared" si="8"/>
        <v>0.90273806495928721</v>
      </c>
      <c r="Y30">
        <f t="shared" si="9"/>
        <v>0.10647891545900473</v>
      </c>
      <c r="Z30">
        <f t="shared" ref="Z30:Z35" si="14">Y30/SQRT(AA30)</f>
        <v>2.7492737752996852E-2</v>
      </c>
      <c r="AA30">
        <f t="shared" si="10"/>
        <v>15</v>
      </c>
      <c r="AC30" s="25">
        <f>AVERAGE(X14:AE14)</f>
        <v>0.85703098791726173</v>
      </c>
      <c r="AD30">
        <f t="shared" si="11"/>
        <v>7.2510928815867889E-2</v>
      </c>
      <c r="AE30">
        <f t="shared" si="12"/>
        <v>2.5636484737917607E-2</v>
      </c>
      <c r="AF30">
        <f t="shared" si="13"/>
        <v>8</v>
      </c>
    </row>
    <row r="31" spans="1:32" x14ac:dyDescent="0.25">
      <c r="G31">
        <v>-40</v>
      </c>
      <c r="H31">
        <f t="shared" si="0"/>
        <v>4.0430044563861657E-2</v>
      </c>
      <c r="I31">
        <f t="shared" si="1"/>
        <v>3.3817086311917932E-2</v>
      </c>
      <c r="J31">
        <f t="shared" si="2"/>
        <v>9.0379964855828339E-3</v>
      </c>
      <c r="K31">
        <f t="shared" si="3"/>
        <v>14</v>
      </c>
      <c r="M31">
        <f t="shared" si="4"/>
        <v>3.8217381332037885E-2</v>
      </c>
      <c r="N31">
        <f t="shared" si="5"/>
        <v>2.872161187532191E-2</v>
      </c>
      <c r="O31">
        <f t="shared" si="6"/>
        <v>1.1725548947466757E-2</v>
      </c>
      <c r="P31">
        <f t="shared" si="7"/>
        <v>6</v>
      </c>
      <c r="W31">
        <v>-60</v>
      </c>
      <c r="X31">
        <f t="shared" si="8"/>
        <v>0.75230309650580574</v>
      </c>
      <c r="Y31">
        <f t="shared" si="9"/>
        <v>0.17425839001251531</v>
      </c>
      <c r="Z31">
        <f t="shared" si="14"/>
        <v>4.4993322830359242E-2</v>
      </c>
      <c r="AA31">
        <f t="shared" si="10"/>
        <v>15</v>
      </c>
      <c r="AC31" s="25">
        <f>AVERAGE(X15:AC15)</f>
        <v>0.57059989987365445</v>
      </c>
      <c r="AD31">
        <f t="shared" si="11"/>
        <v>8.8772331684285791E-2</v>
      </c>
      <c r="AE31">
        <f t="shared" si="12"/>
        <v>3.6241152650600697E-2</v>
      </c>
      <c r="AF31">
        <f t="shared" si="13"/>
        <v>6</v>
      </c>
    </row>
    <row r="32" spans="1:32" x14ac:dyDescent="0.25">
      <c r="G32">
        <v>-30</v>
      </c>
      <c r="H32">
        <f t="shared" si="0"/>
        <v>9.0428962486601733E-2</v>
      </c>
      <c r="I32">
        <f t="shared" si="1"/>
        <v>7.0127009167637533E-2</v>
      </c>
      <c r="J32">
        <f t="shared" si="2"/>
        <v>1.8742231561746779E-2</v>
      </c>
      <c r="K32">
        <f t="shared" si="3"/>
        <v>14</v>
      </c>
      <c r="M32">
        <f t="shared" si="4"/>
        <v>6.6842461741839138E-2</v>
      </c>
      <c r="N32">
        <f t="shared" si="5"/>
        <v>2.4684228563788112E-2</v>
      </c>
      <c r="O32">
        <f t="shared" si="6"/>
        <v>1.2342114281894056E-2</v>
      </c>
      <c r="P32">
        <f t="shared" si="7"/>
        <v>4</v>
      </c>
      <c r="W32">
        <v>-50</v>
      </c>
      <c r="X32">
        <f t="shared" si="8"/>
        <v>0.55906952110755548</v>
      </c>
      <c r="Y32">
        <f t="shared" si="9"/>
        <v>0.23787100500004102</v>
      </c>
      <c r="Z32">
        <f t="shared" si="14"/>
        <v>6.3573700211267473E-2</v>
      </c>
      <c r="AA32">
        <f t="shared" si="10"/>
        <v>14</v>
      </c>
      <c r="AC32" s="25">
        <f>AVERAGE(X16:AE16)</f>
        <v>0.23699072856465225</v>
      </c>
      <c r="AD32">
        <f t="shared" si="11"/>
        <v>0.10407158063081558</v>
      </c>
      <c r="AE32">
        <f t="shared" si="12"/>
        <v>3.6794860196426124E-2</v>
      </c>
      <c r="AF32">
        <f t="shared" si="13"/>
        <v>8</v>
      </c>
    </row>
    <row r="33" spans="1:32" x14ac:dyDescent="0.25">
      <c r="A33" t="s">
        <v>13</v>
      </c>
      <c r="G33">
        <v>-20</v>
      </c>
      <c r="H33">
        <f t="shared" si="0"/>
        <v>0.23125357805265317</v>
      </c>
      <c r="I33">
        <f t="shared" si="1"/>
        <v>0.20207819444151931</v>
      </c>
      <c r="J33">
        <f t="shared" si="2"/>
        <v>5.4007669209860824E-2</v>
      </c>
      <c r="K33">
        <f t="shared" si="3"/>
        <v>14</v>
      </c>
      <c r="M33">
        <f t="shared" si="4"/>
        <v>0.12865202226318462</v>
      </c>
      <c r="N33">
        <f t="shared" si="5"/>
        <v>5.3029886954898603E-2</v>
      </c>
      <c r="O33">
        <f t="shared" si="6"/>
        <v>2.1649360692829266E-2</v>
      </c>
      <c r="P33">
        <f t="shared" si="7"/>
        <v>6</v>
      </c>
      <c r="W33">
        <v>-40</v>
      </c>
      <c r="X33">
        <f t="shared" si="8"/>
        <v>0.36287783544882612</v>
      </c>
      <c r="Y33">
        <f t="shared" si="9"/>
        <v>0.21087140606113675</v>
      </c>
      <c r="Z33">
        <f t="shared" si="14"/>
        <v>5.6357753867718539E-2</v>
      </c>
      <c r="AA33">
        <f t="shared" si="10"/>
        <v>14</v>
      </c>
      <c r="AC33" s="25">
        <f>AVERAGE(X17:AB17)</f>
        <v>0.10466267615380911</v>
      </c>
      <c r="AD33">
        <f t="shared" si="11"/>
        <v>6.748105797313117E-2</v>
      </c>
      <c r="AE33">
        <f t="shared" si="12"/>
        <v>3.0178446564305093E-2</v>
      </c>
      <c r="AF33">
        <f t="shared" si="13"/>
        <v>5</v>
      </c>
    </row>
    <row r="34" spans="1:32" x14ac:dyDescent="0.25">
      <c r="G34">
        <v>-10</v>
      </c>
      <c r="H34">
        <f t="shared" si="0"/>
        <v>0.61750738955977824</v>
      </c>
      <c r="I34">
        <f t="shared" si="1"/>
        <v>0.26544433958531999</v>
      </c>
      <c r="J34">
        <f t="shared" si="2"/>
        <v>7.0942983856195935E-2</v>
      </c>
      <c r="K34">
        <f t="shared" si="3"/>
        <v>14</v>
      </c>
      <c r="M34">
        <f t="shared" si="4"/>
        <v>0.45080720119833628</v>
      </c>
      <c r="N34">
        <f t="shared" si="5"/>
        <v>0.13232093801384684</v>
      </c>
      <c r="O34">
        <f t="shared" si="6"/>
        <v>5.001261360449024E-2</v>
      </c>
      <c r="P34">
        <f t="shared" si="7"/>
        <v>7</v>
      </c>
      <c r="W34">
        <v>-30</v>
      </c>
      <c r="X34">
        <f t="shared" si="8"/>
        <v>0.20620857580021046</v>
      </c>
      <c r="Y34">
        <f t="shared" si="9"/>
        <v>0.15451806294300438</v>
      </c>
      <c r="Z34">
        <f t="shared" si="14"/>
        <v>4.4605522617401562E-2</v>
      </c>
      <c r="AA34">
        <f t="shared" si="10"/>
        <v>12</v>
      </c>
      <c r="AC34" s="25">
        <f>AVERAGE(X18:AA18)</f>
        <v>3.682646196610484E-2</v>
      </c>
      <c r="AD34">
        <f t="shared" si="11"/>
        <v>2.6030322465622983E-2</v>
      </c>
      <c r="AE34">
        <f t="shared" si="12"/>
        <v>1.3015161232811491E-2</v>
      </c>
      <c r="AF34">
        <f t="shared" si="13"/>
        <v>4</v>
      </c>
    </row>
    <row r="35" spans="1:32" x14ac:dyDescent="0.25">
      <c r="G35">
        <v>0</v>
      </c>
      <c r="H35">
        <f t="shared" si="0"/>
        <v>0.96614969033918952</v>
      </c>
      <c r="I35">
        <f t="shared" si="1"/>
        <v>0.11208852299620892</v>
      </c>
      <c r="J35">
        <f t="shared" si="2"/>
        <v>3.7362840998736303E-2</v>
      </c>
      <c r="K35">
        <f t="shared" si="3"/>
        <v>9</v>
      </c>
      <c r="M35">
        <f t="shared" si="4"/>
        <v>0.92810159784044333</v>
      </c>
      <c r="N35">
        <f t="shared" si="5"/>
        <v>0.17657758657140357</v>
      </c>
      <c r="O35">
        <f t="shared" si="6"/>
        <v>6.674005445370175E-2</v>
      </c>
      <c r="P35">
        <f t="shared" si="7"/>
        <v>7</v>
      </c>
      <c r="W35">
        <v>-20</v>
      </c>
      <c r="X35">
        <f t="shared" si="8"/>
        <v>7.6734974379253335E-2</v>
      </c>
      <c r="Y35">
        <f t="shared" si="9"/>
        <v>0.11360093967452237</v>
      </c>
      <c r="Z35">
        <f t="shared" si="14"/>
        <v>4.0163997396509332E-2</v>
      </c>
      <c r="AA35">
        <f t="shared" si="10"/>
        <v>8</v>
      </c>
      <c r="AC35" s="25">
        <f>AVERAGE(X19:Z19)</f>
        <v>1.128516197840288E-2</v>
      </c>
      <c r="AD35">
        <f t="shared" si="11"/>
        <v>1.3979372716274367E-2</v>
      </c>
      <c r="AE35">
        <f t="shared" si="12"/>
        <v>8.0709946008431163E-3</v>
      </c>
      <c r="AF35">
        <f t="shared" si="13"/>
        <v>3</v>
      </c>
    </row>
    <row r="36" spans="1:32" x14ac:dyDescent="0.25">
      <c r="G36">
        <v>10</v>
      </c>
      <c r="H36">
        <f t="shared" si="0"/>
        <v>1.0198074839475797</v>
      </c>
      <c r="I36">
        <f t="shared" si="1"/>
        <v>0.16160153666412425</v>
      </c>
      <c r="J36">
        <f t="shared" si="2"/>
        <v>4.6650345347244659E-2</v>
      </c>
      <c r="K36">
        <f t="shared" si="3"/>
        <v>12</v>
      </c>
      <c r="M36">
        <f t="shared" si="4"/>
        <v>0.93764123952551637</v>
      </c>
      <c r="N36">
        <f t="shared" si="5"/>
        <v>0.14669054874198004</v>
      </c>
      <c r="O36">
        <f t="shared" si="6"/>
        <v>5.9886165751119325E-2</v>
      </c>
      <c r="P36">
        <f t="shared" si="7"/>
        <v>6</v>
      </c>
      <c r="W36">
        <v>-10</v>
      </c>
      <c r="X36">
        <v>0</v>
      </c>
      <c r="Y36">
        <v>0</v>
      </c>
      <c r="Z36">
        <v>0</v>
      </c>
      <c r="AA36">
        <v>2</v>
      </c>
      <c r="AC36">
        <v>0</v>
      </c>
      <c r="AD36">
        <v>0</v>
      </c>
      <c r="AE36">
        <v>0</v>
      </c>
      <c r="AF36">
        <v>1</v>
      </c>
    </row>
    <row r="37" spans="1:32" x14ac:dyDescent="0.25">
      <c r="G37">
        <v>20</v>
      </c>
      <c r="H37">
        <f t="shared" si="0"/>
        <v>1</v>
      </c>
      <c r="I37">
        <f t="shared" si="1"/>
        <v>0</v>
      </c>
      <c r="J37">
        <f t="shared" ref="J37" si="15">I37/SQRT(K37-1)</f>
        <v>0</v>
      </c>
      <c r="K37">
        <f t="shared" si="3"/>
        <v>14</v>
      </c>
      <c r="M37">
        <f t="shared" si="4"/>
        <v>1</v>
      </c>
      <c r="N37">
        <f t="shared" si="5"/>
        <v>0</v>
      </c>
      <c r="O37">
        <f t="shared" ref="O37" si="16">N37/SQRT(P37-1)</f>
        <v>0</v>
      </c>
      <c r="P37">
        <f t="shared" si="7"/>
        <v>7</v>
      </c>
    </row>
    <row r="39" spans="1:32" x14ac:dyDescent="0.25">
      <c r="Z39" t="e">
        <f>STA</f>
        <v>#NAME?</v>
      </c>
    </row>
  </sheetData>
  <mergeCells count="9">
    <mergeCell ref="F13:F21"/>
    <mergeCell ref="AC27:AF27"/>
    <mergeCell ref="G1:U1"/>
    <mergeCell ref="W1:AK1"/>
    <mergeCell ref="AL1:AZ1"/>
    <mergeCell ref="V2:V11"/>
    <mergeCell ref="V13:V25"/>
    <mergeCell ref="X27:AA27"/>
    <mergeCell ref="F2:F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2022-06-21T09:01:17Z</dcterms:modified>
</cp:coreProperties>
</file>