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rage.ncbs.res.in\AB_Lab\Current members\Asha\Asha_PC\Asha_papers\Recovery\Manuscript\20210218_for eLife\Figure 2-figure supplement 1\"/>
    </mc:Choice>
  </mc:AlternateContent>
  <bookViews>
    <workbookView xWindow="0" yWindow="0" windowWidth="28800" windowHeight="11730"/>
  </bookViews>
  <sheets>
    <sheet name="A" sheetId="1" r:id="rId1"/>
    <sheet name="C" sheetId="2" r:id="rId2"/>
    <sheet name="D" sheetId="3" r:id="rId3"/>
    <sheet name="F" sheetId="4" r:id="rId4"/>
    <sheet name="G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4" i="2" l="1"/>
  <c r="Q9" i="5"/>
  <c r="H4" i="5"/>
  <c r="AB9" i="5"/>
  <c r="AA9" i="5"/>
  <c r="Y9" i="5"/>
  <c r="Z9" i="5" s="1"/>
  <c r="AC9" i="5" s="1"/>
  <c r="S9" i="5"/>
  <c r="P9" i="5"/>
  <c r="R9" i="5" s="1"/>
  <c r="G9" i="5"/>
  <c r="AD9" i="5" s="1"/>
  <c r="AB8" i="5"/>
  <c r="AA8" i="5"/>
  <c r="Y8" i="5"/>
  <c r="Z8" i="5" s="1"/>
  <c r="AC8" i="5" s="1"/>
  <c r="S8" i="5"/>
  <c r="P8" i="5"/>
  <c r="R8" i="5" s="1"/>
  <c r="G8" i="5"/>
  <c r="AD8" i="5" s="1"/>
  <c r="AB7" i="5"/>
  <c r="AA7" i="5"/>
  <c r="Y7" i="5"/>
  <c r="Z7" i="5" s="1"/>
  <c r="AC7" i="5" s="1"/>
  <c r="S7" i="5"/>
  <c r="P7" i="5"/>
  <c r="R7" i="5" s="1"/>
  <c r="G7" i="5"/>
  <c r="AD7" i="5" s="1"/>
  <c r="AB6" i="5"/>
  <c r="AA6" i="5"/>
  <c r="Y6" i="5"/>
  <c r="Z6" i="5" s="1"/>
  <c r="AC6" i="5" s="1"/>
  <c r="S6" i="5"/>
  <c r="P6" i="5"/>
  <c r="R6" i="5" s="1"/>
  <c r="G6" i="5"/>
  <c r="AD6" i="5" s="1"/>
  <c r="AB5" i="5"/>
  <c r="AA5" i="5"/>
  <c r="Y5" i="5"/>
  <c r="AD5" i="5" s="1"/>
  <c r="S5" i="5"/>
  <c r="P5" i="5"/>
  <c r="R5" i="5" s="1"/>
  <c r="G5" i="5"/>
  <c r="J5" i="5" s="1"/>
  <c r="AB4" i="5"/>
  <c r="AA4" i="5"/>
  <c r="Y4" i="5"/>
  <c r="AD4" i="5" s="1"/>
  <c r="S4" i="5"/>
  <c r="P4" i="5"/>
  <c r="R4" i="5" s="1"/>
  <c r="G4" i="5"/>
  <c r="J4" i="5" s="1"/>
  <c r="I4" i="5" l="1"/>
  <c r="Q4" i="5"/>
  <c r="T4" i="5" s="1"/>
  <c r="I5" i="5"/>
  <c r="Q5" i="5"/>
  <c r="T5" i="5" s="1"/>
  <c r="I6" i="5"/>
  <c r="Q6" i="5"/>
  <c r="T6" i="5" s="1"/>
  <c r="I7" i="5"/>
  <c r="Q7" i="5"/>
  <c r="T7" i="5" s="1"/>
  <c r="I8" i="5"/>
  <c r="Q8" i="5"/>
  <c r="T8" i="5" s="1"/>
  <c r="I9" i="5"/>
  <c r="T9" i="5"/>
  <c r="K4" i="5"/>
  <c r="H5" i="5"/>
  <c r="K5" i="5" s="1"/>
  <c r="H6" i="5"/>
  <c r="K6" i="5" s="1"/>
  <c r="H7" i="5"/>
  <c r="K7" i="5" s="1"/>
  <c r="H8" i="5"/>
  <c r="H9" i="5"/>
  <c r="Z4" i="5"/>
  <c r="AC4" i="5" s="1"/>
  <c r="Z5" i="5"/>
  <c r="AC5" i="5" s="1"/>
  <c r="J6" i="5"/>
  <c r="J7" i="5"/>
  <c r="J8" i="5"/>
  <c r="J9" i="5"/>
  <c r="K9" i="5" l="1"/>
  <c r="K8" i="5"/>
  <c r="AA7" i="4" l="1"/>
  <c r="Y7" i="4"/>
  <c r="Z7" i="4" s="1"/>
  <c r="S7" i="4"/>
  <c r="P7" i="4"/>
  <c r="R7" i="4" s="1"/>
  <c r="G7" i="4"/>
  <c r="AD7" i="4" s="1"/>
  <c r="AA6" i="4"/>
  <c r="Y6" i="4"/>
  <c r="Z6" i="4" s="1"/>
  <c r="S6" i="4"/>
  <c r="P6" i="4"/>
  <c r="R6" i="4" s="1"/>
  <c r="G6" i="4"/>
  <c r="AD6" i="4" s="1"/>
  <c r="AB5" i="4"/>
  <c r="AA5" i="4"/>
  <c r="Y5" i="4"/>
  <c r="Z5" i="4" s="1"/>
  <c r="AC5" i="4" s="1"/>
  <c r="S5" i="4"/>
  <c r="P5" i="4"/>
  <c r="R5" i="4" s="1"/>
  <c r="G5" i="4"/>
  <c r="AD5" i="4" s="1"/>
  <c r="AB4" i="4"/>
  <c r="AA4" i="4"/>
  <c r="Y4" i="4"/>
  <c r="Z4" i="4" s="1"/>
  <c r="AC4" i="4" s="1"/>
  <c r="S4" i="4"/>
  <c r="P4" i="4"/>
  <c r="R4" i="4" s="1"/>
  <c r="G4" i="4"/>
  <c r="AD4" i="4" s="1"/>
  <c r="H6" i="4" l="1"/>
  <c r="AB6" i="4"/>
  <c r="AC6" i="4" s="1"/>
  <c r="H7" i="4"/>
  <c r="AB7" i="4"/>
  <c r="AC7" i="4" s="1"/>
  <c r="I5" i="4"/>
  <c r="Q5" i="4"/>
  <c r="T5" i="4" s="1"/>
  <c r="I6" i="4"/>
  <c r="Q6" i="4"/>
  <c r="T6" i="4" s="1"/>
  <c r="I7" i="4"/>
  <c r="Q7" i="4"/>
  <c r="T7" i="4" s="1"/>
  <c r="H4" i="4"/>
  <c r="H5" i="4"/>
  <c r="K5" i="4" s="1"/>
  <c r="I4" i="4"/>
  <c r="Q4" i="4"/>
  <c r="T4" i="4" s="1"/>
  <c r="J4" i="4"/>
  <c r="J5" i="4"/>
  <c r="J6" i="4"/>
  <c r="J7" i="4"/>
  <c r="K6" i="4" l="1"/>
  <c r="K4" i="4"/>
  <c r="K7" i="4"/>
  <c r="X10" i="3" l="1"/>
  <c r="X17" i="3" s="1"/>
  <c r="T10" i="3"/>
  <c r="T17" i="3" s="1"/>
  <c r="O10" i="3"/>
  <c r="O17" i="3" s="1"/>
  <c r="L10" i="3"/>
  <c r="L17" i="3" s="1"/>
  <c r="K10" i="3"/>
  <c r="K17" i="3" s="1"/>
  <c r="Y9" i="3"/>
  <c r="Y16" i="3" s="1"/>
  <c r="X9" i="3"/>
  <c r="X16" i="3" s="1"/>
  <c r="U9" i="3"/>
  <c r="U16" i="3" s="1"/>
  <c r="T9" i="3"/>
  <c r="T16" i="3" s="1"/>
  <c r="O9" i="3"/>
  <c r="O16" i="3" s="1"/>
  <c r="K9" i="3"/>
  <c r="K16" i="3" s="1"/>
  <c r="X6" i="3"/>
  <c r="W6" i="3"/>
  <c r="W10" i="3" s="1"/>
  <c r="W17" i="3" s="1"/>
  <c r="V6" i="3"/>
  <c r="V10" i="3" s="1"/>
  <c r="V17" i="3" s="1"/>
  <c r="U6" i="3"/>
  <c r="U10" i="3" s="1"/>
  <c r="U17" i="3" s="1"/>
  <c r="T6" i="3"/>
  <c r="AA10" i="3" s="1"/>
  <c r="AA17" i="3" s="1"/>
  <c r="O6" i="3"/>
  <c r="N6" i="3"/>
  <c r="N10" i="3" s="1"/>
  <c r="N17" i="3" s="1"/>
  <c r="M6" i="3"/>
  <c r="M10" i="3" s="1"/>
  <c r="M17" i="3" s="1"/>
  <c r="L6" i="3"/>
  <c r="K6" i="3"/>
  <c r="R10" i="3" s="1"/>
  <c r="R17" i="3" s="1"/>
  <c r="F6" i="3"/>
  <c r="F10" i="3" s="1"/>
  <c r="F17" i="3" s="1"/>
  <c r="E6" i="3"/>
  <c r="E10" i="3" s="1"/>
  <c r="E17" i="3" s="1"/>
  <c r="D6" i="3"/>
  <c r="D10" i="3" s="1"/>
  <c r="D17" i="3" s="1"/>
  <c r="C6" i="3"/>
  <c r="B6" i="3"/>
  <c r="I10" i="3" s="1"/>
  <c r="I17" i="3" s="1"/>
  <c r="Z5" i="3"/>
  <c r="Z9" i="3" s="1"/>
  <c r="Z16" i="3" s="1"/>
  <c r="Y5" i="3"/>
  <c r="X5" i="3"/>
  <c r="W5" i="3"/>
  <c r="W9" i="3" s="1"/>
  <c r="W16" i="3" s="1"/>
  <c r="V5" i="3"/>
  <c r="V9" i="3" s="1"/>
  <c r="V16" i="3" s="1"/>
  <c r="U5" i="3"/>
  <c r="T5" i="3"/>
  <c r="AA9" i="3" s="1"/>
  <c r="AA16" i="3" s="1"/>
  <c r="Q5" i="3"/>
  <c r="Q9" i="3" s="1"/>
  <c r="Q16" i="3" s="1"/>
  <c r="P5" i="3"/>
  <c r="P9" i="3" s="1"/>
  <c r="P16" i="3" s="1"/>
  <c r="O5" i="3"/>
  <c r="N5" i="3"/>
  <c r="N9" i="3" s="1"/>
  <c r="N16" i="3" s="1"/>
  <c r="M5" i="3"/>
  <c r="M9" i="3" s="1"/>
  <c r="M16" i="3" s="1"/>
  <c r="L5" i="3"/>
  <c r="L9" i="3" s="1"/>
  <c r="L16" i="3" s="1"/>
  <c r="K5" i="3"/>
  <c r="R9" i="3" s="1"/>
  <c r="R16" i="3" s="1"/>
  <c r="H5" i="3"/>
  <c r="H9" i="3" s="1"/>
  <c r="H16" i="3" s="1"/>
  <c r="G5" i="3"/>
  <c r="G9" i="3" s="1"/>
  <c r="G16" i="3" s="1"/>
  <c r="F5" i="3"/>
  <c r="F9" i="3" s="1"/>
  <c r="F16" i="3" s="1"/>
  <c r="E5" i="3"/>
  <c r="E9" i="3" s="1"/>
  <c r="E16" i="3" s="1"/>
  <c r="D5" i="3"/>
  <c r="D9" i="3" s="1"/>
  <c r="D16" i="3" s="1"/>
  <c r="C5" i="3"/>
  <c r="C9" i="3" s="1"/>
  <c r="C16" i="3" s="1"/>
  <c r="B5" i="3"/>
  <c r="I9" i="3" s="1"/>
  <c r="I16" i="3" s="1"/>
  <c r="AA4" i="3"/>
  <c r="AA8" i="3" s="1"/>
  <c r="AA15" i="3" s="1"/>
  <c r="Z4" i="3"/>
  <c r="Z8" i="3" s="1"/>
  <c r="Z15" i="3" s="1"/>
  <c r="Y4" i="3"/>
  <c r="Y8" i="3" s="1"/>
  <c r="Y15" i="3" s="1"/>
  <c r="X4" i="3"/>
  <c r="X8" i="3" s="1"/>
  <c r="X15" i="3" s="1"/>
  <c r="W4" i="3"/>
  <c r="W8" i="3" s="1"/>
  <c r="W15" i="3" s="1"/>
  <c r="V4" i="3"/>
  <c r="V8" i="3" s="1"/>
  <c r="V15" i="3" s="1"/>
  <c r="U4" i="3"/>
  <c r="U8" i="3" s="1"/>
  <c r="U15" i="3" s="1"/>
  <c r="T4" i="3"/>
  <c r="T8" i="3" s="1"/>
  <c r="T15" i="3" s="1"/>
  <c r="R4" i="3"/>
  <c r="R8" i="3" s="1"/>
  <c r="R15" i="3" s="1"/>
  <c r="Q4" i="3"/>
  <c r="Q8" i="3" s="1"/>
  <c r="Q15" i="3" s="1"/>
  <c r="P4" i="3"/>
  <c r="P8" i="3" s="1"/>
  <c r="P15" i="3" s="1"/>
  <c r="O4" i="3"/>
  <c r="O8" i="3" s="1"/>
  <c r="O15" i="3" s="1"/>
  <c r="N4" i="3"/>
  <c r="N8" i="3" s="1"/>
  <c r="N15" i="3" s="1"/>
  <c r="M4" i="3"/>
  <c r="M8" i="3" s="1"/>
  <c r="M15" i="3" s="1"/>
  <c r="L4" i="3"/>
  <c r="L8" i="3" s="1"/>
  <c r="L15" i="3" s="1"/>
  <c r="K4" i="3"/>
  <c r="K8" i="3" s="1"/>
  <c r="K15" i="3" s="1"/>
  <c r="I4" i="3"/>
  <c r="I8" i="3" s="1"/>
  <c r="I15" i="3" s="1"/>
  <c r="H4" i="3"/>
  <c r="H8" i="3" s="1"/>
  <c r="H15" i="3" s="1"/>
  <c r="G4" i="3"/>
  <c r="G8" i="3" s="1"/>
  <c r="G15" i="3" s="1"/>
  <c r="F4" i="3"/>
  <c r="F8" i="3" s="1"/>
  <c r="F15" i="3" s="1"/>
  <c r="E4" i="3"/>
  <c r="E8" i="3" s="1"/>
  <c r="E15" i="3" s="1"/>
  <c r="D4" i="3"/>
  <c r="D8" i="3" s="1"/>
  <c r="D15" i="3" s="1"/>
  <c r="C4" i="3"/>
  <c r="C8" i="3" s="1"/>
  <c r="C15" i="3" s="1"/>
  <c r="B4" i="3"/>
  <c r="B8" i="3" s="1"/>
  <c r="B15" i="3" s="1"/>
  <c r="B9" i="3" l="1"/>
  <c r="B16" i="3" s="1"/>
  <c r="B10" i="3"/>
  <c r="B17" i="3" s="1"/>
  <c r="C10" i="3"/>
  <c r="C17" i="3" s="1"/>
  <c r="G10" i="3"/>
  <c r="G17" i="3" s="1"/>
  <c r="P10" i="3"/>
  <c r="P17" i="3" s="1"/>
  <c r="Y10" i="3"/>
  <c r="Y17" i="3" s="1"/>
  <c r="H10" i="3"/>
  <c r="H17" i="3" s="1"/>
  <c r="Q10" i="3"/>
  <c r="Q17" i="3" s="1"/>
  <c r="Z10" i="3"/>
  <c r="Z17" i="3" s="1"/>
  <c r="U56" i="2" l="1"/>
  <c r="V56" i="2" s="1"/>
  <c r="W56" i="2" s="1"/>
  <c r="U55" i="2"/>
  <c r="V55" i="2" s="1"/>
  <c r="W55" i="2" s="1"/>
  <c r="J55" i="2"/>
  <c r="K55" i="2" s="1"/>
  <c r="I55" i="2"/>
  <c r="U54" i="2"/>
  <c r="V54" i="2" s="1"/>
  <c r="W54" i="2" s="1"/>
  <c r="I54" i="2"/>
  <c r="J54" i="2" s="1"/>
  <c r="K54" i="2" s="1"/>
  <c r="W53" i="2"/>
  <c r="V53" i="2"/>
  <c r="U53" i="2"/>
  <c r="J53" i="2"/>
  <c r="K53" i="2" s="1"/>
  <c r="I53" i="2"/>
  <c r="U52" i="2"/>
  <c r="V52" i="2" s="1"/>
  <c r="W52" i="2" s="1"/>
  <c r="I52" i="2"/>
  <c r="J52" i="2" s="1"/>
  <c r="K52" i="2" s="1"/>
  <c r="W51" i="2"/>
  <c r="V51" i="2"/>
  <c r="U51" i="2"/>
  <c r="J51" i="2"/>
  <c r="K51" i="2" s="1"/>
  <c r="I51" i="2"/>
  <c r="U50" i="2"/>
  <c r="V50" i="2" s="1"/>
  <c r="W50" i="2" s="1"/>
  <c r="I50" i="2"/>
  <c r="J50" i="2" s="1"/>
  <c r="K50" i="2" s="1"/>
  <c r="W49" i="2"/>
  <c r="V49" i="2"/>
  <c r="U49" i="2"/>
  <c r="J49" i="2"/>
  <c r="K49" i="2" s="1"/>
  <c r="I49" i="2"/>
  <c r="U48" i="2"/>
  <c r="V48" i="2" s="1"/>
  <c r="W48" i="2" s="1"/>
  <c r="I48" i="2"/>
  <c r="J48" i="2" s="1"/>
  <c r="K48" i="2" s="1"/>
  <c r="W47" i="2"/>
  <c r="V47" i="2"/>
  <c r="U47" i="2"/>
  <c r="J47" i="2"/>
  <c r="K47" i="2" s="1"/>
  <c r="I47" i="2"/>
  <c r="U46" i="2"/>
  <c r="V46" i="2" s="1"/>
  <c r="W46" i="2" s="1"/>
  <c r="I46" i="2"/>
  <c r="J46" i="2" s="1"/>
  <c r="K46" i="2" s="1"/>
  <c r="W45" i="2"/>
  <c r="V45" i="2"/>
  <c r="U45" i="2"/>
  <c r="J45" i="2"/>
  <c r="K45" i="2" s="1"/>
  <c r="I45" i="2"/>
  <c r="U44" i="2"/>
  <c r="V44" i="2" s="1"/>
  <c r="W44" i="2" s="1"/>
  <c r="I44" i="2"/>
  <c r="J44" i="2" s="1"/>
  <c r="K44" i="2" s="1"/>
  <c r="W43" i="2"/>
  <c r="V43" i="2"/>
  <c r="U43" i="2"/>
  <c r="J43" i="2"/>
  <c r="K43" i="2" s="1"/>
  <c r="I43" i="2"/>
  <c r="U42" i="2"/>
  <c r="V42" i="2" s="1"/>
  <c r="W42" i="2" s="1"/>
  <c r="I42" i="2"/>
  <c r="J42" i="2" s="1"/>
  <c r="K42" i="2" s="1"/>
  <c r="W41" i="2"/>
  <c r="V41" i="2"/>
  <c r="U41" i="2"/>
  <c r="J41" i="2"/>
  <c r="K41" i="2" s="1"/>
  <c r="I41" i="2"/>
  <c r="U40" i="2"/>
  <c r="V40" i="2" s="1"/>
  <c r="W40" i="2" s="1"/>
  <c r="I40" i="2"/>
  <c r="J40" i="2" s="1"/>
  <c r="K40" i="2" s="1"/>
  <c r="W39" i="2"/>
  <c r="V39" i="2"/>
  <c r="U39" i="2"/>
  <c r="J39" i="2"/>
  <c r="K39" i="2" s="1"/>
  <c r="I39" i="2"/>
  <c r="U38" i="2"/>
  <c r="V38" i="2" s="1"/>
  <c r="W38" i="2" s="1"/>
  <c r="I38" i="2"/>
  <c r="J38" i="2" s="1"/>
  <c r="K38" i="2" s="1"/>
  <c r="W37" i="2"/>
  <c r="V37" i="2"/>
  <c r="U37" i="2"/>
  <c r="J37" i="2"/>
  <c r="K37" i="2" s="1"/>
  <c r="I37" i="2"/>
  <c r="U36" i="2"/>
  <c r="V36" i="2" s="1"/>
  <c r="W36" i="2" s="1"/>
  <c r="I36" i="2"/>
  <c r="J36" i="2" s="1"/>
  <c r="K36" i="2" s="1"/>
  <c r="W35" i="2"/>
  <c r="V35" i="2"/>
  <c r="U35" i="2"/>
  <c r="J35" i="2"/>
  <c r="K35" i="2" s="1"/>
  <c r="I35" i="2"/>
  <c r="U34" i="2"/>
  <c r="V34" i="2" s="1"/>
  <c r="W34" i="2" s="1"/>
  <c r="I34" i="2"/>
  <c r="J34" i="2" s="1"/>
  <c r="K34" i="2" s="1"/>
  <c r="W33" i="2"/>
  <c r="V33" i="2"/>
  <c r="U33" i="2"/>
  <c r="J33" i="2"/>
  <c r="K33" i="2" s="1"/>
  <c r="I33" i="2"/>
  <c r="U32" i="2"/>
  <c r="V32" i="2" s="1"/>
  <c r="W32" i="2" s="1"/>
  <c r="I32" i="2"/>
  <c r="J32" i="2" s="1"/>
  <c r="K32" i="2" s="1"/>
  <c r="W31" i="2"/>
  <c r="V31" i="2"/>
  <c r="U31" i="2"/>
  <c r="J31" i="2"/>
  <c r="K31" i="2" s="1"/>
  <c r="I31" i="2"/>
  <c r="U30" i="2"/>
  <c r="V30" i="2" s="1"/>
  <c r="W30" i="2" s="1"/>
  <c r="I30" i="2"/>
  <c r="J30" i="2" s="1"/>
  <c r="K30" i="2" s="1"/>
  <c r="W29" i="2"/>
  <c r="V29" i="2"/>
  <c r="U29" i="2"/>
  <c r="J29" i="2"/>
  <c r="K29" i="2" s="1"/>
  <c r="I29" i="2"/>
  <c r="U28" i="2"/>
  <c r="V28" i="2" s="1"/>
  <c r="W28" i="2" s="1"/>
  <c r="K28" i="2"/>
  <c r="J28" i="2"/>
  <c r="I28" i="2"/>
  <c r="W27" i="2"/>
  <c r="V27" i="2"/>
  <c r="U27" i="2"/>
  <c r="J27" i="2"/>
  <c r="K27" i="2" s="1"/>
  <c r="I27" i="2"/>
  <c r="U26" i="2"/>
  <c r="V26" i="2" s="1"/>
  <c r="W26" i="2" s="1"/>
  <c r="I26" i="2"/>
  <c r="J26" i="2" s="1"/>
  <c r="K26" i="2" s="1"/>
  <c r="W25" i="2"/>
  <c r="V25" i="2"/>
  <c r="U25" i="2"/>
  <c r="J25" i="2"/>
  <c r="K25" i="2" s="1"/>
  <c r="I25" i="2"/>
  <c r="AH24" i="2"/>
  <c r="AI24" i="2" s="1"/>
  <c r="U24" i="2"/>
  <c r="V24" i="2" s="1"/>
  <c r="W24" i="2" s="1"/>
  <c r="K24" i="2"/>
  <c r="J24" i="2"/>
  <c r="I24" i="2"/>
  <c r="AH23" i="2"/>
  <c r="AI23" i="2" s="1"/>
  <c r="AG23" i="2"/>
  <c r="U23" i="2"/>
  <c r="V23" i="2" s="1"/>
  <c r="W23" i="2" s="1"/>
  <c r="I23" i="2"/>
  <c r="J23" i="2" s="1"/>
  <c r="K23" i="2" s="1"/>
  <c r="AI22" i="2"/>
  <c r="AH22" i="2"/>
  <c r="AG22" i="2"/>
  <c r="V22" i="2"/>
  <c r="W22" i="2" s="1"/>
  <c r="U22" i="2"/>
  <c r="I22" i="2"/>
  <c r="J22" i="2" s="1"/>
  <c r="K22" i="2" s="1"/>
  <c r="AG21" i="2"/>
  <c r="AH21" i="2" s="1"/>
  <c r="AI21" i="2" s="1"/>
  <c r="W21" i="2"/>
  <c r="V21" i="2"/>
  <c r="U21" i="2"/>
  <c r="J21" i="2"/>
  <c r="K21" i="2" s="1"/>
  <c r="I21" i="2"/>
  <c r="AG20" i="2"/>
  <c r="AH20" i="2" s="1"/>
  <c r="AI20" i="2" s="1"/>
  <c r="U20" i="2"/>
  <c r="V20" i="2" s="1"/>
  <c r="W20" i="2" s="1"/>
  <c r="K20" i="2"/>
  <c r="J20" i="2"/>
  <c r="I20" i="2"/>
  <c r="AH19" i="2"/>
  <c r="AI19" i="2" s="1"/>
  <c r="AG19" i="2"/>
  <c r="U19" i="2"/>
  <c r="V19" i="2" s="1"/>
  <c r="W19" i="2" s="1"/>
  <c r="I19" i="2"/>
  <c r="J19" i="2" s="1"/>
  <c r="K19" i="2" s="1"/>
  <c r="AI18" i="2"/>
  <c r="AH18" i="2"/>
  <c r="AG18" i="2"/>
  <c r="V18" i="2"/>
  <c r="W18" i="2" s="1"/>
  <c r="U18" i="2"/>
  <c r="I18" i="2"/>
  <c r="J18" i="2" s="1"/>
  <c r="K18" i="2" s="1"/>
  <c r="AG17" i="2"/>
  <c r="AH17" i="2" s="1"/>
  <c r="AI17" i="2" s="1"/>
  <c r="W17" i="2"/>
  <c r="V17" i="2"/>
  <c r="U17" i="2"/>
  <c r="J17" i="2"/>
  <c r="K17" i="2" s="1"/>
  <c r="I17" i="2"/>
  <c r="AG16" i="2"/>
  <c r="AH16" i="2" s="1"/>
  <c r="AI16" i="2" s="1"/>
  <c r="U16" i="2"/>
  <c r="V16" i="2" s="1"/>
  <c r="W16" i="2" s="1"/>
  <c r="K16" i="2"/>
  <c r="J16" i="2"/>
  <c r="I16" i="2"/>
  <c r="AH15" i="2"/>
  <c r="AI15" i="2" s="1"/>
  <c r="AG15" i="2"/>
  <c r="U15" i="2"/>
  <c r="V15" i="2" s="1"/>
  <c r="W15" i="2" s="1"/>
  <c r="I15" i="2"/>
  <c r="J15" i="2" s="1"/>
  <c r="K15" i="2" s="1"/>
  <c r="AI14" i="2"/>
  <c r="AH14" i="2"/>
  <c r="AG14" i="2"/>
  <c r="V14" i="2"/>
  <c r="W14" i="2" s="1"/>
  <c r="U14" i="2"/>
  <c r="I14" i="2"/>
  <c r="J14" i="2" s="1"/>
  <c r="K14" i="2" s="1"/>
  <c r="AG13" i="2"/>
  <c r="AH13" i="2" s="1"/>
  <c r="AI13" i="2" s="1"/>
  <c r="W13" i="2"/>
  <c r="V13" i="2"/>
  <c r="U13" i="2"/>
  <c r="J13" i="2"/>
  <c r="K13" i="2" s="1"/>
  <c r="I13" i="2"/>
  <c r="AG12" i="2"/>
  <c r="AH12" i="2" s="1"/>
  <c r="AI12" i="2" s="1"/>
  <c r="U12" i="2"/>
  <c r="V12" i="2" s="1"/>
  <c r="W12" i="2" s="1"/>
  <c r="K12" i="2"/>
  <c r="J12" i="2"/>
  <c r="I12" i="2"/>
  <c r="AH11" i="2"/>
  <c r="AI11" i="2" s="1"/>
  <c r="AG11" i="2"/>
  <c r="U11" i="2"/>
  <c r="V11" i="2" s="1"/>
  <c r="W11" i="2" s="1"/>
  <c r="I11" i="2"/>
  <c r="J11" i="2" s="1"/>
  <c r="K11" i="2" s="1"/>
  <c r="AI10" i="2"/>
  <c r="AH10" i="2"/>
  <c r="AG10" i="2"/>
  <c r="V10" i="2"/>
  <c r="W10" i="2" s="1"/>
  <c r="U10" i="2"/>
  <c r="I10" i="2"/>
  <c r="J10" i="2" s="1"/>
  <c r="K10" i="2" s="1"/>
  <c r="AG9" i="2"/>
  <c r="AH9" i="2" s="1"/>
  <c r="AI9" i="2" s="1"/>
  <c r="W9" i="2"/>
  <c r="V9" i="2"/>
  <c r="U9" i="2"/>
  <c r="J9" i="2"/>
  <c r="K9" i="2" s="1"/>
  <c r="I9" i="2"/>
  <c r="AG8" i="2"/>
  <c r="AH8" i="2" s="1"/>
  <c r="AI8" i="2" s="1"/>
  <c r="U8" i="2"/>
  <c r="V8" i="2" s="1"/>
  <c r="W8" i="2" s="1"/>
  <c r="K8" i="2"/>
  <c r="J8" i="2"/>
  <c r="I8" i="2"/>
  <c r="AH7" i="2"/>
  <c r="AI7" i="2" s="1"/>
  <c r="AG7" i="2"/>
  <c r="U7" i="2"/>
  <c r="V7" i="2" s="1"/>
  <c r="W7" i="2" s="1"/>
  <c r="K7" i="2"/>
  <c r="J7" i="2"/>
  <c r="I7" i="2"/>
  <c r="AI6" i="2"/>
  <c r="AH6" i="2"/>
  <c r="AG6" i="2"/>
  <c r="V6" i="2"/>
  <c r="W6" i="2" s="1"/>
  <c r="U6" i="2"/>
  <c r="I6" i="2"/>
  <c r="J6" i="2" s="1"/>
  <c r="K6" i="2" s="1"/>
  <c r="AI5" i="2"/>
  <c r="AH5" i="2"/>
  <c r="AG5" i="2"/>
  <c r="W5" i="2"/>
  <c r="V5" i="2"/>
  <c r="U5" i="2"/>
  <c r="J5" i="2"/>
  <c r="K5" i="2" s="1"/>
  <c r="I5" i="2"/>
  <c r="AG4" i="2"/>
  <c r="AH4" i="2" s="1"/>
  <c r="AI4" i="2" s="1"/>
  <c r="W4" i="2"/>
  <c r="V4" i="2"/>
  <c r="U4" i="2"/>
  <c r="K4" i="2"/>
  <c r="J4" i="2"/>
  <c r="I4" i="2"/>
  <c r="X4" i="1" l="1"/>
  <c r="X8" i="1" s="1"/>
  <c r="X15" i="1" s="1"/>
  <c r="X10" i="1"/>
  <c r="X17" i="1" s="1"/>
  <c r="U10" i="1"/>
  <c r="U17" i="1" s="1"/>
  <c r="T8" i="1"/>
  <c r="R10" i="1"/>
  <c r="R17" i="1" s="1"/>
  <c r="W5" i="1"/>
  <c r="W9" i="1" s="1"/>
  <c r="W16" i="1" s="1"/>
  <c r="W4" i="1"/>
  <c r="W8" i="1" s="1"/>
  <c r="W15" i="1" s="1"/>
  <c r="V4" i="1"/>
  <c r="V8" i="1" s="1"/>
  <c r="V15" i="1" s="1"/>
  <c r="V5" i="1"/>
  <c r="U5" i="1"/>
  <c r="U9" i="1" s="1"/>
  <c r="U16" i="1" s="1"/>
  <c r="U4" i="1"/>
  <c r="U8" i="1" s="1"/>
  <c r="U15" i="1" s="1"/>
  <c r="S6" i="1"/>
  <c r="S10" i="1" s="1"/>
  <c r="S17" i="1" s="1"/>
  <c r="T5" i="1"/>
  <c r="T9" i="1" s="1"/>
  <c r="T4" i="1"/>
  <c r="S4" i="1"/>
  <c r="S8" i="1" s="1"/>
  <c r="S15" i="1" s="1"/>
  <c r="S5" i="1"/>
  <c r="S9" i="1" s="1"/>
  <c r="S16" i="1" s="1"/>
  <c r="R6" i="1"/>
  <c r="V10" i="1" s="1"/>
  <c r="V17" i="1" s="1"/>
  <c r="R4" i="1"/>
  <c r="R8" i="1" s="1"/>
  <c r="R15" i="1" s="1"/>
  <c r="R5" i="1"/>
  <c r="V9" i="1" s="1"/>
  <c r="V16" i="1" s="1"/>
  <c r="B6" i="1"/>
  <c r="B5" i="1"/>
  <c r="C4" i="1"/>
  <c r="B4" i="1"/>
  <c r="T10" i="1" l="1"/>
  <c r="X9" i="1"/>
  <c r="X16" i="1" s="1"/>
  <c r="R9" i="1"/>
  <c r="R16" i="1" s="1"/>
  <c r="W10" i="1"/>
  <c r="W17" i="1" s="1"/>
  <c r="N4" i="1"/>
  <c r="M4" i="1"/>
  <c r="J4" i="1"/>
  <c r="J8" i="1" s="1"/>
  <c r="J15" i="1" s="1"/>
  <c r="E4" i="1"/>
  <c r="B17" i="1"/>
  <c r="B10" i="1"/>
  <c r="B9" i="1"/>
  <c r="B16" i="1" s="1"/>
  <c r="B8" i="1"/>
  <c r="B15" i="1" s="1"/>
  <c r="N8" i="1" l="1"/>
  <c r="N15" i="1" s="1"/>
  <c r="L4" i="1"/>
  <c r="G15" i="1"/>
  <c r="C15" i="1"/>
  <c r="K9" i="1"/>
  <c r="K16" i="1" s="1"/>
  <c r="N9" i="1"/>
  <c r="N16" i="1" s="1"/>
  <c r="O9" i="1"/>
  <c r="O16" i="1" s="1"/>
  <c r="L10" i="1"/>
  <c r="L17" i="1" s="1"/>
  <c r="M10" i="1"/>
  <c r="M17" i="1" s="1"/>
  <c r="P10" i="1"/>
  <c r="P17" i="1" s="1"/>
  <c r="P8" i="1"/>
  <c r="P15" i="1" s="1"/>
  <c r="M8" i="1"/>
  <c r="M15" i="1" s="1"/>
  <c r="L8" i="1"/>
  <c r="L15" i="1" s="1"/>
  <c r="K8" i="1"/>
  <c r="K15" i="1" s="1"/>
  <c r="H9" i="1"/>
  <c r="H16" i="1" s="1"/>
  <c r="C10" i="1"/>
  <c r="C17" i="1" s="1"/>
  <c r="D10" i="1"/>
  <c r="D17" i="1" s="1"/>
  <c r="E10" i="1"/>
  <c r="E17" i="1" s="1"/>
  <c r="F10" i="1"/>
  <c r="F17" i="1" s="1"/>
  <c r="T17" i="1" s="1"/>
  <c r="G10" i="1"/>
  <c r="G17" i="1" s="1"/>
  <c r="H10" i="1"/>
  <c r="H17" i="1" s="1"/>
  <c r="G8" i="1"/>
  <c r="F8" i="1"/>
  <c r="F15" i="1" s="1"/>
  <c r="T15" i="1" s="1"/>
  <c r="E8" i="1"/>
  <c r="E15" i="1" s="1"/>
  <c r="C8" i="1"/>
  <c r="H4" i="1"/>
  <c r="H8" i="1" s="1"/>
  <c r="H15" i="1" s="1"/>
  <c r="G5" i="1"/>
  <c r="G9" i="1" s="1"/>
  <c r="G16" i="1" s="1"/>
  <c r="G4" i="1"/>
  <c r="C6" i="1"/>
  <c r="C5" i="1"/>
  <c r="C9" i="1" s="1"/>
  <c r="C16" i="1" s="1"/>
  <c r="F5" i="1"/>
  <c r="F9" i="1" s="1"/>
  <c r="F16" i="1" s="1"/>
  <c r="T16" i="1" s="1"/>
  <c r="F4" i="1"/>
  <c r="D5" i="1"/>
  <c r="D9" i="1" s="1"/>
  <c r="D16" i="1" s="1"/>
  <c r="D4" i="1"/>
  <c r="D8" i="1" s="1"/>
  <c r="D15" i="1" s="1"/>
  <c r="E5" i="1"/>
  <c r="E9" i="1" s="1"/>
  <c r="E16" i="1" s="1"/>
  <c r="J5" i="1"/>
  <c r="J9" i="1" s="1"/>
  <c r="J16" i="1" s="1"/>
  <c r="J6" i="1"/>
  <c r="J10" i="1" s="1"/>
  <c r="J17" i="1" s="1"/>
  <c r="K4" i="1"/>
  <c r="M5" i="1"/>
  <c r="M9" i="1" s="1"/>
  <c r="M16" i="1" s="1"/>
  <c r="N5" i="1"/>
  <c r="O5" i="1"/>
  <c r="P4" i="1"/>
  <c r="O4" i="1"/>
  <c r="O8" i="1" s="1"/>
  <c r="O15" i="1" s="1"/>
  <c r="L5" i="1"/>
  <c r="L9" i="1" s="1"/>
  <c r="L16" i="1" s="1"/>
  <c r="K5" i="1"/>
  <c r="K6" i="1"/>
  <c r="K10" i="1" s="1"/>
  <c r="K17" i="1" s="1"/>
  <c r="O10" i="1" l="1"/>
  <c r="O17" i="1" s="1"/>
  <c r="N10" i="1"/>
  <c r="N17" i="1" s="1"/>
  <c r="P9" i="1"/>
  <c r="P16" i="1" s="1"/>
</calcChain>
</file>

<file path=xl/sharedStrings.xml><?xml version="1.0" encoding="utf-8"?>
<sst xmlns="http://schemas.openxmlformats.org/spreadsheetml/2006/main" count="139" uniqueCount="30">
  <si>
    <t>Repeat_1</t>
  </si>
  <si>
    <t>Repeat_2</t>
  </si>
  <si>
    <t>Repeat_3</t>
  </si>
  <si>
    <r>
      <t>MMC (</t>
    </r>
    <r>
      <rPr>
        <sz val="11"/>
        <color theme="1"/>
        <rFont val="Calibri"/>
        <family val="2"/>
      </rPr>
      <t>µg/ml)</t>
    </r>
  </si>
  <si>
    <t>% survival</t>
  </si>
  <si>
    <t>wild type</t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</si>
  <si>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dnaE2</t>
    </r>
  </si>
  <si>
    <t>∆recA</t>
  </si>
  <si>
    <t>DnaN_mCh</t>
  </si>
  <si>
    <t>Ssb_GFP</t>
  </si>
  <si>
    <t>Frame</t>
  </si>
  <si>
    <t>cell ID</t>
  </si>
  <si>
    <t>spot position</t>
  </si>
  <si>
    <t>Distance (pixels)</t>
  </si>
  <si>
    <r>
      <t>Distance (</t>
    </r>
    <r>
      <rPr>
        <sz val="11"/>
        <color theme="1"/>
        <rFont val="Calibri"/>
        <family val="2"/>
      </rPr>
      <t>µm</t>
    </r>
    <r>
      <rPr>
        <sz val="11"/>
        <color theme="1"/>
        <rFont val="Calibri"/>
        <family val="2"/>
        <scheme val="minor"/>
      </rPr>
      <t>)</t>
    </r>
  </si>
  <si>
    <r>
      <t>UV (J/m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</si>
  <si>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∆dnaE2</t>
  </si>
  <si>
    <t>recA</t>
  </si>
  <si>
    <t xml:space="preserve">Repeat_1 </t>
  </si>
  <si>
    <t>Total cells analyzed</t>
  </si>
  <si>
    <t>cells</t>
  </si>
  <si>
    <t>% cells</t>
  </si>
  <si>
    <t>time (min)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</si>
  <si>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2</t>
    </r>
  </si>
  <si>
    <t>total</t>
  </si>
  <si>
    <t>DnaN</t>
  </si>
  <si>
    <t>≥2</t>
  </si>
  <si>
    <t>Ssb</t>
  </si>
  <si>
    <t>HolB</t>
  </si>
  <si>
    <t>DnaE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</si>
</sst>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F29" sqref="F29"/>
    </sheetView>
  </sheetViews>
  <sheetFormatPr defaultRowHeight="15" x14ac:dyDescent="0.25"/>
  <sheetData>
    <row r="1" spans="1:24" x14ac:dyDescent="0.25">
      <c r="B1" s="7" t="s">
        <v>0</v>
      </c>
      <c r="C1" s="7"/>
      <c r="D1" s="7"/>
      <c r="E1" s="7"/>
      <c r="F1" s="7"/>
      <c r="G1" s="7"/>
      <c r="H1" s="7"/>
      <c r="J1" s="7" t="s">
        <v>1</v>
      </c>
      <c r="K1" s="7"/>
      <c r="L1" s="7"/>
      <c r="M1" s="7"/>
      <c r="N1" s="7"/>
      <c r="O1" s="7"/>
      <c r="P1" s="7"/>
      <c r="R1" s="7" t="s">
        <v>2</v>
      </c>
      <c r="S1" s="7"/>
      <c r="T1" s="7"/>
      <c r="U1" s="7"/>
      <c r="V1" s="7"/>
      <c r="W1" s="7"/>
      <c r="X1" s="7"/>
    </row>
    <row r="2" spans="1:24" x14ac:dyDescent="0.25">
      <c r="B2" s="7" t="s">
        <v>3</v>
      </c>
      <c r="C2" s="7"/>
      <c r="D2" s="7"/>
      <c r="E2" s="7"/>
      <c r="F2" s="7"/>
      <c r="G2" s="7"/>
      <c r="H2" s="7"/>
      <c r="J2" s="7" t="s">
        <v>3</v>
      </c>
      <c r="K2" s="7"/>
      <c r="L2" s="7"/>
      <c r="M2" s="7"/>
      <c r="N2" s="7"/>
      <c r="O2" s="7"/>
      <c r="P2" s="7"/>
      <c r="R2" s="7" t="s">
        <v>3</v>
      </c>
      <c r="S2" s="7"/>
      <c r="T2" s="7"/>
      <c r="U2" s="7"/>
      <c r="V2" s="7"/>
      <c r="W2" s="7"/>
      <c r="X2" s="7"/>
    </row>
    <row r="3" spans="1:24" x14ac:dyDescent="0.25">
      <c r="B3">
        <v>0</v>
      </c>
      <c r="C3">
        <v>0.125</v>
      </c>
      <c r="D3">
        <v>0.25</v>
      </c>
      <c r="E3">
        <v>0.5</v>
      </c>
      <c r="F3">
        <v>0.75</v>
      </c>
      <c r="G3">
        <v>1</v>
      </c>
      <c r="H3">
        <v>2</v>
      </c>
      <c r="J3">
        <v>0</v>
      </c>
      <c r="K3">
        <v>0.125</v>
      </c>
      <c r="L3">
        <v>0.25</v>
      </c>
      <c r="M3">
        <v>0.5</v>
      </c>
      <c r="N3">
        <v>0.75</v>
      </c>
      <c r="O3">
        <v>1</v>
      </c>
      <c r="P3">
        <v>2</v>
      </c>
      <c r="R3">
        <v>0</v>
      </c>
      <c r="S3">
        <v>0.125</v>
      </c>
      <c r="T3">
        <v>0.25</v>
      </c>
      <c r="U3">
        <v>0.5</v>
      </c>
      <c r="V3">
        <v>0.75</v>
      </c>
      <c r="W3">
        <v>1</v>
      </c>
      <c r="X3">
        <v>2</v>
      </c>
    </row>
    <row r="4" spans="1:24" x14ac:dyDescent="0.25">
      <c r="A4" t="s">
        <v>5</v>
      </c>
      <c r="B4">
        <f>10^6</f>
        <v>1000000</v>
      </c>
      <c r="C4">
        <f>8*10^5</f>
        <v>800000</v>
      </c>
      <c r="D4">
        <f>7*10^5</f>
        <v>700000</v>
      </c>
      <c r="E4">
        <f>6*10^5</f>
        <v>600000</v>
      </c>
      <c r="F4">
        <f>10^5</f>
        <v>100000</v>
      </c>
      <c r="G4">
        <f>10^4</f>
        <v>10000</v>
      </c>
      <c r="H4">
        <f>10^2</f>
        <v>100</v>
      </c>
      <c r="J4">
        <f>7*10^5</f>
        <v>700000</v>
      </c>
      <c r="K4">
        <f>7*10^5</f>
        <v>700000</v>
      </c>
      <c r="L4">
        <f>5*10^5</f>
        <v>500000</v>
      </c>
      <c r="M4">
        <f>3*10^5</f>
        <v>300000</v>
      </c>
      <c r="N4">
        <f>10^5</f>
        <v>100000</v>
      </c>
      <c r="O4">
        <f>10^4</f>
        <v>10000</v>
      </c>
      <c r="P4">
        <f>10^2</f>
        <v>100</v>
      </c>
      <c r="R4">
        <f>2*10^6</f>
        <v>2000000</v>
      </c>
      <c r="S4">
        <f>2*10^6</f>
        <v>2000000</v>
      </c>
      <c r="T4">
        <f>2*10^6</f>
        <v>2000000</v>
      </c>
      <c r="U4">
        <f>17*10^5</f>
        <v>1700000</v>
      </c>
      <c r="V4">
        <f>10^5</f>
        <v>100000</v>
      </c>
      <c r="W4">
        <f>10^4</f>
        <v>10000</v>
      </c>
      <c r="X4">
        <f>10^2</f>
        <v>100</v>
      </c>
    </row>
    <row r="5" spans="1:24" x14ac:dyDescent="0.25">
      <c r="A5" t="s">
        <v>6</v>
      </c>
      <c r="B5">
        <f>10^6</f>
        <v>1000000</v>
      </c>
      <c r="C5">
        <f>6*10^5</f>
        <v>600000</v>
      </c>
      <c r="D5">
        <f>10^4</f>
        <v>10000</v>
      </c>
      <c r="E5">
        <f>10^3</f>
        <v>1000</v>
      </c>
      <c r="F5">
        <f>10^2</f>
        <v>100</v>
      </c>
      <c r="G5">
        <f>10^1</f>
        <v>10</v>
      </c>
      <c r="H5">
        <v>0</v>
      </c>
      <c r="J5">
        <f>4*10^5</f>
        <v>400000</v>
      </c>
      <c r="K5">
        <f>5*10^5</f>
        <v>500000</v>
      </c>
      <c r="L5">
        <f>10^4</f>
        <v>10000</v>
      </c>
      <c r="M5">
        <f>10^3</f>
        <v>1000</v>
      </c>
      <c r="N5">
        <f>10^2</f>
        <v>100</v>
      </c>
      <c r="O5">
        <f>10^1</f>
        <v>10</v>
      </c>
      <c r="P5">
        <v>0</v>
      </c>
      <c r="R5">
        <f>20*10^5</f>
        <v>2000000</v>
      </c>
      <c r="S5">
        <f>11*10^5</f>
        <v>1100000</v>
      </c>
      <c r="T5">
        <f>10^4</f>
        <v>10000</v>
      </c>
      <c r="U5">
        <f>10^3</f>
        <v>1000</v>
      </c>
      <c r="V5">
        <f>10^2</f>
        <v>100</v>
      </c>
      <c r="W5">
        <f>10^1</f>
        <v>10</v>
      </c>
      <c r="X5">
        <v>0</v>
      </c>
    </row>
    <row r="6" spans="1:24" x14ac:dyDescent="0.25">
      <c r="A6" t="s">
        <v>7</v>
      </c>
      <c r="B6">
        <f>7*10^5</f>
        <v>700000</v>
      </c>
      <c r="C6">
        <f>10^1</f>
        <v>10</v>
      </c>
      <c r="D6">
        <v>0</v>
      </c>
      <c r="E6">
        <v>0</v>
      </c>
      <c r="F6">
        <v>0</v>
      </c>
      <c r="G6">
        <v>0</v>
      </c>
      <c r="H6">
        <v>0</v>
      </c>
      <c r="J6">
        <f>5*10^5</f>
        <v>500000</v>
      </c>
      <c r="K6">
        <f>10^1</f>
        <v>10</v>
      </c>
      <c r="L6">
        <v>0</v>
      </c>
      <c r="M6">
        <v>0</v>
      </c>
      <c r="N6">
        <v>0</v>
      </c>
      <c r="O6">
        <v>0</v>
      </c>
      <c r="P6">
        <v>0</v>
      </c>
      <c r="R6">
        <f>15*10^5</f>
        <v>1500000</v>
      </c>
      <c r="S6">
        <f>10^1</f>
        <v>10</v>
      </c>
      <c r="T6">
        <v>0</v>
      </c>
      <c r="U6">
        <v>0</v>
      </c>
      <c r="V6">
        <v>0</v>
      </c>
      <c r="W6">
        <v>0</v>
      </c>
      <c r="X6">
        <v>0</v>
      </c>
    </row>
    <row r="8" spans="1:24" x14ac:dyDescent="0.25">
      <c r="A8" t="s">
        <v>5</v>
      </c>
      <c r="B8">
        <f>B4/B4</f>
        <v>1</v>
      </c>
      <c r="C8">
        <f>C4/B4</f>
        <v>0.8</v>
      </c>
      <c r="D8">
        <f>D4/B4</f>
        <v>0.7</v>
      </c>
      <c r="E8">
        <f>E4/B4</f>
        <v>0.6</v>
      </c>
      <c r="F8">
        <f>F4/B4</f>
        <v>0.1</v>
      </c>
      <c r="G8">
        <f>G4/B4</f>
        <v>0.01</v>
      </c>
      <c r="H8">
        <f>H4/B4</f>
        <v>1E-4</v>
      </c>
      <c r="J8">
        <f>J4/J4</f>
        <v>1</v>
      </c>
      <c r="K8">
        <f>K4/J4</f>
        <v>1</v>
      </c>
      <c r="L8">
        <f>L4/J4</f>
        <v>0.7142857142857143</v>
      </c>
      <c r="M8">
        <f>M4/J4</f>
        <v>0.42857142857142855</v>
      </c>
      <c r="N8">
        <f>N4/J4</f>
        <v>0.14285714285714285</v>
      </c>
      <c r="O8">
        <f>O4/J4</f>
        <v>1.4285714285714285E-2</v>
      </c>
      <c r="P8">
        <f>P4/J4</f>
        <v>1.4285714285714287E-4</v>
      </c>
      <c r="R8">
        <f>R4/R4</f>
        <v>1</v>
      </c>
      <c r="S8">
        <f>S4/R4</f>
        <v>1</v>
      </c>
      <c r="T8">
        <f>T4/R4</f>
        <v>1</v>
      </c>
      <c r="U8">
        <f>U4/R4</f>
        <v>0.85</v>
      </c>
      <c r="V8">
        <f>V4/R4</f>
        <v>0.05</v>
      </c>
      <c r="W8">
        <f>W4/R4</f>
        <v>5.0000000000000001E-3</v>
      </c>
      <c r="X8">
        <f>X4/R4</f>
        <v>5.0000000000000002E-5</v>
      </c>
    </row>
    <row r="9" spans="1:24" x14ac:dyDescent="0.25">
      <c r="A9" t="s">
        <v>6</v>
      </c>
      <c r="B9">
        <f>B5/B5</f>
        <v>1</v>
      </c>
      <c r="C9">
        <f t="shared" ref="C9:C10" si="0">C5/B5</f>
        <v>0.6</v>
      </c>
      <c r="D9">
        <f t="shared" ref="D9:D10" si="1">D5/B5</f>
        <v>0.01</v>
      </c>
      <c r="E9">
        <f t="shared" ref="E9:E10" si="2">E5/B5</f>
        <v>1E-3</v>
      </c>
      <c r="F9">
        <f t="shared" ref="F9:F10" si="3">F5/B5</f>
        <v>1E-4</v>
      </c>
      <c r="G9">
        <f t="shared" ref="G9:G10" si="4">G5/B5</f>
        <v>1.0000000000000001E-5</v>
      </c>
      <c r="H9">
        <f t="shared" ref="H9:H10" si="5">H5/B5</f>
        <v>0</v>
      </c>
      <c r="J9">
        <f t="shared" ref="J9:J10" si="6">J5/J5</f>
        <v>1</v>
      </c>
      <c r="K9">
        <f t="shared" ref="K9:K10" si="7">K5/J5</f>
        <v>1.25</v>
      </c>
      <c r="L9">
        <f t="shared" ref="L9:L10" si="8">L5/J5</f>
        <v>2.5000000000000001E-2</v>
      </c>
      <c r="M9">
        <f t="shared" ref="M9:M10" si="9">M5/J5</f>
        <v>2.5000000000000001E-3</v>
      </c>
      <c r="N9">
        <f t="shared" ref="N9:N10" si="10">N5/J5</f>
        <v>2.5000000000000001E-4</v>
      </c>
      <c r="O9">
        <f t="shared" ref="O9:O10" si="11">O5/J5</f>
        <v>2.5000000000000001E-5</v>
      </c>
      <c r="P9">
        <f t="shared" ref="P9:P10" si="12">P5/J5</f>
        <v>0</v>
      </c>
      <c r="R9">
        <f t="shared" ref="R9:R10" si="13">R5/R5</f>
        <v>1</v>
      </c>
      <c r="S9">
        <f t="shared" ref="S9:S10" si="14">S5/R5</f>
        <v>0.55000000000000004</v>
      </c>
      <c r="T9">
        <f t="shared" ref="T9:T10" si="15">T5/R5</f>
        <v>5.0000000000000001E-3</v>
      </c>
      <c r="U9">
        <f t="shared" ref="U9:U10" si="16">U5/R5</f>
        <v>5.0000000000000001E-4</v>
      </c>
      <c r="V9">
        <f t="shared" ref="V9:V10" si="17">V5/R5</f>
        <v>5.0000000000000002E-5</v>
      </c>
      <c r="W9">
        <f t="shared" ref="W9:W10" si="18">W5/R5</f>
        <v>5.0000000000000004E-6</v>
      </c>
      <c r="X9">
        <f t="shared" ref="X9:X10" si="19">X5/R5</f>
        <v>0</v>
      </c>
    </row>
    <row r="10" spans="1:24" x14ac:dyDescent="0.25">
      <c r="A10" t="s">
        <v>7</v>
      </c>
      <c r="B10">
        <f>B6/B6</f>
        <v>1</v>
      </c>
      <c r="C10">
        <f t="shared" si="0"/>
        <v>1.4285714285714285E-5</v>
      </c>
      <c r="D10">
        <f t="shared" si="1"/>
        <v>0</v>
      </c>
      <c r="E10">
        <f t="shared" si="2"/>
        <v>0</v>
      </c>
      <c r="F10">
        <f t="shared" si="3"/>
        <v>0</v>
      </c>
      <c r="G10">
        <f t="shared" si="4"/>
        <v>0</v>
      </c>
      <c r="H10">
        <f t="shared" si="5"/>
        <v>0</v>
      </c>
      <c r="J10">
        <f t="shared" si="6"/>
        <v>1</v>
      </c>
      <c r="K10">
        <f t="shared" si="7"/>
        <v>2.0000000000000002E-5</v>
      </c>
      <c r="L10">
        <f t="shared" si="8"/>
        <v>0</v>
      </c>
      <c r="M10">
        <f t="shared" si="9"/>
        <v>0</v>
      </c>
      <c r="N10">
        <f t="shared" si="10"/>
        <v>0</v>
      </c>
      <c r="O10">
        <f t="shared" si="11"/>
        <v>0</v>
      </c>
      <c r="P10">
        <f t="shared" si="12"/>
        <v>0</v>
      </c>
      <c r="R10">
        <f t="shared" si="13"/>
        <v>1</v>
      </c>
      <c r="S10">
        <f t="shared" si="14"/>
        <v>6.6666666666666666E-6</v>
      </c>
      <c r="T10">
        <f t="shared" si="15"/>
        <v>0</v>
      </c>
      <c r="U10">
        <f t="shared" si="16"/>
        <v>0</v>
      </c>
      <c r="V10">
        <f t="shared" si="17"/>
        <v>0</v>
      </c>
      <c r="W10">
        <f t="shared" si="18"/>
        <v>0</v>
      </c>
      <c r="X10">
        <f t="shared" si="19"/>
        <v>0</v>
      </c>
    </row>
    <row r="12" spans="1:24" x14ac:dyDescent="0.25">
      <c r="B12" s="7" t="s">
        <v>4</v>
      </c>
      <c r="C12" s="7"/>
      <c r="D12" s="7"/>
      <c r="E12" s="7"/>
      <c r="F12" s="7"/>
      <c r="G12" s="7"/>
      <c r="H12" s="7"/>
      <c r="J12" s="7" t="s">
        <v>4</v>
      </c>
      <c r="K12" s="7"/>
      <c r="L12" s="7"/>
      <c r="M12" s="7"/>
      <c r="N12" s="7"/>
      <c r="O12" s="7"/>
      <c r="P12" s="7"/>
      <c r="R12" s="7" t="s">
        <v>4</v>
      </c>
      <c r="S12" s="7"/>
      <c r="T12" s="7"/>
      <c r="U12" s="7"/>
      <c r="V12" s="7"/>
      <c r="W12" s="7"/>
      <c r="X12" s="7"/>
    </row>
    <row r="13" spans="1:24" x14ac:dyDescent="0.25">
      <c r="B13" s="7" t="s">
        <v>3</v>
      </c>
      <c r="C13" s="7"/>
      <c r="D13" s="7"/>
      <c r="E13" s="7"/>
      <c r="F13" s="7"/>
      <c r="G13" s="7"/>
      <c r="H13" s="7"/>
      <c r="J13" s="7" t="s">
        <v>3</v>
      </c>
      <c r="K13" s="7"/>
      <c r="L13" s="7"/>
      <c r="M13" s="7"/>
      <c r="N13" s="7"/>
      <c r="O13" s="7"/>
      <c r="P13" s="7"/>
      <c r="R13" s="7" t="s">
        <v>3</v>
      </c>
      <c r="S13" s="7"/>
      <c r="T13" s="7"/>
      <c r="U13" s="7"/>
      <c r="V13" s="7"/>
      <c r="W13" s="7"/>
      <c r="X13" s="7"/>
    </row>
    <row r="14" spans="1:24" x14ac:dyDescent="0.25">
      <c r="B14">
        <v>0</v>
      </c>
      <c r="C14">
        <v>0.125</v>
      </c>
      <c r="D14">
        <v>0.25</v>
      </c>
      <c r="E14">
        <v>0.5</v>
      </c>
      <c r="F14">
        <v>0.75</v>
      </c>
      <c r="G14">
        <v>1</v>
      </c>
      <c r="H14">
        <v>2</v>
      </c>
      <c r="J14">
        <v>0</v>
      </c>
      <c r="K14">
        <v>0.125</v>
      </c>
      <c r="L14">
        <v>0.25</v>
      </c>
      <c r="M14">
        <v>0.5</v>
      </c>
      <c r="N14">
        <v>0.75</v>
      </c>
      <c r="O14">
        <v>1</v>
      </c>
      <c r="P14">
        <v>2</v>
      </c>
      <c r="R14">
        <v>0</v>
      </c>
      <c r="S14">
        <v>0.125</v>
      </c>
      <c r="T14">
        <v>0.25</v>
      </c>
      <c r="U14">
        <v>0.5</v>
      </c>
      <c r="V14">
        <v>0.75</v>
      </c>
      <c r="W14">
        <v>1</v>
      </c>
      <c r="X14">
        <v>2</v>
      </c>
    </row>
    <row r="15" spans="1:24" x14ac:dyDescent="0.25">
      <c r="A15" t="s">
        <v>5</v>
      </c>
      <c r="B15">
        <f>B8*100</f>
        <v>100</v>
      </c>
      <c r="C15">
        <f t="shared" ref="C15:H15" si="20">C8*100</f>
        <v>80</v>
      </c>
      <c r="D15">
        <f t="shared" si="20"/>
        <v>70</v>
      </c>
      <c r="E15">
        <f t="shared" si="20"/>
        <v>60</v>
      </c>
      <c r="F15">
        <f t="shared" si="20"/>
        <v>10</v>
      </c>
      <c r="G15">
        <f t="shared" si="20"/>
        <v>1</v>
      </c>
      <c r="H15">
        <f t="shared" si="20"/>
        <v>0.01</v>
      </c>
      <c r="J15">
        <f>J8*100</f>
        <v>100</v>
      </c>
      <c r="K15">
        <f t="shared" ref="K15:P15" si="21">K8*100</f>
        <v>100</v>
      </c>
      <c r="L15">
        <f t="shared" si="21"/>
        <v>71.428571428571431</v>
      </c>
      <c r="M15">
        <f>M8*100</f>
        <v>42.857142857142854</v>
      </c>
      <c r="N15">
        <f>N8*100</f>
        <v>14.285714285714285</v>
      </c>
      <c r="O15">
        <f t="shared" si="21"/>
        <v>1.4285714285714286</v>
      </c>
      <c r="P15">
        <f t="shared" si="21"/>
        <v>1.4285714285714287E-2</v>
      </c>
      <c r="R15">
        <f t="shared" ref="R15:S17" si="22">R8*100</f>
        <v>100</v>
      </c>
      <c r="S15">
        <f t="shared" si="22"/>
        <v>100</v>
      </c>
      <c r="T15">
        <f>F15*100</f>
        <v>1000</v>
      </c>
      <c r="U15">
        <f>U8*100</f>
        <v>85</v>
      </c>
      <c r="V15">
        <f>V8*100</f>
        <v>5</v>
      </c>
      <c r="W15">
        <f>W8*100</f>
        <v>0.5</v>
      </c>
      <c r="X15">
        <f>X8*100</f>
        <v>5.0000000000000001E-3</v>
      </c>
    </row>
    <row r="16" spans="1:24" x14ac:dyDescent="0.25">
      <c r="A16" t="s">
        <v>6</v>
      </c>
      <c r="B16">
        <f>B9*100</f>
        <v>100</v>
      </c>
      <c r="C16">
        <f t="shared" ref="C16:H16" si="23">C9*100</f>
        <v>60</v>
      </c>
      <c r="D16">
        <f t="shared" si="23"/>
        <v>1</v>
      </c>
      <c r="E16">
        <f t="shared" si="23"/>
        <v>0.1</v>
      </c>
      <c r="F16">
        <f t="shared" si="23"/>
        <v>0.01</v>
      </c>
      <c r="G16">
        <f t="shared" si="23"/>
        <v>1E-3</v>
      </c>
      <c r="H16">
        <f t="shared" si="23"/>
        <v>0</v>
      </c>
      <c r="J16">
        <f>J9*100</f>
        <v>100</v>
      </c>
      <c r="K16">
        <f t="shared" ref="K16:P16" si="24">K9*100</f>
        <v>125</v>
      </c>
      <c r="L16">
        <f t="shared" si="24"/>
        <v>2.5</v>
      </c>
      <c r="M16">
        <f t="shared" si="24"/>
        <v>0.25</v>
      </c>
      <c r="N16">
        <f t="shared" si="24"/>
        <v>2.5000000000000001E-2</v>
      </c>
      <c r="O16">
        <f t="shared" si="24"/>
        <v>2.5000000000000001E-3</v>
      </c>
      <c r="P16">
        <f t="shared" si="24"/>
        <v>0</v>
      </c>
      <c r="R16">
        <f t="shared" si="22"/>
        <v>100</v>
      </c>
      <c r="S16">
        <f t="shared" si="22"/>
        <v>55.000000000000007</v>
      </c>
      <c r="T16">
        <f t="shared" ref="T16:T17" si="25">F16*100</f>
        <v>1</v>
      </c>
      <c r="U16">
        <f t="shared" ref="U16:X16" si="26">U9*100</f>
        <v>0.05</v>
      </c>
      <c r="V16">
        <f t="shared" si="26"/>
        <v>5.0000000000000001E-3</v>
      </c>
      <c r="W16">
        <f t="shared" si="26"/>
        <v>5.0000000000000001E-4</v>
      </c>
      <c r="X16">
        <f t="shared" si="26"/>
        <v>0</v>
      </c>
    </row>
    <row r="17" spans="1:24" x14ac:dyDescent="0.25">
      <c r="A17" t="s">
        <v>7</v>
      </c>
      <c r="B17">
        <f>B10*100</f>
        <v>100</v>
      </c>
      <c r="C17">
        <f t="shared" ref="C17:H17" si="27">C10*100</f>
        <v>1.4285714285714286E-3</v>
      </c>
      <c r="D17">
        <f t="shared" si="27"/>
        <v>0</v>
      </c>
      <c r="E17">
        <f t="shared" si="27"/>
        <v>0</v>
      </c>
      <c r="F17">
        <f t="shared" si="27"/>
        <v>0</v>
      </c>
      <c r="G17">
        <f t="shared" si="27"/>
        <v>0</v>
      </c>
      <c r="H17">
        <f t="shared" si="27"/>
        <v>0</v>
      </c>
      <c r="J17">
        <f>J10*100</f>
        <v>100</v>
      </c>
      <c r="K17">
        <f t="shared" ref="K17:P17" si="28">K10*100</f>
        <v>2E-3</v>
      </c>
      <c r="L17">
        <f t="shared" si="28"/>
        <v>0</v>
      </c>
      <c r="M17">
        <f t="shared" si="28"/>
        <v>0</v>
      </c>
      <c r="N17">
        <f t="shared" si="28"/>
        <v>0</v>
      </c>
      <c r="O17">
        <f t="shared" si="28"/>
        <v>0</v>
      </c>
      <c r="P17">
        <f t="shared" si="28"/>
        <v>0</v>
      </c>
      <c r="R17">
        <f t="shared" si="22"/>
        <v>100</v>
      </c>
      <c r="S17">
        <f t="shared" si="22"/>
        <v>6.6666666666666664E-4</v>
      </c>
      <c r="T17">
        <f t="shared" si="25"/>
        <v>0</v>
      </c>
      <c r="U17">
        <f t="shared" ref="U17:X17" si="29">U10*100</f>
        <v>0</v>
      </c>
      <c r="V17">
        <f t="shared" si="29"/>
        <v>0</v>
      </c>
      <c r="W17">
        <f t="shared" si="29"/>
        <v>0</v>
      </c>
      <c r="X17">
        <f t="shared" si="29"/>
        <v>0</v>
      </c>
    </row>
  </sheetData>
  <mergeCells count="12">
    <mergeCell ref="B1:H1"/>
    <mergeCell ref="J1:P1"/>
    <mergeCell ref="R1:X1"/>
    <mergeCell ref="B2:H2"/>
    <mergeCell ref="J2:P2"/>
    <mergeCell ref="R2:X2"/>
    <mergeCell ref="B12:H12"/>
    <mergeCell ref="J12:P12"/>
    <mergeCell ref="R12:X12"/>
    <mergeCell ref="B13:H13"/>
    <mergeCell ref="J13:P13"/>
    <mergeCell ref="R13:X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workbookViewId="0">
      <selection activeCell="AG30" sqref="AG30"/>
    </sheetView>
  </sheetViews>
  <sheetFormatPr defaultRowHeight="15" x14ac:dyDescent="0.25"/>
  <cols>
    <col min="3" max="3" width="14.5703125" customWidth="1"/>
    <col min="7" max="7" width="13.140625" customWidth="1"/>
    <col min="9" max="9" width="16.28515625" customWidth="1"/>
    <col min="10" max="10" width="15.85546875" customWidth="1"/>
    <col min="11" max="11" width="18.85546875" customWidth="1"/>
    <col min="15" max="15" width="15.140625" customWidth="1"/>
    <col min="19" max="19" width="14.140625" customWidth="1"/>
    <col min="21" max="21" width="14.85546875" customWidth="1"/>
    <col min="22" max="22" width="14.5703125" customWidth="1"/>
    <col min="23" max="23" width="17.5703125" customWidth="1"/>
    <col min="27" max="27" width="14.42578125" customWidth="1"/>
    <col min="31" max="31" width="15" customWidth="1"/>
    <col min="33" max="33" width="16" customWidth="1"/>
    <col min="34" max="34" width="16.85546875" customWidth="1"/>
    <col min="35" max="35" width="16.140625" customWidth="1"/>
  </cols>
  <sheetData>
    <row r="1" spans="1:3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M1" s="7" t="s">
        <v>1</v>
      </c>
      <c r="N1" s="7"/>
      <c r="O1" s="7"/>
      <c r="P1" s="7"/>
      <c r="Q1" s="7"/>
      <c r="R1" s="7"/>
      <c r="S1" s="7"/>
      <c r="T1" s="7"/>
      <c r="U1" s="7"/>
      <c r="V1" s="7"/>
      <c r="W1" s="7"/>
      <c r="Y1" s="7" t="s">
        <v>2</v>
      </c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x14ac:dyDescent="0.25">
      <c r="A2" s="7" t="s">
        <v>8</v>
      </c>
      <c r="B2" s="7"/>
      <c r="C2" s="7"/>
      <c r="E2" s="7" t="s">
        <v>9</v>
      </c>
      <c r="F2" s="7"/>
      <c r="G2" s="7"/>
      <c r="M2" s="7" t="s">
        <v>8</v>
      </c>
      <c r="N2" s="7"/>
      <c r="O2" s="7"/>
      <c r="Q2" s="7" t="s">
        <v>9</v>
      </c>
      <c r="R2" s="7"/>
      <c r="S2" s="7"/>
      <c r="Y2" s="7" t="s">
        <v>8</v>
      </c>
      <c r="Z2" s="7"/>
      <c r="AA2" s="7"/>
      <c r="AC2" s="7" t="s">
        <v>9</v>
      </c>
      <c r="AD2" s="7"/>
      <c r="AE2" s="7"/>
    </row>
    <row r="3" spans="1:35" x14ac:dyDescent="0.25">
      <c r="A3" t="s">
        <v>10</v>
      </c>
      <c r="B3" t="s">
        <v>11</v>
      </c>
      <c r="C3" t="s">
        <v>12</v>
      </c>
      <c r="E3" t="s">
        <v>10</v>
      </c>
      <c r="F3" t="s">
        <v>11</v>
      </c>
      <c r="G3" t="s">
        <v>12</v>
      </c>
      <c r="I3" s="7" t="s">
        <v>13</v>
      </c>
      <c r="J3" s="7"/>
      <c r="K3" s="1" t="s">
        <v>14</v>
      </c>
      <c r="L3" s="2"/>
      <c r="M3" t="s">
        <v>10</v>
      </c>
      <c r="N3" t="s">
        <v>11</v>
      </c>
      <c r="O3" t="s">
        <v>12</v>
      </c>
      <c r="Q3" t="s">
        <v>10</v>
      </c>
      <c r="R3" t="s">
        <v>11</v>
      </c>
      <c r="S3" t="s">
        <v>12</v>
      </c>
      <c r="U3" s="7" t="s">
        <v>13</v>
      </c>
      <c r="V3" s="7"/>
      <c r="W3" s="1" t="s">
        <v>14</v>
      </c>
      <c r="Y3" t="s">
        <v>10</v>
      </c>
      <c r="Z3" t="s">
        <v>11</v>
      </c>
      <c r="AA3" t="s">
        <v>12</v>
      </c>
      <c r="AC3" t="s">
        <v>10</v>
      </c>
      <c r="AD3" t="s">
        <v>11</v>
      </c>
      <c r="AE3" t="s">
        <v>12</v>
      </c>
      <c r="AG3" s="7" t="s">
        <v>13</v>
      </c>
      <c r="AH3" s="7"/>
      <c r="AI3" s="1" t="s">
        <v>14</v>
      </c>
    </row>
    <row r="4" spans="1:35" x14ac:dyDescent="0.25">
      <c r="A4">
        <v>1</v>
      </c>
      <c r="B4">
        <v>2</v>
      </c>
      <c r="C4">
        <v>28.933435440063477</v>
      </c>
      <c r="E4">
        <v>1</v>
      </c>
      <c r="F4">
        <v>2</v>
      </c>
      <c r="G4">
        <v>25.967424392700195</v>
      </c>
      <c r="I4">
        <f t="shared" ref="I4:I48" si="0">G4-C4</f>
        <v>-2.9660110473632813</v>
      </c>
      <c r="J4">
        <f t="shared" ref="J4:J54" si="1">I4*-1</f>
        <v>2.9660110473632813</v>
      </c>
      <c r="K4">
        <f>J4*0.108</f>
        <v>0.32032919311523439</v>
      </c>
      <c r="M4">
        <v>1</v>
      </c>
      <c r="N4">
        <v>1</v>
      </c>
      <c r="O4">
        <v>3.7086231708526611</v>
      </c>
      <c r="Q4">
        <v>1</v>
      </c>
      <c r="R4">
        <v>1</v>
      </c>
      <c r="S4">
        <v>2.0315141677856445</v>
      </c>
      <c r="U4">
        <f>S4-O4</f>
        <v>-1.6771090030670166</v>
      </c>
      <c r="V4">
        <f>U4*-1</f>
        <v>1.6771090030670166</v>
      </c>
      <c r="W4">
        <f>V4*0.108</f>
        <v>0.18112777233123778</v>
      </c>
      <c r="Y4">
        <v>1</v>
      </c>
      <c r="Z4">
        <v>1</v>
      </c>
      <c r="AA4">
        <v>23.608831405639648</v>
      </c>
      <c r="AC4">
        <v>1</v>
      </c>
      <c r="AD4">
        <v>1</v>
      </c>
      <c r="AE4">
        <v>22.646526336669922</v>
      </c>
      <c r="AG4">
        <f>AE4-AA4</f>
        <v>-0.96230506896972656</v>
      </c>
      <c r="AH4">
        <f>AG4*-1</f>
        <v>0.96230506896972656</v>
      </c>
      <c r="AI4">
        <f>AH4*0.108</f>
        <v>0.10392894744873046</v>
      </c>
    </row>
    <row r="5" spans="1:35" x14ac:dyDescent="0.25">
      <c r="A5">
        <v>1</v>
      </c>
      <c r="B5">
        <v>3</v>
      </c>
      <c r="C5">
        <v>12.022428512573242</v>
      </c>
      <c r="E5">
        <v>1</v>
      </c>
      <c r="F5">
        <v>3</v>
      </c>
      <c r="G5">
        <v>9.8657999038696289</v>
      </c>
      <c r="I5">
        <f t="shared" si="0"/>
        <v>-2.1566286087036133</v>
      </c>
      <c r="J5">
        <f t="shared" si="1"/>
        <v>2.1566286087036133</v>
      </c>
      <c r="K5">
        <f t="shared" ref="K5:K55" si="2">J5*0.108</f>
        <v>0.23291588973999022</v>
      </c>
      <c r="M5">
        <v>1</v>
      </c>
      <c r="N5">
        <v>2</v>
      </c>
      <c r="O5">
        <v>9.8119516372680664</v>
      </c>
      <c r="Q5">
        <v>1</v>
      </c>
      <c r="R5">
        <v>2</v>
      </c>
      <c r="S5">
        <v>10.934878349304199</v>
      </c>
      <c r="U5">
        <f t="shared" ref="U5:U56" si="3">S5-O5</f>
        <v>1.1229267120361328</v>
      </c>
      <c r="V5">
        <f>U5</f>
        <v>1.1229267120361328</v>
      </c>
      <c r="W5">
        <f t="shared" ref="W5:W56" si="4">V5*0.108</f>
        <v>0.12127608489990234</v>
      </c>
      <c r="Y5">
        <v>1</v>
      </c>
      <c r="Z5">
        <v>2</v>
      </c>
      <c r="AA5">
        <v>14.020315170288086</v>
      </c>
      <c r="AC5">
        <v>1</v>
      </c>
      <c r="AD5">
        <v>2</v>
      </c>
      <c r="AE5">
        <v>14.570286750793457</v>
      </c>
      <c r="AG5">
        <f t="shared" ref="AG5:AG23" si="5">AE5-AA5</f>
        <v>0.54997158050537109</v>
      </c>
      <c r="AH5">
        <f>AG5</f>
        <v>0.54997158050537109</v>
      </c>
      <c r="AI5">
        <f t="shared" ref="AI5:AI24" si="6">AH5*0.108</f>
        <v>5.9396930694580075E-2</v>
      </c>
    </row>
    <row r="6" spans="1:35" x14ac:dyDescent="0.25">
      <c r="A6">
        <v>1</v>
      </c>
      <c r="B6">
        <v>4</v>
      </c>
      <c r="C6">
        <v>24.361112594604492</v>
      </c>
      <c r="E6">
        <v>1</v>
      </c>
      <c r="F6">
        <v>4</v>
      </c>
      <c r="G6">
        <v>24.145475387573242</v>
      </c>
      <c r="I6">
        <f t="shared" si="0"/>
        <v>-0.21563720703125</v>
      </c>
      <c r="J6">
        <f t="shared" si="1"/>
        <v>0.21563720703125</v>
      </c>
      <c r="K6">
        <f t="shared" si="2"/>
        <v>2.3288818359375001E-2</v>
      </c>
      <c r="M6">
        <v>1</v>
      </c>
      <c r="N6">
        <v>2</v>
      </c>
      <c r="O6">
        <v>14.285758018493652</v>
      </c>
      <c r="U6">
        <f t="shared" si="3"/>
        <v>-14.285758018493652</v>
      </c>
      <c r="V6">
        <f>U6*-1</f>
        <v>14.285758018493652</v>
      </c>
      <c r="W6">
        <f t="shared" si="4"/>
        <v>1.5428618659973143</v>
      </c>
      <c r="Y6">
        <v>1</v>
      </c>
      <c r="Z6">
        <v>3</v>
      </c>
      <c r="AA6">
        <v>12.214920043945313</v>
      </c>
      <c r="AC6">
        <v>1</v>
      </c>
      <c r="AD6">
        <v>3</v>
      </c>
      <c r="AE6">
        <v>9.8151845932006836</v>
      </c>
      <c r="AG6">
        <f t="shared" si="5"/>
        <v>-2.3997354507446289</v>
      </c>
      <c r="AH6">
        <f>AG6*-1</f>
        <v>2.3997354507446289</v>
      </c>
      <c r="AI6">
        <f t="shared" si="6"/>
        <v>0.25917142868041992</v>
      </c>
    </row>
    <row r="7" spans="1:35" x14ac:dyDescent="0.25">
      <c r="A7">
        <v>1</v>
      </c>
      <c r="B7">
        <v>6</v>
      </c>
      <c r="C7">
        <v>7.63177490234375</v>
      </c>
      <c r="E7">
        <v>1</v>
      </c>
      <c r="F7">
        <v>6</v>
      </c>
      <c r="G7">
        <v>12.649493217468262</v>
      </c>
      <c r="I7">
        <f t="shared" si="0"/>
        <v>5.0177183151245117</v>
      </c>
      <c r="J7">
        <f>I7*1</f>
        <v>5.0177183151245117</v>
      </c>
      <c r="K7">
        <f t="shared" si="2"/>
        <v>0.54191357803344731</v>
      </c>
      <c r="M7">
        <v>1</v>
      </c>
      <c r="N7">
        <v>3</v>
      </c>
      <c r="O7">
        <v>28.055950164794922</v>
      </c>
      <c r="Q7">
        <v>1</v>
      </c>
      <c r="R7">
        <v>3</v>
      </c>
      <c r="S7">
        <v>27.301252365112305</v>
      </c>
      <c r="U7">
        <f t="shared" si="3"/>
        <v>-0.75469779968261719</v>
      </c>
      <c r="V7">
        <f>U7*-1</f>
        <v>0.75469779968261719</v>
      </c>
      <c r="W7">
        <f t="shared" si="4"/>
        <v>8.150736236572266E-2</v>
      </c>
      <c r="Y7">
        <v>1</v>
      </c>
      <c r="Z7">
        <v>4</v>
      </c>
      <c r="AA7">
        <v>6.5223627090454102</v>
      </c>
      <c r="AC7">
        <v>1</v>
      </c>
      <c r="AD7">
        <v>4</v>
      </c>
      <c r="AE7">
        <v>6.7836403846740723</v>
      </c>
      <c r="AG7">
        <f t="shared" si="5"/>
        <v>0.26127767562866211</v>
      </c>
      <c r="AH7">
        <f>AG7</f>
        <v>0.26127767562866211</v>
      </c>
      <c r="AI7">
        <f t="shared" si="6"/>
        <v>2.8217988967895506E-2</v>
      </c>
    </row>
    <row r="8" spans="1:35" x14ac:dyDescent="0.25">
      <c r="A8">
        <v>1</v>
      </c>
      <c r="B8">
        <v>7</v>
      </c>
      <c r="C8">
        <v>4.6808891296386719</v>
      </c>
      <c r="E8">
        <v>1</v>
      </c>
      <c r="F8">
        <v>7</v>
      </c>
      <c r="G8">
        <v>6.085334300994873</v>
      </c>
      <c r="I8">
        <f t="shared" si="0"/>
        <v>1.4044451713562012</v>
      </c>
      <c r="J8">
        <f>I8*1</f>
        <v>1.4044451713562012</v>
      </c>
      <c r="K8">
        <f t="shared" si="2"/>
        <v>0.15168007850646972</v>
      </c>
      <c r="M8">
        <v>1</v>
      </c>
      <c r="N8">
        <v>4</v>
      </c>
      <c r="O8">
        <v>21.172735214233398</v>
      </c>
      <c r="Q8">
        <v>1</v>
      </c>
      <c r="R8">
        <v>4</v>
      </c>
      <c r="S8">
        <v>20.022415161132813</v>
      </c>
      <c r="U8">
        <f t="shared" si="3"/>
        <v>-1.1503200531005859</v>
      </c>
      <c r="V8">
        <f t="shared" ref="V8:V9" si="7">U8*-1</f>
        <v>1.1503200531005859</v>
      </c>
      <c r="W8">
        <f t="shared" si="4"/>
        <v>0.12423456573486329</v>
      </c>
      <c r="Y8">
        <v>1</v>
      </c>
      <c r="Z8">
        <v>5</v>
      </c>
      <c r="AA8">
        <v>24.614925384521484</v>
      </c>
      <c r="AC8">
        <v>1</v>
      </c>
      <c r="AD8">
        <v>5</v>
      </c>
      <c r="AE8">
        <v>23.599447250366211</v>
      </c>
      <c r="AG8">
        <f t="shared" si="5"/>
        <v>-1.0154781341552734</v>
      </c>
      <c r="AH8">
        <f>AG8*-1</f>
        <v>1.0154781341552734</v>
      </c>
      <c r="AI8">
        <f t="shared" si="6"/>
        <v>0.10967163848876953</v>
      </c>
    </row>
    <row r="9" spans="1:35" x14ac:dyDescent="0.25">
      <c r="A9">
        <v>1</v>
      </c>
      <c r="B9">
        <v>8</v>
      </c>
      <c r="C9">
        <v>29.259723663330078</v>
      </c>
      <c r="E9">
        <v>1</v>
      </c>
      <c r="F9">
        <v>8</v>
      </c>
      <c r="G9">
        <v>28.850982666015625</v>
      </c>
      <c r="I9">
        <f t="shared" si="0"/>
        <v>-0.40874099731445313</v>
      </c>
      <c r="J9">
        <f t="shared" si="1"/>
        <v>0.40874099731445313</v>
      </c>
      <c r="K9">
        <f t="shared" si="2"/>
        <v>4.414402770996094E-2</v>
      </c>
      <c r="M9">
        <v>1</v>
      </c>
      <c r="N9">
        <v>5</v>
      </c>
      <c r="O9">
        <v>3.2462525367736816</v>
      </c>
      <c r="Q9">
        <v>1</v>
      </c>
      <c r="R9">
        <v>5</v>
      </c>
      <c r="S9">
        <v>1.6386150121688843</v>
      </c>
      <c r="U9">
        <f t="shared" si="3"/>
        <v>-1.6076375246047974</v>
      </c>
      <c r="V9">
        <f t="shared" si="7"/>
        <v>1.6076375246047974</v>
      </c>
      <c r="W9">
        <f t="shared" si="4"/>
        <v>0.17362485265731811</v>
      </c>
      <c r="Y9">
        <v>1</v>
      </c>
      <c r="Z9">
        <v>6</v>
      </c>
      <c r="AA9">
        <v>22.338478088378906</v>
      </c>
      <c r="AC9">
        <v>1</v>
      </c>
      <c r="AD9">
        <v>6</v>
      </c>
      <c r="AE9">
        <v>22.90959358215332</v>
      </c>
      <c r="AG9">
        <f t="shared" si="5"/>
        <v>0.57111549377441406</v>
      </c>
      <c r="AH9">
        <f>AG9</f>
        <v>0.57111549377441406</v>
      </c>
      <c r="AI9">
        <f t="shared" si="6"/>
        <v>6.1680473327636716E-2</v>
      </c>
    </row>
    <row r="10" spans="1:35" x14ac:dyDescent="0.25">
      <c r="A10">
        <v>1</v>
      </c>
      <c r="B10">
        <v>9</v>
      </c>
      <c r="C10">
        <v>16.018156051635742</v>
      </c>
      <c r="E10">
        <v>1</v>
      </c>
      <c r="F10">
        <v>9</v>
      </c>
      <c r="G10">
        <v>15.254733085632324</v>
      </c>
      <c r="I10">
        <f t="shared" si="0"/>
        <v>-0.76342296600341797</v>
      </c>
      <c r="J10">
        <f t="shared" si="1"/>
        <v>0.76342296600341797</v>
      </c>
      <c r="K10">
        <f t="shared" si="2"/>
        <v>8.2449680328369135E-2</v>
      </c>
      <c r="M10">
        <v>1</v>
      </c>
      <c r="N10">
        <v>6</v>
      </c>
      <c r="O10">
        <v>16.403419494628906</v>
      </c>
      <c r="Q10">
        <v>1</v>
      </c>
      <c r="R10">
        <v>6</v>
      </c>
      <c r="S10">
        <v>16.943519592285156</v>
      </c>
      <c r="U10">
        <f t="shared" si="3"/>
        <v>0.54010009765625</v>
      </c>
      <c r="V10">
        <f>U10</f>
        <v>0.54010009765625</v>
      </c>
      <c r="W10">
        <f t="shared" si="4"/>
        <v>5.8330810546875E-2</v>
      </c>
      <c r="Y10">
        <v>1</v>
      </c>
      <c r="Z10">
        <v>7</v>
      </c>
      <c r="AA10">
        <v>18.166276931762695</v>
      </c>
      <c r="AC10">
        <v>1</v>
      </c>
      <c r="AD10">
        <v>7</v>
      </c>
      <c r="AE10">
        <v>18.805400848388672</v>
      </c>
      <c r="AG10">
        <f t="shared" si="5"/>
        <v>0.63912391662597656</v>
      </c>
      <c r="AH10">
        <f>AG10</f>
        <v>0.63912391662597656</v>
      </c>
      <c r="AI10">
        <f t="shared" si="6"/>
        <v>6.9025382995605469E-2</v>
      </c>
    </row>
    <row r="11" spans="1:35" x14ac:dyDescent="0.25">
      <c r="A11">
        <v>1</v>
      </c>
      <c r="B11">
        <v>9</v>
      </c>
      <c r="C11">
        <v>22.700675964355469</v>
      </c>
      <c r="E11">
        <v>1</v>
      </c>
      <c r="F11">
        <v>9</v>
      </c>
      <c r="G11">
        <v>21.546829223632813</v>
      </c>
      <c r="I11">
        <f t="shared" si="0"/>
        <v>-1.1538467407226563</v>
      </c>
      <c r="J11">
        <f t="shared" si="1"/>
        <v>1.1538467407226563</v>
      </c>
      <c r="K11">
        <f t="shared" si="2"/>
        <v>0.12461544799804687</v>
      </c>
      <c r="M11">
        <v>1</v>
      </c>
      <c r="N11">
        <v>7</v>
      </c>
      <c r="O11">
        <v>11.708374977111816</v>
      </c>
      <c r="Q11">
        <v>1</v>
      </c>
      <c r="R11">
        <v>7</v>
      </c>
      <c r="S11">
        <v>11.133606910705566</v>
      </c>
      <c r="U11">
        <f t="shared" si="3"/>
        <v>-0.57476806640625</v>
      </c>
      <c r="V11">
        <f>U11*-1</f>
        <v>0.57476806640625</v>
      </c>
      <c r="W11">
        <f t="shared" si="4"/>
        <v>6.2074951171874997E-2</v>
      </c>
      <c r="Y11">
        <v>1</v>
      </c>
      <c r="Z11">
        <v>9</v>
      </c>
      <c r="AA11">
        <v>32.078449249267578</v>
      </c>
      <c r="AC11">
        <v>1</v>
      </c>
      <c r="AD11">
        <v>9</v>
      </c>
      <c r="AE11">
        <v>9.0558815002441406</v>
      </c>
      <c r="AG11">
        <f t="shared" si="5"/>
        <v>-23.022567749023438</v>
      </c>
      <c r="AH11">
        <f>AG11*-1</f>
        <v>23.022567749023438</v>
      </c>
      <c r="AI11">
        <f t="shared" si="6"/>
        <v>2.4864373168945311</v>
      </c>
    </row>
    <row r="12" spans="1:35" x14ac:dyDescent="0.25">
      <c r="A12">
        <v>1</v>
      </c>
      <c r="B12">
        <v>10</v>
      </c>
      <c r="C12">
        <v>13.098285675048828</v>
      </c>
      <c r="E12">
        <v>1</v>
      </c>
      <c r="F12">
        <v>10</v>
      </c>
      <c r="G12">
        <v>11.880476951599121</v>
      </c>
      <c r="I12">
        <f t="shared" si="0"/>
        <v>-1.217808723449707</v>
      </c>
      <c r="J12">
        <f t="shared" si="1"/>
        <v>1.217808723449707</v>
      </c>
      <c r="K12">
        <f t="shared" si="2"/>
        <v>0.13152334213256836</v>
      </c>
      <c r="M12">
        <v>1</v>
      </c>
      <c r="N12">
        <v>8</v>
      </c>
      <c r="O12">
        <v>23.30396842956543</v>
      </c>
      <c r="Q12">
        <v>1</v>
      </c>
      <c r="R12">
        <v>8</v>
      </c>
      <c r="S12">
        <v>23.103433609008789</v>
      </c>
      <c r="U12">
        <f t="shared" si="3"/>
        <v>-0.20053482055664063</v>
      </c>
      <c r="V12">
        <f t="shared" ref="V12:V14" si="8">U12*-1</f>
        <v>0.20053482055664063</v>
      </c>
      <c r="W12">
        <f t="shared" si="4"/>
        <v>2.1657760620117188E-2</v>
      </c>
      <c r="Y12">
        <v>1</v>
      </c>
      <c r="Z12">
        <v>10</v>
      </c>
      <c r="AA12">
        <v>4.6214084625244141</v>
      </c>
      <c r="AC12">
        <v>1</v>
      </c>
      <c r="AD12">
        <v>10</v>
      </c>
      <c r="AE12">
        <v>5.5717954635620117</v>
      </c>
      <c r="AG12">
        <f t="shared" si="5"/>
        <v>0.95038700103759766</v>
      </c>
      <c r="AH12">
        <f>AG12</f>
        <v>0.95038700103759766</v>
      </c>
      <c r="AI12">
        <f t="shared" si="6"/>
        <v>0.10264179611206055</v>
      </c>
    </row>
    <row r="13" spans="1:35" x14ac:dyDescent="0.25">
      <c r="A13">
        <v>1</v>
      </c>
      <c r="B13">
        <v>13</v>
      </c>
      <c r="C13">
        <v>31.512252807617188</v>
      </c>
      <c r="E13">
        <v>1</v>
      </c>
      <c r="F13">
        <v>13</v>
      </c>
      <c r="G13">
        <v>30.896707534790039</v>
      </c>
      <c r="I13">
        <f t="shared" si="0"/>
        <v>-0.61554527282714844</v>
      </c>
      <c r="J13">
        <f t="shared" si="1"/>
        <v>0.61554527282714844</v>
      </c>
      <c r="K13">
        <f t="shared" si="2"/>
        <v>6.6478889465332036E-2</v>
      </c>
      <c r="M13">
        <v>1</v>
      </c>
      <c r="N13">
        <v>9</v>
      </c>
      <c r="O13">
        <v>11.937534332275391</v>
      </c>
      <c r="Q13">
        <v>1</v>
      </c>
      <c r="R13">
        <v>9</v>
      </c>
      <c r="S13">
        <v>11.151154518127441</v>
      </c>
      <c r="U13">
        <f t="shared" si="3"/>
        <v>-0.78637981414794922</v>
      </c>
      <c r="V13">
        <f t="shared" si="8"/>
        <v>0.78637981414794922</v>
      </c>
      <c r="W13">
        <f t="shared" si="4"/>
        <v>8.4929019927978508E-2</v>
      </c>
      <c r="Y13">
        <v>1</v>
      </c>
      <c r="Z13">
        <v>10</v>
      </c>
      <c r="AA13">
        <v>15.627368927001953</v>
      </c>
      <c r="AC13">
        <v>1</v>
      </c>
      <c r="AD13">
        <v>10</v>
      </c>
      <c r="AE13">
        <v>21.587244033813477</v>
      </c>
      <c r="AG13">
        <f t="shared" si="5"/>
        <v>5.9598751068115234</v>
      </c>
      <c r="AH13">
        <f>AG13</f>
        <v>5.9598751068115234</v>
      </c>
      <c r="AI13">
        <f t="shared" si="6"/>
        <v>0.64366651153564447</v>
      </c>
    </row>
    <row r="14" spans="1:35" x14ac:dyDescent="0.25">
      <c r="A14">
        <v>1</v>
      </c>
      <c r="B14">
        <v>14</v>
      </c>
      <c r="C14">
        <v>23.019100189208984</v>
      </c>
      <c r="E14">
        <v>1</v>
      </c>
      <c r="F14">
        <v>14</v>
      </c>
      <c r="G14">
        <v>23.544340133666992</v>
      </c>
      <c r="I14">
        <f t="shared" si="0"/>
        <v>0.52523994445800781</v>
      </c>
      <c r="J14">
        <f>I14*1</f>
        <v>0.52523994445800781</v>
      </c>
      <c r="K14">
        <f t="shared" si="2"/>
        <v>5.6725914001464844E-2</v>
      </c>
      <c r="M14">
        <v>1</v>
      </c>
      <c r="N14">
        <v>10</v>
      </c>
      <c r="O14">
        <v>34.794712066650391</v>
      </c>
      <c r="Q14">
        <v>1</v>
      </c>
      <c r="R14">
        <v>10</v>
      </c>
      <c r="S14">
        <v>33.575908660888672</v>
      </c>
      <c r="U14">
        <f t="shared" si="3"/>
        <v>-1.2188034057617188</v>
      </c>
      <c r="V14">
        <f t="shared" si="8"/>
        <v>1.2188034057617188</v>
      </c>
      <c r="W14">
        <f t="shared" si="4"/>
        <v>0.13163076782226563</v>
      </c>
      <c r="Y14">
        <v>1</v>
      </c>
      <c r="Z14">
        <v>11</v>
      </c>
      <c r="AA14">
        <v>16.542201995849609</v>
      </c>
      <c r="AC14">
        <v>1</v>
      </c>
      <c r="AD14">
        <v>11</v>
      </c>
      <c r="AE14">
        <v>12.755867958068848</v>
      </c>
      <c r="AG14">
        <f t="shared" si="5"/>
        <v>-3.7863340377807617</v>
      </c>
      <c r="AH14">
        <f>AG14*-1</f>
        <v>3.7863340377807617</v>
      </c>
      <c r="AI14">
        <f t="shared" si="6"/>
        <v>0.40892407608032227</v>
      </c>
    </row>
    <row r="15" spans="1:35" x14ac:dyDescent="0.25">
      <c r="A15">
        <v>1</v>
      </c>
      <c r="B15">
        <v>15</v>
      </c>
      <c r="C15">
        <v>8.9591617584228516</v>
      </c>
      <c r="E15">
        <v>1</v>
      </c>
      <c r="F15">
        <v>15</v>
      </c>
      <c r="G15">
        <v>7.5228538513183594</v>
      </c>
      <c r="I15">
        <f t="shared" si="0"/>
        <v>-1.4363079071044922</v>
      </c>
      <c r="J15">
        <f t="shared" si="1"/>
        <v>1.4363079071044922</v>
      </c>
      <c r="K15">
        <f t="shared" si="2"/>
        <v>0.15512125396728516</v>
      </c>
      <c r="M15">
        <v>1</v>
      </c>
      <c r="N15">
        <v>11</v>
      </c>
      <c r="O15">
        <v>20.145549774169922</v>
      </c>
      <c r="Q15">
        <v>1</v>
      </c>
      <c r="R15">
        <v>11</v>
      </c>
      <c r="S15">
        <v>21.222305297851563</v>
      </c>
      <c r="U15">
        <f t="shared" si="3"/>
        <v>1.0767555236816406</v>
      </c>
      <c r="V15">
        <f>U15</f>
        <v>1.0767555236816406</v>
      </c>
      <c r="W15">
        <f t="shared" si="4"/>
        <v>0.11628959655761718</v>
      </c>
      <c r="Y15">
        <v>1</v>
      </c>
      <c r="Z15">
        <v>12</v>
      </c>
      <c r="AA15">
        <v>11.26426887512207</v>
      </c>
      <c r="AC15">
        <v>1</v>
      </c>
      <c r="AD15">
        <v>12</v>
      </c>
      <c r="AE15">
        <v>11.887861251831055</v>
      </c>
      <c r="AG15">
        <f t="shared" si="5"/>
        <v>0.62359237670898438</v>
      </c>
      <c r="AH15">
        <f>AG15</f>
        <v>0.62359237670898438</v>
      </c>
      <c r="AI15">
        <f t="shared" si="6"/>
        <v>6.7347976684570307E-2</v>
      </c>
    </row>
    <row r="16" spans="1:35" x14ac:dyDescent="0.25">
      <c r="A16">
        <v>1</v>
      </c>
      <c r="B16">
        <v>16</v>
      </c>
      <c r="C16">
        <v>13.164316177368164</v>
      </c>
      <c r="E16">
        <v>1</v>
      </c>
      <c r="F16">
        <v>16</v>
      </c>
      <c r="G16">
        <v>12.716622352600098</v>
      </c>
      <c r="I16">
        <f t="shared" si="0"/>
        <v>-0.44769382476806641</v>
      </c>
      <c r="J16">
        <f t="shared" si="1"/>
        <v>0.44769382476806641</v>
      </c>
      <c r="K16">
        <f t="shared" si="2"/>
        <v>4.8350933074951169E-2</v>
      </c>
      <c r="M16">
        <v>1</v>
      </c>
      <c r="N16">
        <v>12</v>
      </c>
      <c r="O16">
        <v>10.595180511474609</v>
      </c>
      <c r="Q16">
        <v>1</v>
      </c>
      <c r="R16">
        <v>12</v>
      </c>
      <c r="S16">
        <v>9.6024913787841797</v>
      </c>
      <c r="U16">
        <f t="shared" si="3"/>
        <v>-0.99268913269042969</v>
      </c>
      <c r="V16">
        <f>U16*-1</f>
        <v>0.99268913269042969</v>
      </c>
      <c r="W16">
        <f t="shared" si="4"/>
        <v>0.10721042633056641</v>
      </c>
      <c r="Y16">
        <v>1</v>
      </c>
      <c r="Z16">
        <v>13</v>
      </c>
      <c r="AA16">
        <v>18.983226776123047</v>
      </c>
      <c r="AC16">
        <v>1</v>
      </c>
      <c r="AD16">
        <v>13</v>
      </c>
      <c r="AE16">
        <v>21.373712539672852</v>
      </c>
      <c r="AG16">
        <f t="shared" si="5"/>
        <v>2.3904857635498047</v>
      </c>
      <c r="AH16">
        <f t="shared" ref="AH16:AH17" si="9">AG16</f>
        <v>2.3904857635498047</v>
      </c>
      <c r="AI16">
        <f t="shared" si="6"/>
        <v>0.25817246246337888</v>
      </c>
    </row>
    <row r="17" spans="1:35" x14ac:dyDescent="0.25">
      <c r="A17">
        <v>1</v>
      </c>
      <c r="B17">
        <v>17</v>
      </c>
      <c r="C17">
        <v>23.443475723266602</v>
      </c>
      <c r="E17">
        <v>1</v>
      </c>
      <c r="F17">
        <v>17</v>
      </c>
      <c r="G17">
        <v>22.696722030639648</v>
      </c>
      <c r="I17">
        <f t="shared" si="0"/>
        <v>-0.74675369262695313</v>
      </c>
      <c r="J17">
        <f t="shared" si="1"/>
        <v>0.74675369262695313</v>
      </c>
      <c r="K17">
        <f t="shared" si="2"/>
        <v>8.0649398803710942E-2</v>
      </c>
      <c r="M17">
        <v>1</v>
      </c>
      <c r="N17">
        <v>13</v>
      </c>
      <c r="O17">
        <v>7.3329095840454102</v>
      </c>
      <c r="Q17">
        <v>1</v>
      </c>
      <c r="R17">
        <v>13</v>
      </c>
      <c r="S17">
        <v>6.2665486335754395</v>
      </c>
      <c r="U17">
        <f t="shared" si="3"/>
        <v>-1.0663609504699707</v>
      </c>
      <c r="V17">
        <f t="shared" ref="V17:V22" si="10">U17*-1</f>
        <v>1.0663609504699707</v>
      </c>
      <c r="W17">
        <f t="shared" si="4"/>
        <v>0.11516698265075684</v>
      </c>
      <c r="Y17">
        <v>1</v>
      </c>
      <c r="Z17">
        <v>15</v>
      </c>
      <c r="AA17">
        <v>11.297674179077148</v>
      </c>
      <c r="AC17">
        <v>1</v>
      </c>
      <c r="AD17">
        <v>15</v>
      </c>
      <c r="AE17">
        <v>11.943421363830566</v>
      </c>
      <c r="AG17">
        <f t="shared" si="5"/>
        <v>0.64574718475341797</v>
      </c>
      <c r="AH17">
        <f t="shared" si="9"/>
        <v>0.64574718475341797</v>
      </c>
      <c r="AI17">
        <f t="shared" si="6"/>
        <v>6.9740695953369139E-2</v>
      </c>
    </row>
    <row r="18" spans="1:35" x14ac:dyDescent="0.25">
      <c r="A18">
        <v>1</v>
      </c>
      <c r="B18">
        <v>18</v>
      </c>
      <c r="C18">
        <v>14.645055770874023</v>
      </c>
      <c r="E18">
        <v>1</v>
      </c>
      <c r="F18">
        <v>18</v>
      </c>
      <c r="G18">
        <v>14.115079879760742</v>
      </c>
      <c r="I18">
        <f t="shared" si="0"/>
        <v>-0.52997589111328125</v>
      </c>
      <c r="J18">
        <f t="shared" si="1"/>
        <v>0.52997589111328125</v>
      </c>
      <c r="K18">
        <f t="shared" si="2"/>
        <v>5.7237396240234377E-2</v>
      </c>
      <c r="M18">
        <v>1</v>
      </c>
      <c r="N18">
        <v>13</v>
      </c>
      <c r="O18">
        <v>23.207757949829102</v>
      </c>
      <c r="Q18">
        <v>1</v>
      </c>
      <c r="R18">
        <v>13</v>
      </c>
      <c r="S18">
        <v>21.648035049438477</v>
      </c>
      <c r="U18">
        <f t="shared" si="3"/>
        <v>-1.559722900390625</v>
      </c>
      <c r="V18">
        <f t="shared" si="10"/>
        <v>1.559722900390625</v>
      </c>
      <c r="W18">
        <f t="shared" si="4"/>
        <v>0.1684500732421875</v>
      </c>
      <c r="Y18">
        <v>1</v>
      </c>
      <c r="Z18">
        <v>16</v>
      </c>
      <c r="AA18">
        <v>13.734457969665527</v>
      </c>
      <c r="AC18">
        <v>1</v>
      </c>
      <c r="AD18">
        <v>16</v>
      </c>
      <c r="AE18">
        <v>11.56644344329834</v>
      </c>
      <c r="AG18">
        <f t="shared" si="5"/>
        <v>-2.1680145263671875</v>
      </c>
      <c r="AH18">
        <f>AG18*-1</f>
        <v>2.1680145263671875</v>
      </c>
      <c r="AI18">
        <f t="shared" si="6"/>
        <v>0.23414556884765625</v>
      </c>
    </row>
    <row r="19" spans="1:35" x14ac:dyDescent="0.25">
      <c r="A19">
        <v>1</v>
      </c>
      <c r="B19">
        <v>19</v>
      </c>
      <c r="C19">
        <v>13.491816520690918</v>
      </c>
      <c r="E19">
        <v>1</v>
      </c>
      <c r="F19">
        <v>19</v>
      </c>
      <c r="G19">
        <v>22.924211502075195</v>
      </c>
      <c r="I19">
        <f t="shared" si="0"/>
        <v>9.4323949813842773</v>
      </c>
      <c r="J19">
        <f>I19*1</f>
        <v>9.4323949813842773</v>
      </c>
      <c r="K19">
        <f t="shared" si="2"/>
        <v>1.0186986579895019</v>
      </c>
      <c r="M19">
        <v>1</v>
      </c>
      <c r="N19">
        <v>14</v>
      </c>
      <c r="O19">
        <v>13.731053352355957</v>
      </c>
      <c r="Q19">
        <v>1</v>
      </c>
      <c r="R19">
        <v>14</v>
      </c>
      <c r="S19">
        <v>12.791398048400879</v>
      </c>
      <c r="U19">
        <f t="shared" si="3"/>
        <v>-0.93965530395507813</v>
      </c>
      <c r="V19">
        <f t="shared" si="10"/>
        <v>0.93965530395507813</v>
      </c>
      <c r="W19">
        <f t="shared" si="4"/>
        <v>0.10148277282714843</v>
      </c>
      <c r="Y19">
        <v>1</v>
      </c>
      <c r="Z19">
        <v>17</v>
      </c>
      <c r="AA19">
        <v>20.401235580444336</v>
      </c>
      <c r="AC19">
        <v>1</v>
      </c>
      <c r="AD19">
        <v>17</v>
      </c>
      <c r="AE19">
        <v>20.099748611450195</v>
      </c>
      <c r="AG19">
        <f t="shared" si="5"/>
        <v>-0.30148696899414063</v>
      </c>
      <c r="AH19">
        <f t="shared" ref="AH19:AH22" si="11">AG19*-1</f>
        <v>0.30148696899414063</v>
      </c>
      <c r="AI19">
        <f t="shared" si="6"/>
        <v>3.2560592651367189E-2</v>
      </c>
    </row>
    <row r="20" spans="1:35" x14ac:dyDescent="0.25">
      <c r="A20">
        <v>1</v>
      </c>
      <c r="B20">
        <v>20</v>
      </c>
      <c r="C20">
        <v>14.509002685546875</v>
      </c>
      <c r="E20">
        <v>1</v>
      </c>
      <c r="F20">
        <v>20</v>
      </c>
      <c r="G20">
        <v>14.223085403442383</v>
      </c>
      <c r="I20">
        <f t="shared" si="0"/>
        <v>-0.28591728210449219</v>
      </c>
      <c r="J20">
        <f t="shared" si="1"/>
        <v>0.28591728210449219</v>
      </c>
      <c r="K20">
        <f t="shared" si="2"/>
        <v>3.0879066467285155E-2</v>
      </c>
      <c r="M20">
        <v>1</v>
      </c>
      <c r="N20">
        <v>15</v>
      </c>
      <c r="O20">
        <v>21.033729553222656</v>
      </c>
      <c r="Q20">
        <v>1</v>
      </c>
      <c r="R20">
        <v>15</v>
      </c>
      <c r="S20">
        <v>20.379434585571289</v>
      </c>
      <c r="U20">
        <f t="shared" si="3"/>
        <v>-0.65429496765136719</v>
      </c>
      <c r="V20">
        <f t="shared" si="10"/>
        <v>0.65429496765136719</v>
      </c>
      <c r="W20">
        <f t="shared" si="4"/>
        <v>7.0663856506347655E-2</v>
      </c>
      <c r="Y20">
        <v>1</v>
      </c>
      <c r="Z20">
        <v>18</v>
      </c>
      <c r="AA20">
        <v>8.0491600036621094</v>
      </c>
      <c r="AC20">
        <v>1</v>
      </c>
      <c r="AD20">
        <v>18</v>
      </c>
      <c r="AE20">
        <v>7.5829081535339355</v>
      </c>
      <c r="AG20">
        <f t="shared" si="5"/>
        <v>-0.46625185012817383</v>
      </c>
      <c r="AH20">
        <f t="shared" si="11"/>
        <v>0.46625185012817383</v>
      </c>
      <c r="AI20">
        <f t="shared" si="6"/>
        <v>5.0355199813842774E-2</v>
      </c>
    </row>
    <row r="21" spans="1:35" x14ac:dyDescent="0.25">
      <c r="A21">
        <v>1</v>
      </c>
      <c r="B21">
        <v>21</v>
      </c>
      <c r="C21">
        <v>18.75883674621582</v>
      </c>
      <c r="E21">
        <v>1</v>
      </c>
      <c r="F21">
        <v>21</v>
      </c>
      <c r="G21">
        <v>19.105911254882813</v>
      </c>
      <c r="I21">
        <f t="shared" si="0"/>
        <v>0.34707450866699219</v>
      </c>
      <c r="J21">
        <f>I21*1</f>
        <v>0.34707450866699219</v>
      </c>
      <c r="K21">
        <f t="shared" si="2"/>
        <v>3.7484046936035159E-2</v>
      </c>
      <c r="M21">
        <v>1</v>
      </c>
      <c r="N21">
        <v>16</v>
      </c>
      <c r="O21">
        <v>25.791534423828125</v>
      </c>
      <c r="Q21">
        <v>1</v>
      </c>
      <c r="R21">
        <v>16</v>
      </c>
      <c r="S21">
        <v>25.781278610229492</v>
      </c>
      <c r="U21">
        <f t="shared" si="3"/>
        <v>-1.0255813598632813E-2</v>
      </c>
      <c r="V21">
        <f t="shared" si="10"/>
        <v>1.0255813598632813E-2</v>
      </c>
      <c r="W21">
        <f t="shared" si="4"/>
        <v>1.1076278686523438E-3</v>
      </c>
      <c r="Y21">
        <v>1</v>
      </c>
      <c r="Z21">
        <v>18</v>
      </c>
      <c r="AA21">
        <v>14.902308464050293</v>
      </c>
      <c r="AC21">
        <v>1</v>
      </c>
      <c r="AD21">
        <v>18</v>
      </c>
      <c r="AE21">
        <v>14.383272171020508</v>
      </c>
      <c r="AG21">
        <f t="shared" si="5"/>
        <v>-0.51903629302978516</v>
      </c>
      <c r="AH21">
        <f t="shared" si="11"/>
        <v>0.51903629302978516</v>
      </c>
      <c r="AI21">
        <f t="shared" si="6"/>
        <v>5.6055919647216797E-2</v>
      </c>
    </row>
    <row r="22" spans="1:35" x14ac:dyDescent="0.25">
      <c r="A22">
        <v>1</v>
      </c>
      <c r="B22">
        <v>22</v>
      </c>
      <c r="C22">
        <v>12.483495712280273</v>
      </c>
      <c r="E22">
        <v>1</v>
      </c>
      <c r="F22">
        <v>22</v>
      </c>
      <c r="G22">
        <v>11.476886749267578</v>
      </c>
      <c r="I22">
        <f t="shared" si="0"/>
        <v>-1.0066089630126953</v>
      </c>
      <c r="J22">
        <f t="shared" si="1"/>
        <v>1.0066089630126953</v>
      </c>
      <c r="K22">
        <f t="shared" si="2"/>
        <v>0.10871376800537109</v>
      </c>
      <c r="M22">
        <v>1</v>
      </c>
      <c r="N22">
        <v>17</v>
      </c>
      <c r="O22">
        <v>3.8990626335144043</v>
      </c>
      <c r="Q22">
        <v>1</v>
      </c>
      <c r="R22">
        <v>17</v>
      </c>
      <c r="S22">
        <v>2.9935171604156494</v>
      </c>
      <c r="U22">
        <f t="shared" si="3"/>
        <v>-0.90554547309875488</v>
      </c>
      <c r="V22">
        <f t="shared" si="10"/>
        <v>0.90554547309875488</v>
      </c>
      <c r="W22">
        <f t="shared" si="4"/>
        <v>9.7798911094665528E-2</v>
      </c>
      <c r="Y22">
        <v>1</v>
      </c>
      <c r="Z22">
        <v>19</v>
      </c>
      <c r="AA22">
        <v>12.062704086303711</v>
      </c>
      <c r="AC22">
        <v>1</v>
      </c>
      <c r="AD22">
        <v>19</v>
      </c>
      <c r="AE22">
        <v>9.9154748916625977</v>
      </c>
      <c r="AG22">
        <f t="shared" si="5"/>
        <v>-2.1472291946411133</v>
      </c>
      <c r="AH22">
        <f t="shared" si="11"/>
        <v>2.1472291946411133</v>
      </c>
      <c r="AI22">
        <f t="shared" si="6"/>
        <v>0.23190075302124022</v>
      </c>
    </row>
    <row r="23" spans="1:35" x14ac:dyDescent="0.25">
      <c r="A23">
        <v>1</v>
      </c>
      <c r="B23">
        <v>23</v>
      </c>
      <c r="C23">
        <v>13.730749130249023</v>
      </c>
      <c r="E23">
        <v>1</v>
      </c>
      <c r="F23">
        <v>23</v>
      </c>
      <c r="G23">
        <v>12.756912231445313</v>
      </c>
      <c r="I23">
        <f t="shared" si="0"/>
        <v>-0.97383689880371094</v>
      </c>
      <c r="J23">
        <f t="shared" si="1"/>
        <v>0.97383689880371094</v>
      </c>
      <c r="K23">
        <f t="shared" si="2"/>
        <v>0.10517438507080078</v>
      </c>
      <c r="M23">
        <v>1</v>
      </c>
      <c r="N23">
        <v>18</v>
      </c>
      <c r="O23">
        <v>11.639339447021484</v>
      </c>
      <c r="Q23">
        <v>1</v>
      </c>
      <c r="R23">
        <v>18</v>
      </c>
      <c r="S23">
        <v>10.484048843383789</v>
      </c>
      <c r="U23">
        <f t="shared" si="3"/>
        <v>-1.1552906036376953</v>
      </c>
      <c r="V23">
        <f>U23*-1</f>
        <v>1.1552906036376953</v>
      </c>
      <c r="W23">
        <f t="shared" si="4"/>
        <v>0.12477138519287109</v>
      </c>
      <c r="Y23">
        <v>1</v>
      </c>
      <c r="Z23">
        <v>20</v>
      </c>
      <c r="AA23">
        <v>20.323057174682617</v>
      </c>
      <c r="AC23">
        <v>1</v>
      </c>
      <c r="AD23">
        <v>20</v>
      </c>
      <c r="AE23">
        <v>21.120119094848633</v>
      </c>
      <c r="AG23">
        <f t="shared" si="5"/>
        <v>0.79706192016601563</v>
      </c>
      <c r="AH23">
        <f>AG23</f>
        <v>0.79706192016601563</v>
      </c>
      <c r="AI23">
        <f t="shared" si="6"/>
        <v>8.6082687377929692E-2</v>
      </c>
    </row>
    <row r="24" spans="1:35" x14ac:dyDescent="0.25">
      <c r="A24">
        <v>1</v>
      </c>
      <c r="B24">
        <v>24</v>
      </c>
      <c r="C24">
        <v>16.052576065063477</v>
      </c>
      <c r="E24">
        <v>1</v>
      </c>
      <c r="F24">
        <v>24</v>
      </c>
      <c r="G24">
        <v>17.246553421020508</v>
      </c>
      <c r="I24">
        <f t="shared" si="0"/>
        <v>1.1939773559570313</v>
      </c>
      <c r="J24">
        <f>I24*1</f>
        <v>1.1939773559570313</v>
      </c>
      <c r="K24">
        <f t="shared" si="2"/>
        <v>0.12894955444335937</v>
      </c>
      <c r="M24">
        <v>1</v>
      </c>
      <c r="N24">
        <v>19</v>
      </c>
      <c r="O24">
        <v>14.508743286132813</v>
      </c>
      <c r="Q24">
        <v>1</v>
      </c>
      <c r="R24">
        <v>19</v>
      </c>
      <c r="S24">
        <v>15.006641387939453</v>
      </c>
      <c r="U24">
        <f t="shared" si="3"/>
        <v>0.49789810180664063</v>
      </c>
      <c r="V24">
        <f>U24</f>
        <v>0.49789810180664063</v>
      </c>
      <c r="W24">
        <f t="shared" si="4"/>
        <v>5.3772994995117188E-2</v>
      </c>
      <c r="Y24">
        <v>1</v>
      </c>
      <c r="Z24">
        <v>21</v>
      </c>
      <c r="AA24">
        <v>23.221742630004883</v>
      </c>
      <c r="AC24">
        <v>1</v>
      </c>
      <c r="AD24">
        <v>21</v>
      </c>
      <c r="AE24">
        <v>22.495374679565401</v>
      </c>
      <c r="AG24">
        <f>AE24-AA24</f>
        <v>-0.72636795043948155</v>
      </c>
      <c r="AH24">
        <f>AG24*-1</f>
        <v>0.72636795043948155</v>
      </c>
      <c r="AI24">
        <f t="shared" si="6"/>
        <v>7.8447738647464002E-2</v>
      </c>
    </row>
    <row r="25" spans="1:35" x14ac:dyDescent="0.25">
      <c r="A25">
        <v>1</v>
      </c>
      <c r="B25">
        <v>25</v>
      </c>
      <c r="C25">
        <v>18.799951553344727</v>
      </c>
      <c r="E25">
        <v>1</v>
      </c>
      <c r="F25">
        <v>25</v>
      </c>
      <c r="G25">
        <v>20.189903259277344</v>
      </c>
      <c r="I25">
        <f t="shared" si="0"/>
        <v>1.3899517059326172</v>
      </c>
      <c r="J25">
        <f>I25*1</f>
        <v>1.3899517059326172</v>
      </c>
      <c r="K25">
        <f t="shared" si="2"/>
        <v>0.15011478424072267</v>
      </c>
      <c r="M25">
        <v>1</v>
      </c>
      <c r="N25">
        <v>20</v>
      </c>
      <c r="O25">
        <v>5.2680597305297852</v>
      </c>
      <c r="Q25">
        <v>1</v>
      </c>
      <c r="R25">
        <v>20</v>
      </c>
      <c r="S25">
        <v>4.6679601669311523</v>
      </c>
      <c r="U25">
        <f t="shared" si="3"/>
        <v>-0.60009956359863281</v>
      </c>
      <c r="V25">
        <f>U25*-1</f>
        <v>0.60009956359863281</v>
      </c>
      <c r="W25">
        <f t="shared" si="4"/>
        <v>6.4810752868652344E-2</v>
      </c>
    </row>
    <row r="26" spans="1:35" x14ac:dyDescent="0.25">
      <c r="A26">
        <v>1</v>
      </c>
      <c r="B26">
        <v>26</v>
      </c>
      <c r="C26">
        <v>11.877279281616211</v>
      </c>
      <c r="E26">
        <v>1</v>
      </c>
      <c r="F26">
        <v>26</v>
      </c>
      <c r="G26">
        <v>13.234615325927734</v>
      </c>
      <c r="I26">
        <f t="shared" si="0"/>
        <v>1.3573360443115234</v>
      </c>
      <c r="J26">
        <f>I26*1</f>
        <v>1.3573360443115234</v>
      </c>
      <c r="K26">
        <f t="shared" si="2"/>
        <v>0.14659229278564453</v>
      </c>
      <c r="M26">
        <v>1</v>
      </c>
      <c r="N26">
        <v>21</v>
      </c>
      <c r="O26">
        <v>20.210536956787109</v>
      </c>
      <c r="Q26">
        <v>1</v>
      </c>
      <c r="R26">
        <v>21</v>
      </c>
      <c r="S26">
        <v>19.999217987060547</v>
      </c>
      <c r="U26">
        <f t="shared" si="3"/>
        <v>-0.2113189697265625</v>
      </c>
      <c r="V26">
        <f t="shared" ref="V26:V27" si="12">U26*-1</f>
        <v>0.2113189697265625</v>
      </c>
      <c r="W26">
        <f t="shared" si="4"/>
        <v>2.282244873046875E-2</v>
      </c>
    </row>
    <row r="27" spans="1:35" x14ac:dyDescent="0.25">
      <c r="A27">
        <v>1</v>
      </c>
      <c r="B27">
        <v>27</v>
      </c>
      <c r="C27">
        <v>9.9314069747924805</v>
      </c>
      <c r="E27">
        <v>1</v>
      </c>
      <c r="F27">
        <v>27</v>
      </c>
      <c r="G27">
        <v>10.04967212677002</v>
      </c>
      <c r="I27">
        <f t="shared" si="0"/>
        <v>0.11826515197753906</v>
      </c>
      <c r="J27">
        <f>I27*1</f>
        <v>0.11826515197753906</v>
      </c>
      <c r="K27">
        <f t="shared" si="2"/>
        <v>1.2772636413574219E-2</v>
      </c>
      <c r="M27">
        <v>1</v>
      </c>
      <c r="N27">
        <v>22</v>
      </c>
      <c r="O27">
        <v>13.825117111206055</v>
      </c>
      <c r="Q27">
        <v>1</v>
      </c>
      <c r="R27">
        <v>22</v>
      </c>
      <c r="S27">
        <v>12.753072738647461</v>
      </c>
      <c r="U27">
        <f t="shared" si="3"/>
        <v>-1.0720443725585938</v>
      </c>
      <c r="V27">
        <f t="shared" si="12"/>
        <v>1.0720443725585938</v>
      </c>
      <c r="W27">
        <f t="shared" si="4"/>
        <v>0.11578079223632812</v>
      </c>
    </row>
    <row r="28" spans="1:35" x14ac:dyDescent="0.25">
      <c r="A28">
        <v>1</v>
      </c>
      <c r="B28">
        <v>28</v>
      </c>
      <c r="C28">
        <v>28.004367828369141</v>
      </c>
      <c r="E28">
        <v>1</v>
      </c>
      <c r="F28">
        <v>28</v>
      </c>
      <c r="G28">
        <v>12.65019702911377</v>
      </c>
      <c r="I28">
        <f t="shared" si="0"/>
        <v>-15.354170799255371</v>
      </c>
      <c r="J28">
        <f t="shared" si="1"/>
        <v>15.354170799255371</v>
      </c>
      <c r="K28">
        <f t="shared" si="2"/>
        <v>1.65825044631958</v>
      </c>
      <c r="M28">
        <v>1</v>
      </c>
      <c r="N28">
        <v>23</v>
      </c>
      <c r="O28">
        <v>30.03782844543457</v>
      </c>
      <c r="Q28">
        <v>1</v>
      </c>
      <c r="R28">
        <v>23</v>
      </c>
      <c r="S28">
        <v>33.151378631591797</v>
      </c>
      <c r="U28">
        <f t="shared" si="3"/>
        <v>3.1135501861572266</v>
      </c>
      <c r="V28">
        <f>U28</f>
        <v>3.1135501861572266</v>
      </c>
      <c r="W28">
        <f t="shared" si="4"/>
        <v>0.33626342010498045</v>
      </c>
    </row>
    <row r="29" spans="1:35" x14ac:dyDescent="0.25">
      <c r="A29">
        <v>1</v>
      </c>
      <c r="B29">
        <v>29</v>
      </c>
      <c r="C29">
        <v>20.49506950378418</v>
      </c>
      <c r="E29">
        <v>1</v>
      </c>
      <c r="F29">
        <v>29</v>
      </c>
      <c r="G29">
        <v>17.876226425170898</v>
      </c>
      <c r="I29">
        <f t="shared" si="0"/>
        <v>-2.6188430786132813</v>
      </c>
      <c r="J29">
        <f t="shared" si="1"/>
        <v>2.6188430786132813</v>
      </c>
      <c r="K29">
        <f t="shared" si="2"/>
        <v>0.28283505249023438</v>
      </c>
      <c r="M29">
        <v>1</v>
      </c>
      <c r="N29">
        <v>24</v>
      </c>
      <c r="O29">
        <v>26.021053314208984</v>
      </c>
      <c r="Q29">
        <v>1</v>
      </c>
      <c r="R29">
        <v>24</v>
      </c>
      <c r="S29">
        <v>25.67889404296875</v>
      </c>
      <c r="U29">
        <f t="shared" si="3"/>
        <v>-0.34215927124023438</v>
      </c>
      <c r="V29">
        <f>U29*-1</f>
        <v>0.34215927124023438</v>
      </c>
      <c r="W29">
        <f t="shared" si="4"/>
        <v>3.6953201293945311E-2</v>
      </c>
    </row>
    <row r="30" spans="1:35" x14ac:dyDescent="0.25">
      <c r="A30">
        <v>1</v>
      </c>
      <c r="B30">
        <v>30</v>
      </c>
      <c r="C30">
        <v>18.356588363647461</v>
      </c>
      <c r="E30">
        <v>1</v>
      </c>
      <c r="F30">
        <v>30</v>
      </c>
      <c r="G30">
        <v>18.206111907958984</v>
      </c>
      <c r="I30">
        <f t="shared" si="0"/>
        <v>-0.15047645568847656</v>
      </c>
      <c r="J30">
        <f t="shared" si="1"/>
        <v>0.15047645568847656</v>
      </c>
      <c r="K30">
        <f t="shared" si="2"/>
        <v>1.6251457214355468E-2</v>
      </c>
      <c r="M30">
        <v>1</v>
      </c>
      <c r="N30">
        <v>25</v>
      </c>
      <c r="O30">
        <v>29.693605422973633</v>
      </c>
      <c r="Q30">
        <v>1</v>
      </c>
      <c r="R30">
        <v>25</v>
      </c>
      <c r="S30">
        <v>29.245975494384766</v>
      </c>
      <c r="U30">
        <f t="shared" si="3"/>
        <v>-0.44762992858886719</v>
      </c>
      <c r="V30">
        <f>U30*-1</f>
        <v>0.44762992858886719</v>
      </c>
      <c r="W30">
        <f t="shared" si="4"/>
        <v>4.8344032287597656E-2</v>
      </c>
    </row>
    <row r="31" spans="1:35" x14ac:dyDescent="0.25">
      <c r="A31">
        <v>1</v>
      </c>
      <c r="B31">
        <v>31</v>
      </c>
      <c r="C31">
        <v>11.790910720825195</v>
      </c>
      <c r="E31">
        <v>1</v>
      </c>
      <c r="F31">
        <v>31</v>
      </c>
      <c r="G31">
        <v>9.3451919555664063</v>
      </c>
      <c r="I31">
        <f t="shared" si="0"/>
        <v>-2.4457187652587891</v>
      </c>
      <c r="J31">
        <f t="shared" si="1"/>
        <v>2.4457187652587891</v>
      </c>
      <c r="K31">
        <f t="shared" si="2"/>
        <v>0.26413762664794921</v>
      </c>
      <c r="M31">
        <v>1</v>
      </c>
      <c r="N31">
        <v>26</v>
      </c>
      <c r="O31">
        <v>22.269821166992188</v>
      </c>
      <c r="Q31">
        <v>1</v>
      </c>
      <c r="R31">
        <v>26</v>
      </c>
      <c r="S31">
        <v>19.331249237060547</v>
      </c>
      <c r="U31">
        <f t="shared" si="3"/>
        <v>-2.9385719299316406</v>
      </c>
      <c r="V31">
        <f>U31*-1</f>
        <v>2.9385719299316406</v>
      </c>
      <c r="W31">
        <f t="shared" si="4"/>
        <v>0.31736576843261716</v>
      </c>
    </row>
    <row r="32" spans="1:35" x14ac:dyDescent="0.25">
      <c r="A32">
        <v>1</v>
      </c>
      <c r="B32">
        <v>32</v>
      </c>
      <c r="C32">
        <v>23.301219940185547</v>
      </c>
      <c r="E32">
        <v>1</v>
      </c>
      <c r="F32">
        <v>32</v>
      </c>
      <c r="G32">
        <v>18.724594116210938</v>
      </c>
      <c r="I32">
        <f t="shared" si="0"/>
        <v>-4.5766258239746094</v>
      </c>
      <c r="J32">
        <f t="shared" si="1"/>
        <v>4.5766258239746094</v>
      </c>
      <c r="K32">
        <f t="shared" si="2"/>
        <v>0.49427558898925783</v>
      </c>
      <c r="M32">
        <v>1</v>
      </c>
      <c r="N32">
        <v>27</v>
      </c>
      <c r="O32">
        <v>15.809477806091309</v>
      </c>
      <c r="Q32">
        <v>1</v>
      </c>
      <c r="R32">
        <v>27</v>
      </c>
      <c r="S32">
        <v>17.012113571166992</v>
      </c>
      <c r="U32">
        <f t="shared" si="3"/>
        <v>1.2026357650756836</v>
      </c>
      <c r="V32">
        <f>U32</f>
        <v>1.2026357650756836</v>
      </c>
      <c r="W32">
        <f t="shared" si="4"/>
        <v>0.12988466262817383</v>
      </c>
    </row>
    <row r="33" spans="1:23" x14ac:dyDescent="0.25">
      <c r="A33">
        <v>1</v>
      </c>
      <c r="B33">
        <v>33</v>
      </c>
      <c r="C33">
        <v>23.338981628417969</v>
      </c>
      <c r="E33">
        <v>1</v>
      </c>
      <c r="F33">
        <v>33</v>
      </c>
      <c r="G33">
        <v>21.343317031860352</v>
      </c>
      <c r="I33">
        <f t="shared" si="0"/>
        <v>-1.9956645965576172</v>
      </c>
      <c r="J33">
        <f t="shared" si="1"/>
        <v>1.9956645965576172</v>
      </c>
      <c r="K33">
        <f t="shared" si="2"/>
        <v>0.21553177642822266</v>
      </c>
      <c r="M33">
        <v>1</v>
      </c>
      <c r="N33">
        <v>28</v>
      </c>
      <c r="O33">
        <v>27.089054107666016</v>
      </c>
      <c r="Q33">
        <v>1</v>
      </c>
      <c r="R33">
        <v>28</v>
      </c>
      <c r="S33">
        <v>27.528522491455078</v>
      </c>
      <c r="U33">
        <f t="shared" si="3"/>
        <v>0.4394683837890625</v>
      </c>
      <c r="V33">
        <f>U33</f>
        <v>0.4394683837890625</v>
      </c>
      <c r="W33">
        <f t="shared" si="4"/>
        <v>4.7462585449218747E-2</v>
      </c>
    </row>
    <row r="34" spans="1:23" x14ac:dyDescent="0.25">
      <c r="A34">
        <v>1</v>
      </c>
      <c r="B34">
        <v>34</v>
      </c>
      <c r="C34">
        <v>18.408634185791016</v>
      </c>
      <c r="E34">
        <v>1</v>
      </c>
      <c r="F34">
        <v>34</v>
      </c>
      <c r="G34">
        <v>17.985980987548828</v>
      </c>
      <c r="I34">
        <f t="shared" si="0"/>
        <v>-0.4226531982421875</v>
      </c>
      <c r="J34">
        <f t="shared" si="1"/>
        <v>0.4226531982421875</v>
      </c>
      <c r="K34">
        <f t="shared" si="2"/>
        <v>4.5646545410156253E-2</v>
      </c>
      <c r="M34">
        <v>1</v>
      </c>
      <c r="N34">
        <v>29</v>
      </c>
      <c r="O34">
        <v>16.250728607177734</v>
      </c>
      <c r="Q34">
        <v>1</v>
      </c>
      <c r="R34">
        <v>29</v>
      </c>
      <c r="S34">
        <v>14.8636474609375</v>
      </c>
      <c r="U34">
        <f t="shared" si="3"/>
        <v>-1.3870811462402344</v>
      </c>
      <c r="V34">
        <f>U34*-1</f>
        <v>1.3870811462402344</v>
      </c>
      <c r="W34">
        <f t="shared" si="4"/>
        <v>0.14980476379394531</v>
      </c>
    </row>
    <row r="35" spans="1:23" x14ac:dyDescent="0.25">
      <c r="A35">
        <v>1</v>
      </c>
      <c r="B35">
        <v>35</v>
      </c>
      <c r="C35">
        <v>6.516995906829834</v>
      </c>
      <c r="E35">
        <v>1</v>
      </c>
      <c r="F35">
        <v>35</v>
      </c>
      <c r="G35">
        <v>5.9984855651855469</v>
      </c>
      <c r="I35">
        <f t="shared" si="0"/>
        <v>-0.51851034164428711</v>
      </c>
      <c r="J35">
        <f t="shared" si="1"/>
        <v>0.51851034164428711</v>
      </c>
      <c r="K35">
        <f t="shared" si="2"/>
        <v>5.5999116897583009E-2</v>
      </c>
      <c r="M35">
        <v>1</v>
      </c>
      <c r="N35">
        <v>30</v>
      </c>
      <c r="O35">
        <v>14.815662384033203</v>
      </c>
      <c r="Q35">
        <v>1</v>
      </c>
      <c r="R35">
        <v>30</v>
      </c>
      <c r="S35">
        <v>14.514006614685059</v>
      </c>
      <c r="U35">
        <f t="shared" si="3"/>
        <v>-0.30165576934814453</v>
      </c>
      <c r="V35">
        <f t="shared" ref="V35:V37" si="13">U35*-1</f>
        <v>0.30165576934814453</v>
      </c>
      <c r="W35">
        <f t="shared" si="4"/>
        <v>3.2578823089599612E-2</v>
      </c>
    </row>
    <row r="36" spans="1:23" x14ac:dyDescent="0.25">
      <c r="A36">
        <v>1</v>
      </c>
      <c r="B36">
        <v>35</v>
      </c>
      <c r="C36">
        <v>16.278850555419922</v>
      </c>
      <c r="E36">
        <v>1</v>
      </c>
      <c r="F36">
        <v>35</v>
      </c>
      <c r="G36">
        <v>17.542551040649414</v>
      </c>
      <c r="I36">
        <f t="shared" si="0"/>
        <v>1.2637004852294922</v>
      </c>
      <c r="J36">
        <f>I36*1</f>
        <v>1.2637004852294922</v>
      </c>
      <c r="K36">
        <f t="shared" si="2"/>
        <v>0.13647965240478516</v>
      </c>
      <c r="M36">
        <v>1</v>
      </c>
      <c r="N36">
        <v>31</v>
      </c>
      <c r="O36">
        <v>19.022861480712891</v>
      </c>
      <c r="Q36">
        <v>1</v>
      </c>
      <c r="R36">
        <v>31</v>
      </c>
      <c r="S36">
        <v>17.75578498840332</v>
      </c>
      <c r="U36">
        <f t="shared" si="3"/>
        <v>-1.2670764923095703</v>
      </c>
      <c r="V36">
        <f t="shared" si="13"/>
        <v>1.2670764923095703</v>
      </c>
      <c r="W36">
        <f t="shared" si="4"/>
        <v>0.1368442611694336</v>
      </c>
    </row>
    <row r="37" spans="1:23" x14ac:dyDescent="0.25">
      <c r="A37">
        <v>1</v>
      </c>
      <c r="B37">
        <v>36</v>
      </c>
      <c r="C37">
        <v>26.194604873657227</v>
      </c>
      <c r="E37">
        <v>1</v>
      </c>
      <c r="F37">
        <v>36</v>
      </c>
      <c r="G37">
        <v>24.284860610961914</v>
      </c>
      <c r="I37">
        <f t="shared" si="0"/>
        <v>-1.9097442626953125</v>
      </c>
      <c r="J37">
        <f t="shared" si="1"/>
        <v>1.9097442626953125</v>
      </c>
      <c r="K37">
        <f t="shared" si="2"/>
        <v>0.20625238037109375</v>
      </c>
      <c r="M37">
        <v>1</v>
      </c>
      <c r="N37">
        <v>32</v>
      </c>
      <c r="O37">
        <v>14.198684692382813</v>
      </c>
      <c r="Q37">
        <v>1</v>
      </c>
      <c r="R37">
        <v>32</v>
      </c>
      <c r="S37">
        <v>10.73958683013916</v>
      </c>
      <c r="U37">
        <f t="shared" si="3"/>
        <v>-3.4590978622436523</v>
      </c>
      <c r="V37">
        <f t="shared" si="13"/>
        <v>3.4590978622436523</v>
      </c>
      <c r="W37">
        <f t="shared" si="4"/>
        <v>0.37358256912231447</v>
      </c>
    </row>
    <row r="38" spans="1:23" x14ac:dyDescent="0.25">
      <c r="A38">
        <v>1</v>
      </c>
      <c r="B38">
        <v>37</v>
      </c>
      <c r="C38">
        <v>12.782933235168457</v>
      </c>
      <c r="E38">
        <v>1</v>
      </c>
      <c r="F38">
        <v>37</v>
      </c>
      <c r="G38">
        <v>12.48975944519043</v>
      </c>
      <c r="I38">
        <f t="shared" si="0"/>
        <v>-0.29317378997802734</v>
      </c>
      <c r="J38">
        <f t="shared" si="1"/>
        <v>0.29317378997802734</v>
      </c>
      <c r="K38">
        <f t="shared" si="2"/>
        <v>3.1662769317626953E-2</v>
      </c>
      <c r="M38">
        <v>1</v>
      </c>
      <c r="N38">
        <v>33</v>
      </c>
      <c r="O38">
        <v>22.70985221862793</v>
      </c>
      <c r="Q38">
        <v>1</v>
      </c>
      <c r="R38">
        <v>33</v>
      </c>
      <c r="S38">
        <v>24.34803581237793</v>
      </c>
      <c r="U38">
        <f t="shared" si="3"/>
        <v>1.63818359375</v>
      </c>
      <c r="V38">
        <f>U38</f>
        <v>1.63818359375</v>
      </c>
      <c r="W38">
        <f t="shared" si="4"/>
        <v>0.17692382812499999</v>
      </c>
    </row>
    <row r="39" spans="1:23" x14ac:dyDescent="0.25">
      <c r="A39">
        <v>1</v>
      </c>
      <c r="B39">
        <v>38</v>
      </c>
      <c r="C39">
        <v>20.737068176269531</v>
      </c>
      <c r="E39">
        <v>1</v>
      </c>
      <c r="F39">
        <v>38</v>
      </c>
      <c r="G39">
        <v>19.786466598510742</v>
      </c>
      <c r="I39">
        <f t="shared" si="0"/>
        <v>-0.95060157775878906</v>
      </c>
      <c r="J39">
        <f t="shared" si="1"/>
        <v>0.95060157775878906</v>
      </c>
      <c r="K39">
        <f t="shared" si="2"/>
        <v>0.10266497039794922</v>
      </c>
      <c r="M39">
        <v>1</v>
      </c>
      <c r="N39">
        <v>34</v>
      </c>
      <c r="O39">
        <v>8.1493654251098633</v>
      </c>
      <c r="Q39">
        <v>1</v>
      </c>
      <c r="R39">
        <v>34</v>
      </c>
      <c r="S39">
        <v>14.686943054199219</v>
      </c>
      <c r="U39">
        <f t="shared" si="3"/>
        <v>6.5375776290893555</v>
      </c>
      <c r="V39">
        <f t="shared" ref="V39:V45" si="14">U39</f>
        <v>6.5375776290893555</v>
      </c>
      <c r="W39">
        <f t="shared" si="4"/>
        <v>0.70605838394165044</v>
      </c>
    </row>
    <row r="40" spans="1:23" x14ac:dyDescent="0.25">
      <c r="A40">
        <v>1</v>
      </c>
      <c r="B40">
        <v>39</v>
      </c>
      <c r="C40">
        <v>30.520450592041016</v>
      </c>
      <c r="E40">
        <v>1</v>
      </c>
      <c r="F40">
        <v>39</v>
      </c>
      <c r="G40">
        <v>32.332988739013672</v>
      </c>
      <c r="I40">
        <f t="shared" si="0"/>
        <v>1.8125381469726563</v>
      </c>
      <c r="J40">
        <f t="shared" ref="J40:J45" si="15">I40*1</f>
        <v>1.8125381469726563</v>
      </c>
      <c r="K40">
        <f t="shared" si="2"/>
        <v>0.19575411987304686</v>
      </c>
      <c r="M40">
        <v>1</v>
      </c>
      <c r="N40">
        <v>35</v>
      </c>
      <c r="O40">
        <v>19.0328369140625</v>
      </c>
      <c r="Q40">
        <v>1</v>
      </c>
      <c r="R40">
        <v>35</v>
      </c>
      <c r="S40">
        <v>19.307113647460938</v>
      </c>
      <c r="U40">
        <f t="shared" si="3"/>
        <v>0.2742767333984375</v>
      </c>
      <c r="V40">
        <f t="shared" si="14"/>
        <v>0.2742767333984375</v>
      </c>
      <c r="W40">
        <f t="shared" si="4"/>
        <v>2.9621887207031249E-2</v>
      </c>
    </row>
    <row r="41" spans="1:23" x14ac:dyDescent="0.25">
      <c r="A41">
        <v>1</v>
      </c>
      <c r="B41">
        <v>40</v>
      </c>
      <c r="C41">
        <v>20.047693252563477</v>
      </c>
      <c r="E41">
        <v>1</v>
      </c>
      <c r="F41">
        <v>40</v>
      </c>
      <c r="G41">
        <v>21.252267837524414</v>
      </c>
      <c r="I41">
        <f t="shared" si="0"/>
        <v>1.2045745849609375</v>
      </c>
      <c r="J41">
        <f t="shared" si="15"/>
        <v>1.2045745849609375</v>
      </c>
      <c r="K41">
        <f t="shared" si="2"/>
        <v>0.13009405517578124</v>
      </c>
      <c r="M41">
        <v>1</v>
      </c>
      <c r="N41">
        <v>36</v>
      </c>
      <c r="O41">
        <v>13.003412246704102</v>
      </c>
      <c r="Q41">
        <v>1</v>
      </c>
      <c r="R41">
        <v>36</v>
      </c>
      <c r="S41">
        <v>35.462627410888672</v>
      </c>
      <c r="U41">
        <f t="shared" si="3"/>
        <v>22.45921516418457</v>
      </c>
      <c r="V41">
        <f t="shared" si="14"/>
        <v>22.45921516418457</v>
      </c>
      <c r="W41">
        <f t="shared" si="4"/>
        <v>2.4255952377319336</v>
      </c>
    </row>
    <row r="42" spans="1:23" x14ac:dyDescent="0.25">
      <c r="A42">
        <v>1</v>
      </c>
      <c r="B42">
        <v>41</v>
      </c>
      <c r="C42">
        <v>15.847627639770508</v>
      </c>
      <c r="E42">
        <v>1</v>
      </c>
      <c r="F42">
        <v>41</v>
      </c>
      <c r="G42">
        <v>16.926994323730469</v>
      </c>
      <c r="I42">
        <f t="shared" si="0"/>
        <v>1.0793666839599609</v>
      </c>
      <c r="J42">
        <f t="shared" si="15"/>
        <v>1.0793666839599609</v>
      </c>
      <c r="K42">
        <f t="shared" si="2"/>
        <v>0.11657160186767578</v>
      </c>
      <c r="M42">
        <v>1</v>
      </c>
      <c r="N42">
        <v>37</v>
      </c>
      <c r="O42">
        <v>3.3398776054382324</v>
      </c>
      <c r="Q42">
        <v>1</v>
      </c>
      <c r="R42">
        <v>37</v>
      </c>
      <c r="S42">
        <v>4.2885608673095703</v>
      </c>
      <c r="U42">
        <f t="shared" si="3"/>
        <v>0.94868326187133789</v>
      </c>
      <c r="V42">
        <f t="shared" si="14"/>
        <v>0.94868326187133789</v>
      </c>
      <c r="W42">
        <f t="shared" si="4"/>
        <v>0.10245779228210448</v>
      </c>
    </row>
    <row r="43" spans="1:23" x14ac:dyDescent="0.25">
      <c r="A43">
        <v>1</v>
      </c>
      <c r="B43">
        <v>42</v>
      </c>
      <c r="C43">
        <v>27.587974548339844</v>
      </c>
      <c r="E43">
        <v>1</v>
      </c>
      <c r="F43">
        <v>42</v>
      </c>
      <c r="G43">
        <v>27.990026473999023</v>
      </c>
      <c r="I43">
        <f t="shared" si="0"/>
        <v>0.40205192565917969</v>
      </c>
      <c r="J43">
        <f t="shared" si="15"/>
        <v>0.40205192565917969</v>
      </c>
      <c r="K43">
        <f t="shared" si="2"/>
        <v>4.3421607971191406E-2</v>
      </c>
      <c r="M43">
        <v>1</v>
      </c>
      <c r="N43">
        <v>37</v>
      </c>
      <c r="O43">
        <v>15.849332809448242</v>
      </c>
      <c r="Q43">
        <v>1</v>
      </c>
      <c r="R43">
        <v>37</v>
      </c>
      <c r="S43">
        <v>17.107393264770508</v>
      </c>
      <c r="U43">
        <f t="shared" si="3"/>
        <v>1.2580604553222656</v>
      </c>
      <c r="V43">
        <f t="shared" si="14"/>
        <v>1.2580604553222656</v>
      </c>
      <c r="W43">
        <f t="shared" si="4"/>
        <v>0.13587052917480469</v>
      </c>
    </row>
    <row r="44" spans="1:23" x14ac:dyDescent="0.25">
      <c r="A44">
        <v>1</v>
      </c>
      <c r="B44">
        <v>43</v>
      </c>
      <c r="C44">
        <v>29.321659088134766</v>
      </c>
      <c r="E44">
        <v>1</v>
      </c>
      <c r="F44">
        <v>43</v>
      </c>
      <c r="G44">
        <v>29.775920867919922</v>
      </c>
      <c r="I44">
        <f t="shared" si="0"/>
        <v>0.45426177978515625</v>
      </c>
      <c r="J44">
        <f t="shared" si="15"/>
        <v>0.45426177978515625</v>
      </c>
      <c r="K44">
        <f t="shared" si="2"/>
        <v>4.9060272216796874E-2</v>
      </c>
      <c r="M44">
        <v>1</v>
      </c>
      <c r="N44">
        <v>38</v>
      </c>
      <c r="O44">
        <v>25.020904541015625</v>
      </c>
      <c r="Q44">
        <v>1</v>
      </c>
      <c r="R44">
        <v>38</v>
      </c>
      <c r="S44">
        <v>25.220314025878906</v>
      </c>
      <c r="U44">
        <f t="shared" si="3"/>
        <v>0.19940948486328125</v>
      </c>
      <c r="V44">
        <f t="shared" si="14"/>
        <v>0.19940948486328125</v>
      </c>
      <c r="W44">
        <f t="shared" si="4"/>
        <v>2.1536224365234374E-2</v>
      </c>
    </row>
    <row r="45" spans="1:23" x14ac:dyDescent="0.25">
      <c r="A45">
        <v>1</v>
      </c>
      <c r="B45">
        <v>44</v>
      </c>
      <c r="C45">
        <v>11.366622924804688</v>
      </c>
      <c r="E45">
        <v>1</v>
      </c>
      <c r="F45">
        <v>44</v>
      </c>
      <c r="G45">
        <v>11.897406578063965</v>
      </c>
      <c r="I45">
        <f t="shared" si="0"/>
        <v>0.53078365325927734</v>
      </c>
      <c r="J45">
        <f t="shared" si="15"/>
        <v>0.53078365325927734</v>
      </c>
      <c r="K45">
        <f t="shared" si="2"/>
        <v>5.732463455200195E-2</v>
      </c>
      <c r="M45">
        <v>1</v>
      </c>
      <c r="N45">
        <v>39</v>
      </c>
      <c r="O45">
        <v>13.247085571289063</v>
      </c>
      <c r="Q45">
        <v>1</v>
      </c>
      <c r="R45">
        <v>39</v>
      </c>
      <c r="S45">
        <v>13.308501243591309</v>
      </c>
      <c r="U45">
        <f t="shared" si="3"/>
        <v>6.1415672302246094E-2</v>
      </c>
      <c r="V45">
        <f t="shared" si="14"/>
        <v>6.1415672302246094E-2</v>
      </c>
      <c r="W45">
        <f t="shared" si="4"/>
        <v>6.6328926086425778E-3</v>
      </c>
    </row>
    <row r="46" spans="1:23" x14ac:dyDescent="0.25">
      <c r="A46">
        <v>1</v>
      </c>
      <c r="B46">
        <v>45</v>
      </c>
      <c r="C46">
        <v>19.115856170654297</v>
      </c>
      <c r="E46">
        <v>1</v>
      </c>
      <c r="F46">
        <v>45</v>
      </c>
      <c r="G46">
        <v>18.764892578125</v>
      </c>
      <c r="I46">
        <f t="shared" si="0"/>
        <v>-0.35096359252929688</v>
      </c>
      <c r="J46">
        <f t="shared" si="1"/>
        <v>0.35096359252929688</v>
      </c>
      <c r="K46">
        <f t="shared" si="2"/>
        <v>3.7904067993164064E-2</v>
      </c>
      <c r="M46">
        <v>1</v>
      </c>
      <c r="N46">
        <v>40</v>
      </c>
      <c r="O46">
        <v>24.759847640991211</v>
      </c>
      <c r="Q46">
        <v>1</v>
      </c>
      <c r="R46">
        <v>40</v>
      </c>
      <c r="S46">
        <v>14.607247352600098</v>
      </c>
      <c r="U46">
        <f t="shared" si="3"/>
        <v>-10.152600288391113</v>
      </c>
      <c r="V46">
        <f>U46*-1</f>
        <v>10.152600288391113</v>
      </c>
      <c r="W46">
        <f t="shared" si="4"/>
        <v>1.0964808311462402</v>
      </c>
    </row>
    <row r="47" spans="1:23" x14ac:dyDescent="0.25">
      <c r="A47">
        <v>1</v>
      </c>
      <c r="B47">
        <v>46</v>
      </c>
      <c r="C47">
        <v>24.835821151733398</v>
      </c>
      <c r="E47">
        <v>1</v>
      </c>
      <c r="F47">
        <v>46</v>
      </c>
      <c r="G47">
        <v>21.063596725463867</v>
      </c>
      <c r="I47">
        <f t="shared" si="0"/>
        <v>-3.7722244262695313</v>
      </c>
      <c r="J47">
        <f t="shared" si="1"/>
        <v>3.7722244262695313</v>
      </c>
      <c r="K47">
        <f t="shared" si="2"/>
        <v>0.4074002380371094</v>
      </c>
      <c r="M47">
        <v>1</v>
      </c>
      <c r="N47">
        <v>41</v>
      </c>
      <c r="O47">
        <v>16.110187530517578</v>
      </c>
      <c r="Q47">
        <v>1</v>
      </c>
      <c r="R47">
        <v>41</v>
      </c>
      <c r="S47">
        <v>15.701428413391113</v>
      </c>
      <c r="U47">
        <f t="shared" si="3"/>
        <v>-0.40875911712646484</v>
      </c>
      <c r="V47">
        <f>U47*-1</f>
        <v>0.40875911712646484</v>
      </c>
      <c r="W47">
        <f t="shared" si="4"/>
        <v>4.4145984649658201E-2</v>
      </c>
    </row>
    <row r="48" spans="1:23" x14ac:dyDescent="0.25">
      <c r="A48">
        <v>1</v>
      </c>
      <c r="B48">
        <v>47</v>
      </c>
      <c r="C48">
        <v>29.388467788696289</v>
      </c>
      <c r="E48">
        <v>1</v>
      </c>
      <c r="F48">
        <v>47</v>
      </c>
      <c r="G48">
        <v>29.132097244262695</v>
      </c>
      <c r="I48">
        <f t="shared" si="0"/>
        <v>-0.25637054443359375</v>
      </c>
      <c r="J48">
        <f t="shared" si="1"/>
        <v>0.25637054443359375</v>
      </c>
      <c r="K48">
        <f t="shared" si="2"/>
        <v>2.7688018798828123E-2</v>
      </c>
      <c r="M48">
        <v>1</v>
      </c>
      <c r="N48">
        <v>42</v>
      </c>
      <c r="O48">
        <v>15.194272994995117</v>
      </c>
      <c r="Q48">
        <v>1</v>
      </c>
      <c r="R48">
        <v>42</v>
      </c>
      <c r="S48">
        <v>15.327968597412109</v>
      </c>
      <c r="U48">
        <f t="shared" si="3"/>
        <v>0.13369560241699219</v>
      </c>
      <c r="V48">
        <f>U48</f>
        <v>0.13369560241699219</v>
      </c>
      <c r="W48">
        <f t="shared" si="4"/>
        <v>1.4439125061035157E-2</v>
      </c>
    </row>
    <row r="49" spans="1:23" x14ac:dyDescent="0.25">
      <c r="A49">
        <v>1</v>
      </c>
      <c r="B49">
        <v>48</v>
      </c>
      <c r="C49">
        <v>31.702810287475586</v>
      </c>
      <c r="E49">
        <v>1</v>
      </c>
      <c r="F49">
        <v>48</v>
      </c>
      <c r="G49">
        <v>31.361078262329102</v>
      </c>
      <c r="I49">
        <f>G48-C49</f>
        <v>-2.5707130432128906</v>
      </c>
      <c r="J49">
        <f t="shared" si="1"/>
        <v>2.5707130432128906</v>
      </c>
      <c r="K49">
        <f t="shared" si="2"/>
        <v>0.2776370086669922</v>
      </c>
      <c r="M49">
        <v>1</v>
      </c>
      <c r="N49">
        <v>43</v>
      </c>
      <c r="O49">
        <v>13.96491813659668</v>
      </c>
      <c r="Q49">
        <v>1</v>
      </c>
      <c r="R49">
        <v>43</v>
      </c>
      <c r="S49">
        <v>14.325309753417969</v>
      </c>
      <c r="U49">
        <f t="shared" si="3"/>
        <v>0.36039161682128906</v>
      </c>
      <c r="V49">
        <f t="shared" ref="V49:V51" si="16">U49</f>
        <v>0.36039161682128906</v>
      </c>
      <c r="W49">
        <f t="shared" si="4"/>
        <v>3.8922294616699216E-2</v>
      </c>
    </row>
    <row r="50" spans="1:23" x14ac:dyDescent="0.25">
      <c r="A50">
        <v>1</v>
      </c>
      <c r="B50">
        <v>49</v>
      </c>
      <c r="C50">
        <v>10.85795783996582</v>
      </c>
      <c r="E50">
        <v>1</v>
      </c>
      <c r="F50">
        <v>49</v>
      </c>
      <c r="G50">
        <v>9.1630067825317383</v>
      </c>
      <c r="I50">
        <f t="shared" ref="I50:I55" si="17">G50-C50</f>
        <v>-1.694951057434082</v>
      </c>
      <c r="J50">
        <f t="shared" si="1"/>
        <v>1.694951057434082</v>
      </c>
      <c r="K50">
        <f t="shared" si="2"/>
        <v>0.18305471420288086</v>
      </c>
      <c r="M50">
        <v>1</v>
      </c>
      <c r="N50">
        <v>44</v>
      </c>
      <c r="O50">
        <v>5.5100359916687012</v>
      </c>
      <c r="Q50">
        <v>1</v>
      </c>
      <c r="R50">
        <v>44</v>
      </c>
      <c r="S50">
        <v>19.236028671264648</v>
      </c>
      <c r="U50">
        <f t="shared" si="3"/>
        <v>13.725992679595947</v>
      </c>
      <c r="V50">
        <f t="shared" si="16"/>
        <v>13.725992679595947</v>
      </c>
      <c r="W50">
        <f t="shared" si="4"/>
        <v>1.4824072093963623</v>
      </c>
    </row>
    <row r="51" spans="1:23" x14ac:dyDescent="0.25">
      <c r="A51">
        <v>1</v>
      </c>
      <c r="B51">
        <v>50</v>
      </c>
      <c r="C51">
        <v>24.929327011108398</v>
      </c>
      <c r="E51">
        <v>1</v>
      </c>
      <c r="F51">
        <v>50</v>
      </c>
      <c r="G51">
        <v>23.831628799438477</v>
      </c>
      <c r="I51">
        <f t="shared" si="17"/>
        <v>-1.0976982116699219</v>
      </c>
      <c r="J51">
        <f t="shared" si="1"/>
        <v>1.0976982116699219</v>
      </c>
      <c r="K51">
        <f t="shared" si="2"/>
        <v>0.11855140686035157</v>
      </c>
      <c r="M51">
        <v>1</v>
      </c>
      <c r="N51">
        <v>45</v>
      </c>
      <c r="O51">
        <v>12.058682441711426</v>
      </c>
      <c r="Q51">
        <v>1</v>
      </c>
      <c r="R51">
        <v>45</v>
      </c>
      <c r="S51">
        <v>12.921875953674316</v>
      </c>
      <c r="U51">
        <f t="shared" si="3"/>
        <v>0.86319351196289063</v>
      </c>
      <c r="V51">
        <f t="shared" si="16"/>
        <v>0.86319351196289063</v>
      </c>
      <c r="W51">
        <f t="shared" si="4"/>
        <v>9.322489929199218E-2</v>
      </c>
    </row>
    <row r="52" spans="1:23" x14ac:dyDescent="0.25">
      <c r="A52">
        <v>1</v>
      </c>
      <c r="B52">
        <v>51</v>
      </c>
      <c r="C52">
        <v>4.4087562561035156</v>
      </c>
      <c r="E52">
        <v>1</v>
      </c>
      <c r="F52">
        <v>51</v>
      </c>
      <c r="G52">
        <v>4.7409887313842773</v>
      </c>
      <c r="I52">
        <f t="shared" si="17"/>
        <v>0.33223247528076172</v>
      </c>
      <c r="J52">
        <f>I52*1</f>
        <v>0.33223247528076172</v>
      </c>
      <c r="K52">
        <f t="shared" si="2"/>
        <v>3.5881107330322265E-2</v>
      </c>
      <c r="M52">
        <v>1</v>
      </c>
      <c r="N52">
        <v>46</v>
      </c>
      <c r="O52">
        <v>10.452670097351074</v>
      </c>
      <c r="Q52">
        <v>1</v>
      </c>
      <c r="R52">
        <v>46</v>
      </c>
      <c r="S52">
        <v>9.3214168548583984</v>
      </c>
      <c r="U52">
        <f t="shared" si="3"/>
        <v>-1.1312532424926758</v>
      </c>
      <c r="V52">
        <f>U52*-1</f>
        <v>1.1312532424926758</v>
      </c>
      <c r="W52">
        <f t="shared" si="4"/>
        <v>0.12217535018920898</v>
      </c>
    </row>
    <row r="53" spans="1:23" x14ac:dyDescent="0.25">
      <c r="A53">
        <v>1</v>
      </c>
      <c r="B53">
        <v>52</v>
      </c>
      <c r="C53">
        <v>18.148611068725586</v>
      </c>
      <c r="E53">
        <v>1</v>
      </c>
      <c r="F53">
        <v>52</v>
      </c>
      <c r="G53">
        <v>18.44757080078125</v>
      </c>
      <c r="I53">
        <f t="shared" si="17"/>
        <v>0.29895973205566406</v>
      </c>
      <c r="J53">
        <f>I53*1</f>
        <v>0.29895973205566406</v>
      </c>
      <c r="K53">
        <f t="shared" si="2"/>
        <v>3.2287651062011716E-2</v>
      </c>
      <c r="M53">
        <v>1</v>
      </c>
      <c r="N53">
        <v>70</v>
      </c>
      <c r="O53">
        <v>1.8148269653320313</v>
      </c>
      <c r="Q53">
        <v>1</v>
      </c>
      <c r="R53">
        <v>70</v>
      </c>
      <c r="S53">
        <v>1.5469186305999756</v>
      </c>
      <c r="U53">
        <f t="shared" si="3"/>
        <v>-0.26790833473205566</v>
      </c>
      <c r="V53">
        <f t="shared" ref="V53:V55" si="18">U53*-1</f>
        <v>0.26790833473205566</v>
      </c>
      <c r="W53">
        <f t="shared" si="4"/>
        <v>2.8934100151062011E-2</v>
      </c>
    </row>
    <row r="54" spans="1:23" x14ac:dyDescent="0.25">
      <c r="A54">
        <v>1</v>
      </c>
      <c r="B54">
        <v>53</v>
      </c>
      <c r="C54">
        <v>7.0654206275939941</v>
      </c>
      <c r="E54">
        <v>1</v>
      </c>
      <c r="F54">
        <v>53</v>
      </c>
      <c r="G54">
        <v>6.0623621940612793</v>
      </c>
      <c r="I54">
        <f t="shared" si="17"/>
        <v>-1.0030584335327148</v>
      </c>
      <c r="J54">
        <f t="shared" si="1"/>
        <v>1.0030584335327148</v>
      </c>
      <c r="K54">
        <f t="shared" si="2"/>
        <v>0.1083303108215332</v>
      </c>
      <c r="M54">
        <v>1</v>
      </c>
      <c r="N54">
        <v>71</v>
      </c>
      <c r="O54">
        <v>20.386810302734375</v>
      </c>
      <c r="Q54">
        <v>1</v>
      </c>
      <c r="R54">
        <v>71</v>
      </c>
      <c r="S54">
        <v>20.353189468383789</v>
      </c>
      <c r="U54">
        <f t="shared" si="3"/>
        <v>-3.3620834350585938E-2</v>
      </c>
      <c r="V54">
        <f t="shared" si="18"/>
        <v>3.3620834350585938E-2</v>
      </c>
      <c r="W54">
        <f t="shared" si="4"/>
        <v>3.631050109863281E-3</v>
      </c>
    </row>
    <row r="55" spans="1:23" x14ac:dyDescent="0.25">
      <c r="A55">
        <v>1</v>
      </c>
      <c r="B55">
        <v>56</v>
      </c>
      <c r="C55">
        <v>10.930787086486816</v>
      </c>
      <c r="E55">
        <v>1</v>
      </c>
      <c r="F55">
        <v>56</v>
      </c>
      <c r="G55">
        <v>11.395684242248535</v>
      </c>
      <c r="I55">
        <f t="shared" si="17"/>
        <v>0.46489715576171875</v>
      </c>
      <c r="J55">
        <f>I55*1</f>
        <v>0.46489715576171875</v>
      </c>
      <c r="K55">
        <f t="shared" si="2"/>
        <v>5.0208892822265622E-2</v>
      </c>
      <c r="M55">
        <v>1</v>
      </c>
      <c r="N55">
        <v>72</v>
      </c>
      <c r="O55">
        <v>17.867650985717773</v>
      </c>
      <c r="Q55">
        <v>1</v>
      </c>
      <c r="R55">
        <v>72</v>
      </c>
      <c r="S55">
        <v>16.681491851806641</v>
      </c>
      <c r="U55">
        <f t="shared" si="3"/>
        <v>-1.1861591339111328</v>
      </c>
      <c r="V55">
        <f t="shared" si="18"/>
        <v>1.1861591339111328</v>
      </c>
      <c r="W55">
        <f t="shared" si="4"/>
        <v>0.12810518646240235</v>
      </c>
    </row>
    <row r="56" spans="1:23" x14ac:dyDescent="0.25">
      <c r="M56">
        <v>1</v>
      </c>
      <c r="N56">
        <v>73</v>
      </c>
      <c r="O56">
        <v>19.665943145751953</v>
      </c>
      <c r="Q56">
        <v>1</v>
      </c>
      <c r="R56">
        <v>73</v>
      </c>
      <c r="S56">
        <v>20.551305770874023</v>
      </c>
      <c r="U56">
        <f t="shared" si="3"/>
        <v>0.88536262512207031</v>
      </c>
      <c r="V56">
        <f>U56</f>
        <v>0.88536262512207031</v>
      </c>
      <c r="W56">
        <f t="shared" si="4"/>
        <v>9.5619163513183586E-2</v>
      </c>
    </row>
  </sheetData>
  <mergeCells count="12">
    <mergeCell ref="I3:J3"/>
    <mergeCell ref="U3:V3"/>
    <mergeCell ref="AG3:AH3"/>
    <mergeCell ref="A1:K1"/>
    <mergeCell ref="M1:W1"/>
    <mergeCell ref="Y1:AI1"/>
    <mergeCell ref="A2:C2"/>
    <mergeCell ref="E2:G2"/>
    <mergeCell ref="M2:O2"/>
    <mergeCell ref="Q2:S2"/>
    <mergeCell ref="Y2:AA2"/>
    <mergeCell ref="AC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H30" sqref="H30"/>
    </sheetView>
  </sheetViews>
  <sheetFormatPr defaultRowHeight="15" x14ac:dyDescent="0.25"/>
  <cols>
    <col min="5" max="5" width="11" bestFit="1" customWidth="1"/>
    <col min="9" max="9" width="10" bestFit="1" customWidth="1"/>
    <col min="16" max="16" width="11" bestFit="1" customWidth="1"/>
    <col min="18" max="18" width="12" bestFit="1" customWidth="1"/>
  </cols>
  <sheetData>
    <row r="1" spans="1:27" x14ac:dyDescent="0.25">
      <c r="B1" s="7" t="s">
        <v>0</v>
      </c>
      <c r="C1" s="7"/>
      <c r="D1" s="7"/>
      <c r="E1" s="7"/>
      <c r="F1" s="7"/>
      <c r="G1" s="7"/>
      <c r="H1" s="7"/>
      <c r="I1" s="7"/>
      <c r="J1" s="1"/>
      <c r="K1" s="7" t="s">
        <v>1</v>
      </c>
      <c r="L1" s="7"/>
      <c r="M1" s="7"/>
      <c r="N1" s="7"/>
      <c r="O1" s="7"/>
      <c r="P1" s="7"/>
      <c r="Q1" s="7"/>
      <c r="R1" s="7"/>
      <c r="S1" s="1"/>
      <c r="T1" s="7" t="s">
        <v>2</v>
      </c>
      <c r="U1" s="7"/>
      <c r="V1" s="7"/>
      <c r="W1" s="7"/>
      <c r="X1" s="7"/>
      <c r="Y1" s="7"/>
      <c r="Z1" s="7"/>
      <c r="AA1" s="7"/>
    </row>
    <row r="2" spans="1:27" ht="17.25" x14ac:dyDescent="0.25">
      <c r="B2" s="7" t="s">
        <v>15</v>
      </c>
      <c r="C2" s="7"/>
      <c r="D2" s="7"/>
      <c r="E2" s="7"/>
      <c r="F2" s="7"/>
      <c r="G2" s="7"/>
      <c r="H2" s="7"/>
      <c r="I2" s="7"/>
      <c r="J2" s="2"/>
      <c r="K2" s="7" t="s">
        <v>15</v>
      </c>
      <c r="L2" s="7"/>
      <c r="M2" s="7"/>
      <c r="N2" s="7"/>
      <c r="O2" s="7"/>
      <c r="P2" s="7"/>
      <c r="Q2" s="7"/>
      <c r="R2" s="7"/>
      <c r="S2" s="1"/>
      <c r="T2" s="7" t="s">
        <v>15</v>
      </c>
      <c r="U2" s="7"/>
      <c r="V2" s="7"/>
      <c r="W2" s="7"/>
      <c r="X2" s="7"/>
      <c r="Y2" s="7"/>
      <c r="Z2" s="7"/>
      <c r="AA2" s="7"/>
    </row>
    <row r="3" spans="1:27" x14ac:dyDescent="0.25">
      <c r="B3">
        <v>0</v>
      </c>
      <c r="C3">
        <v>10</v>
      </c>
      <c r="D3">
        <v>25</v>
      </c>
      <c r="E3">
        <v>50</v>
      </c>
      <c r="F3">
        <v>75</v>
      </c>
      <c r="G3">
        <v>100</v>
      </c>
      <c r="H3">
        <v>150</v>
      </c>
      <c r="I3">
        <v>200</v>
      </c>
      <c r="K3">
        <v>0</v>
      </c>
      <c r="L3">
        <v>10</v>
      </c>
      <c r="M3">
        <v>25</v>
      </c>
      <c r="N3">
        <v>50</v>
      </c>
      <c r="O3">
        <v>75</v>
      </c>
      <c r="P3">
        <v>100</v>
      </c>
      <c r="Q3">
        <v>150</v>
      </c>
      <c r="R3">
        <v>200</v>
      </c>
      <c r="T3">
        <v>0</v>
      </c>
      <c r="U3">
        <v>10</v>
      </c>
      <c r="V3">
        <v>25</v>
      </c>
      <c r="W3">
        <v>50</v>
      </c>
      <c r="X3">
        <v>75</v>
      </c>
      <c r="Y3">
        <v>100</v>
      </c>
      <c r="Z3">
        <v>150</v>
      </c>
      <c r="AA3">
        <v>200</v>
      </c>
    </row>
    <row r="4" spans="1:27" x14ac:dyDescent="0.25">
      <c r="A4" t="s">
        <v>5</v>
      </c>
      <c r="B4">
        <f>24*10^5</f>
        <v>2400000</v>
      </c>
      <c r="C4">
        <f>20*10^5</f>
        <v>2000000</v>
      </c>
      <c r="D4">
        <f>24*10^5</f>
        <v>2400000</v>
      </c>
      <c r="E4">
        <f>9*10^5</f>
        <v>900000</v>
      </c>
      <c r="F4">
        <f>34*10^4</f>
        <v>340000</v>
      </c>
      <c r="G4">
        <f>7*10^4</f>
        <v>70000</v>
      </c>
      <c r="H4">
        <f>4*10^3</f>
        <v>4000</v>
      </c>
      <c r="I4">
        <f>3*10</f>
        <v>30</v>
      </c>
      <c r="K4">
        <f>26*10^5</f>
        <v>2600000</v>
      </c>
      <c r="L4">
        <f>18*10^5</f>
        <v>1800000</v>
      </c>
      <c r="M4">
        <f>18*10^5</f>
        <v>1800000</v>
      </c>
      <c r="N4">
        <f>10*10^5</f>
        <v>1000000</v>
      </c>
      <c r="O4">
        <f>4*10^5</f>
        <v>400000</v>
      </c>
      <c r="P4">
        <f>1*10^5</f>
        <v>100000</v>
      </c>
      <c r="Q4">
        <f>3*10^3</f>
        <v>3000</v>
      </c>
      <c r="R4">
        <f>5*10^1</f>
        <v>50</v>
      </c>
      <c r="T4">
        <f>2*10^6</f>
        <v>2000000</v>
      </c>
      <c r="U4">
        <f>20*10^5</f>
        <v>2000000</v>
      </c>
      <c r="V4">
        <f>16*10^5</f>
        <v>1600000</v>
      </c>
      <c r="W4">
        <f>5*10^5</f>
        <v>500000</v>
      </c>
      <c r="X4">
        <f>2*10^5</f>
        <v>200000</v>
      </c>
      <c r="Y4">
        <f>5*10^4</f>
        <v>50000</v>
      </c>
      <c r="Z4">
        <f>3*10^3</f>
        <v>3000</v>
      </c>
      <c r="AA4">
        <f>10^2</f>
        <v>100</v>
      </c>
    </row>
    <row r="5" spans="1:27" x14ac:dyDescent="0.25">
      <c r="A5" t="s">
        <v>6</v>
      </c>
      <c r="B5">
        <f>25*10^5</f>
        <v>2500000</v>
      </c>
      <c r="C5">
        <f>20*10^5</f>
        <v>2000000</v>
      </c>
      <c r="D5">
        <f>16*10^5</f>
        <v>1600000</v>
      </c>
      <c r="E5">
        <f>8*10^5</f>
        <v>800000</v>
      </c>
      <c r="F5">
        <f>15*10^4</f>
        <v>150000</v>
      </c>
      <c r="G5">
        <f>10^4</f>
        <v>10000</v>
      </c>
      <c r="H5">
        <f>4*10^2</f>
        <v>400</v>
      </c>
      <c r="I5">
        <v>0</v>
      </c>
      <c r="K5">
        <f>24*10^5</f>
        <v>2400000</v>
      </c>
      <c r="L5">
        <f>16*10^5</f>
        <v>1600000</v>
      </c>
      <c r="M5">
        <f>15*10^5</f>
        <v>1500000</v>
      </c>
      <c r="N5">
        <f>8*10^5</f>
        <v>800000</v>
      </c>
      <c r="O5">
        <f>9*10^4</f>
        <v>90000</v>
      </c>
      <c r="P5">
        <f>2*10^4</f>
        <v>20000</v>
      </c>
      <c r="Q5">
        <f>3*10^2</f>
        <v>300</v>
      </c>
      <c r="R5">
        <v>0</v>
      </c>
      <c r="T5">
        <f>2*10^6</f>
        <v>2000000</v>
      </c>
      <c r="U5">
        <f>16*10^5</f>
        <v>1600000</v>
      </c>
      <c r="V5">
        <f>10*10^5</f>
        <v>1000000</v>
      </c>
      <c r="W5">
        <f>2*10^5</f>
        <v>200000</v>
      </c>
      <c r="X5">
        <f>3*10^4</f>
        <v>30000</v>
      </c>
      <c r="Y5">
        <f>16*10^3</f>
        <v>16000</v>
      </c>
      <c r="Z5">
        <f>10^3</f>
        <v>1000</v>
      </c>
      <c r="AA5">
        <v>0</v>
      </c>
    </row>
    <row r="6" spans="1:27" x14ac:dyDescent="0.25">
      <c r="A6" t="s">
        <v>7</v>
      </c>
      <c r="B6">
        <f>18*10^5</f>
        <v>1800000</v>
      </c>
      <c r="C6">
        <f>7*10^4</f>
        <v>70000</v>
      </c>
      <c r="D6">
        <f>14*10^3</f>
        <v>14000</v>
      </c>
      <c r="E6">
        <f>13*10^2</f>
        <v>1300</v>
      </c>
      <c r="F6">
        <f>3*10^1</f>
        <v>30</v>
      </c>
      <c r="G6">
        <v>0</v>
      </c>
      <c r="H6">
        <v>0</v>
      </c>
      <c r="I6">
        <v>0</v>
      </c>
      <c r="K6">
        <f>23*10^5</f>
        <v>2300000</v>
      </c>
      <c r="L6">
        <f>8*10^4</f>
        <v>80000</v>
      </c>
      <c r="M6">
        <f>25*10^3</f>
        <v>25000</v>
      </c>
      <c r="N6">
        <f>23*10^2</f>
        <v>2300</v>
      </c>
      <c r="O6">
        <f>2*10^1</f>
        <v>20</v>
      </c>
      <c r="P6">
        <v>0</v>
      </c>
      <c r="Q6">
        <v>0</v>
      </c>
      <c r="R6">
        <v>0</v>
      </c>
      <c r="T6">
        <f>14*10^5</f>
        <v>1400000</v>
      </c>
      <c r="U6">
        <f>5*10^4</f>
        <v>50000</v>
      </c>
      <c r="V6">
        <f>5*10^3</f>
        <v>5000</v>
      </c>
      <c r="W6">
        <f>8*10^2</f>
        <v>800</v>
      </c>
      <c r="X6">
        <f>10</f>
        <v>10</v>
      </c>
      <c r="Y6">
        <v>0</v>
      </c>
      <c r="Z6">
        <v>0</v>
      </c>
      <c r="AA6">
        <v>0</v>
      </c>
    </row>
    <row r="8" spans="1:27" x14ac:dyDescent="0.25">
      <c r="A8" t="s">
        <v>5</v>
      </c>
      <c r="B8">
        <f>B4/B4</f>
        <v>1</v>
      </c>
      <c r="C8">
        <f>C4/B4</f>
        <v>0.83333333333333337</v>
      </c>
      <c r="D8">
        <f>D4/B4</f>
        <v>1</v>
      </c>
      <c r="E8">
        <f>E4/B4</f>
        <v>0.375</v>
      </c>
      <c r="F8">
        <f>F4/B4</f>
        <v>0.14166666666666666</v>
      </c>
      <c r="G8">
        <f>G4/B4</f>
        <v>2.9166666666666667E-2</v>
      </c>
      <c r="H8">
        <f>H4/B4</f>
        <v>1.6666666666666668E-3</v>
      </c>
      <c r="I8">
        <f>I4/B4</f>
        <v>1.2500000000000001E-5</v>
      </c>
      <c r="K8">
        <f>K4/K4</f>
        <v>1</v>
      </c>
      <c r="L8">
        <f>L4/K4</f>
        <v>0.69230769230769229</v>
      </c>
      <c r="M8">
        <f>M4/K4</f>
        <v>0.69230769230769229</v>
      </c>
      <c r="N8">
        <f>N4/K4</f>
        <v>0.38461538461538464</v>
      </c>
      <c r="O8">
        <f>O4/K4</f>
        <v>0.15384615384615385</v>
      </c>
      <c r="P8">
        <f>P4/K4</f>
        <v>3.8461538461538464E-2</v>
      </c>
      <c r="Q8">
        <f>Q4/K4</f>
        <v>1.153846153846154E-3</v>
      </c>
      <c r="R8">
        <f>R4/K4</f>
        <v>1.9230769230769231E-5</v>
      </c>
      <c r="T8">
        <f>T4/T4</f>
        <v>1</v>
      </c>
      <c r="U8">
        <f>U4/T4</f>
        <v>1</v>
      </c>
      <c r="V8">
        <f>V4/T4</f>
        <v>0.8</v>
      </c>
      <c r="W8">
        <f>W4/T4</f>
        <v>0.25</v>
      </c>
      <c r="X8">
        <f>X4/T4</f>
        <v>0.1</v>
      </c>
      <c r="Y8">
        <f>Y4/T4</f>
        <v>2.5000000000000001E-2</v>
      </c>
      <c r="Z8">
        <f>Z4/T4</f>
        <v>1.5E-3</v>
      </c>
      <c r="AA8">
        <f>AA4/T4</f>
        <v>5.0000000000000002E-5</v>
      </c>
    </row>
    <row r="9" spans="1:27" x14ac:dyDescent="0.25">
      <c r="A9" t="s">
        <v>16</v>
      </c>
      <c r="B9">
        <f t="shared" ref="B9:B10" si="0">B5/B5</f>
        <v>1</v>
      </c>
      <c r="C9">
        <f t="shared" ref="C9:C10" si="1">C5/B5</f>
        <v>0.8</v>
      </c>
      <c r="D9">
        <f t="shared" ref="D9:D10" si="2">D5/B5</f>
        <v>0.64</v>
      </c>
      <c r="E9">
        <f t="shared" ref="E9:E10" si="3">E5/B5</f>
        <v>0.32</v>
      </c>
      <c r="F9">
        <f t="shared" ref="F9:F10" si="4">F5/B5</f>
        <v>0.06</v>
      </c>
      <c r="G9">
        <f t="shared" ref="G9:G10" si="5">G5/B5</f>
        <v>4.0000000000000001E-3</v>
      </c>
      <c r="H9">
        <f t="shared" ref="H9:H10" si="6">H5/B5</f>
        <v>1.6000000000000001E-4</v>
      </c>
      <c r="I9">
        <f t="shared" ref="I9:I10" si="7">I5/B5</f>
        <v>0</v>
      </c>
      <c r="K9">
        <f t="shared" ref="K9:K10" si="8">K5/K5</f>
        <v>1</v>
      </c>
      <c r="L9">
        <f t="shared" ref="L9:L10" si="9">L5/K5</f>
        <v>0.66666666666666663</v>
      </c>
      <c r="M9">
        <f t="shared" ref="M9:M10" si="10">M5/K5</f>
        <v>0.625</v>
      </c>
      <c r="N9">
        <f t="shared" ref="N9:N10" si="11">N5/K5</f>
        <v>0.33333333333333331</v>
      </c>
      <c r="O9">
        <f t="shared" ref="O9:O10" si="12">O5/K5</f>
        <v>3.7499999999999999E-2</v>
      </c>
      <c r="P9">
        <f t="shared" ref="P9:P10" si="13">P5/K5</f>
        <v>8.3333333333333332E-3</v>
      </c>
      <c r="Q9">
        <f t="shared" ref="Q9:Q10" si="14">Q5/K5</f>
        <v>1.25E-4</v>
      </c>
      <c r="R9">
        <f t="shared" ref="R9:R10" si="15">R5/K5</f>
        <v>0</v>
      </c>
      <c r="T9">
        <f t="shared" ref="T9:T10" si="16">T5/T5</f>
        <v>1</v>
      </c>
      <c r="U9">
        <f t="shared" ref="U9:U10" si="17">U5/T5</f>
        <v>0.8</v>
      </c>
      <c r="V9">
        <f t="shared" ref="V9:V10" si="18">V5/T5</f>
        <v>0.5</v>
      </c>
      <c r="W9">
        <f t="shared" ref="W9:W10" si="19">W5/T5</f>
        <v>0.1</v>
      </c>
      <c r="X9">
        <f t="shared" ref="X9:X10" si="20">X5/T5</f>
        <v>1.4999999999999999E-2</v>
      </c>
      <c r="Y9">
        <f t="shared" ref="Y9:Y10" si="21">Y5/T5</f>
        <v>8.0000000000000002E-3</v>
      </c>
      <c r="Z9">
        <f t="shared" ref="Z9:Z10" si="22">Z5/T5</f>
        <v>5.0000000000000001E-4</v>
      </c>
      <c r="AA9">
        <f t="shared" ref="AA9:AA10" si="23">AA5/T5</f>
        <v>0</v>
      </c>
    </row>
    <row r="10" spans="1:27" x14ac:dyDescent="0.25">
      <c r="A10" t="s">
        <v>17</v>
      </c>
      <c r="B10">
        <f t="shared" si="0"/>
        <v>1</v>
      </c>
      <c r="C10">
        <f t="shared" si="1"/>
        <v>3.888888888888889E-2</v>
      </c>
      <c r="D10">
        <f t="shared" si="2"/>
        <v>7.7777777777777776E-3</v>
      </c>
      <c r="E10">
        <f t="shared" si="3"/>
        <v>7.2222222222222219E-4</v>
      </c>
      <c r="F10">
        <f t="shared" si="4"/>
        <v>1.6666666666666667E-5</v>
      </c>
      <c r="G10">
        <f t="shared" si="5"/>
        <v>0</v>
      </c>
      <c r="H10">
        <f t="shared" si="6"/>
        <v>0</v>
      </c>
      <c r="I10">
        <f t="shared" si="7"/>
        <v>0</v>
      </c>
      <c r="K10">
        <f t="shared" si="8"/>
        <v>1</v>
      </c>
      <c r="L10">
        <f t="shared" si="9"/>
        <v>3.4782608695652174E-2</v>
      </c>
      <c r="M10">
        <f t="shared" si="10"/>
        <v>1.0869565217391304E-2</v>
      </c>
      <c r="N10">
        <f t="shared" si="11"/>
        <v>1E-3</v>
      </c>
      <c r="O10">
        <f t="shared" si="12"/>
        <v>8.6956521739130427E-6</v>
      </c>
      <c r="P10">
        <f t="shared" si="13"/>
        <v>0</v>
      </c>
      <c r="Q10">
        <f t="shared" si="14"/>
        <v>0</v>
      </c>
      <c r="R10">
        <f t="shared" si="15"/>
        <v>0</v>
      </c>
      <c r="T10">
        <f t="shared" si="16"/>
        <v>1</v>
      </c>
      <c r="U10">
        <f t="shared" si="17"/>
        <v>3.5714285714285712E-2</v>
      </c>
      <c r="V10">
        <f t="shared" si="18"/>
        <v>3.5714285714285713E-3</v>
      </c>
      <c r="W10">
        <f t="shared" si="19"/>
        <v>5.7142857142857147E-4</v>
      </c>
      <c r="X10">
        <f t="shared" si="20"/>
        <v>7.1428571428571427E-6</v>
      </c>
      <c r="Y10">
        <f t="shared" si="21"/>
        <v>0</v>
      </c>
      <c r="Z10">
        <f t="shared" si="22"/>
        <v>0</v>
      </c>
      <c r="AA10">
        <f t="shared" si="23"/>
        <v>0</v>
      </c>
    </row>
    <row r="12" spans="1:27" x14ac:dyDescent="0.25">
      <c r="B12" s="7" t="s">
        <v>4</v>
      </c>
      <c r="C12" s="7"/>
      <c r="D12" s="7"/>
      <c r="E12" s="7"/>
      <c r="F12" s="7"/>
      <c r="G12" s="7"/>
      <c r="H12" s="7"/>
      <c r="I12" s="7"/>
      <c r="K12" s="7" t="s">
        <v>4</v>
      </c>
      <c r="L12" s="7"/>
      <c r="M12" s="7"/>
      <c r="N12" s="7"/>
      <c r="O12" s="7"/>
      <c r="P12" s="7"/>
      <c r="Q12" s="7"/>
      <c r="R12" s="7"/>
      <c r="T12" s="7" t="s">
        <v>4</v>
      </c>
      <c r="U12" s="7"/>
      <c r="V12" s="7"/>
      <c r="W12" s="7"/>
      <c r="X12" s="7"/>
      <c r="Y12" s="7"/>
      <c r="Z12" s="7"/>
      <c r="AA12" s="7"/>
    </row>
    <row r="13" spans="1:27" ht="17.25" x14ac:dyDescent="0.25">
      <c r="B13" s="7" t="s">
        <v>15</v>
      </c>
      <c r="C13" s="7"/>
      <c r="D13" s="7"/>
      <c r="E13" s="7"/>
      <c r="F13" s="7"/>
      <c r="G13" s="7"/>
      <c r="H13" s="7"/>
      <c r="I13" s="7"/>
      <c r="K13" s="7" t="s">
        <v>15</v>
      </c>
      <c r="L13" s="7"/>
      <c r="M13" s="7"/>
      <c r="N13" s="7"/>
      <c r="O13" s="7"/>
      <c r="P13" s="7"/>
      <c r="Q13" s="7"/>
      <c r="R13" s="7"/>
      <c r="T13" s="7" t="s">
        <v>15</v>
      </c>
      <c r="U13" s="7"/>
      <c r="V13" s="7"/>
      <c r="W13" s="7"/>
      <c r="X13" s="7"/>
      <c r="Y13" s="7"/>
      <c r="Z13" s="7"/>
      <c r="AA13" s="7"/>
    </row>
    <row r="14" spans="1:27" x14ac:dyDescent="0.25">
      <c r="B14">
        <v>0</v>
      </c>
      <c r="C14">
        <v>10</v>
      </c>
      <c r="D14">
        <v>25</v>
      </c>
      <c r="E14">
        <v>50</v>
      </c>
      <c r="F14">
        <v>75</v>
      </c>
      <c r="G14">
        <v>100</v>
      </c>
      <c r="H14">
        <v>150</v>
      </c>
      <c r="I14">
        <v>200</v>
      </c>
      <c r="K14">
        <v>0</v>
      </c>
      <c r="L14">
        <v>10</v>
      </c>
      <c r="M14">
        <v>25</v>
      </c>
      <c r="N14">
        <v>50</v>
      </c>
      <c r="O14">
        <v>75</v>
      </c>
      <c r="P14">
        <v>100</v>
      </c>
      <c r="Q14">
        <v>150</v>
      </c>
      <c r="R14">
        <v>200</v>
      </c>
      <c r="T14">
        <v>0</v>
      </c>
      <c r="U14">
        <v>10</v>
      </c>
      <c r="V14">
        <v>25</v>
      </c>
      <c r="W14">
        <v>50</v>
      </c>
      <c r="X14">
        <v>75</v>
      </c>
      <c r="Y14">
        <v>100</v>
      </c>
      <c r="Z14">
        <v>150</v>
      </c>
      <c r="AA14">
        <v>200</v>
      </c>
    </row>
    <row r="15" spans="1:27" x14ac:dyDescent="0.25">
      <c r="A15" t="s">
        <v>5</v>
      </c>
      <c r="B15">
        <f t="shared" ref="B15:I17" si="24">B8*100</f>
        <v>100</v>
      </c>
      <c r="C15">
        <f t="shared" si="24"/>
        <v>83.333333333333343</v>
      </c>
      <c r="D15">
        <f t="shared" si="24"/>
        <v>100</v>
      </c>
      <c r="E15">
        <f t="shared" si="24"/>
        <v>37.5</v>
      </c>
      <c r="F15">
        <f t="shared" si="24"/>
        <v>14.166666666666666</v>
      </c>
      <c r="G15">
        <f t="shared" si="24"/>
        <v>2.9166666666666665</v>
      </c>
      <c r="H15">
        <f t="shared" si="24"/>
        <v>0.16666666666666669</v>
      </c>
      <c r="I15">
        <f t="shared" si="24"/>
        <v>1.25E-3</v>
      </c>
      <c r="K15">
        <f t="shared" ref="K15:R17" si="25">K8*100</f>
        <v>100</v>
      </c>
      <c r="L15">
        <f t="shared" si="25"/>
        <v>69.230769230769226</v>
      </c>
      <c r="M15">
        <f t="shared" si="25"/>
        <v>69.230769230769226</v>
      </c>
      <c r="N15">
        <f t="shared" si="25"/>
        <v>38.461538461538467</v>
      </c>
      <c r="O15">
        <f t="shared" si="25"/>
        <v>15.384615384615385</v>
      </c>
      <c r="P15">
        <f t="shared" si="25"/>
        <v>3.8461538461538463</v>
      </c>
      <c r="Q15">
        <f t="shared" si="25"/>
        <v>0.11538461538461539</v>
      </c>
      <c r="R15">
        <f t="shared" si="25"/>
        <v>1.9230769230769232E-3</v>
      </c>
      <c r="T15">
        <f t="shared" ref="T15:AA17" si="26">T8*100</f>
        <v>100</v>
      </c>
      <c r="U15">
        <f t="shared" si="26"/>
        <v>100</v>
      </c>
      <c r="V15">
        <f t="shared" si="26"/>
        <v>80</v>
      </c>
      <c r="W15">
        <f t="shared" si="26"/>
        <v>25</v>
      </c>
      <c r="X15">
        <f t="shared" si="26"/>
        <v>10</v>
      </c>
      <c r="Y15">
        <f t="shared" si="26"/>
        <v>2.5</v>
      </c>
      <c r="Z15">
        <f t="shared" si="26"/>
        <v>0.15</v>
      </c>
      <c r="AA15">
        <f t="shared" si="26"/>
        <v>5.0000000000000001E-3</v>
      </c>
    </row>
    <row r="16" spans="1:27" x14ac:dyDescent="0.25">
      <c r="A16" t="s">
        <v>16</v>
      </c>
      <c r="B16">
        <f t="shared" si="24"/>
        <v>100</v>
      </c>
      <c r="C16">
        <f t="shared" si="24"/>
        <v>80</v>
      </c>
      <c r="D16">
        <f t="shared" si="24"/>
        <v>64</v>
      </c>
      <c r="E16">
        <f t="shared" si="24"/>
        <v>32</v>
      </c>
      <c r="F16">
        <f t="shared" si="24"/>
        <v>6</v>
      </c>
      <c r="G16">
        <f t="shared" si="24"/>
        <v>0.4</v>
      </c>
      <c r="H16">
        <f t="shared" si="24"/>
        <v>1.6E-2</v>
      </c>
      <c r="I16">
        <f t="shared" si="24"/>
        <v>0</v>
      </c>
      <c r="K16">
        <f t="shared" si="25"/>
        <v>100</v>
      </c>
      <c r="L16">
        <f t="shared" si="25"/>
        <v>66.666666666666657</v>
      </c>
      <c r="M16">
        <f t="shared" si="25"/>
        <v>62.5</v>
      </c>
      <c r="N16">
        <f t="shared" si="25"/>
        <v>33.333333333333329</v>
      </c>
      <c r="O16">
        <f t="shared" si="25"/>
        <v>3.75</v>
      </c>
      <c r="P16">
        <f t="shared" si="25"/>
        <v>0.83333333333333337</v>
      </c>
      <c r="Q16">
        <f t="shared" si="25"/>
        <v>1.2500000000000001E-2</v>
      </c>
      <c r="R16">
        <f t="shared" si="25"/>
        <v>0</v>
      </c>
      <c r="T16">
        <f t="shared" si="26"/>
        <v>100</v>
      </c>
      <c r="U16">
        <f t="shared" si="26"/>
        <v>80</v>
      </c>
      <c r="V16">
        <f t="shared" si="26"/>
        <v>50</v>
      </c>
      <c r="W16">
        <f t="shared" si="26"/>
        <v>10</v>
      </c>
      <c r="X16">
        <f t="shared" si="26"/>
        <v>1.5</v>
      </c>
      <c r="Y16">
        <f t="shared" si="26"/>
        <v>0.8</v>
      </c>
      <c r="Z16">
        <f t="shared" si="26"/>
        <v>0.05</v>
      </c>
      <c r="AA16">
        <f t="shared" si="26"/>
        <v>0</v>
      </c>
    </row>
    <row r="17" spans="1:27" x14ac:dyDescent="0.25">
      <c r="A17" t="s">
        <v>7</v>
      </c>
      <c r="B17">
        <f t="shared" si="24"/>
        <v>100</v>
      </c>
      <c r="C17">
        <f t="shared" si="24"/>
        <v>3.8888888888888888</v>
      </c>
      <c r="D17">
        <f t="shared" si="24"/>
        <v>0.77777777777777779</v>
      </c>
      <c r="E17">
        <f t="shared" si="24"/>
        <v>7.2222222222222215E-2</v>
      </c>
      <c r="F17">
        <f t="shared" si="24"/>
        <v>1.6666666666666668E-3</v>
      </c>
      <c r="G17">
        <f t="shared" si="24"/>
        <v>0</v>
      </c>
      <c r="H17">
        <f t="shared" si="24"/>
        <v>0</v>
      </c>
      <c r="I17">
        <f t="shared" si="24"/>
        <v>0</v>
      </c>
      <c r="K17">
        <f t="shared" si="25"/>
        <v>100</v>
      </c>
      <c r="L17">
        <f t="shared" si="25"/>
        <v>3.4782608695652173</v>
      </c>
      <c r="M17">
        <f t="shared" si="25"/>
        <v>1.0869565217391304</v>
      </c>
      <c r="N17">
        <f t="shared" si="25"/>
        <v>0.1</v>
      </c>
      <c r="O17">
        <f>O10*100</f>
        <v>8.6956521739130427E-4</v>
      </c>
      <c r="P17">
        <f t="shared" si="25"/>
        <v>0</v>
      </c>
      <c r="Q17">
        <f t="shared" si="25"/>
        <v>0</v>
      </c>
      <c r="R17">
        <f t="shared" si="25"/>
        <v>0</v>
      </c>
      <c r="T17">
        <f t="shared" si="26"/>
        <v>100</v>
      </c>
      <c r="U17">
        <f t="shared" si="26"/>
        <v>3.5714285714285712</v>
      </c>
      <c r="V17">
        <f t="shared" si="26"/>
        <v>0.35714285714285715</v>
      </c>
      <c r="W17">
        <f t="shared" si="26"/>
        <v>5.7142857142857148E-2</v>
      </c>
      <c r="X17">
        <f t="shared" si="26"/>
        <v>7.1428571428571429E-4</v>
      </c>
      <c r="Y17">
        <f t="shared" si="26"/>
        <v>0</v>
      </c>
      <c r="Z17">
        <f t="shared" si="26"/>
        <v>0</v>
      </c>
      <c r="AA17">
        <f t="shared" si="26"/>
        <v>0</v>
      </c>
    </row>
  </sheetData>
  <mergeCells count="12">
    <mergeCell ref="B12:I12"/>
    <mergeCell ref="K12:R12"/>
    <mergeCell ref="T12:AA12"/>
    <mergeCell ref="B13:I13"/>
    <mergeCell ref="K13:R13"/>
    <mergeCell ref="T13:AA13"/>
    <mergeCell ref="B1:I1"/>
    <mergeCell ref="K1:R1"/>
    <mergeCell ref="T1:AA1"/>
    <mergeCell ref="B2:I2"/>
    <mergeCell ref="K2:R2"/>
    <mergeCell ref="T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workbookViewId="0">
      <selection activeCell="D23" sqref="D23"/>
    </sheetView>
  </sheetViews>
  <sheetFormatPr defaultRowHeight="15" x14ac:dyDescent="0.25"/>
  <cols>
    <col min="3" max="3" width="13.140625" customWidth="1"/>
    <col min="30" max="30" width="18.42578125" customWidth="1"/>
  </cols>
  <sheetData>
    <row r="1" spans="1:30" x14ac:dyDescent="0.25">
      <c r="D1" s="2" t="s">
        <v>18</v>
      </c>
      <c r="E1" s="2"/>
      <c r="F1" s="2"/>
      <c r="G1" s="2"/>
      <c r="H1" s="2"/>
      <c r="I1" s="2"/>
      <c r="J1" s="2"/>
      <c r="M1" s="7" t="s">
        <v>1</v>
      </c>
      <c r="N1" s="7"/>
      <c r="O1" s="7"/>
      <c r="P1" s="7"/>
      <c r="Q1" s="7"/>
      <c r="R1" s="7"/>
      <c r="S1" s="7"/>
      <c r="T1" s="7"/>
      <c r="V1" s="7" t="s">
        <v>2</v>
      </c>
      <c r="W1" s="7"/>
      <c r="X1" s="7"/>
      <c r="Y1" s="7"/>
      <c r="Z1" s="7"/>
      <c r="AA1" s="7"/>
      <c r="AB1" s="7"/>
      <c r="AC1" s="7"/>
      <c r="AD1" t="s">
        <v>19</v>
      </c>
    </row>
    <row r="2" spans="1:30" x14ac:dyDescent="0.25">
      <c r="D2" s="7" t="s">
        <v>20</v>
      </c>
      <c r="E2" s="7"/>
      <c r="F2" s="7"/>
      <c r="G2" s="7"/>
      <c r="H2" s="7" t="s">
        <v>21</v>
      </c>
      <c r="I2" s="7"/>
      <c r="J2" s="7"/>
      <c r="K2" s="7"/>
      <c r="M2" s="7" t="s">
        <v>20</v>
      </c>
      <c r="N2" s="7"/>
      <c r="O2" s="7"/>
      <c r="P2" s="7"/>
      <c r="Q2" s="7" t="s">
        <v>21</v>
      </c>
      <c r="R2" s="7"/>
      <c r="S2" s="7"/>
      <c r="T2" s="7"/>
      <c r="V2" s="7" t="s">
        <v>20</v>
      </c>
      <c r="W2" s="7"/>
      <c r="X2" s="7"/>
      <c r="Y2" s="7"/>
      <c r="Z2" s="7" t="s">
        <v>21</v>
      </c>
      <c r="AA2" s="7"/>
      <c r="AB2" s="7"/>
      <c r="AC2" s="7"/>
    </row>
    <row r="3" spans="1:30" ht="17.25" x14ac:dyDescent="0.25">
      <c r="B3" t="s">
        <v>15</v>
      </c>
      <c r="C3" t="s">
        <v>22</v>
      </c>
      <c r="D3" s="3">
        <v>0</v>
      </c>
      <c r="E3" s="3">
        <v>1</v>
      </c>
      <c r="F3" s="3" t="s">
        <v>23</v>
      </c>
      <c r="G3" t="s">
        <v>24</v>
      </c>
      <c r="H3" s="3">
        <v>0</v>
      </c>
      <c r="I3" s="3">
        <v>1</v>
      </c>
      <c r="J3" s="3" t="s">
        <v>23</v>
      </c>
      <c r="K3" s="3" t="s">
        <v>24</v>
      </c>
      <c r="M3" s="3">
        <v>0</v>
      </c>
      <c r="N3" s="3">
        <v>1</v>
      </c>
      <c r="O3" s="3" t="s">
        <v>23</v>
      </c>
      <c r="P3" t="s">
        <v>24</v>
      </c>
      <c r="Q3" s="3">
        <v>0</v>
      </c>
      <c r="R3" s="3">
        <v>1</v>
      </c>
      <c r="S3" s="3" t="s">
        <v>23</v>
      </c>
      <c r="T3" s="3" t="s">
        <v>24</v>
      </c>
      <c r="V3" s="3">
        <v>0</v>
      </c>
      <c r="W3" s="3">
        <v>1</v>
      </c>
      <c r="X3" s="3" t="s">
        <v>23</v>
      </c>
      <c r="Y3" t="s">
        <v>24</v>
      </c>
      <c r="Z3" s="3">
        <v>0</v>
      </c>
      <c r="AA3" s="3">
        <v>1</v>
      </c>
      <c r="AB3" s="3" t="s">
        <v>23</v>
      </c>
      <c r="AC3" s="3" t="s">
        <v>24</v>
      </c>
    </row>
    <row r="4" spans="1:30" x14ac:dyDescent="0.25">
      <c r="A4" t="s">
        <v>25</v>
      </c>
      <c r="B4">
        <v>75</v>
      </c>
      <c r="C4">
        <v>0</v>
      </c>
      <c r="D4">
        <v>107</v>
      </c>
      <c r="E4">
        <v>54</v>
      </c>
      <c r="F4">
        <v>7</v>
      </c>
      <c r="G4">
        <f t="shared" ref="G4:G5" si="0">SUM(D4:F4)</f>
        <v>168</v>
      </c>
      <c r="H4">
        <f>D4*100/G4</f>
        <v>63.69047619047619</v>
      </c>
      <c r="I4">
        <f t="shared" ref="I4:I7" si="1">E4*100/G4</f>
        <v>32.142857142857146</v>
      </c>
      <c r="J4">
        <f t="shared" ref="J4:J7" si="2">F4*100/G4</f>
        <v>4.166666666666667</v>
      </c>
      <c r="K4">
        <f t="shared" ref="K4:K5" si="3">SUM(H4:J4)</f>
        <v>100.00000000000001</v>
      </c>
      <c r="M4">
        <v>62</v>
      </c>
      <c r="N4">
        <v>35</v>
      </c>
      <c r="O4">
        <v>17</v>
      </c>
      <c r="P4">
        <f t="shared" ref="P4:P5" si="4">SUM(M4:O4)</f>
        <v>114</v>
      </c>
      <c r="Q4">
        <f t="shared" ref="Q4:Q5" si="5">M4*100/P4</f>
        <v>54.385964912280699</v>
      </c>
      <c r="R4">
        <f t="shared" ref="R4:R5" si="6">N4*100/P4</f>
        <v>30.701754385964911</v>
      </c>
      <c r="S4">
        <f t="shared" ref="S4:S5" si="7">O4*100/P4</f>
        <v>14.912280701754385</v>
      </c>
      <c r="T4">
        <f t="shared" ref="T4:T7" si="8">SUM(Q4:S4)</f>
        <v>100</v>
      </c>
      <c r="V4">
        <v>63</v>
      </c>
      <c r="W4">
        <v>37</v>
      </c>
      <c r="X4">
        <v>14</v>
      </c>
      <c r="Y4">
        <f t="shared" ref="Y4:Y5" si="9">SUM(V4:X4)</f>
        <v>114</v>
      </c>
      <c r="Z4">
        <f t="shared" ref="Z4:Z5" si="10">V4*100/Y4</f>
        <v>55.263157894736842</v>
      </c>
      <c r="AA4">
        <f t="shared" ref="AA4:AA5" si="11">W4*100/Y4</f>
        <v>32.456140350877192</v>
      </c>
      <c r="AB4">
        <f t="shared" ref="AB4:AB5" si="12">X4*100/Y4</f>
        <v>12.280701754385966</v>
      </c>
      <c r="AC4">
        <f t="shared" ref="AC4:AC7" si="13">SUM(Z4:AB4)</f>
        <v>100</v>
      </c>
      <c r="AD4">
        <f>G4+P4+Y4</f>
        <v>396</v>
      </c>
    </row>
    <row r="5" spans="1:30" x14ac:dyDescent="0.25">
      <c r="C5">
        <v>90</v>
      </c>
      <c r="D5">
        <v>96</v>
      </c>
      <c r="E5">
        <v>7</v>
      </c>
      <c r="F5">
        <v>0</v>
      </c>
      <c r="G5">
        <f t="shared" si="0"/>
        <v>103</v>
      </c>
      <c r="H5">
        <f t="shared" ref="H5:H7" si="14">D5*100/G5</f>
        <v>93.203883495145632</v>
      </c>
      <c r="I5">
        <f t="shared" si="1"/>
        <v>6.7961165048543686</v>
      </c>
      <c r="J5">
        <f t="shared" si="2"/>
        <v>0</v>
      </c>
      <c r="K5">
        <f t="shared" si="3"/>
        <v>100</v>
      </c>
      <c r="M5">
        <v>111</v>
      </c>
      <c r="N5">
        <v>9</v>
      </c>
      <c r="O5">
        <v>1</v>
      </c>
      <c r="P5">
        <f t="shared" si="4"/>
        <v>121</v>
      </c>
      <c r="Q5">
        <f t="shared" si="5"/>
        <v>91.735537190082638</v>
      </c>
      <c r="R5">
        <f t="shared" si="6"/>
        <v>7.4380165289256199</v>
      </c>
      <c r="S5">
        <f t="shared" si="7"/>
        <v>0.82644628099173556</v>
      </c>
      <c r="T5">
        <f t="shared" si="8"/>
        <v>99.999999999999986</v>
      </c>
      <c r="V5">
        <v>97</v>
      </c>
      <c r="W5">
        <v>11</v>
      </c>
      <c r="X5">
        <v>0</v>
      </c>
      <c r="Y5">
        <f t="shared" si="9"/>
        <v>108</v>
      </c>
      <c r="Z5">
        <f t="shared" si="10"/>
        <v>89.81481481481481</v>
      </c>
      <c r="AA5">
        <f t="shared" si="11"/>
        <v>10.185185185185185</v>
      </c>
      <c r="AB5">
        <f t="shared" si="12"/>
        <v>0</v>
      </c>
      <c r="AC5">
        <f t="shared" si="13"/>
        <v>100</v>
      </c>
      <c r="AD5">
        <f t="shared" ref="AD5:AD7" si="15">G5+P5+Y5</f>
        <v>332</v>
      </c>
    </row>
    <row r="6" spans="1:30" x14ac:dyDescent="0.25">
      <c r="B6">
        <v>150</v>
      </c>
      <c r="C6" s="4">
        <v>0</v>
      </c>
      <c r="D6">
        <v>7</v>
      </c>
      <c r="E6">
        <v>52</v>
      </c>
      <c r="F6">
        <v>46</v>
      </c>
      <c r="G6">
        <f t="shared" ref="G6:G7" si="16">SUM(D6:F6)</f>
        <v>105</v>
      </c>
      <c r="H6">
        <f t="shared" si="14"/>
        <v>6.666666666666667</v>
      </c>
      <c r="I6">
        <f t="shared" si="1"/>
        <v>49.523809523809526</v>
      </c>
      <c r="J6">
        <f t="shared" si="2"/>
        <v>43.80952380952381</v>
      </c>
      <c r="K6">
        <f>H6+I6+J6</f>
        <v>100</v>
      </c>
      <c r="M6">
        <v>13</v>
      </c>
      <c r="N6">
        <v>63</v>
      </c>
      <c r="O6">
        <v>36</v>
      </c>
      <c r="P6">
        <f>AVERAGE(SUM(M6:O6))</f>
        <v>112</v>
      </c>
      <c r="Q6">
        <f>M6*100/P6</f>
        <v>11.607142857142858</v>
      </c>
      <c r="R6">
        <f>N6*100/P6</f>
        <v>56.25</v>
      </c>
      <c r="S6">
        <f>O6*100/P6</f>
        <v>32.142857142857146</v>
      </c>
      <c r="T6">
        <f t="shared" si="8"/>
        <v>100</v>
      </c>
      <c r="V6">
        <v>11</v>
      </c>
      <c r="W6">
        <v>65</v>
      </c>
      <c r="X6">
        <v>29</v>
      </c>
      <c r="Y6">
        <f>SUM(V6:X6)</f>
        <v>105</v>
      </c>
      <c r="Z6">
        <f>V6*100/Y6</f>
        <v>10.476190476190476</v>
      </c>
      <c r="AA6">
        <f>W6*100/Y6</f>
        <v>61.904761904761905</v>
      </c>
      <c r="AB6">
        <f>X6*100/Y6</f>
        <v>27.61904761904762</v>
      </c>
      <c r="AC6">
        <f t="shared" si="13"/>
        <v>100</v>
      </c>
      <c r="AD6">
        <f t="shared" si="15"/>
        <v>322</v>
      </c>
    </row>
    <row r="7" spans="1:30" x14ac:dyDescent="0.25">
      <c r="C7" s="4">
        <v>90</v>
      </c>
      <c r="D7">
        <v>89</v>
      </c>
      <c r="E7">
        <v>37</v>
      </c>
      <c r="F7">
        <v>6</v>
      </c>
      <c r="G7">
        <f t="shared" si="16"/>
        <v>132</v>
      </c>
      <c r="H7">
        <f t="shared" si="14"/>
        <v>67.424242424242422</v>
      </c>
      <c r="I7">
        <f t="shared" si="1"/>
        <v>28.030303030303031</v>
      </c>
      <c r="J7">
        <f t="shared" si="2"/>
        <v>4.5454545454545459</v>
      </c>
      <c r="K7">
        <f>H7+I7+J7</f>
        <v>100</v>
      </c>
      <c r="M7">
        <v>75</v>
      </c>
      <c r="N7">
        <v>33</v>
      </c>
      <c r="O7">
        <v>2</v>
      </c>
      <c r="P7">
        <f>SUM(M7:O7)</f>
        <v>110</v>
      </c>
      <c r="Q7">
        <f>M7*100/P7</f>
        <v>68.181818181818187</v>
      </c>
      <c r="R7">
        <f>N7*100/P7</f>
        <v>30</v>
      </c>
      <c r="S7">
        <f>O7*100/P7</f>
        <v>1.8181818181818181</v>
      </c>
      <c r="T7">
        <f t="shared" si="8"/>
        <v>100</v>
      </c>
      <c r="V7">
        <v>74</v>
      </c>
      <c r="W7">
        <v>36</v>
      </c>
      <c r="X7">
        <v>9</v>
      </c>
      <c r="Y7">
        <f>SUM(V7:X7)</f>
        <v>119</v>
      </c>
      <c r="Z7">
        <f>V7*100/Y7</f>
        <v>62.184873949579831</v>
      </c>
      <c r="AA7">
        <f>W7*100/Y7</f>
        <v>30.252100840336134</v>
      </c>
      <c r="AB7">
        <f>X7*100/Y7</f>
        <v>7.5630252100840334</v>
      </c>
      <c r="AC7">
        <f t="shared" si="13"/>
        <v>100</v>
      </c>
      <c r="AD7">
        <f t="shared" si="15"/>
        <v>361</v>
      </c>
    </row>
    <row r="9" spans="1:30" x14ac:dyDescent="0.25">
      <c r="D9" s="7" t="s">
        <v>21</v>
      </c>
      <c r="E9" s="7"/>
      <c r="F9" s="7"/>
      <c r="G9" s="7"/>
      <c r="H9" s="7"/>
      <c r="I9" s="7"/>
      <c r="J9" s="7"/>
      <c r="K9" s="7"/>
      <c r="L9" s="7"/>
    </row>
    <row r="10" spans="1:30" ht="17.25" x14ac:dyDescent="0.25">
      <c r="B10" t="s">
        <v>15</v>
      </c>
      <c r="C10" t="s">
        <v>22</v>
      </c>
      <c r="D10" s="7">
        <v>0</v>
      </c>
      <c r="E10" s="7"/>
      <c r="F10" s="7"/>
      <c r="G10" s="7">
        <v>1</v>
      </c>
      <c r="H10" s="7"/>
      <c r="I10" s="7"/>
      <c r="J10" s="7" t="s">
        <v>26</v>
      </c>
      <c r="K10" s="7"/>
      <c r="L10" s="7"/>
    </row>
    <row r="11" spans="1:30" x14ac:dyDescent="0.25">
      <c r="A11" t="s">
        <v>25</v>
      </c>
      <c r="B11">
        <v>75</v>
      </c>
      <c r="C11">
        <v>0</v>
      </c>
      <c r="D11">
        <v>63.69047619047619</v>
      </c>
      <c r="E11">
        <v>54.385964912280699</v>
      </c>
      <c r="F11">
        <v>55.263157894736842</v>
      </c>
      <c r="G11">
        <v>32.142857142857146</v>
      </c>
      <c r="H11">
        <v>30.701754385964911</v>
      </c>
      <c r="I11" s="2">
        <v>32.456140350877192</v>
      </c>
      <c r="J11" s="2">
        <v>4.166666666666667</v>
      </c>
      <c r="K11">
        <v>14.912280701754385</v>
      </c>
      <c r="L11">
        <v>12.280701754385966</v>
      </c>
    </row>
    <row r="12" spans="1:30" x14ac:dyDescent="0.25">
      <c r="C12">
        <v>90</v>
      </c>
      <c r="D12">
        <v>93.203883495145632</v>
      </c>
      <c r="E12">
        <v>91.735537190082638</v>
      </c>
      <c r="F12">
        <v>89.81481481481481</v>
      </c>
      <c r="G12">
        <v>6.7961165048543686</v>
      </c>
      <c r="H12">
        <v>7.4380165289256199</v>
      </c>
      <c r="I12" s="2">
        <v>10.185185185185185</v>
      </c>
      <c r="J12" s="2">
        <v>0</v>
      </c>
      <c r="K12">
        <v>0.82644628099173556</v>
      </c>
      <c r="L12">
        <v>0</v>
      </c>
    </row>
    <row r="13" spans="1:30" x14ac:dyDescent="0.25">
      <c r="B13">
        <v>150</v>
      </c>
      <c r="C13">
        <v>0</v>
      </c>
      <c r="D13">
        <v>6.666666666666667</v>
      </c>
      <c r="E13">
        <v>11.607142857142858</v>
      </c>
      <c r="F13">
        <v>10.476190476190476</v>
      </c>
      <c r="G13">
        <v>49.523809523809526</v>
      </c>
      <c r="H13">
        <v>56.25</v>
      </c>
      <c r="I13">
        <v>61.904761904761905</v>
      </c>
      <c r="J13">
        <v>43.80952380952381</v>
      </c>
      <c r="K13">
        <v>32.142857142857146</v>
      </c>
      <c r="L13">
        <v>27.61904761904762</v>
      </c>
    </row>
    <row r="14" spans="1:30" x14ac:dyDescent="0.25">
      <c r="C14">
        <v>90</v>
      </c>
      <c r="D14">
        <v>67.424242424242422</v>
      </c>
      <c r="E14">
        <v>68.181818181818187</v>
      </c>
      <c r="F14">
        <v>62.184873949579831</v>
      </c>
      <c r="G14">
        <v>28.030303030303031</v>
      </c>
      <c r="H14">
        <v>30</v>
      </c>
      <c r="I14">
        <v>30.252100840336134</v>
      </c>
      <c r="J14">
        <v>4.5454545454545459</v>
      </c>
      <c r="K14">
        <v>1.8181818181818181</v>
      </c>
      <c r="L14">
        <v>7.5630252100840334</v>
      </c>
    </row>
    <row r="16" spans="1:30" x14ac:dyDescent="0.25">
      <c r="I16" s="2"/>
      <c r="J16" s="2"/>
      <c r="R16" s="2"/>
      <c r="S16" s="2"/>
      <c r="AA16" s="2"/>
      <c r="AB16" s="2"/>
    </row>
    <row r="17" spans="9:28" x14ac:dyDescent="0.25">
      <c r="I17" s="2"/>
      <c r="J17" s="2"/>
      <c r="R17" s="2"/>
      <c r="S17" s="2"/>
      <c r="AA17" s="2"/>
      <c r="AB17" s="2"/>
    </row>
    <row r="18" spans="9:28" x14ac:dyDescent="0.25">
      <c r="I18" s="2"/>
      <c r="J18" s="2"/>
      <c r="R18" s="2"/>
      <c r="S18" s="2"/>
      <c r="AA18" s="2"/>
      <c r="AB18" s="2"/>
    </row>
    <row r="19" spans="9:28" x14ac:dyDescent="0.25">
      <c r="I19" s="2"/>
      <c r="J19" s="2"/>
      <c r="R19" s="2"/>
      <c r="S19" s="2"/>
      <c r="AA19" s="2"/>
      <c r="AB19" s="2"/>
    </row>
    <row r="20" spans="9:28" x14ac:dyDescent="0.25">
      <c r="I20" s="2"/>
      <c r="J20" s="2"/>
      <c r="R20" s="2"/>
      <c r="S20" s="2"/>
      <c r="AA20" s="2"/>
      <c r="AB20" s="2"/>
    </row>
    <row r="21" spans="9:28" x14ac:dyDescent="0.25">
      <c r="I21" s="2"/>
      <c r="J21" s="2"/>
      <c r="R21" s="2"/>
      <c r="S21" s="2"/>
      <c r="AA21" s="2"/>
      <c r="AB21" s="2"/>
    </row>
    <row r="22" spans="9:28" x14ac:dyDescent="0.25">
      <c r="I22" s="2"/>
      <c r="J22" s="2"/>
      <c r="R22" s="2"/>
      <c r="S22" s="2"/>
      <c r="AA22" s="2"/>
      <c r="AB22" s="2"/>
    </row>
    <row r="23" spans="9:28" x14ac:dyDescent="0.25">
      <c r="I23" s="2"/>
      <c r="J23" s="2"/>
      <c r="R23" s="2"/>
      <c r="S23" s="2"/>
      <c r="AA23" s="2"/>
      <c r="AB23" s="2"/>
    </row>
    <row r="24" spans="9:28" x14ac:dyDescent="0.25">
      <c r="I24" s="2"/>
      <c r="J24" s="2"/>
      <c r="R24" s="2"/>
      <c r="S24" s="2"/>
      <c r="AA24" s="2"/>
      <c r="AB24" s="2"/>
    </row>
    <row r="25" spans="9:28" x14ac:dyDescent="0.25">
      <c r="I25" s="2"/>
      <c r="J25" s="2"/>
      <c r="R25" s="2"/>
      <c r="S25" s="2"/>
      <c r="AA25" s="2"/>
      <c r="AB25" s="2"/>
    </row>
  </sheetData>
  <mergeCells count="12">
    <mergeCell ref="V2:Y2"/>
    <mergeCell ref="Z2:AC2"/>
    <mergeCell ref="V1:AC1"/>
    <mergeCell ref="D9:L9"/>
    <mergeCell ref="D10:F10"/>
    <mergeCell ref="G10:I10"/>
    <mergeCell ref="J10:L10"/>
    <mergeCell ref="M1:T1"/>
    <mergeCell ref="D2:G2"/>
    <mergeCell ref="H2:K2"/>
    <mergeCell ref="M2:P2"/>
    <mergeCell ref="Q2:T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workbookViewId="0">
      <selection activeCell="L29" sqref="L29"/>
    </sheetView>
  </sheetViews>
  <sheetFormatPr defaultRowHeight="15" x14ac:dyDescent="0.25"/>
  <cols>
    <col min="1" max="2" width="9.140625" style="4"/>
    <col min="3" max="3" width="13.140625" style="4" customWidth="1"/>
    <col min="4" max="29" width="9.140625" style="4"/>
    <col min="30" max="30" width="18.42578125" style="4" customWidth="1"/>
    <col min="31" max="16384" width="9.140625" style="4"/>
  </cols>
  <sheetData>
    <row r="1" spans="1:30" x14ac:dyDescent="0.25">
      <c r="D1" s="7" t="s">
        <v>18</v>
      </c>
      <c r="E1" s="7"/>
      <c r="F1" s="7"/>
      <c r="G1" s="7"/>
      <c r="H1" s="7"/>
      <c r="I1" s="7"/>
      <c r="J1" s="7"/>
      <c r="M1" s="7" t="s">
        <v>1</v>
      </c>
      <c r="N1" s="7"/>
      <c r="O1" s="7"/>
      <c r="P1" s="7"/>
      <c r="Q1" s="7"/>
      <c r="R1" s="7"/>
      <c r="S1" s="7"/>
      <c r="V1" s="7" t="s">
        <v>2</v>
      </c>
      <c r="W1" s="7"/>
      <c r="X1" s="7"/>
      <c r="Y1" s="7"/>
      <c r="Z1" s="7"/>
      <c r="AA1" s="7"/>
      <c r="AB1" s="7"/>
      <c r="AD1" s="4" t="s">
        <v>19</v>
      </c>
    </row>
    <row r="2" spans="1:30" x14ac:dyDescent="0.25">
      <c r="D2" s="7" t="s">
        <v>20</v>
      </c>
      <c r="E2" s="7"/>
      <c r="F2" s="7"/>
      <c r="G2" s="7"/>
      <c r="H2" s="7" t="s">
        <v>21</v>
      </c>
      <c r="I2" s="7"/>
      <c r="J2" s="7"/>
      <c r="K2" s="7"/>
      <c r="M2" s="7" t="s">
        <v>20</v>
      </c>
      <c r="N2" s="7"/>
      <c r="O2" s="7"/>
      <c r="P2" s="7"/>
      <c r="Q2" s="7" t="s">
        <v>21</v>
      </c>
      <c r="R2" s="7"/>
      <c r="S2" s="7"/>
      <c r="T2" s="7"/>
      <c r="V2" s="7" t="s">
        <v>20</v>
      </c>
      <c r="W2" s="7"/>
      <c r="X2" s="7"/>
      <c r="Y2" s="7"/>
      <c r="Z2" s="7" t="s">
        <v>21</v>
      </c>
      <c r="AA2" s="7"/>
      <c r="AB2" s="7"/>
      <c r="AC2" s="7"/>
    </row>
    <row r="3" spans="1:30" ht="17.25" x14ac:dyDescent="0.25">
      <c r="A3" s="4" t="s">
        <v>15</v>
      </c>
      <c r="C3" s="4" t="s">
        <v>22</v>
      </c>
      <c r="D3" s="5">
        <v>0</v>
      </c>
      <c r="E3" s="5">
        <v>1</v>
      </c>
      <c r="F3" s="5" t="s">
        <v>23</v>
      </c>
      <c r="G3" s="4" t="s">
        <v>24</v>
      </c>
      <c r="H3" s="5">
        <v>0</v>
      </c>
      <c r="I3" s="5">
        <v>1</v>
      </c>
      <c r="J3" s="5" t="s">
        <v>23</v>
      </c>
      <c r="K3" s="5" t="s">
        <v>24</v>
      </c>
      <c r="M3" s="5">
        <v>0</v>
      </c>
      <c r="N3" s="5">
        <v>1</v>
      </c>
      <c r="O3" s="5" t="s">
        <v>23</v>
      </c>
      <c r="P3" s="4" t="s">
        <v>24</v>
      </c>
      <c r="Q3" s="5">
        <v>0</v>
      </c>
      <c r="R3" s="5">
        <v>1</v>
      </c>
      <c r="S3" s="5" t="s">
        <v>23</v>
      </c>
      <c r="T3" s="5" t="s">
        <v>24</v>
      </c>
      <c r="V3" s="5">
        <v>0</v>
      </c>
      <c r="W3" s="5">
        <v>1</v>
      </c>
      <c r="X3" s="5" t="s">
        <v>23</v>
      </c>
      <c r="Y3" s="4" t="s">
        <v>24</v>
      </c>
      <c r="Z3" s="5">
        <v>0</v>
      </c>
      <c r="AA3" s="5">
        <v>1</v>
      </c>
      <c r="AB3" s="5" t="s">
        <v>23</v>
      </c>
      <c r="AC3" s="5" t="s">
        <v>24</v>
      </c>
    </row>
    <row r="4" spans="1:30" x14ac:dyDescent="0.25">
      <c r="A4" s="4">
        <v>75</v>
      </c>
      <c r="B4" s="4" t="s">
        <v>27</v>
      </c>
      <c r="C4" s="4">
        <v>0</v>
      </c>
      <c r="D4" s="6">
        <v>52</v>
      </c>
      <c r="E4" s="6">
        <v>52</v>
      </c>
      <c r="F4" s="6">
        <v>15</v>
      </c>
      <c r="G4" s="4">
        <f>SUM(D4:F4)</f>
        <v>119</v>
      </c>
      <c r="H4" s="4">
        <f>D4*100/G4</f>
        <v>43.69747899159664</v>
      </c>
      <c r="I4" s="4">
        <f t="shared" ref="I4:I9" si="0">E4*100/G4</f>
        <v>43.69747899159664</v>
      </c>
      <c r="J4" s="4">
        <f t="shared" ref="J4:J9" si="1">F4*100/G4</f>
        <v>12.605042016806722</v>
      </c>
      <c r="K4" s="4">
        <f t="shared" ref="K4:K9" si="2">SUM(H4:J4)</f>
        <v>100</v>
      </c>
      <c r="M4" s="4">
        <v>55</v>
      </c>
      <c r="N4" s="4">
        <v>47</v>
      </c>
      <c r="O4" s="4">
        <v>16</v>
      </c>
      <c r="P4" s="4">
        <f t="shared" ref="P4:P9" si="3">SUM(M4:O4)</f>
        <v>118</v>
      </c>
      <c r="Q4" s="4">
        <f t="shared" ref="Q4:Q8" si="4">M4*100/P4</f>
        <v>46.610169491525426</v>
      </c>
      <c r="R4" s="4">
        <f t="shared" ref="R4:R9" si="5">N4*100/P4</f>
        <v>39.83050847457627</v>
      </c>
      <c r="S4" s="4">
        <f t="shared" ref="S4:S9" si="6">O4*100/P4</f>
        <v>13.559322033898304</v>
      </c>
      <c r="T4" s="4">
        <f>SUM(Q4:S4)</f>
        <v>100</v>
      </c>
      <c r="V4" s="4">
        <v>46</v>
      </c>
      <c r="W4" s="4">
        <v>40</v>
      </c>
      <c r="X4" s="4">
        <v>17</v>
      </c>
      <c r="Y4" s="4">
        <f>SUM(V4:X4)</f>
        <v>103</v>
      </c>
      <c r="Z4" s="4">
        <f>V4*100/Y4</f>
        <v>44.660194174757279</v>
      </c>
      <c r="AA4" s="4">
        <f>W4*100/Y4</f>
        <v>38.834951456310677</v>
      </c>
      <c r="AB4" s="4">
        <f>X4*100/Y4</f>
        <v>16.50485436893204</v>
      </c>
      <c r="AC4" s="4">
        <f>SUM(Z4:AB4)</f>
        <v>100</v>
      </c>
      <c r="AD4" s="4">
        <f>Y4+P4+G4</f>
        <v>340</v>
      </c>
    </row>
    <row r="5" spans="1:30" x14ac:dyDescent="0.25">
      <c r="C5" s="4">
        <v>90</v>
      </c>
      <c r="D5" s="6">
        <v>91</v>
      </c>
      <c r="E5" s="6">
        <v>13</v>
      </c>
      <c r="F5" s="6">
        <v>2</v>
      </c>
      <c r="G5" s="4">
        <f>SUM(D5:F5)</f>
        <v>106</v>
      </c>
      <c r="H5" s="4">
        <f t="shared" ref="H5:H9" si="7">D5*100/G5</f>
        <v>85.84905660377359</v>
      </c>
      <c r="I5" s="4">
        <f t="shared" si="0"/>
        <v>12.264150943396226</v>
      </c>
      <c r="J5" s="4">
        <f t="shared" si="1"/>
        <v>1.8867924528301887</v>
      </c>
      <c r="K5" s="4">
        <f t="shared" si="2"/>
        <v>100.00000000000001</v>
      </c>
      <c r="M5" s="4">
        <v>93</v>
      </c>
      <c r="N5" s="4">
        <v>18</v>
      </c>
      <c r="O5" s="4">
        <v>3</v>
      </c>
      <c r="P5" s="4">
        <f t="shared" si="3"/>
        <v>114</v>
      </c>
      <c r="Q5" s="4">
        <f t="shared" si="4"/>
        <v>81.578947368421055</v>
      </c>
      <c r="R5" s="4">
        <f t="shared" si="5"/>
        <v>15.789473684210526</v>
      </c>
      <c r="S5" s="4">
        <f t="shared" si="6"/>
        <v>2.6315789473684212</v>
      </c>
      <c r="T5" s="4">
        <f>SUM(Q5:S5)</f>
        <v>100</v>
      </c>
      <c r="V5" s="4">
        <v>97</v>
      </c>
      <c r="W5" s="4">
        <v>18</v>
      </c>
      <c r="X5" s="4">
        <v>2</v>
      </c>
      <c r="Y5" s="4">
        <f>SUM(V5:X5)</f>
        <v>117</v>
      </c>
      <c r="Z5" s="4">
        <f>V5*100/Y5</f>
        <v>82.90598290598291</v>
      </c>
      <c r="AA5" s="4">
        <f>W5*100/Y5</f>
        <v>15.384615384615385</v>
      </c>
      <c r="AB5" s="4">
        <f>X5*100/Y5</f>
        <v>1.7094017094017093</v>
      </c>
      <c r="AC5" s="4">
        <f>SUM(Z5:AB5)</f>
        <v>100</v>
      </c>
      <c r="AD5" s="4">
        <f>Y5+P5+G5</f>
        <v>337</v>
      </c>
    </row>
    <row r="6" spans="1:30" x14ac:dyDescent="0.25">
      <c r="B6" s="4" t="s">
        <v>28</v>
      </c>
      <c r="C6" s="4">
        <v>0</v>
      </c>
      <c r="D6" s="4">
        <v>59</v>
      </c>
      <c r="E6" s="4">
        <v>41</v>
      </c>
      <c r="F6" s="4">
        <v>12</v>
      </c>
      <c r="G6" s="4">
        <f t="shared" ref="G6:G7" si="8">SUM(D6:F6)</f>
        <v>112</v>
      </c>
      <c r="H6" s="4">
        <f t="shared" si="7"/>
        <v>52.678571428571431</v>
      </c>
      <c r="I6" s="4">
        <f t="shared" si="0"/>
        <v>36.607142857142854</v>
      </c>
      <c r="J6" s="4">
        <f t="shared" si="1"/>
        <v>10.714285714285714</v>
      </c>
      <c r="K6" s="4">
        <f t="shared" si="2"/>
        <v>99.999999999999986</v>
      </c>
      <c r="M6" s="4">
        <v>62</v>
      </c>
      <c r="N6" s="4">
        <v>30</v>
      </c>
      <c r="O6" s="4">
        <v>16</v>
      </c>
      <c r="P6" s="4">
        <f t="shared" si="3"/>
        <v>108</v>
      </c>
      <c r="Q6" s="4">
        <f t="shared" si="4"/>
        <v>57.407407407407405</v>
      </c>
      <c r="R6" s="4">
        <f t="shared" si="5"/>
        <v>27.777777777777779</v>
      </c>
      <c r="S6" s="4">
        <f t="shared" si="6"/>
        <v>14.814814814814815</v>
      </c>
      <c r="T6" s="4">
        <f>SUM(Q6:S6)</f>
        <v>100</v>
      </c>
      <c r="V6" s="4">
        <v>62</v>
      </c>
      <c r="W6" s="4">
        <v>39</v>
      </c>
      <c r="X6" s="4">
        <v>13</v>
      </c>
      <c r="Y6" s="4">
        <f>SUM(V6:X6)</f>
        <v>114</v>
      </c>
      <c r="Z6" s="4">
        <f>V6*100/Y6</f>
        <v>54.385964912280699</v>
      </c>
      <c r="AA6" s="4">
        <f>W6*100/Y6</f>
        <v>34.210526315789473</v>
      </c>
      <c r="AB6" s="4">
        <f>X6*100/Y6</f>
        <v>11.403508771929825</v>
      </c>
      <c r="AC6" s="4">
        <f>SUM(Z6:AB6)</f>
        <v>99.999999999999986</v>
      </c>
      <c r="AD6" s="4">
        <f t="shared" ref="AD6:AD9" si="9">G6+P6+Y6</f>
        <v>334</v>
      </c>
    </row>
    <row r="7" spans="1:30" x14ac:dyDescent="0.25">
      <c r="C7" s="4">
        <v>90</v>
      </c>
      <c r="D7" s="4">
        <v>93</v>
      </c>
      <c r="E7" s="4">
        <v>16</v>
      </c>
      <c r="F7" s="4">
        <v>4</v>
      </c>
      <c r="G7" s="4">
        <f t="shared" si="8"/>
        <v>113</v>
      </c>
      <c r="H7" s="4">
        <f t="shared" si="7"/>
        <v>82.30088495575221</v>
      </c>
      <c r="I7" s="4">
        <f t="shared" si="0"/>
        <v>14.159292035398231</v>
      </c>
      <c r="J7" s="4">
        <f t="shared" si="1"/>
        <v>3.5398230088495577</v>
      </c>
      <c r="K7" s="4">
        <f t="shared" si="2"/>
        <v>99.999999999999986</v>
      </c>
      <c r="M7" s="4">
        <v>96</v>
      </c>
      <c r="N7" s="4">
        <v>15</v>
      </c>
      <c r="O7" s="4">
        <v>1</v>
      </c>
      <c r="P7" s="4">
        <f t="shared" si="3"/>
        <v>112</v>
      </c>
      <c r="Q7" s="4">
        <f t="shared" si="4"/>
        <v>85.714285714285708</v>
      </c>
      <c r="R7" s="4">
        <f t="shared" si="5"/>
        <v>13.392857142857142</v>
      </c>
      <c r="S7" s="4">
        <f t="shared" si="6"/>
        <v>0.8928571428571429</v>
      </c>
      <c r="T7" s="4">
        <f>SUM(Q7:S7)</f>
        <v>99.999999999999986</v>
      </c>
      <c r="V7" s="4">
        <v>109</v>
      </c>
      <c r="W7" s="4">
        <v>8</v>
      </c>
      <c r="X7" s="4">
        <v>2</v>
      </c>
      <c r="Y7" s="4">
        <f>SUM(V7:X7)</f>
        <v>119</v>
      </c>
      <c r="Z7" s="4">
        <f>V7*100/Y7</f>
        <v>91.596638655462186</v>
      </c>
      <c r="AA7" s="4">
        <f>W7*100/Y7</f>
        <v>6.7226890756302522</v>
      </c>
      <c r="AB7" s="4">
        <f>X7*100/Y7</f>
        <v>1.680672268907563</v>
      </c>
      <c r="AC7" s="4">
        <f>SUM(Z7:AB7)</f>
        <v>100</v>
      </c>
      <c r="AD7" s="4">
        <f t="shared" si="9"/>
        <v>344</v>
      </c>
    </row>
    <row r="8" spans="1:30" x14ac:dyDescent="0.25">
      <c r="B8" s="4" t="s">
        <v>29</v>
      </c>
      <c r="C8" s="4">
        <v>0</v>
      </c>
      <c r="D8" s="4">
        <v>71</v>
      </c>
      <c r="E8" s="4">
        <v>38</v>
      </c>
      <c r="F8" s="4">
        <v>6</v>
      </c>
      <c r="G8" s="4">
        <f>SUM(D8:F8)</f>
        <v>115</v>
      </c>
      <c r="H8" s="4">
        <f t="shared" si="7"/>
        <v>61.739130434782609</v>
      </c>
      <c r="I8" s="4">
        <f t="shared" si="0"/>
        <v>33.043478260869563</v>
      </c>
      <c r="J8" s="4">
        <f t="shared" si="1"/>
        <v>5.2173913043478262</v>
      </c>
      <c r="K8" s="4">
        <f t="shared" si="2"/>
        <v>100</v>
      </c>
      <c r="M8" s="4">
        <v>71</v>
      </c>
      <c r="N8" s="4">
        <v>37</v>
      </c>
      <c r="O8" s="4">
        <v>4</v>
      </c>
      <c r="P8" s="4">
        <f t="shared" si="3"/>
        <v>112</v>
      </c>
      <c r="Q8" s="4">
        <f t="shared" si="4"/>
        <v>63.392857142857146</v>
      </c>
      <c r="R8" s="4">
        <f t="shared" si="5"/>
        <v>33.035714285714285</v>
      </c>
      <c r="S8" s="4">
        <f t="shared" si="6"/>
        <v>3.5714285714285716</v>
      </c>
      <c r="T8" s="4">
        <f t="shared" ref="T8:T9" si="10">SUM(Q8:S8)</f>
        <v>100</v>
      </c>
      <c r="V8" s="4">
        <v>77</v>
      </c>
      <c r="W8" s="4">
        <v>38</v>
      </c>
      <c r="X8" s="4">
        <v>7</v>
      </c>
      <c r="Y8" s="4">
        <f>SUM(V8:X8)</f>
        <v>122</v>
      </c>
      <c r="Z8" s="4">
        <f>V8*100/Y8</f>
        <v>63.114754098360656</v>
      </c>
      <c r="AA8" s="4">
        <f>W8*100/Y8</f>
        <v>31.147540983606557</v>
      </c>
      <c r="AB8" s="4">
        <f>X8*100/Y8</f>
        <v>5.7377049180327866</v>
      </c>
      <c r="AC8" s="4">
        <f t="shared" ref="AC8:AC9" si="11">SUM(Z8:AB8)</f>
        <v>100</v>
      </c>
      <c r="AD8" s="4">
        <f t="shared" si="9"/>
        <v>349</v>
      </c>
    </row>
    <row r="9" spans="1:30" x14ac:dyDescent="0.25">
      <c r="C9" s="4">
        <v>90</v>
      </c>
      <c r="D9" s="4">
        <v>103</v>
      </c>
      <c r="E9" s="4">
        <v>7</v>
      </c>
      <c r="F9" s="4">
        <v>2</v>
      </c>
      <c r="G9" s="4">
        <f>SUM(D9:F9)</f>
        <v>112</v>
      </c>
      <c r="H9" s="4">
        <f t="shared" si="7"/>
        <v>91.964285714285708</v>
      </c>
      <c r="I9" s="4">
        <f t="shared" si="0"/>
        <v>6.25</v>
      </c>
      <c r="J9" s="4">
        <f t="shared" si="1"/>
        <v>1.7857142857142858</v>
      </c>
      <c r="K9" s="4">
        <f t="shared" si="2"/>
        <v>100</v>
      </c>
      <c r="M9" s="4">
        <v>110</v>
      </c>
      <c r="N9" s="4">
        <v>10</v>
      </c>
      <c r="O9" s="4">
        <v>1</v>
      </c>
      <c r="P9" s="4">
        <f t="shared" si="3"/>
        <v>121</v>
      </c>
      <c r="Q9" s="4">
        <f>M9*100/P9</f>
        <v>90.909090909090907</v>
      </c>
      <c r="R9" s="4">
        <f t="shared" si="5"/>
        <v>8.2644628099173545</v>
      </c>
      <c r="S9" s="4">
        <f t="shared" si="6"/>
        <v>0.82644628099173556</v>
      </c>
      <c r="T9" s="4">
        <f t="shared" si="10"/>
        <v>99.999999999999986</v>
      </c>
      <c r="V9" s="4">
        <v>112</v>
      </c>
      <c r="W9" s="4">
        <v>10</v>
      </c>
      <c r="X9" s="4">
        <v>1</v>
      </c>
      <c r="Y9" s="4">
        <f t="shared" ref="Y9" si="12">SUM(V9:X9)</f>
        <v>123</v>
      </c>
      <c r="Z9" s="4">
        <f t="shared" ref="Z9" si="13">V9*100/Y9</f>
        <v>91.056910569105696</v>
      </c>
      <c r="AA9" s="4">
        <f t="shared" ref="AA9" si="14">W9*100/Y9</f>
        <v>8.1300813008130088</v>
      </c>
      <c r="AB9" s="4">
        <f t="shared" ref="AB9" si="15">X9*100/Y9</f>
        <v>0.81300813008130079</v>
      </c>
      <c r="AC9" s="4">
        <f t="shared" si="11"/>
        <v>100</v>
      </c>
      <c r="AD9" s="4">
        <f t="shared" si="9"/>
        <v>356</v>
      </c>
    </row>
    <row r="11" spans="1:30" x14ac:dyDescent="0.25">
      <c r="D11" s="7" t="s">
        <v>21</v>
      </c>
      <c r="E11" s="7"/>
      <c r="F11" s="7"/>
      <c r="G11" s="7"/>
      <c r="H11" s="7"/>
      <c r="I11" s="7"/>
      <c r="J11" s="7"/>
      <c r="K11" s="7"/>
      <c r="L11" s="7"/>
    </row>
    <row r="12" spans="1:30" ht="17.25" x14ac:dyDescent="0.25">
      <c r="A12" s="4" t="s">
        <v>15</v>
      </c>
      <c r="C12" s="4" t="s">
        <v>22</v>
      </c>
      <c r="D12" s="7">
        <v>0</v>
      </c>
      <c r="E12" s="7"/>
      <c r="F12" s="7"/>
      <c r="G12" s="7">
        <v>1</v>
      </c>
      <c r="H12" s="7"/>
      <c r="I12" s="7"/>
      <c r="J12" s="7" t="s">
        <v>26</v>
      </c>
      <c r="K12" s="7"/>
      <c r="L12" s="7"/>
    </row>
    <row r="13" spans="1:30" x14ac:dyDescent="0.25">
      <c r="A13" s="4">
        <v>75</v>
      </c>
      <c r="B13" s="4" t="s">
        <v>27</v>
      </c>
      <c r="C13" s="4">
        <v>0</v>
      </c>
      <c r="D13" s="4">
        <v>43.69747899159664</v>
      </c>
      <c r="E13" s="4">
        <v>46.610169491525426</v>
      </c>
      <c r="F13" s="4">
        <v>44.660194174757279</v>
      </c>
      <c r="G13" s="4">
        <v>43.69747899159664</v>
      </c>
      <c r="H13" s="4">
        <v>39.83050847457627</v>
      </c>
      <c r="I13" s="6">
        <v>38.834951456310677</v>
      </c>
      <c r="J13" s="6">
        <v>12.605042016806722</v>
      </c>
      <c r="K13" s="4">
        <v>13.559322033898304</v>
      </c>
      <c r="L13" s="4">
        <v>16.50485436893204</v>
      </c>
    </row>
    <row r="14" spans="1:30" x14ac:dyDescent="0.25">
      <c r="C14" s="4">
        <v>90</v>
      </c>
      <c r="D14" s="4">
        <v>85.84905660377359</v>
      </c>
      <c r="E14" s="4">
        <v>81.578947368421055</v>
      </c>
      <c r="F14" s="4">
        <v>82.90598290598291</v>
      </c>
      <c r="G14" s="4">
        <v>12.264150943396226</v>
      </c>
      <c r="H14" s="4">
        <v>15.789473684210526</v>
      </c>
      <c r="I14" s="6">
        <v>15.384615384615385</v>
      </c>
      <c r="J14" s="6">
        <v>1.8867924528301887</v>
      </c>
      <c r="K14" s="4">
        <v>2.6315789473684212</v>
      </c>
      <c r="L14" s="4">
        <v>1.7094017094017093</v>
      </c>
    </row>
    <row r="15" spans="1:30" x14ac:dyDescent="0.25">
      <c r="B15" s="4" t="s">
        <v>28</v>
      </c>
      <c r="C15" s="4">
        <v>0</v>
      </c>
      <c r="D15" s="4">
        <v>52.678571428571431</v>
      </c>
      <c r="E15" s="4">
        <v>57.407407407407405</v>
      </c>
      <c r="F15" s="4">
        <v>54.385964912280699</v>
      </c>
      <c r="G15" s="4">
        <v>36.607142857142854</v>
      </c>
      <c r="H15" s="4">
        <v>27.777777777777779</v>
      </c>
      <c r="I15" s="6">
        <v>34.210526315789473</v>
      </c>
      <c r="J15" s="6">
        <v>10.714285714285714</v>
      </c>
      <c r="K15" s="4">
        <v>14.814814814814815</v>
      </c>
      <c r="L15" s="4">
        <v>11.403508771929825</v>
      </c>
    </row>
    <row r="16" spans="1:30" x14ac:dyDescent="0.25">
      <c r="C16" s="4">
        <v>90</v>
      </c>
      <c r="D16" s="4">
        <v>82.30088495575221</v>
      </c>
      <c r="E16" s="4">
        <v>85.714285714285708</v>
      </c>
      <c r="F16" s="4">
        <v>91.596638655462186</v>
      </c>
      <c r="G16" s="4">
        <v>14.159292035398231</v>
      </c>
      <c r="H16" s="4">
        <v>13.392857142857142</v>
      </c>
      <c r="I16" s="6">
        <v>6.7226890756302522</v>
      </c>
      <c r="J16" s="6">
        <v>3.5398230088495577</v>
      </c>
      <c r="K16" s="4">
        <v>0.8928571428571429</v>
      </c>
      <c r="L16" s="4">
        <v>1.680672268907563</v>
      </c>
    </row>
    <row r="17" spans="2:28" x14ac:dyDescent="0.25">
      <c r="B17" s="4" t="s">
        <v>29</v>
      </c>
      <c r="C17" s="4">
        <v>0</v>
      </c>
      <c r="D17" s="4">
        <v>61.739130434782609</v>
      </c>
      <c r="E17" s="4">
        <v>63.392857142857146</v>
      </c>
      <c r="F17" s="4">
        <v>63.114754098360656</v>
      </c>
      <c r="G17" s="4">
        <v>33.043478260869563</v>
      </c>
      <c r="H17" s="4">
        <v>33.035714285714285</v>
      </c>
      <c r="I17" s="6">
        <v>31.147540983606557</v>
      </c>
      <c r="J17" s="6">
        <v>5.2173913043478262</v>
      </c>
      <c r="K17" s="4">
        <v>3.5714285714285716</v>
      </c>
      <c r="L17" s="4">
        <v>5.7377049180327866</v>
      </c>
    </row>
    <row r="18" spans="2:28" x14ac:dyDescent="0.25">
      <c r="C18" s="4">
        <v>90</v>
      </c>
      <c r="D18" s="4">
        <v>91.964285714285708</v>
      </c>
      <c r="E18" s="4">
        <v>90.909090909090907</v>
      </c>
      <c r="F18" s="4">
        <v>91.056910569105696</v>
      </c>
      <c r="G18" s="4">
        <v>6.25</v>
      </c>
      <c r="H18" s="4">
        <v>8.2644628099173545</v>
      </c>
      <c r="I18" s="6">
        <v>8.1300813008130088</v>
      </c>
      <c r="J18" s="6">
        <v>1.7857142857142858</v>
      </c>
      <c r="K18" s="4">
        <v>0.82644628099173556</v>
      </c>
      <c r="L18" s="4">
        <v>0.81300813008130079</v>
      </c>
      <c r="R18" s="6"/>
      <c r="S18" s="6"/>
      <c r="AA18" s="6"/>
      <c r="AB18" s="6"/>
    </row>
    <row r="19" spans="2:28" x14ac:dyDescent="0.25">
      <c r="I19" s="6"/>
      <c r="J19" s="6"/>
      <c r="R19" s="6"/>
      <c r="S19" s="6"/>
      <c r="AA19" s="6"/>
      <c r="AB19" s="6"/>
    </row>
    <row r="20" spans="2:28" x14ac:dyDescent="0.25">
      <c r="I20" s="6"/>
      <c r="J20" s="6"/>
      <c r="R20" s="6"/>
      <c r="S20" s="6"/>
      <c r="AA20" s="6"/>
      <c r="AB20" s="6"/>
    </row>
    <row r="21" spans="2:28" x14ac:dyDescent="0.25">
      <c r="I21" s="6"/>
      <c r="J21" s="6"/>
      <c r="R21" s="6"/>
      <c r="S21" s="6"/>
      <c r="AA21" s="6"/>
      <c r="AB21" s="6"/>
    </row>
    <row r="22" spans="2:28" x14ac:dyDescent="0.25">
      <c r="I22" s="6"/>
      <c r="J22" s="6"/>
      <c r="R22" s="6"/>
      <c r="S22" s="6"/>
      <c r="AA22" s="6"/>
      <c r="AB22" s="6"/>
    </row>
    <row r="23" spans="2:28" x14ac:dyDescent="0.25">
      <c r="I23" s="6"/>
      <c r="J23" s="6"/>
      <c r="R23" s="6"/>
      <c r="S23" s="6"/>
      <c r="AA23" s="6"/>
      <c r="AB23" s="6"/>
    </row>
    <row r="24" spans="2:28" x14ac:dyDescent="0.25">
      <c r="I24" s="6"/>
      <c r="J24" s="6"/>
      <c r="R24" s="6"/>
      <c r="S24" s="6"/>
      <c r="AA24" s="6"/>
      <c r="AB24" s="6"/>
    </row>
    <row r="25" spans="2:28" x14ac:dyDescent="0.25">
      <c r="I25" s="6"/>
      <c r="J25" s="6"/>
      <c r="R25" s="6"/>
      <c r="S25" s="6"/>
      <c r="AA25" s="6"/>
      <c r="AB25" s="6"/>
    </row>
    <row r="26" spans="2:28" x14ac:dyDescent="0.25">
      <c r="I26" s="6"/>
      <c r="J26" s="6"/>
      <c r="R26" s="6"/>
      <c r="S26" s="6"/>
      <c r="AA26" s="6"/>
      <c r="AB26" s="6"/>
    </row>
    <row r="27" spans="2:28" x14ac:dyDescent="0.25">
      <c r="I27" s="6"/>
      <c r="J27" s="6"/>
      <c r="R27" s="6"/>
      <c r="S27" s="6"/>
      <c r="AA27" s="6"/>
      <c r="AB27" s="6"/>
    </row>
  </sheetData>
  <mergeCells count="13">
    <mergeCell ref="D1:J1"/>
    <mergeCell ref="M1:S1"/>
    <mergeCell ref="V1:AB1"/>
    <mergeCell ref="D12:F12"/>
    <mergeCell ref="D2:G2"/>
    <mergeCell ref="H2:K2"/>
    <mergeCell ref="M2:P2"/>
    <mergeCell ref="Q2:T2"/>
    <mergeCell ref="V2:Y2"/>
    <mergeCell ref="Z2:AC2"/>
    <mergeCell ref="G12:I12"/>
    <mergeCell ref="J12:L12"/>
    <mergeCell ref="D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C</vt:lpstr>
      <vt:lpstr>D</vt:lpstr>
      <vt:lpstr>F</vt:lpstr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Windows User</cp:lastModifiedBy>
  <dcterms:created xsi:type="dcterms:W3CDTF">2021-01-29T05:50:51Z</dcterms:created>
  <dcterms:modified xsi:type="dcterms:W3CDTF">2021-02-18T09:42:25Z</dcterms:modified>
</cp:coreProperties>
</file>