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.ncbs.res.in\AB_Lab\Current members\Asha\Asha_PC\Asha_papers\Recovery\Manuscript\20210218_for eLife\Figure 5\"/>
    </mc:Choice>
  </mc:AlternateContent>
  <bookViews>
    <workbookView xWindow="0" yWindow="0" windowWidth="28800" windowHeight="11730" activeTab="2"/>
  </bookViews>
  <sheets>
    <sheet name="C_wild type" sheetId="1" r:id="rId1"/>
    <sheet name="C_dnaE2" sheetId="2" r:id="rId2"/>
    <sheet name="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3" l="1"/>
  <c r="E43" i="3"/>
  <c r="F50" i="3" l="1"/>
  <c r="F48" i="3"/>
  <c r="F46" i="3"/>
  <c r="F44" i="3"/>
  <c r="F42" i="3"/>
  <c r="F40" i="3"/>
  <c r="F38" i="3"/>
  <c r="F36" i="3"/>
  <c r="F34" i="3"/>
  <c r="D50" i="3"/>
  <c r="D48" i="3"/>
  <c r="D46" i="3"/>
  <c r="D44" i="3"/>
  <c r="D42" i="3"/>
  <c r="D40" i="3"/>
  <c r="D38" i="3"/>
  <c r="D36" i="3"/>
  <c r="D34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D32" i="3" s="1"/>
  <c r="C31" i="3"/>
  <c r="C30" i="3"/>
  <c r="C29" i="3"/>
  <c r="C28" i="3"/>
  <c r="C27" i="3"/>
  <c r="D28" i="3" s="1"/>
  <c r="C26" i="3"/>
  <c r="C25" i="3"/>
  <c r="C24" i="3"/>
  <c r="C23" i="3"/>
  <c r="C22" i="3"/>
  <c r="C21" i="3"/>
  <c r="C20" i="3"/>
  <c r="D20" i="3" s="1"/>
  <c r="D16" i="3"/>
  <c r="D12" i="3"/>
  <c r="D10" i="3"/>
  <c r="D8" i="3"/>
  <c r="D4" i="3"/>
  <c r="E50" i="3"/>
  <c r="E49" i="3"/>
  <c r="E48" i="3"/>
  <c r="E47" i="3"/>
  <c r="E46" i="3"/>
  <c r="E45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F28" i="3" s="1"/>
  <c r="E27" i="3"/>
  <c r="E26" i="3"/>
  <c r="E25" i="3"/>
  <c r="E24" i="3"/>
  <c r="F24" i="3" s="1"/>
  <c r="E23" i="3"/>
  <c r="E22" i="3"/>
  <c r="E21" i="3"/>
  <c r="E20" i="3"/>
  <c r="F20" i="3" s="1"/>
  <c r="E19" i="3"/>
  <c r="E18" i="3"/>
  <c r="E17" i="3"/>
  <c r="E16" i="3"/>
  <c r="E15" i="3"/>
  <c r="E14" i="3"/>
  <c r="E13" i="3"/>
  <c r="E12" i="3"/>
  <c r="F12" i="3" s="1"/>
  <c r="E11" i="3"/>
  <c r="E10" i="3"/>
  <c r="E9" i="3"/>
  <c r="E8" i="3"/>
  <c r="E7" i="3"/>
  <c r="E6" i="3"/>
  <c r="E5" i="3"/>
  <c r="E4" i="3"/>
  <c r="F4" i="3" s="1"/>
  <c r="E3" i="3"/>
  <c r="D18" i="3"/>
  <c r="D24" i="3"/>
  <c r="F32" i="3"/>
  <c r="F30" i="3"/>
  <c r="D30" i="3"/>
  <c r="F26" i="3"/>
  <c r="F22" i="3"/>
  <c r="D26" i="3"/>
  <c r="D22" i="3"/>
  <c r="F18" i="3"/>
  <c r="F16" i="3"/>
  <c r="F14" i="3"/>
  <c r="F10" i="3"/>
  <c r="D14" i="3"/>
  <c r="F8" i="3"/>
  <c r="F6" i="3"/>
  <c r="D6" i="3"/>
  <c r="P52" i="1"/>
  <c r="P20" i="1"/>
  <c r="P19" i="1"/>
  <c r="F20" i="2" l="1"/>
  <c r="D18" i="2"/>
  <c r="N4" i="2" l="1"/>
  <c r="M4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" i="2"/>
  <c r="J52" i="2"/>
  <c r="J8" i="2"/>
  <c r="J11" i="2"/>
  <c r="J15" i="2"/>
  <c r="J19" i="2"/>
  <c r="J23" i="2"/>
  <c r="J27" i="2"/>
  <c r="J31" i="2"/>
  <c r="J35" i="2"/>
  <c r="J39" i="2"/>
  <c r="J43" i="2"/>
  <c r="J47" i="2"/>
  <c r="J51" i="2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4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" i="1"/>
  <c r="J4" i="1"/>
  <c r="V52" i="2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4" i="1"/>
  <c r="Y4" i="1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4" i="2"/>
  <c r="X52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" i="2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" i="1"/>
  <c r="V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" i="1"/>
  <c r="X4" i="1"/>
  <c r="J7" i="2" l="1"/>
  <c r="J4" i="2"/>
  <c r="J50" i="2"/>
  <c r="J46" i="2"/>
  <c r="J42" i="2"/>
  <c r="J38" i="2"/>
  <c r="J34" i="2"/>
  <c r="J30" i="2"/>
  <c r="J26" i="2"/>
  <c r="J22" i="2"/>
  <c r="J18" i="2"/>
  <c r="J14" i="2"/>
  <c r="J10" i="2"/>
  <c r="J6" i="2"/>
  <c r="J5" i="2"/>
  <c r="J49" i="2"/>
  <c r="J45" i="2"/>
  <c r="J41" i="2"/>
  <c r="J37" i="2"/>
  <c r="J33" i="2"/>
  <c r="J29" i="2"/>
  <c r="J25" i="2"/>
  <c r="J21" i="2"/>
  <c r="J17" i="2"/>
  <c r="J13" i="2"/>
  <c r="J9" i="2"/>
  <c r="J48" i="2"/>
  <c r="J44" i="2"/>
  <c r="J40" i="2"/>
  <c r="J36" i="2"/>
  <c r="J32" i="2"/>
  <c r="J28" i="2"/>
  <c r="J24" i="2"/>
  <c r="J20" i="2"/>
  <c r="J16" i="2"/>
  <c r="J12" i="2"/>
  <c r="D5" i="1"/>
  <c r="D6" i="1"/>
  <c r="D7" i="1"/>
  <c r="Y7" i="2" l="1"/>
  <c r="Y11" i="2"/>
  <c r="Y19" i="2"/>
  <c r="Y23" i="2"/>
  <c r="Y27" i="2"/>
  <c r="Y31" i="2"/>
  <c r="Y35" i="2"/>
  <c r="Y39" i="2"/>
  <c r="Y43" i="2"/>
  <c r="Y47" i="2"/>
  <c r="Y51" i="2"/>
  <c r="X4" i="2"/>
  <c r="Y15" i="2"/>
  <c r="V4" i="2"/>
  <c r="T12" i="2"/>
  <c r="T22" i="2"/>
  <c r="T29" i="2"/>
  <c r="T33" i="2"/>
  <c r="T44" i="2"/>
  <c r="S5" i="2"/>
  <c r="T5" i="2" s="1"/>
  <c r="S7" i="2"/>
  <c r="T7" i="2" s="1"/>
  <c r="S11" i="2"/>
  <c r="T11" i="2" s="1"/>
  <c r="S12" i="2"/>
  <c r="S16" i="2"/>
  <c r="T16" i="2" s="1"/>
  <c r="S23" i="2"/>
  <c r="T23" i="2" s="1"/>
  <c r="S27" i="2"/>
  <c r="T27" i="2" s="1"/>
  <c r="S33" i="2"/>
  <c r="S37" i="2"/>
  <c r="T37" i="2" s="1"/>
  <c r="S39" i="2"/>
  <c r="T39" i="2" s="1"/>
  <c r="S43" i="2"/>
  <c r="T43" i="2" s="1"/>
  <c r="S44" i="2"/>
  <c r="S48" i="2"/>
  <c r="T48" i="2" s="1"/>
  <c r="S4" i="2"/>
  <c r="T4" i="2" s="1"/>
  <c r="R6" i="2"/>
  <c r="S6" i="2" s="1"/>
  <c r="T6" i="2" s="1"/>
  <c r="R7" i="2"/>
  <c r="R8" i="2"/>
  <c r="R9" i="2"/>
  <c r="S9" i="2" s="1"/>
  <c r="T9" i="2" s="1"/>
  <c r="R10" i="2"/>
  <c r="S10" i="2" s="1"/>
  <c r="T10" i="2" s="1"/>
  <c r="R11" i="2"/>
  <c r="R12" i="2"/>
  <c r="R13" i="2"/>
  <c r="S13" i="2" s="1"/>
  <c r="T13" i="2" s="1"/>
  <c r="R14" i="2"/>
  <c r="S14" i="2" s="1"/>
  <c r="T14" i="2" s="1"/>
  <c r="R15" i="2"/>
  <c r="R16" i="2"/>
  <c r="R17" i="2"/>
  <c r="S17" i="2" s="1"/>
  <c r="T17" i="2" s="1"/>
  <c r="R18" i="2"/>
  <c r="S18" i="2" s="1"/>
  <c r="T18" i="2" s="1"/>
  <c r="R19" i="2"/>
  <c r="S19" i="2" s="1"/>
  <c r="T19" i="2" s="1"/>
  <c r="R20" i="2"/>
  <c r="R21" i="2"/>
  <c r="S21" i="2" s="1"/>
  <c r="T21" i="2" s="1"/>
  <c r="R22" i="2"/>
  <c r="S22" i="2" s="1"/>
  <c r="R23" i="2"/>
  <c r="R24" i="2"/>
  <c r="R25" i="2"/>
  <c r="S25" i="2" s="1"/>
  <c r="T25" i="2" s="1"/>
  <c r="R26" i="2"/>
  <c r="S26" i="2" s="1"/>
  <c r="T26" i="2" s="1"/>
  <c r="R27" i="2"/>
  <c r="R28" i="2"/>
  <c r="R29" i="2"/>
  <c r="S29" i="2" s="1"/>
  <c r="R30" i="2"/>
  <c r="S30" i="2" s="1"/>
  <c r="T30" i="2" s="1"/>
  <c r="R31" i="2"/>
  <c r="R32" i="2"/>
  <c r="R33" i="2"/>
  <c r="R34" i="2"/>
  <c r="S34" i="2" s="1"/>
  <c r="T34" i="2" s="1"/>
  <c r="R35" i="2"/>
  <c r="S35" i="2" s="1"/>
  <c r="T35" i="2" s="1"/>
  <c r="R36" i="2"/>
  <c r="R37" i="2"/>
  <c r="R38" i="2"/>
  <c r="S38" i="2" s="1"/>
  <c r="T38" i="2" s="1"/>
  <c r="R39" i="2"/>
  <c r="R40" i="2"/>
  <c r="R41" i="2"/>
  <c r="S41" i="2" s="1"/>
  <c r="T41" i="2" s="1"/>
  <c r="R42" i="2"/>
  <c r="S42" i="2" s="1"/>
  <c r="T42" i="2" s="1"/>
  <c r="R43" i="2"/>
  <c r="R44" i="2"/>
  <c r="R45" i="2"/>
  <c r="S45" i="2" s="1"/>
  <c r="T45" i="2" s="1"/>
  <c r="R46" i="2"/>
  <c r="S46" i="2" s="1"/>
  <c r="T46" i="2" s="1"/>
  <c r="R47" i="2"/>
  <c r="S47" i="2" s="1"/>
  <c r="T47" i="2" s="1"/>
  <c r="R48" i="2"/>
  <c r="R49" i="2"/>
  <c r="S49" i="2" s="1"/>
  <c r="T49" i="2" s="1"/>
  <c r="R50" i="2"/>
  <c r="S50" i="2" s="1"/>
  <c r="T50" i="2" s="1"/>
  <c r="R51" i="2"/>
  <c r="S51" i="2" s="1"/>
  <c r="T51" i="2" s="1"/>
  <c r="R52" i="2"/>
  <c r="R5" i="2"/>
  <c r="R4" i="2"/>
  <c r="P6" i="2"/>
  <c r="P7" i="2"/>
  <c r="P8" i="2"/>
  <c r="P9" i="2"/>
  <c r="P10" i="2"/>
  <c r="P11" i="2"/>
  <c r="P12" i="2"/>
  <c r="P13" i="2"/>
  <c r="P14" i="2"/>
  <c r="P15" i="2"/>
  <c r="S15" i="2" s="1"/>
  <c r="T15" i="2" s="1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S28" i="2" s="1"/>
  <c r="T28" i="2" s="1"/>
  <c r="P29" i="2"/>
  <c r="P30" i="2"/>
  <c r="P31" i="2"/>
  <c r="S31" i="2" s="1"/>
  <c r="T31" i="2" s="1"/>
  <c r="P32" i="2"/>
  <c r="S32" i="2" s="1"/>
  <c r="T32" i="2" s="1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" i="2"/>
  <c r="P4" i="2"/>
  <c r="M37" i="2"/>
  <c r="N37" i="2" s="1"/>
  <c r="M7" i="2"/>
  <c r="N7" i="2" s="1"/>
  <c r="M9" i="2"/>
  <c r="N9" i="2" s="1"/>
  <c r="M13" i="2"/>
  <c r="N13" i="2" s="1"/>
  <c r="M16" i="2"/>
  <c r="N16" i="2" s="1"/>
  <c r="M21" i="2"/>
  <c r="N21" i="2" s="1"/>
  <c r="M23" i="2"/>
  <c r="N23" i="2" s="1"/>
  <c r="M25" i="2"/>
  <c r="N25" i="2" s="1"/>
  <c r="M28" i="2"/>
  <c r="N28" i="2" s="1"/>
  <c r="M29" i="2"/>
  <c r="N29" i="2" s="1"/>
  <c r="M32" i="2"/>
  <c r="N32" i="2" s="1"/>
  <c r="M41" i="2"/>
  <c r="N41" i="2" s="1"/>
  <c r="M44" i="2"/>
  <c r="N44" i="2" s="1"/>
  <c r="M45" i="2"/>
  <c r="N45" i="2" s="1"/>
  <c r="L4" i="2"/>
  <c r="M11" i="2"/>
  <c r="N11" i="2" s="1"/>
  <c r="M12" i="2"/>
  <c r="N12" i="2" s="1"/>
  <c r="M15" i="2"/>
  <c r="N15" i="2" s="1"/>
  <c r="M17" i="2"/>
  <c r="N17" i="2" s="1"/>
  <c r="M27" i="2"/>
  <c r="N27" i="2" s="1"/>
  <c r="M31" i="2"/>
  <c r="N31" i="2" s="1"/>
  <c r="M33" i="2"/>
  <c r="N33" i="2" s="1"/>
  <c r="M39" i="2"/>
  <c r="N39" i="2" s="1"/>
  <c r="M43" i="2"/>
  <c r="N43" i="2" s="1"/>
  <c r="M48" i="2"/>
  <c r="N48" i="2" s="1"/>
  <c r="M49" i="2"/>
  <c r="N49" i="2" s="1"/>
  <c r="M5" i="2"/>
  <c r="N5" i="2" s="1"/>
  <c r="H12" i="2"/>
  <c r="H16" i="2"/>
  <c r="H23" i="2"/>
  <c r="H44" i="2"/>
  <c r="H48" i="2"/>
  <c r="F6" i="2"/>
  <c r="G6" i="2" s="1"/>
  <c r="H6" i="2" s="1"/>
  <c r="F7" i="2"/>
  <c r="G7" i="2" s="1"/>
  <c r="H7" i="2" s="1"/>
  <c r="F8" i="2"/>
  <c r="G8" i="2" s="1"/>
  <c r="H8" i="2" s="1"/>
  <c r="F9" i="2"/>
  <c r="F10" i="2"/>
  <c r="G10" i="2" s="1"/>
  <c r="H10" i="2" s="1"/>
  <c r="F11" i="2"/>
  <c r="G11" i="2" s="1"/>
  <c r="H11" i="2" s="1"/>
  <c r="F12" i="2"/>
  <c r="G12" i="2" s="1"/>
  <c r="F13" i="2"/>
  <c r="G13" i="2" s="1"/>
  <c r="H13" i="2" s="1"/>
  <c r="F14" i="2"/>
  <c r="G14" i="2" s="1"/>
  <c r="H14" i="2" s="1"/>
  <c r="F15" i="2"/>
  <c r="G15" i="2" s="1"/>
  <c r="H15" i="2" s="1"/>
  <c r="F16" i="2"/>
  <c r="G16" i="2" s="1"/>
  <c r="F17" i="2"/>
  <c r="F18" i="2"/>
  <c r="G18" i="2" s="1"/>
  <c r="H18" i="2" s="1"/>
  <c r="F19" i="2"/>
  <c r="G19" i="2" s="1"/>
  <c r="H19" i="2" s="1"/>
  <c r="G20" i="2"/>
  <c r="H20" i="2" s="1"/>
  <c r="F21" i="2"/>
  <c r="G21" i="2" s="1"/>
  <c r="H21" i="2" s="1"/>
  <c r="F22" i="2"/>
  <c r="G22" i="2" s="1"/>
  <c r="H22" i="2" s="1"/>
  <c r="F23" i="2"/>
  <c r="G23" i="2" s="1"/>
  <c r="F24" i="2"/>
  <c r="G24" i="2" s="1"/>
  <c r="H24" i="2" s="1"/>
  <c r="F25" i="2"/>
  <c r="F26" i="2"/>
  <c r="G26" i="2" s="1"/>
  <c r="H26" i="2" s="1"/>
  <c r="F27" i="2"/>
  <c r="G27" i="2" s="1"/>
  <c r="H27" i="2" s="1"/>
  <c r="F28" i="2"/>
  <c r="G28" i="2" s="1"/>
  <c r="H28" i="2" s="1"/>
  <c r="F29" i="2"/>
  <c r="G29" i="2" s="1"/>
  <c r="H29" i="2" s="1"/>
  <c r="F30" i="2"/>
  <c r="G30" i="2" s="1"/>
  <c r="H30" i="2" s="1"/>
  <c r="F31" i="2"/>
  <c r="G31" i="2" s="1"/>
  <c r="H31" i="2" s="1"/>
  <c r="F32" i="2"/>
  <c r="G32" i="2" s="1"/>
  <c r="H32" i="2" s="1"/>
  <c r="F33" i="2"/>
  <c r="F34" i="2"/>
  <c r="G34" i="2" s="1"/>
  <c r="H34" i="2" s="1"/>
  <c r="F35" i="2"/>
  <c r="G35" i="2" s="1"/>
  <c r="H35" i="2" s="1"/>
  <c r="F36" i="2"/>
  <c r="G36" i="2" s="1"/>
  <c r="H36" i="2" s="1"/>
  <c r="F37" i="2"/>
  <c r="G37" i="2" s="1"/>
  <c r="H37" i="2" s="1"/>
  <c r="F38" i="2"/>
  <c r="G38" i="2" s="1"/>
  <c r="H38" i="2" s="1"/>
  <c r="F39" i="2"/>
  <c r="G39" i="2" s="1"/>
  <c r="H39" i="2" s="1"/>
  <c r="F40" i="2"/>
  <c r="G40" i="2" s="1"/>
  <c r="H40" i="2" s="1"/>
  <c r="F41" i="2"/>
  <c r="F42" i="2"/>
  <c r="G42" i="2" s="1"/>
  <c r="H42" i="2" s="1"/>
  <c r="F43" i="2"/>
  <c r="G43" i="2" s="1"/>
  <c r="H43" i="2" s="1"/>
  <c r="F44" i="2"/>
  <c r="G44" i="2" s="1"/>
  <c r="F45" i="2"/>
  <c r="G45" i="2" s="1"/>
  <c r="H45" i="2" s="1"/>
  <c r="F46" i="2"/>
  <c r="G46" i="2" s="1"/>
  <c r="H46" i="2" s="1"/>
  <c r="F47" i="2"/>
  <c r="G47" i="2" s="1"/>
  <c r="H47" i="2" s="1"/>
  <c r="F48" i="2"/>
  <c r="G48" i="2" s="1"/>
  <c r="F49" i="2"/>
  <c r="F50" i="2"/>
  <c r="G50" i="2" s="1"/>
  <c r="H50" i="2" s="1"/>
  <c r="F51" i="2"/>
  <c r="G51" i="2" s="1"/>
  <c r="H51" i="2" s="1"/>
  <c r="F52" i="2"/>
  <c r="G52" i="2" s="1"/>
  <c r="H52" i="2" s="1"/>
  <c r="F5" i="2"/>
  <c r="D6" i="2"/>
  <c r="D7" i="2"/>
  <c r="D8" i="2"/>
  <c r="D9" i="2"/>
  <c r="G9" i="2" s="1"/>
  <c r="H9" i="2" s="1"/>
  <c r="D10" i="2"/>
  <c r="D11" i="2"/>
  <c r="D12" i="2"/>
  <c r="D13" i="2"/>
  <c r="D14" i="2"/>
  <c r="D15" i="2"/>
  <c r="D16" i="2"/>
  <c r="D17" i="2"/>
  <c r="G17" i="2" s="1"/>
  <c r="H17" i="2" s="1"/>
  <c r="D19" i="2"/>
  <c r="D20" i="2"/>
  <c r="D21" i="2"/>
  <c r="D22" i="2"/>
  <c r="D23" i="2"/>
  <c r="D24" i="2"/>
  <c r="D25" i="2"/>
  <c r="G25" i="2" s="1"/>
  <c r="H25" i="2" s="1"/>
  <c r="D26" i="2"/>
  <c r="D27" i="2"/>
  <c r="D28" i="2"/>
  <c r="D29" i="2"/>
  <c r="D30" i="2"/>
  <c r="D31" i="2"/>
  <c r="D32" i="2"/>
  <c r="D33" i="2"/>
  <c r="G33" i="2" s="1"/>
  <c r="H33" i="2" s="1"/>
  <c r="D34" i="2"/>
  <c r="D35" i="2"/>
  <c r="D36" i="2"/>
  <c r="D37" i="2"/>
  <c r="D38" i="2"/>
  <c r="D39" i="2"/>
  <c r="D40" i="2"/>
  <c r="D41" i="2"/>
  <c r="G41" i="2" s="1"/>
  <c r="H41" i="2" s="1"/>
  <c r="D42" i="2"/>
  <c r="D43" i="2"/>
  <c r="D44" i="2"/>
  <c r="D45" i="2"/>
  <c r="D46" i="2"/>
  <c r="D47" i="2"/>
  <c r="D48" i="2"/>
  <c r="D49" i="2"/>
  <c r="G49" i="2" s="1"/>
  <c r="H49" i="2" s="1"/>
  <c r="D50" i="2"/>
  <c r="D51" i="2"/>
  <c r="D52" i="2"/>
  <c r="D5" i="2"/>
  <c r="D4" i="2"/>
  <c r="G4" i="2" s="1"/>
  <c r="H4" i="2" s="1"/>
  <c r="M52" i="2" l="1"/>
  <c r="N52" i="2" s="1"/>
  <c r="M40" i="2"/>
  <c r="N40" i="2" s="1"/>
  <c r="M36" i="2"/>
  <c r="N36" i="2" s="1"/>
  <c r="M24" i="2"/>
  <c r="N24" i="2" s="1"/>
  <c r="M20" i="2"/>
  <c r="N20" i="2" s="1"/>
  <c r="M8" i="2"/>
  <c r="N8" i="2" s="1"/>
  <c r="M51" i="2"/>
  <c r="N51" i="2" s="1"/>
  <c r="M47" i="2"/>
  <c r="N47" i="2" s="1"/>
  <c r="M35" i="2"/>
  <c r="N35" i="2" s="1"/>
  <c r="M19" i="2"/>
  <c r="N19" i="2" s="1"/>
  <c r="M50" i="2"/>
  <c r="N50" i="2" s="1"/>
  <c r="M46" i="2"/>
  <c r="N46" i="2" s="1"/>
  <c r="M42" i="2"/>
  <c r="N42" i="2" s="1"/>
  <c r="M38" i="2"/>
  <c r="N38" i="2" s="1"/>
  <c r="M34" i="2"/>
  <c r="N34" i="2" s="1"/>
  <c r="M30" i="2"/>
  <c r="N30" i="2" s="1"/>
  <c r="M26" i="2"/>
  <c r="N26" i="2" s="1"/>
  <c r="M22" i="2"/>
  <c r="N22" i="2" s="1"/>
  <c r="M18" i="2"/>
  <c r="N18" i="2" s="1"/>
  <c r="M14" i="2"/>
  <c r="N14" i="2" s="1"/>
  <c r="M10" i="2"/>
  <c r="N10" i="2" s="1"/>
  <c r="M6" i="2"/>
  <c r="N6" i="2" s="1"/>
  <c r="Y4" i="2"/>
  <c r="Y50" i="2"/>
  <c r="Y42" i="2"/>
  <c r="Y34" i="2"/>
  <c r="Y30" i="2"/>
  <c r="Y26" i="2"/>
  <c r="Y22" i="2"/>
  <c r="Y18" i="2"/>
  <c r="Y14" i="2"/>
  <c r="Y10" i="2"/>
  <c r="Y6" i="2"/>
  <c r="Y5" i="2"/>
  <c r="Y49" i="2"/>
  <c r="Y45" i="2"/>
  <c r="Y41" i="2"/>
  <c r="Y37" i="2"/>
  <c r="Y33" i="2"/>
  <c r="Y29" i="2"/>
  <c r="Y25" i="2"/>
  <c r="Y21" i="2"/>
  <c r="Y17" i="2"/>
  <c r="Y13" i="2"/>
  <c r="Y9" i="2"/>
  <c r="Y46" i="2"/>
  <c r="Y38" i="2"/>
  <c r="Y7" i="1"/>
  <c r="Y8" i="1"/>
  <c r="Y25" i="1"/>
  <c r="Y9" i="1"/>
  <c r="G5" i="2"/>
  <c r="H5" i="2" s="1"/>
  <c r="S52" i="2"/>
  <c r="T52" i="2" s="1"/>
  <c r="S40" i="2"/>
  <c r="T40" i="2" s="1"/>
  <c r="S36" i="2"/>
  <c r="T36" i="2" s="1"/>
  <c r="S24" i="2"/>
  <c r="T24" i="2" s="1"/>
  <c r="S20" i="2"/>
  <c r="T20" i="2" s="1"/>
  <c r="S8" i="2"/>
  <c r="T8" i="2" s="1"/>
  <c r="Y52" i="2"/>
  <c r="Z52" i="2" s="1"/>
  <c r="Y48" i="2"/>
  <c r="Y44" i="2"/>
  <c r="Y40" i="2"/>
  <c r="Y36" i="2"/>
  <c r="Y32" i="2"/>
  <c r="Y28" i="2"/>
  <c r="Y24" i="2"/>
  <c r="Y20" i="2"/>
  <c r="Y16" i="2"/>
  <c r="Y12" i="2"/>
  <c r="Y8" i="2"/>
  <c r="Y6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" i="1"/>
  <c r="R6" i="1" l="1"/>
  <c r="S6" i="1" s="1"/>
  <c r="T6" i="1" s="1"/>
  <c r="R7" i="1"/>
  <c r="S7" i="1" s="1"/>
  <c r="T7" i="1" s="1"/>
  <c r="R8" i="1"/>
  <c r="S8" i="1" s="1"/>
  <c r="T8" i="1" s="1"/>
  <c r="R9" i="1"/>
  <c r="S9" i="1" s="1"/>
  <c r="T9" i="1" s="1"/>
  <c r="R10" i="1"/>
  <c r="S10" i="1" s="1"/>
  <c r="T10" i="1" s="1"/>
  <c r="R11" i="1"/>
  <c r="S11" i="1" s="1"/>
  <c r="T11" i="1" s="1"/>
  <c r="R12" i="1"/>
  <c r="S12" i="1" s="1"/>
  <c r="T12" i="1" s="1"/>
  <c r="R13" i="1"/>
  <c r="S13" i="1" s="1"/>
  <c r="T13" i="1" s="1"/>
  <c r="R14" i="1"/>
  <c r="S14" i="1" s="1"/>
  <c r="T14" i="1" s="1"/>
  <c r="R15" i="1"/>
  <c r="S15" i="1" s="1"/>
  <c r="T15" i="1" s="1"/>
  <c r="R16" i="1"/>
  <c r="S16" i="1" s="1"/>
  <c r="T16" i="1" s="1"/>
  <c r="R17" i="1"/>
  <c r="S17" i="1" s="1"/>
  <c r="T17" i="1" s="1"/>
  <c r="R18" i="1"/>
  <c r="S18" i="1" s="1"/>
  <c r="T18" i="1" s="1"/>
  <c r="R19" i="1"/>
  <c r="S19" i="1" s="1"/>
  <c r="T19" i="1" s="1"/>
  <c r="R20" i="1"/>
  <c r="S20" i="1" s="1"/>
  <c r="T20" i="1" s="1"/>
  <c r="R21" i="1"/>
  <c r="S21" i="1" s="1"/>
  <c r="T21" i="1" s="1"/>
  <c r="R22" i="1"/>
  <c r="S22" i="1" s="1"/>
  <c r="T22" i="1" s="1"/>
  <c r="R23" i="1"/>
  <c r="S23" i="1" s="1"/>
  <c r="T23" i="1" s="1"/>
  <c r="R24" i="1"/>
  <c r="S24" i="1" s="1"/>
  <c r="T24" i="1" s="1"/>
  <c r="R25" i="1"/>
  <c r="S25" i="1" s="1"/>
  <c r="T25" i="1" s="1"/>
  <c r="R26" i="1"/>
  <c r="S26" i="1" s="1"/>
  <c r="T26" i="1" s="1"/>
  <c r="R27" i="1"/>
  <c r="S27" i="1" s="1"/>
  <c r="T27" i="1" s="1"/>
  <c r="R28" i="1"/>
  <c r="S28" i="1" s="1"/>
  <c r="T28" i="1" s="1"/>
  <c r="R29" i="1"/>
  <c r="S29" i="1" s="1"/>
  <c r="T29" i="1" s="1"/>
  <c r="R30" i="1"/>
  <c r="S30" i="1" s="1"/>
  <c r="T30" i="1" s="1"/>
  <c r="R31" i="1"/>
  <c r="S31" i="1" s="1"/>
  <c r="T31" i="1" s="1"/>
  <c r="R32" i="1"/>
  <c r="S32" i="1" s="1"/>
  <c r="T32" i="1" s="1"/>
  <c r="R33" i="1"/>
  <c r="S33" i="1" s="1"/>
  <c r="T33" i="1" s="1"/>
  <c r="R34" i="1"/>
  <c r="S34" i="1" s="1"/>
  <c r="T34" i="1" s="1"/>
  <c r="R35" i="1"/>
  <c r="S35" i="1" s="1"/>
  <c r="T35" i="1" s="1"/>
  <c r="R36" i="1"/>
  <c r="S36" i="1" s="1"/>
  <c r="T36" i="1" s="1"/>
  <c r="R37" i="1"/>
  <c r="S37" i="1" s="1"/>
  <c r="T37" i="1" s="1"/>
  <c r="R38" i="1"/>
  <c r="S38" i="1" s="1"/>
  <c r="T38" i="1" s="1"/>
  <c r="R39" i="1"/>
  <c r="S39" i="1" s="1"/>
  <c r="T39" i="1" s="1"/>
  <c r="R40" i="1"/>
  <c r="S40" i="1" s="1"/>
  <c r="T40" i="1" s="1"/>
  <c r="R41" i="1"/>
  <c r="S41" i="1" s="1"/>
  <c r="T41" i="1" s="1"/>
  <c r="R42" i="1"/>
  <c r="S42" i="1" s="1"/>
  <c r="T42" i="1" s="1"/>
  <c r="R43" i="1"/>
  <c r="S43" i="1" s="1"/>
  <c r="T43" i="1" s="1"/>
  <c r="R44" i="1"/>
  <c r="S44" i="1" s="1"/>
  <c r="T44" i="1" s="1"/>
  <c r="R45" i="1"/>
  <c r="S45" i="1" s="1"/>
  <c r="T45" i="1" s="1"/>
  <c r="R46" i="1"/>
  <c r="S46" i="1" s="1"/>
  <c r="T46" i="1" s="1"/>
  <c r="R47" i="1"/>
  <c r="S47" i="1" s="1"/>
  <c r="T47" i="1" s="1"/>
  <c r="R48" i="1"/>
  <c r="S48" i="1" s="1"/>
  <c r="T48" i="1" s="1"/>
  <c r="R49" i="1"/>
  <c r="S49" i="1" s="1"/>
  <c r="T49" i="1" s="1"/>
  <c r="R50" i="1"/>
  <c r="S50" i="1" s="1"/>
  <c r="T50" i="1" s="1"/>
  <c r="R51" i="1"/>
  <c r="S51" i="1" s="1"/>
  <c r="T51" i="1" s="1"/>
  <c r="R52" i="1"/>
  <c r="S52" i="1" s="1"/>
  <c r="T52" i="1" s="1"/>
  <c r="R5" i="1"/>
  <c r="S5" i="1" s="1"/>
  <c r="T5" i="1" s="1"/>
  <c r="R4" i="1"/>
  <c r="S4" i="1" s="1"/>
  <c r="T4" i="1" s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" i="1"/>
  <c r="P4" i="1"/>
  <c r="M7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" i="1"/>
  <c r="L4" i="1"/>
  <c r="M4" i="1"/>
  <c r="G4" i="1"/>
  <c r="H4" i="1" s="1"/>
  <c r="F6" i="1"/>
  <c r="F7" i="1"/>
  <c r="G7" i="1" s="1"/>
  <c r="H7" i="1" s="1"/>
  <c r="F8" i="1"/>
  <c r="F9" i="1"/>
  <c r="G9" i="1" s="1"/>
  <c r="H9" i="1" s="1"/>
  <c r="F10" i="1"/>
  <c r="F11" i="1"/>
  <c r="G11" i="1" s="1"/>
  <c r="H11" i="1" s="1"/>
  <c r="F12" i="1"/>
  <c r="F13" i="1"/>
  <c r="G13" i="1" s="1"/>
  <c r="H13" i="1" s="1"/>
  <c r="F14" i="1"/>
  <c r="F15" i="1"/>
  <c r="G15" i="1" s="1"/>
  <c r="H15" i="1" s="1"/>
  <c r="F16" i="1"/>
  <c r="F17" i="1"/>
  <c r="G17" i="1" s="1"/>
  <c r="H17" i="1" s="1"/>
  <c r="F18" i="1"/>
  <c r="F19" i="1"/>
  <c r="G19" i="1" s="1"/>
  <c r="H19" i="1" s="1"/>
  <c r="F20" i="1"/>
  <c r="F21" i="1"/>
  <c r="G21" i="1" s="1"/>
  <c r="H21" i="1" s="1"/>
  <c r="F22" i="1"/>
  <c r="F23" i="1"/>
  <c r="G23" i="1" s="1"/>
  <c r="H23" i="1" s="1"/>
  <c r="F24" i="1"/>
  <c r="F25" i="1"/>
  <c r="G25" i="1" s="1"/>
  <c r="H25" i="1" s="1"/>
  <c r="F26" i="1"/>
  <c r="F27" i="1"/>
  <c r="G27" i="1" s="1"/>
  <c r="H27" i="1" s="1"/>
  <c r="F28" i="1"/>
  <c r="F29" i="1"/>
  <c r="G29" i="1" s="1"/>
  <c r="H29" i="1" s="1"/>
  <c r="F30" i="1"/>
  <c r="F31" i="1"/>
  <c r="G31" i="1" s="1"/>
  <c r="H31" i="1" s="1"/>
  <c r="F32" i="1"/>
  <c r="F33" i="1"/>
  <c r="G33" i="1" s="1"/>
  <c r="H33" i="1" s="1"/>
  <c r="F34" i="1"/>
  <c r="F35" i="1"/>
  <c r="G35" i="1" s="1"/>
  <c r="H35" i="1" s="1"/>
  <c r="F36" i="1"/>
  <c r="F37" i="1"/>
  <c r="G37" i="1" s="1"/>
  <c r="H37" i="1" s="1"/>
  <c r="F38" i="1"/>
  <c r="F39" i="1"/>
  <c r="G39" i="1" s="1"/>
  <c r="H39" i="1" s="1"/>
  <c r="F40" i="1"/>
  <c r="F41" i="1"/>
  <c r="G41" i="1" s="1"/>
  <c r="H41" i="1" s="1"/>
  <c r="F42" i="1"/>
  <c r="F43" i="1"/>
  <c r="G43" i="1" s="1"/>
  <c r="H43" i="1" s="1"/>
  <c r="F44" i="1"/>
  <c r="F45" i="1"/>
  <c r="G45" i="1" s="1"/>
  <c r="H45" i="1" s="1"/>
  <c r="F46" i="1"/>
  <c r="F47" i="1"/>
  <c r="G47" i="1" s="1"/>
  <c r="H47" i="1" s="1"/>
  <c r="F48" i="1"/>
  <c r="F49" i="1"/>
  <c r="G49" i="1" s="1"/>
  <c r="H49" i="1" s="1"/>
  <c r="F50" i="1"/>
  <c r="F51" i="1"/>
  <c r="G51" i="1" s="1"/>
  <c r="H51" i="1" s="1"/>
  <c r="F52" i="1"/>
  <c r="F5" i="1"/>
  <c r="F4" i="1"/>
  <c r="G5" i="1"/>
  <c r="H5" i="1" s="1"/>
  <c r="D4" i="1"/>
  <c r="G6" i="1"/>
  <c r="H6" i="1" s="1"/>
  <c r="D8" i="1"/>
  <c r="G8" i="1" s="1"/>
  <c r="H8" i="1" s="1"/>
  <c r="D9" i="1"/>
  <c r="D10" i="1"/>
  <c r="G10" i="1" s="1"/>
  <c r="H10" i="1" s="1"/>
  <c r="D11" i="1"/>
  <c r="D12" i="1"/>
  <c r="G12" i="1" s="1"/>
  <c r="H12" i="1" s="1"/>
  <c r="D13" i="1"/>
  <c r="D14" i="1"/>
  <c r="G14" i="1" s="1"/>
  <c r="H14" i="1" s="1"/>
  <c r="D15" i="1"/>
  <c r="D16" i="1"/>
  <c r="G16" i="1" s="1"/>
  <c r="H16" i="1" s="1"/>
  <c r="D17" i="1"/>
  <c r="D18" i="1"/>
  <c r="G18" i="1" s="1"/>
  <c r="H18" i="1" s="1"/>
  <c r="D19" i="1"/>
  <c r="D20" i="1"/>
  <c r="G20" i="1" s="1"/>
  <c r="H20" i="1" s="1"/>
  <c r="D21" i="1"/>
  <c r="D22" i="1"/>
  <c r="G22" i="1" s="1"/>
  <c r="H22" i="1" s="1"/>
  <c r="D23" i="1"/>
  <c r="D24" i="1"/>
  <c r="G24" i="1" s="1"/>
  <c r="H24" i="1" s="1"/>
  <c r="D25" i="1"/>
  <c r="D26" i="1"/>
  <c r="G26" i="1" s="1"/>
  <c r="H26" i="1" s="1"/>
  <c r="D27" i="1"/>
  <c r="D28" i="1"/>
  <c r="G28" i="1" s="1"/>
  <c r="H28" i="1" s="1"/>
  <c r="D29" i="1"/>
  <c r="D30" i="1"/>
  <c r="G30" i="1" s="1"/>
  <c r="H30" i="1" s="1"/>
  <c r="D31" i="1"/>
  <c r="D32" i="1"/>
  <c r="G32" i="1" s="1"/>
  <c r="H32" i="1" s="1"/>
  <c r="D33" i="1"/>
  <c r="D34" i="1"/>
  <c r="G34" i="1" s="1"/>
  <c r="H34" i="1" s="1"/>
  <c r="D35" i="1"/>
  <c r="D36" i="1"/>
  <c r="G36" i="1" s="1"/>
  <c r="H36" i="1" s="1"/>
  <c r="D37" i="1"/>
  <c r="D38" i="1"/>
  <c r="G38" i="1" s="1"/>
  <c r="H38" i="1" s="1"/>
  <c r="D39" i="1"/>
  <c r="D40" i="1"/>
  <c r="G40" i="1" s="1"/>
  <c r="H40" i="1" s="1"/>
  <c r="D41" i="1"/>
  <c r="D42" i="1"/>
  <c r="G42" i="1" s="1"/>
  <c r="H42" i="1" s="1"/>
  <c r="D43" i="1"/>
  <c r="D44" i="1"/>
  <c r="G44" i="1" s="1"/>
  <c r="H44" i="1" s="1"/>
  <c r="D45" i="1"/>
  <c r="D46" i="1"/>
  <c r="G46" i="1" s="1"/>
  <c r="H46" i="1" s="1"/>
  <c r="D47" i="1"/>
  <c r="D48" i="1"/>
  <c r="G48" i="1" s="1"/>
  <c r="H48" i="1" s="1"/>
  <c r="D49" i="1"/>
  <c r="D50" i="1"/>
  <c r="G50" i="1" s="1"/>
  <c r="H50" i="1" s="1"/>
  <c r="D51" i="1"/>
  <c r="D52" i="1"/>
  <c r="G52" i="1" s="1"/>
  <c r="H52" i="1" s="1"/>
  <c r="M50" i="1" l="1"/>
  <c r="M46" i="1"/>
  <c r="M42" i="1"/>
  <c r="M38" i="1"/>
  <c r="M34" i="1"/>
  <c r="M30" i="1"/>
  <c r="M26" i="1"/>
  <c r="M22" i="1"/>
  <c r="M18" i="1"/>
  <c r="M14" i="1"/>
  <c r="M10" i="1"/>
  <c r="M6" i="1"/>
  <c r="M9" i="1"/>
  <c r="M52" i="1"/>
  <c r="M48" i="1"/>
  <c r="M44" i="1"/>
  <c r="M40" i="1"/>
  <c r="M36" i="1"/>
  <c r="M32" i="1"/>
  <c r="M28" i="1"/>
  <c r="M24" i="1"/>
  <c r="M20" i="1"/>
  <c r="M16" i="1"/>
  <c r="M12" i="1"/>
  <c r="M8" i="1"/>
</calcChain>
</file>

<file path=xl/sharedStrings.xml><?xml version="1.0" encoding="utf-8"?>
<sst xmlns="http://schemas.openxmlformats.org/spreadsheetml/2006/main" count="132" uniqueCount="44">
  <si>
    <t>Frame</t>
  </si>
  <si>
    <t>Cells_divided/frame</t>
  </si>
  <si>
    <t>Total cells divided</t>
  </si>
  <si>
    <t>Time</t>
  </si>
  <si>
    <t>20190416 (256 cells)</t>
  </si>
  <si>
    <t>Total</t>
  </si>
  <si>
    <t>% cell_div</t>
  </si>
  <si>
    <t>20190515 (257 cells)</t>
  </si>
  <si>
    <t>Total (513)</t>
  </si>
  <si>
    <t>20190410 (254 cells)</t>
  </si>
  <si>
    <t>20190517 (261 cells)</t>
  </si>
  <si>
    <t>Total (515)</t>
  </si>
  <si>
    <t>20190517 (253 cells)</t>
  </si>
  <si>
    <t>20190518 (264 cells)</t>
  </si>
  <si>
    <t>20190417 (104 cells)</t>
  </si>
  <si>
    <t>20190412 (212 cells)</t>
  </si>
  <si>
    <t>20190520 (256 cells)</t>
  </si>
  <si>
    <t>20190520 (277 cells)</t>
  </si>
  <si>
    <t>20190412 (204 cells)</t>
  </si>
  <si>
    <t>20190410 (282 cells)</t>
  </si>
  <si>
    <t>20190416 (250 cells)</t>
  </si>
  <si>
    <t>20190515 (271 cells)</t>
  </si>
  <si>
    <t>Total (521)</t>
  </si>
  <si>
    <t>20190417 (183 cells)</t>
  </si>
  <si>
    <t>20190518 (260 cells)</t>
  </si>
  <si>
    <t>wild type_no recovery_control</t>
  </si>
  <si>
    <t>wild type_no recovery_MMC</t>
  </si>
  <si>
    <t>wild type_recovery_MMC</t>
  </si>
  <si>
    <r>
      <rPr>
        <sz val="11"/>
        <color theme="1"/>
        <rFont val="Calibri"/>
        <family val="2"/>
      </rPr>
      <t>∆dnaE2</t>
    </r>
    <r>
      <rPr>
        <sz val="11"/>
        <color theme="1"/>
        <rFont val="Calibri"/>
        <family val="2"/>
        <scheme val="minor"/>
      </rPr>
      <t>_no recovery_control</t>
    </r>
  </si>
  <si>
    <t>wild type_recovery_control</t>
  </si>
  <si>
    <t>∆dnaE2_no recovery_MMC</t>
  </si>
  <si>
    <t>∆dnaE2_recovery_control</t>
  </si>
  <si>
    <t>∆dnaE2_recovery_MMC</t>
  </si>
  <si>
    <t>wild type</t>
  </si>
  <si>
    <t>control</t>
  </si>
  <si>
    <r>
      <t xml:space="preserve">0.125 </t>
    </r>
    <r>
      <rPr>
        <sz val="11"/>
        <color theme="1"/>
        <rFont val="Calibri"/>
        <family val="2"/>
      </rPr>
      <t>µg/ml MMC</t>
    </r>
  </si>
  <si>
    <t>no recovery</t>
  </si>
  <si>
    <t>recovery</t>
  </si>
  <si>
    <r>
      <t xml:space="preserve">0.25 </t>
    </r>
    <r>
      <rPr>
        <sz val="11"/>
        <color theme="1"/>
        <rFont val="Calibri"/>
        <family val="2"/>
      </rPr>
      <t>µg/ml MMC</t>
    </r>
  </si>
  <si>
    <r>
      <t xml:space="preserve">0.5 </t>
    </r>
    <r>
      <rPr>
        <sz val="11"/>
        <color theme="1"/>
        <rFont val="Calibri"/>
        <family val="2"/>
      </rPr>
      <t>µg/ml MMC</t>
    </r>
  </si>
  <si>
    <r>
      <t xml:space="preserve">0.75 </t>
    </r>
    <r>
      <rPr>
        <sz val="11"/>
        <color theme="1"/>
        <rFont val="Calibri"/>
        <family val="2"/>
      </rPr>
      <t>µg/ml MMC</t>
    </r>
  </si>
  <si>
    <t>∆dnaE2</t>
  </si>
  <si>
    <t>colonies</t>
  </si>
  <si>
    <t>fraction survival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</si>
</sst>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zoomScale="95" zoomScaleNormal="95" workbookViewId="0">
      <selection activeCell="P53" sqref="P53"/>
    </sheetView>
  </sheetViews>
  <sheetFormatPr defaultRowHeight="15" x14ac:dyDescent="0.25"/>
  <cols>
    <col min="3" max="3" width="20.85546875" customWidth="1"/>
    <col min="4" max="4" width="19.42578125" customWidth="1"/>
    <col min="5" max="5" width="20.28515625" customWidth="1"/>
    <col min="6" max="6" width="20.140625" customWidth="1"/>
    <col min="7" max="7" width="18.28515625" customWidth="1"/>
    <col min="8" max="8" width="21.7109375" customWidth="1"/>
    <col min="9" max="9" width="20.5703125" customWidth="1"/>
    <col min="10" max="10" width="18.7109375" customWidth="1"/>
    <col min="11" max="11" width="19" customWidth="1"/>
    <col min="12" max="12" width="18.42578125" customWidth="1"/>
    <col min="13" max="13" width="18.5703125" customWidth="1"/>
    <col min="14" max="14" width="19.28515625" customWidth="1"/>
    <col min="15" max="15" width="18.5703125" customWidth="1"/>
    <col min="16" max="16" width="18.7109375" customWidth="1"/>
    <col min="17" max="17" width="18.5703125" customWidth="1"/>
    <col min="18" max="19" width="18.42578125" customWidth="1"/>
    <col min="20" max="20" width="18.7109375" customWidth="1"/>
    <col min="21" max="21" width="18.42578125" customWidth="1"/>
    <col min="22" max="22" width="18" customWidth="1"/>
    <col min="23" max="23" width="19" customWidth="1"/>
    <col min="24" max="24" width="18.28515625" customWidth="1"/>
    <col min="25" max="25" width="18.7109375" customWidth="1"/>
    <col min="26" max="26" width="18.28515625" customWidth="1"/>
  </cols>
  <sheetData>
    <row r="1" spans="1:26" x14ac:dyDescent="0.25">
      <c r="A1" t="s">
        <v>0</v>
      </c>
      <c r="B1" t="s">
        <v>3</v>
      </c>
      <c r="C1" s="2" t="s">
        <v>25</v>
      </c>
      <c r="D1" s="2"/>
      <c r="E1" s="2"/>
      <c r="F1" s="2"/>
      <c r="G1" s="2"/>
      <c r="H1" s="2"/>
      <c r="I1" s="2" t="s">
        <v>26</v>
      </c>
      <c r="J1" s="2"/>
      <c r="K1" s="2"/>
      <c r="L1" s="2"/>
      <c r="M1" s="2"/>
      <c r="N1" s="2"/>
      <c r="O1" s="2" t="s">
        <v>29</v>
      </c>
      <c r="P1" s="2"/>
      <c r="Q1" s="2"/>
      <c r="R1" s="2"/>
      <c r="S1" s="2"/>
      <c r="T1" s="2"/>
      <c r="U1" s="2" t="s">
        <v>27</v>
      </c>
      <c r="V1" s="2"/>
      <c r="W1" s="2"/>
      <c r="X1" s="2"/>
      <c r="Y1" s="2"/>
      <c r="Z1" s="2"/>
    </row>
    <row r="2" spans="1:26" x14ac:dyDescent="0.25">
      <c r="C2" s="2" t="s">
        <v>4</v>
      </c>
      <c r="D2" s="2"/>
      <c r="E2" s="2" t="s">
        <v>7</v>
      </c>
      <c r="F2" s="2"/>
      <c r="G2" s="1" t="s">
        <v>8</v>
      </c>
      <c r="H2" s="1" t="s">
        <v>6</v>
      </c>
      <c r="I2" s="2" t="s">
        <v>20</v>
      </c>
      <c r="J2" s="2"/>
      <c r="K2" s="2" t="s">
        <v>21</v>
      </c>
      <c r="L2" s="2"/>
      <c r="M2" s="1" t="s">
        <v>22</v>
      </c>
      <c r="N2" s="1" t="s">
        <v>6</v>
      </c>
      <c r="O2" s="2" t="s">
        <v>9</v>
      </c>
      <c r="P2" s="2"/>
      <c r="Q2" s="2" t="s">
        <v>10</v>
      </c>
      <c r="R2" s="2"/>
      <c r="S2" s="1" t="s">
        <v>11</v>
      </c>
      <c r="T2" s="1" t="s">
        <v>6</v>
      </c>
      <c r="U2" s="2" t="s">
        <v>19</v>
      </c>
      <c r="V2" s="2"/>
      <c r="W2" s="2" t="s">
        <v>12</v>
      </c>
      <c r="X2" s="2"/>
      <c r="Y2" s="1" t="s">
        <v>5</v>
      </c>
      <c r="Z2" s="1" t="s">
        <v>6</v>
      </c>
    </row>
    <row r="3" spans="1:26" x14ac:dyDescent="0.25">
      <c r="C3" t="s">
        <v>1</v>
      </c>
      <c r="D3" t="s">
        <v>2</v>
      </c>
      <c r="E3" t="s">
        <v>1</v>
      </c>
      <c r="F3" t="s">
        <v>2</v>
      </c>
      <c r="I3" t="s">
        <v>1</v>
      </c>
      <c r="J3" t="s">
        <v>2</v>
      </c>
      <c r="K3" t="s">
        <v>1</v>
      </c>
      <c r="L3" t="s">
        <v>2</v>
      </c>
      <c r="O3" t="s">
        <v>1</v>
      </c>
      <c r="P3" t="s">
        <v>2</v>
      </c>
      <c r="Q3" t="s">
        <v>1</v>
      </c>
      <c r="R3" t="s">
        <v>2</v>
      </c>
      <c r="U3" t="s">
        <v>1</v>
      </c>
      <c r="V3" t="s">
        <v>2</v>
      </c>
      <c r="W3" t="s">
        <v>1</v>
      </c>
      <c r="X3" t="s">
        <v>2</v>
      </c>
      <c r="Y3">
        <v>535</v>
      </c>
    </row>
    <row r="4" spans="1:26" x14ac:dyDescent="0.25">
      <c r="A4">
        <v>1</v>
      </c>
      <c r="B4">
        <v>0</v>
      </c>
      <c r="C4">
        <v>0</v>
      </c>
      <c r="D4">
        <f>C4</f>
        <v>0</v>
      </c>
      <c r="E4">
        <v>0</v>
      </c>
      <c r="F4">
        <f>E4</f>
        <v>0</v>
      </c>
      <c r="G4">
        <f>D4+F4</f>
        <v>0</v>
      </c>
      <c r="H4">
        <f>G4*100/513</f>
        <v>0</v>
      </c>
      <c r="I4">
        <v>0</v>
      </c>
      <c r="J4">
        <f>I4</f>
        <v>0</v>
      </c>
      <c r="K4">
        <v>0</v>
      </c>
      <c r="L4">
        <f>K4</f>
        <v>0</v>
      </c>
      <c r="M4">
        <f>L4+J4</f>
        <v>0</v>
      </c>
      <c r="N4">
        <f>M4*100/521</f>
        <v>0</v>
      </c>
      <c r="O4">
        <v>0</v>
      </c>
      <c r="P4">
        <f>O4</f>
        <v>0</v>
      </c>
      <c r="Q4">
        <v>0</v>
      </c>
      <c r="R4">
        <f>Q4</f>
        <v>0</v>
      </c>
      <c r="S4">
        <f>R4+P4</f>
        <v>0</v>
      </c>
      <c r="T4">
        <f>S4*100/515</f>
        <v>0</v>
      </c>
      <c r="U4">
        <v>0</v>
      </c>
      <c r="V4">
        <f>U4</f>
        <v>0</v>
      </c>
      <c r="W4">
        <v>0</v>
      </c>
      <c r="X4">
        <f>W4</f>
        <v>0</v>
      </c>
      <c r="Y4">
        <f>X4+V4</f>
        <v>0</v>
      </c>
      <c r="Z4">
        <f>Y4*100/535</f>
        <v>0</v>
      </c>
    </row>
    <row r="5" spans="1:26" x14ac:dyDescent="0.25">
      <c r="A5">
        <v>2</v>
      </c>
      <c r="B5">
        <v>5</v>
      </c>
      <c r="C5">
        <v>0</v>
      </c>
      <c r="D5">
        <f>SUM(C4:$C$5)</f>
        <v>0</v>
      </c>
      <c r="E5">
        <v>0</v>
      </c>
      <c r="F5">
        <f>SUM(E4:$E$5)</f>
        <v>0</v>
      </c>
      <c r="G5">
        <f t="shared" ref="G5:G52" si="0">D5+F5</f>
        <v>0</v>
      </c>
      <c r="H5">
        <f t="shared" ref="H5:H52" si="1">G5*100/513</f>
        <v>0</v>
      </c>
      <c r="I5">
        <v>0</v>
      </c>
      <c r="J5">
        <f>SUM(I$4:$I5)</f>
        <v>0</v>
      </c>
      <c r="K5">
        <v>0</v>
      </c>
      <c r="L5">
        <f>SUM(K$4:$K5)</f>
        <v>0</v>
      </c>
      <c r="M5">
        <f t="shared" ref="M5:M52" si="2">L5+J5</f>
        <v>0</v>
      </c>
      <c r="N5">
        <f t="shared" ref="N5:N52" si="3">M5*100/521</f>
        <v>0</v>
      </c>
      <c r="O5">
        <v>0</v>
      </c>
      <c r="P5">
        <f>SUM(O4:$O$5)</f>
        <v>0</v>
      </c>
      <c r="Q5">
        <v>0</v>
      </c>
      <c r="R5">
        <f>SUM(Q4:$Q$5)</f>
        <v>0</v>
      </c>
      <c r="S5">
        <f t="shared" ref="S5:S52" si="4">R5+P5</f>
        <v>0</v>
      </c>
      <c r="T5">
        <f t="shared" ref="T5:T52" si="5">S5*100/515</f>
        <v>0</v>
      </c>
      <c r="U5">
        <v>0</v>
      </c>
      <c r="V5">
        <f>SUM(U$4:$U5)</f>
        <v>0</v>
      </c>
      <c r="W5">
        <v>0</v>
      </c>
      <c r="X5">
        <f>SUM(W$4:$W5)</f>
        <v>0</v>
      </c>
      <c r="Y5">
        <f t="shared" ref="Y5:Y52" si="6">X5+V5</f>
        <v>0</v>
      </c>
      <c r="Z5">
        <f t="shared" ref="Z5:Z52" si="7">Y5*100/535</f>
        <v>0</v>
      </c>
    </row>
    <row r="6" spans="1:26" x14ac:dyDescent="0.25">
      <c r="A6">
        <v>3</v>
      </c>
      <c r="B6">
        <v>10</v>
      </c>
      <c r="C6">
        <v>0</v>
      </c>
      <c r="D6">
        <f>SUM(C5:$C$5)</f>
        <v>0</v>
      </c>
      <c r="E6">
        <v>0</v>
      </c>
      <c r="F6">
        <f>SUM(E5:$E$5)</f>
        <v>0</v>
      </c>
      <c r="G6">
        <f t="shared" si="0"/>
        <v>0</v>
      </c>
      <c r="H6">
        <f t="shared" si="1"/>
        <v>0</v>
      </c>
      <c r="I6">
        <v>0</v>
      </c>
      <c r="J6">
        <f>SUM(I$4:$I6)</f>
        <v>0</v>
      </c>
      <c r="K6">
        <v>0</v>
      </c>
      <c r="L6">
        <f>SUM(K$4:$K6)</f>
        <v>0</v>
      </c>
      <c r="M6">
        <f t="shared" si="2"/>
        <v>0</v>
      </c>
      <c r="N6">
        <f t="shared" si="3"/>
        <v>0</v>
      </c>
      <c r="O6">
        <v>0</v>
      </c>
      <c r="P6">
        <f>SUM(O5:$O$5)</f>
        <v>0</v>
      </c>
      <c r="Q6">
        <v>0</v>
      </c>
      <c r="R6">
        <f>SUM(Q5:$Q$5)</f>
        <v>0</v>
      </c>
      <c r="S6">
        <f t="shared" si="4"/>
        <v>0</v>
      </c>
      <c r="T6">
        <f t="shared" si="5"/>
        <v>0</v>
      </c>
      <c r="U6">
        <v>0</v>
      </c>
      <c r="V6">
        <f>SUM(U$4:$U6)</f>
        <v>0</v>
      </c>
      <c r="W6">
        <v>0</v>
      </c>
      <c r="X6">
        <f>SUM(W$4:$W6)</f>
        <v>0</v>
      </c>
      <c r="Y6">
        <f t="shared" si="6"/>
        <v>0</v>
      </c>
      <c r="Z6">
        <f t="shared" si="7"/>
        <v>0</v>
      </c>
    </row>
    <row r="7" spans="1:26" x14ac:dyDescent="0.25">
      <c r="A7">
        <v>4</v>
      </c>
      <c r="B7">
        <v>15</v>
      </c>
      <c r="C7">
        <v>0</v>
      </c>
      <c r="D7">
        <f>SUM(C$5:$C6)</f>
        <v>0</v>
      </c>
      <c r="E7">
        <v>0</v>
      </c>
      <c r="F7">
        <f>SUM(E$5:$E6)</f>
        <v>0</v>
      </c>
      <c r="G7">
        <f t="shared" si="0"/>
        <v>0</v>
      </c>
      <c r="H7">
        <f t="shared" si="1"/>
        <v>0</v>
      </c>
      <c r="I7">
        <v>0</v>
      </c>
      <c r="J7">
        <f>SUM(I$4:$I7)</f>
        <v>0</v>
      </c>
      <c r="K7">
        <v>0</v>
      </c>
      <c r="L7">
        <f>SUM(K$4:$K7)</f>
        <v>0</v>
      </c>
      <c r="M7">
        <f t="shared" si="2"/>
        <v>0</v>
      </c>
      <c r="N7">
        <f t="shared" si="3"/>
        <v>0</v>
      </c>
      <c r="O7">
        <v>0</v>
      </c>
      <c r="P7">
        <f>SUM(O$5:$O6)</f>
        <v>0</v>
      </c>
      <c r="Q7">
        <v>0</v>
      </c>
      <c r="R7">
        <f>SUM(Q$5:$Q6)</f>
        <v>0</v>
      </c>
      <c r="S7">
        <f t="shared" si="4"/>
        <v>0</v>
      </c>
      <c r="T7">
        <f t="shared" si="5"/>
        <v>0</v>
      </c>
      <c r="U7">
        <v>0</v>
      </c>
      <c r="V7">
        <f>SUM(U$4:$U7)</f>
        <v>0</v>
      </c>
      <c r="W7">
        <v>0</v>
      </c>
      <c r="X7">
        <f>SUM(W$4:$W7)</f>
        <v>0</v>
      </c>
      <c r="Y7">
        <f t="shared" si="6"/>
        <v>0</v>
      </c>
      <c r="Z7">
        <f t="shared" si="7"/>
        <v>0</v>
      </c>
    </row>
    <row r="8" spans="1:26" x14ac:dyDescent="0.25">
      <c r="A8">
        <v>5</v>
      </c>
      <c r="B8">
        <v>20</v>
      </c>
      <c r="C8">
        <v>0</v>
      </c>
      <c r="D8">
        <f>SUM(C$5:$C7)</f>
        <v>0</v>
      </c>
      <c r="E8">
        <v>0</v>
      </c>
      <c r="F8">
        <f>SUM(E$5:$E7)</f>
        <v>0</v>
      </c>
      <c r="G8">
        <f t="shared" si="0"/>
        <v>0</v>
      </c>
      <c r="H8">
        <f t="shared" si="1"/>
        <v>0</v>
      </c>
      <c r="I8">
        <v>0</v>
      </c>
      <c r="J8">
        <f>SUM(I$4:$I8)</f>
        <v>0</v>
      </c>
      <c r="K8">
        <v>0</v>
      </c>
      <c r="L8">
        <f>SUM(K$4:$K8)</f>
        <v>0</v>
      </c>
      <c r="M8">
        <f t="shared" si="2"/>
        <v>0</v>
      </c>
      <c r="N8">
        <f t="shared" si="3"/>
        <v>0</v>
      </c>
      <c r="O8">
        <v>0</v>
      </c>
      <c r="P8">
        <f>SUM(O$5:$O7)</f>
        <v>0</v>
      </c>
      <c r="Q8">
        <v>1</v>
      </c>
      <c r="R8">
        <f>SUM(Q$5:$Q7)</f>
        <v>0</v>
      </c>
      <c r="S8">
        <f t="shared" si="4"/>
        <v>0</v>
      </c>
      <c r="T8">
        <f t="shared" si="5"/>
        <v>0</v>
      </c>
      <c r="U8">
        <v>0</v>
      </c>
      <c r="V8">
        <f>SUM(U$4:$U8)</f>
        <v>0</v>
      </c>
      <c r="W8">
        <v>0</v>
      </c>
      <c r="X8">
        <f>SUM(W$4:$W8)</f>
        <v>0</v>
      </c>
      <c r="Y8">
        <f t="shared" si="6"/>
        <v>0</v>
      </c>
      <c r="Z8">
        <f t="shared" si="7"/>
        <v>0</v>
      </c>
    </row>
    <row r="9" spans="1:26" x14ac:dyDescent="0.25">
      <c r="A9">
        <v>6</v>
      </c>
      <c r="B9">
        <v>25</v>
      </c>
      <c r="C9">
        <v>0</v>
      </c>
      <c r="D9">
        <f>SUM(C$5:$C8)</f>
        <v>0</v>
      </c>
      <c r="E9">
        <v>0</v>
      </c>
      <c r="F9">
        <f>SUM(E$5:$E8)</f>
        <v>0</v>
      </c>
      <c r="G9">
        <f t="shared" si="0"/>
        <v>0</v>
      </c>
      <c r="H9">
        <f t="shared" si="1"/>
        <v>0</v>
      </c>
      <c r="I9">
        <v>0</v>
      </c>
      <c r="J9">
        <f>SUM(I$4:$I9)</f>
        <v>0</v>
      </c>
      <c r="K9">
        <v>0</v>
      </c>
      <c r="L9">
        <f>SUM(K$4:$K9)</f>
        <v>0</v>
      </c>
      <c r="M9">
        <f t="shared" si="2"/>
        <v>0</v>
      </c>
      <c r="N9">
        <f t="shared" si="3"/>
        <v>0</v>
      </c>
      <c r="O9">
        <v>0</v>
      </c>
      <c r="P9">
        <f>SUM(O$5:$O8)</f>
        <v>0</v>
      </c>
      <c r="Q9">
        <v>0</v>
      </c>
      <c r="R9">
        <f>SUM(Q$5:$Q8)</f>
        <v>1</v>
      </c>
      <c r="S9">
        <f t="shared" si="4"/>
        <v>1</v>
      </c>
      <c r="T9">
        <f t="shared" si="5"/>
        <v>0.1941747572815534</v>
      </c>
      <c r="U9">
        <v>0</v>
      </c>
      <c r="V9">
        <f>SUM(U$4:$U9)</f>
        <v>0</v>
      </c>
      <c r="W9">
        <v>0</v>
      </c>
      <c r="X9">
        <f>SUM(W$4:$W9)</f>
        <v>0</v>
      </c>
      <c r="Y9">
        <f t="shared" si="6"/>
        <v>0</v>
      </c>
      <c r="Z9">
        <f t="shared" si="7"/>
        <v>0</v>
      </c>
    </row>
    <row r="10" spans="1:26" x14ac:dyDescent="0.25">
      <c r="A10">
        <v>7</v>
      </c>
      <c r="B10">
        <v>30</v>
      </c>
      <c r="C10">
        <v>0</v>
      </c>
      <c r="D10">
        <f>SUM(C$5:$C9)</f>
        <v>0</v>
      </c>
      <c r="E10">
        <v>0</v>
      </c>
      <c r="F10">
        <f>SUM(E$5:$E9)</f>
        <v>0</v>
      </c>
      <c r="G10">
        <f t="shared" si="0"/>
        <v>0</v>
      </c>
      <c r="H10">
        <f t="shared" si="1"/>
        <v>0</v>
      </c>
      <c r="I10">
        <v>0</v>
      </c>
      <c r="J10">
        <f>SUM(I$4:$I10)</f>
        <v>0</v>
      </c>
      <c r="K10">
        <v>0</v>
      </c>
      <c r="L10">
        <f>SUM(K$4:$K10)</f>
        <v>0</v>
      </c>
      <c r="M10">
        <f t="shared" si="2"/>
        <v>0</v>
      </c>
      <c r="N10">
        <f t="shared" si="3"/>
        <v>0</v>
      </c>
      <c r="O10">
        <v>0</v>
      </c>
      <c r="P10">
        <f>SUM(O$5:$O9)</f>
        <v>0</v>
      </c>
      <c r="Q10">
        <v>1</v>
      </c>
      <c r="R10">
        <f>SUM(Q$5:$Q9)</f>
        <v>1</v>
      </c>
      <c r="S10">
        <f t="shared" si="4"/>
        <v>1</v>
      </c>
      <c r="T10">
        <f t="shared" si="5"/>
        <v>0.1941747572815534</v>
      </c>
      <c r="U10">
        <v>0</v>
      </c>
      <c r="V10">
        <f>SUM(U$4:$U10)</f>
        <v>0</v>
      </c>
      <c r="W10">
        <v>0</v>
      </c>
      <c r="X10">
        <f>SUM(W$4:$W10)</f>
        <v>0</v>
      </c>
      <c r="Y10">
        <f t="shared" si="6"/>
        <v>0</v>
      </c>
      <c r="Z10">
        <f t="shared" si="7"/>
        <v>0</v>
      </c>
    </row>
    <row r="11" spans="1:26" x14ac:dyDescent="0.25">
      <c r="A11">
        <v>8</v>
      </c>
      <c r="B11">
        <v>35</v>
      </c>
      <c r="C11">
        <v>0</v>
      </c>
      <c r="D11">
        <f>SUM(C$5:$C10)</f>
        <v>0</v>
      </c>
      <c r="E11">
        <v>0</v>
      </c>
      <c r="F11">
        <f>SUM(E$5:$E10)</f>
        <v>0</v>
      </c>
      <c r="G11">
        <f t="shared" si="0"/>
        <v>0</v>
      </c>
      <c r="H11">
        <f t="shared" si="1"/>
        <v>0</v>
      </c>
      <c r="I11">
        <v>0</v>
      </c>
      <c r="J11">
        <f>SUM(I$4:$I11)</f>
        <v>0</v>
      </c>
      <c r="K11">
        <v>0</v>
      </c>
      <c r="L11">
        <f>SUM(K$4:$K11)</f>
        <v>0</v>
      </c>
      <c r="M11">
        <f t="shared" si="2"/>
        <v>0</v>
      </c>
      <c r="N11">
        <f t="shared" si="3"/>
        <v>0</v>
      </c>
      <c r="O11">
        <v>1</v>
      </c>
      <c r="P11">
        <f>SUM(O$5:$O10)</f>
        <v>0</v>
      </c>
      <c r="Q11">
        <v>1</v>
      </c>
      <c r="R11">
        <f>SUM(Q$5:$Q10)</f>
        <v>2</v>
      </c>
      <c r="S11">
        <f t="shared" si="4"/>
        <v>2</v>
      </c>
      <c r="T11">
        <f t="shared" si="5"/>
        <v>0.38834951456310679</v>
      </c>
      <c r="U11">
        <v>0</v>
      </c>
      <c r="V11">
        <f>SUM(U$4:$U11)</f>
        <v>0</v>
      </c>
      <c r="W11">
        <v>0</v>
      </c>
      <c r="X11">
        <f>SUM(W$4:$W11)</f>
        <v>0</v>
      </c>
      <c r="Y11">
        <f t="shared" si="6"/>
        <v>0</v>
      </c>
      <c r="Z11">
        <f t="shared" si="7"/>
        <v>0</v>
      </c>
    </row>
    <row r="12" spans="1:26" x14ac:dyDescent="0.25">
      <c r="A12">
        <v>9</v>
      </c>
      <c r="B12">
        <v>40</v>
      </c>
      <c r="C12">
        <v>0</v>
      </c>
      <c r="D12">
        <f>SUM(C$5:$C11)</f>
        <v>0</v>
      </c>
      <c r="E12">
        <v>0</v>
      </c>
      <c r="F12">
        <f>SUM(E$5:$E11)</f>
        <v>0</v>
      </c>
      <c r="G12">
        <f t="shared" si="0"/>
        <v>0</v>
      </c>
      <c r="H12">
        <f t="shared" si="1"/>
        <v>0</v>
      </c>
      <c r="I12">
        <v>0</v>
      </c>
      <c r="J12">
        <f>SUM(I$4:$I12)</f>
        <v>0</v>
      </c>
      <c r="K12">
        <v>0</v>
      </c>
      <c r="L12">
        <f>SUM(K$4:$K12)</f>
        <v>0</v>
      </c>
      <c r="M12">
        <f t="shared" si="2"/>
        <v>0</v>
      </c>
      <c r="N12">
        <f t="shared" si="3"/>
        <v>0</v>
      </c>
      <c r="O12">
        <v>1</v>
      </c>
      <c r="P12">
        <f>SUM(O$5:$O11)</f>
        <v>1</v>
      </c>
      <c r="Q12">
        <v>3</v>
      </c>
      <c r="R12">
        <f>SUM(Q$5:$Q11)</f>
        <v>3</v>
      </c>
      <c r="S12">
        <f t="shared" si="4"/>
        <v>4</v>
      </c>
      <c r="T12">
        <f t="shared" si="5"/>
        <v>0.77669902912621358</v>
      </c>
      <c r="U12">
        <v>0</v>
      </c>
      <c r="V12">
        <f>SUM(U$4:$U12)</f>
        <v>0</v>
      </c>
      <c r="W12">
        <v>0</v>
      </c>
      <c r="X12">
        <f>SUM(W$4:$W12)</f>
        <v>0</v>
      </c>
      <c r="Y12">
        <f t="shared" si="6"/>
        <v>0</v>
      </c>
      <c r="Z12">
        <f t="shared" si="7"/>
        <v>0</v>
      </c>
    </row>
    <row r="13" spans="1:26" x14ac:dyDescent="0.25">
      <c r="A13">
        <v>10</v>
      </c>
      <c r="B13">
        <v>45</v>
      </c>
      <c r="C13">
        <v>0</v>
      </c>
      <c r="D13">
        <f>SUM(C$5:$C12)</f>
        <v>0</v>
      </c>
      <c r="E13">
        <v>0</v>
      </c>
      <c r="F13">
        <f>SUM(E$5:$E12)</f>
        <v>0</v>
      </c>
      <c r="G13">
        <f t="shared" si="0"/>
        <v>0</v>
      </c>
      <c r="H13">
        <f t="shared" si="1"/>
        <v>0</v>
      </c>
      <c r="I13">
        <v>0</v>
      </c>
      <c r="J13">
        <f>SUM(I$4:$I13)</f>
        <v>0</v>
      </c>
      <c r="K13">
        <v>0</v>
      </c>
      <c r="L13">
        <f>SUM(K$4:$K13)</f>
        <v>0</v>
      </c>
      <c r="M13">
        <f t="shared" si="2"/>
        <v>0</v>
      </c>
      <c r="N13">
        <f t="shared" si="3"/>
        <v>0</v>
      </c>
      <c r="O13">
        <v>1</v>
      </c>
      <c r="P13">
        <f>SUM(O$5:$O12)</f>
        <v>2</v>
      </c>
      <c r="Q13">
        <v>4</v>
      </c>
      <c r="R13">
        <f>SUM(Q$5:$Q12)</f>
        <v>6</v>
      </c>
      <c r="S13">
        <f t="shared" si="4"/>
        <v>8</v>
      </c>
      <c r="T13">
        <f t="shared" si="5"/>
        <v>1.5533980582524272</v>
      </c>
      <c r="U13">
        <v>0</v>
      </c>
      <c r="V13">
        <f>SUM(U$4:$U13)</f>
        <v>0</v>
      </c>
      <c r="W13">
        <v>0</v>
      </c>
      <c r="X13">
        <f>SUM(W$4:$W13)</f>
        <v>0</v>
      </c>
      <c r="Y13">
        <f t="shared" si="6"/>
        <v>0</v>
      </c>
      <c r="Z13">
        <f t="shared" si="7"/>
        <v>0</v>
      </c>
    </row>
    <row r="14" spans="1:26" x14ac:dyDescent="0.25">
      <c r="A14">
        <v>11</v>
      </c>
      <c r="B14">
        <v>50</v>
      </c>
      <c r="C14">
        <v>0</v>
      </c>
      <c r="D14">
        <f>SUM(C$5:$C13)</f>
        <v>0</v>
      </c>
      <c r="E14">
        <v>1</v>
      </c>
      <c r="F14">
        <f>SUM(E$5:$E13)</f>
        <v>0</v>
      </c>
      <c r="G14">
        <f t="shared" si="0"/>
        <v>0</v>
      </c>
      <c r="H14">
        <f t="shared" si="1"/>
        <v>0</v>
      </c>
      <c r="I14">
        <v>0</v>
      </c>
      <c r="J14">
        <f>SUM(I$4:$I14)</f>
        <v>0</v>
      </c>
      <c r="K14">
        <v>0</v>
      </c>
      <c r="L14">
        <f>SUM(K$4:$K14)</f>
        <v>0</v>
      </c>
      <c r="M14">
        <f t="shared" si="2"/>
        <v>0</v>
      </c>
      <c r="N14">
        <f t="shared" si="3"/>
        <v>0</v>
      </c>
      <c r="O14">
        <v>1</v>
      </c>
      <c r="P14">
        <f>SUM(O$5:$O13)</f>
        <v>3</v>
      </c>
      <c r="Q14">
        <v>5</v>
      </c>
      <c r="R14">
        <f>SUM(Q$5:$Q13)</f>
        <v>10</v>
      </c>
      <c r="S14">
        <f t="shared" si="4"/>
        <v>13</v>
      </c>
      <c r="T14">
        <f t="shared" si="5"/>
        <v>2.5242718446601944</v>
      </c>
      <c r="U14">
        <v>0</v>
      </c>
      <c r="V14">
        <f>SUM(U$4:$U14)</f>
        <v>0</v>
      </c>
      <c r="W14">
        <v>0</v>
      </c>
      <c r="X14">
        <f>SUM(W$4:$W14)</f>
        <v>0</v>
      </c>
      <c r="Y14">
        <f t="shared" si="6"/>
        <v>0</v>
      </c>
      <c r="Z14">
        <f t="shared" si="7"/>
        <v>0</v>
      </c>
    </row>
    <row r="15" spans="1:26" x14ac:dyDescent="0.25">
      <c r="A15">
        <v>12</v>
      </c>
      <c r="B15">
        <v>55</v>
      </c>
      <c r="C15">
        <v>0</v>
      </c>
      <c r="D15">
        <f>SUM(C$5:$C14)</f>
        <v>0</v>
      </c>
      <c r="E15">
        <v>0</v>
      </c>
      <c r="F15">
        <f>SUM(E$5:$E14)</f>
        <v>1</v>
      </c>
      <c r="G15">
        <f t="shared" si="0"/>
        <v>1</v>
      </c>
      <c r="H15">
        <f t="shared" si="1"/>
        <v>0.19493177387914229</v>
      </c>
      <c r="I15">
        <v>0</v>
      </c>
      <c r="J15">
        <f>SUM(I$4:$I15)</f>
        <v>0</v>
      </c>
      <c r="K15">
        <v>0</v>
      </c>
      <c r="L15">
        <f>SUM(K$4:$K15)</f>
        <v>0</v>
      </c>
      <c r="M15">
        <f t="shared" si="2"/>
        <v>0</v>
      </c>
      <c r="N15">
        <f t="shared" si="3"/>
        <v>0</v>
      </c>
      <c r="O15">
        <v>2</v>
      </c>
      <c r="P15">
        <f>SUM(O$5:$O14)</f>
        <v>4</v>
      </c>
      <c r="Q15">
        <v>4</v>
      </c>
      <c r="R15">
        <f>SUM(Q$5:$Q14)</f>
        <v>15</v>
      </c>
      <c r="S15">
        <f t="shared" si="4"/>
        <v>19</v>
      </c>
      <c r="T15">
        <f t="shared" si="5"/>
        <v>3.6893203883495147</v>
      </c>
      <c r="U15">
        <v>0</v>
      </c>
      <c r="V15">
        <f>SUM(U$4:$U15)</f>
        <v>0</v>
      </c>
      <c r="W15">
        <v>0</v>
      </c>
      <c r="X15">
        <f>SUM(W$4:$W15)</f>
        <v>0</v>
      </c>
      <c r="Y15">
        <f t="shared" si="6"/>
        <v>0</v>
      </c>
      <c r="Z15">
        <f t="shared" si="7"/>
        <v>0</v>
      </c>
    </row>
    <row r="16" spans="1:26" x14ac:dyDescent="0.25">
      <c r="A16">
        <v>13</v>
      </c>
      <c r="B16">
        <v>60</v>
      </c>
      <c r="C16">
        <v>0</v>
      </c>
      <c r="D16">
        <f>SUM(C$5:$C15)</f>
        <v>0</v>
      </c>
      <c r="E16">
        <v>0</v>
      </c>
      <c r="F16">
        <f>SUM(E$5:$E15)</f>
        <v>1</v>
      </c>
      <c r="G16">
        <f t="shared" si="0"/>
        <v>1</v>
      </c>
      <c r="H16">
        <f t="shared" si="1"/>
        <v>0.19493177387914229</v>
      </c>
      <c r="I16">
        <v>0</v>
      </c>
      <c r="J16">
        <f>SUM(I$4:$I16)</f>
        <v>0</v>
      </c>
      <c r="K16">
        <v>0</v>
      </c>
      <c r="L16">
        <f>SUM(K$4:$K16)</f>
        <v>0</v>
      </c>
      <c r="M16">
        <f t="shared" si="2"/>
        <v>0</v>
      </c>
      <c r="N16">
        <f t="shared" si="3"/>
        <v>0</v>
      </c>
      <c r="O16">
        <v>1</v>
      </c>
      <c r="P16">
        <f>SUM(O$5:$O15)</f>
        <v>6</v>
      </c>
      <c r="Q16">
        <v>12</v>
      </c>
      <c r="R16">
        <f>SUM(Q$5:$Q15)</f>
        <v>19</v>
      </c>
      <c r="S16">
        <f t="shared" si="4"/>
        <v>25</v>
      </c>
      <c r="T16">
        <f t="shared" si="5"/>
        <v>4.8543689320388346</v>
      </c>
      <c r="U16">
        <v>0</v>
      </c>
      <c r="V16">
        <f>SUM(U$4:$U16)</f>
        <v>0</v>
      </c>
      <c r="W16">
        <v>0</v>
      </c>
      <c r="X16">
        <f>SUM(W$4:$W16)</f>
        <v>0</v>
      </c>
      <c r="Y16">
        <f t="shared" si="6"/>
        <v>0</v>
      </c>
      <c r="Z16">
        <f t="shared" si="7"/>
        <v>0</v>
      </c>
    </row>
    <row r="17" spans="1:26" x14ac:dyDescent="0.25">
      <c r="A17">
        <v>14</v>
      </c>
      <c r="B17">
        <v>65</v>
      </c>
      <c r="C17">
        <v>2</v>
      </c>
      <c r="D17">
        <f>SUM(C$5:$C16)</f>
        <v>0</v>
      </c>
      <c r="E17">
        <v>0</v>
      </c>
      <c r="F17">
        <f>SUM(E$5:$E16)</f>
        <v>1</v>
      </c>
      <c r="G17">
        <f t="shared" si="0"/>
        <v>1</v>
      </c>
      <c r="H17">
        <f t="shared" si="1"/>
        <v>0.19493177387914229</v>
      </c>
      <c r="I17">
        <v>0</v>
      </c>
      <c r="J17">
        <f>SUM(I$4:$I17)</f>
        <v>0</v>
      </c>
      <c r="K17">
        <v>0</v>
      </c>
      <c r="L17">
        <f>SUM(K$4:$K17)</f>
        <v>0</v>
      </c>
      <c r="M17">
        <f t="shared" si="2"/>
        <v>0</v>
      </c>
      <c r="N17">
        <f t="shared" si="3"/>
        <v>0</v>
      </c>
      <c r="O17">
        <v>5</v>
      </c>
      <c r="P17">
        <f>SUM(O$5:$O16)</f>
        <v>7</v>
      </c>
      <c r="Q17">
        <v>17</v>
      </c>
      <c r="R17">
        <f>SUM(Q$5:$Q16)</f>
        <v>31</v>
      </c>
      <c r="S17">
        <f t="shared" si="4"/>
        <v>38</v>
      </c>
      <c r="T17">
        <f t="shared" si="5"/>
        <v>7.3786407766990294</v>
      </c>
      <c r="U17">
        <v>0</v>
      </c>
      <c r="V17">
        <f>SUM(U$4:$U17)</f>
        <v>0</v>
      </c>
      <c r="W17">
        <v>0</v>
      </c>
      <c r="X17">
        <f>SUM(W$4:$W17)</f>
        <v>0</v>
      </c>
      <c r="Y17">
        <f t="shared" si="6"/>
        <v>0</v>
      </c>
      <c r="Z17">
        <f t="shared" si="7"/>
        <v>0</v>
      </c>
    </row>
    <row r="18" spans="1:26" x14ac:dyDescent="0.25">
      <c r="A18">
        <v>15</v>
      </c>
      <c r="B18">
        <v>70</v>
      </c>
      <c r="C18">
        <v>0</v>
      </c>
      <c r="D18">
        <f>SUM(C$5:$C17)</f>
        <v>2</v>
      </c>
      <c r="E18">
        <v>2</v>
      </c>
      <c r="F18">
        <f>SUM(E$5:$E17)</f>
        <v>1</v>
      </c>
      <c r="G18">
        <f t="shared" si="0"/>
        <v>3</v>
      </c>
      <c r="H18">
        <f t="shared" si="1"/>
        <v>0.58479532163742687</v>
      </c>
      <c r="I18">
        <v>0</v>
      </c>
      <c r="J18">
        <f>SUM(I$4:$I18)</f>
        <v>0</v>
      </c>
      <c r="K18">
        <v>0</v>
      </c>
      <c r="L18">
        <f>SUM(K$4:$K18)</f>
        <v>0</v>
      </c>
      <c r="M18">
        <f t="shared" si="2"/>
        <v>0</v>
      </c>
      <c r="N18">
        <f t="shared" si="3"/>
        <v>0</v>
      </c>
      <c r="O18">
        <v>4</v>
      </c>
      <c r="P18">
        <f>SUM(O$5:$O17)</f>
        <v>12</v>
      </c>
      <c r="Q18">
        <v>20</v>
      </c>
      <c r="R18">
        <f>SUM(Q$5:$Q17)</f>
        <v>48</v>
      </c>
      <c r="S18">
        <f t="shared" si="4"/>
        <v>60</v>
      </c>
      <c r="T18">
        <f t="shared" si="5"/>
        <v>11.650485436893204</v>
      </c>
      <c r="U18">
        <v>0</v>
      </c>
      <c r="V18">
        <f>SUM(U$4:$U18)</f>
        <v>0</v>
      </c>
      <c r="W18">
        <v>0</v>
      </c>
      <c r="X18">
        <f>SUM(W$4:$W18)</f>
        <v>0</v>
      </c>
      <c r="Y18">
        <f t="shared" si="6"/>
        <v>0</v>
      </c>
      <c r="Z18">
        <f t="shared" si="7"/>
        <v>0</v>
      </c>
    </row>
    <row r="19" spans="1:26" x14ac:dyDescent="0.25">
      <c r="A19">
        <v>16</v>
      </c>
      <c r="B19">
        <v>75</v>
      </c>
      <c r="C19">
        <v>0</v>
      </c>
      <c r="D19">
        <f>SUM(C$5:$C18)</f>
        <v>2</v>
      </c>
      <c r="E19">
        <v>8</v>
      </c>
      <c r="F19">
        <f>SUM(E$5:$E18)</f>
        <v>3</v>
      </c>
      <c r="G19">
        <f t="shared" si="0"/>
        <v>5</v>
      </c>
      <c r="H19">
        <f t="shared" si="1"/>
        <v>0.97465886939571145</v>
      </c>
      <c r="I19">
        <v>0</v>
      </c>
      <c r="J19">
        <f>SUM(I$4:$I19)</f>
        <v>0</v>
      </c>
      <c r="K19">
        <v>0</v>
      </c>
      <c r="L19">
        <f>SUM(K$4:$K19)</f>
        <v>0</v>
      </c>
      <c r="M19">
        <f t="shared" si="2"/>
        <v>0</v>
      </c>
      <c r="N19">
        <f t="shared" si="3"/>
        <v>0</v>
      </c>
      <c r="O19">
        <v>1</v>
      </c>
      <c r="P19">
        <f>SUM(O$5:$O18)</f>
        <v>16</v>
      </c>
      <c r="Q19">
        <v>8</v>
      </c>
      <c r="R19">
        <f>SUM(Q$5:$Q18)</f>
        <v>68</v>
      </c>
      <c r="S19">
        <f t="shared" si="4"/>
        <v>84</v>
      </c>
      <c r="T19">
        <f t="shared" si="5"/>
        <v>16.310679611650485</v>
      </c>
      <c r="U19">
        <v>0</v>
      </c>
      <c r="V19">
        <f>SUM(U$4:$U19)</f>
        <v>0</v>
      </c>
      <c r="W19">
        <v>1</v>
      </c>
      <c r="X19">
        <f>SUM(W$4:$W19)</f>
        <v>1</v>
      </c>
      <c r="Y19">
        <f t="shared" si="6"/>
        <v>1</v>
      </c>
      <c r="Z19">
        <f t="shared" si="7"/>
        <v>0.18691588785046728</v>
      </c>
    </row>
    <row r="20" spans="1:26" x14ac:dyDescent="0.25">
      <c r="A20">
        <v>17</v>
      </c>
      <c r="B20">
        <v>80</v>
      </c>
      <c r="C20">
        <v>4</v>
      </c>
      <c r="D20">
        <f>SUM(C$5:$C19)</f>
        <v>2</v>
      </c>
      <c r="E20">
        <v>16</v>
      </c>
      <c r="F20">
        <f>SUM(E$5:$E19)</f>
        <v>11</v>
      </c>
      <c r="G20">
        <f t="shared" si="0"/>
        <v>13</v>
      </c>
      <c r="H20">
        <f t="shared" si="1"/>
        <v>2.53411306042885</v>
      </c>
      <c r="I20">
        <v>0</v>
      </c>
      <c r="J20">
        <f>SUM(I$4:$I20)</f>
        <v>0</v>
      </c>
      <c r="K20">
        <v>0</v>
      </c>
      <c r="L20">
        <f>SUM(K$4:$K20)</f>
        <v>0</v>
      </c>
      <c r="M20">
        <f t="shared" si="2"/>
        <v>0</v>
      </c>
      <c r="N20">
        <f t="shared" si="3"/>
        <v>0</v>
      </c>
      <c r="O20">
        <v>4</v>
      </c>
      <c r="P20">
        <f>SUM(O$5:$O19)</f>
        <v>17</v>
      </c>
      <c r="Q20">
        <v>7</v>
      </c>
      <c r="R20">
        <f>SUM(Q$5:$Q19)</f>
        <v>76</v>
      </c>
      <c r="S20">
        <f t="shared" si="4"/>
        <v>93</v>
      </c>
      <c r="T20">
        <f t="shared" si="5"/>
        <v>18.058252427184467</v>
      </c>
      <c r="U20">
        <v>0</v>
      </c>
      <c r="V20">
        <f>SUM(U$4:$U20)</f>
        <v>0</v>
      </c>
      <c r="W20">
        <v>0</v>
      </c>
      <c r="X20">
        <f>SUM(W$4:$W20)</f>
        <v>1</v>
      </c>
      <c r="Y20">
        <f t="shared" si="6"/>
        <v>1</v>
      </c>
      <c r="Z20">
        <f t="shared" si="7"/>
        <v>0.18691588785046728</v>
      </c>
    </row>
    <row r="21" spans="1:26" x14ac:dyDescent="0.25">
      <c r="A21">
        <v>18</v>
      </c>
      <c r="B21">
        <v>85</v>
      </c>
      <c r="C21">
        <v>5</v>
      </c>
      <c r="D21">
        <f>SUM(C$5:$C20)</f>
        <v>6</v>
      </c>
      <c r="E21">
        <v>30</v>
      </c>
      <c r="F21">
        <f>SUM(E$5:$E20)</f>
        <v>27</v>
      </c>
      <c r="G21">
        <f t="shared" si="0"/>
        <v>33</v>
      </c>
      <c r="H21">
        <f t="shared" si="1"/>
        <v>6.4327485380116958</v>
      </c>
      <c r="I21">
        <v>0</v>
      </c>
      <c r="J21">
        <f>SUM(I$4:$I21)</f>
        <v>0</v>
      </c>
      <c r="K21">
        <v>0</v>
      </c>
      <c r="L21">
        <f>SUM(K$4:$K21)</f>
        <v>0</v>
      </c>
      <c r="M21">
        <f t="shared" si="2"/>
        <v>0</v>
      </c>
      <c r="N21">
        <f t="shared" si="3"/>
        <v>0</v>
      </c>
      <c r="O21">
        <v>9</v>
      </c>
      <c r="P21">
        <f>SUM(O$5:$O20)</f>
        <v>21</v>
      </c>
      <c r="Q21">
        <v>12</v>
      </c>
      <c r="R21">
        <f>SUM(Q$5:$Q20)</f>
        <v>83</v>
      </c>
      <c r="S21">
        <f t="shared" si="4"/>
        <v>104</v>
      </c>
      <c r="T21">
        <f t="shared" si="5"/>
        <v>20.194174757281555</v>
      </c>
      <c r="U21">
        <v>2</v>
      </c>
      <c r="V21">
        <f>SUM(U$4:$U21)</f>
        <v>2</v>
      </c>
      <c r="W21">
        <v>1</v>
      </c>
      <c r="X21">
        <f>SUM(W$4:$W21)</f>
        <v>2</v>
      </c>
      <c r="Y21">
        <f t="shared" si="6"/>
        <v>4</v>
      </c>
      <c r="Z21">
        <f t="shared" si="7"/>
        <v>0.74766355140186913</v>
      </c>
    </row>
    <row r="22" spans="1:26" x14ac:dyDescent="0.25">
      <c r="A22">
        <v>19</v>
      </c>
      <c r="B22">
        <v>90</v>
      </c>
      <c r="C22">
        <v>20</v>
      </c>
      <c r="D22">
        <f>SUM(C$5:$C21)</f>
        <v>11</v>
      </c>
      <c r="E22">
        <v>13</v>
      </c>
      <c r="F22">
        <f>SUM(E$5:$E21)</f>
        <v>57</v>
      </c>
      <c r="G22">
        <f t="shared" si="0"/>
        <v>68</v>
      </c>
      <c r="H22">
        <f t="shared" si="1"/>
        <v>13.255360623781677</v>
      </c>
      <c r="I22">
        <v>0</v>
      </c>
      <c r="J22">
        <f>SUM(I$4:$I22)</f>
        <v>0</v>
      </c>
      <c r="K22">
        <v>0</v>
      </c>
      <c r="L22">
        <f>SUM(K$4:$K22)</f>
        <v>0</v>
      </c>
      <c r="M22">
        <f t="shared" si="2"/>
        <v>0</v>
      </c>
      <c r="N22">
        <f t="shared" si="3"/>
        <v>0</v>
      </c>
      <c r="O22">
        <v>8</v>
      </c>
      <c r="P22">
        <f>SUM(O$5:$O21)</f>
        <v>30</v>
      </c>
      <c r="Q22">
        <v>10</v>
      </c>
      <c r="R22">
        <f>SUM(Q$5:$Q21)</f>
        <v>95</v>
      </c>
      <c r="S22">
        <f t="shared" si="4"/>
        <v>125</v>
      </c>
      <c r="T22">
        <f t="shared" si="5"/>
        <v>24.271844660194176</v>
      </c>
      <c r="U22">
        <v>0</v>
      </c>
      <c r="V22">
        <f>SUM(U$4:$U22)</f>
        <v>2</v>
      </c>
      <c r="W22">
        <v>2</v>
      </c>
      <c r="X22">
        <f>SUM(W$4:$W22)</f>
        <v>4</v>
      </c>
      <c r="Y22">
        <f t="shared" si="6"/>
        <v>6</v>
      </c>
      <c r="Z22">
        <f t="shared" si="7"/>
        <v>1.1214953271028036</v>
      </c>
    </row>
    <row r="23" spans="1:26" x14ac:dyDescent="0.25">
      <c r="A23">
        <v>20</v>
      </c>
      <c r="B23">
        <v>95</v>
      </c>
      <c r="C23">
        <v>24</v>
      </c>
      <c r="D23">
        <f>SUM(C$5:$C22)</f>
        <v>31</v>
      </c>
      <c r="E23">
        <v>24</v>
      </c>
      <c r="F23">
        <f>SUM(E$5:$E22)</f>
        <v>70</v>
      </c>
      <c r="G23">
        <f t="shared" si="0"/>
        <v>101</v>
      </c>
      <c r="H23">
        <f t="shared" si="1"/>
        <v>19.688109161793371</v>
      </c>
      <c r="I23">
        <v>0</v>
      </c>
      <c r="J23">
        <f>SUM(I$4:$I23)</f>
        <v>0</v>
      </c>
      <c r="K23">
        <v>0</v>
      </c>
      <c r="L23">
        <f>SUM(K$4:$K23)</f>
        <v>0</v>
      </c>
      <c r="M23">
        <f t="shared" si="2"/>
        <v>0</v>
      </c>
      <c r="N23">
        <f t="shared" si="3"/>
        <v>0</v>
      </c>
      <c r="O23">
        <v>13</v>
      </c>
      <c r="P23">
        <f>SUM(O$5:$O22)</f>
        <v>38</v>
      </c>
      <c r="Q23">
        <v>7</v>
      </c>
      <c r="R23">
        <f>SUM(Q$5:$Q22)</f>
        <v>105</v>
      </c>
      <c r="S23">
        <f t="shared" si="4"/>
        <v>143</v>
      </c>
      <c r="T23">
        <f t="shared" si="5"/>
        <v>27.766990291262136</v>
      </c>
      <c r="U23">
        <v>2</v>
      </c>
      <c r="V23">
        <f>SUM(U$4:$U23)</f>
        <v>4</v>
      </c>
      <c r="W23">
        <v>1</v>
      </c>
      <c r="X23">
        <f>SUM(W$4:$W23)</f>
        <v>5</v>
      </c>
      <c r="Y23">
        <f t="shared" si="6"/>
        <v>9</v>
      </c>
      <c r="Z23">
        <f t="shared" si="7"/>
        <v>1.6822429906542056</v>
      </c>
    </row>
    <row r="24" spans="1:26" x14ac:dyDescent="0.25">
      <c r="A24">
        <v>21</v>
      </c>
      <c r="B24">
        <v>100</v>
      </c>
      <c r="C24">
        <v>41</v>
      </c>
      <c r="D24">
        <f>SUM(C$5:$C23)</f>
        <v>55</v>
      </c>
      <c r="E24">
        <v>35</v>
      </c>
      <c r="F24">
        <f>SUM(E$5:$E23)</f>
        <v>94</v>
      </c>
      <c r="G24">
        <f t="shared" si="0"/>
        <v>149</v>
      </c>
      <c r="H24">
        <f t="shared" si="1"/>
        <v>29.044834307992204</v>
      </c>
      <c r="I24">
        <v>0</v>
      </c>
      <c r="J24">
        <f>SUM(I$4:$I24)</f>
        <v>0</v>
      </c>
      <c r="K24">
        <v>0</v>
      </c>
      <c r="L24">
        <f>SUM(K$4:$K24)</f>
        <v>0</v>
      </c>
      <c r="M24">
        <f t="shared" si="2"/>
        <v>0</v>
      </c>
      <c r="N24">
        <f t="shared" si="3"/>
        <v>0</v>
      </c>
      <c r="O24">
        <v>10</v>
      </c>
      <c r="P24">
        <f>SUM(O$5:$O23)</f>
        <v>51</v>
      </c>
      <c r="Q24">
        <v>16</v>
      </c>
      <c r="R24">
        <f>SUM(Q$5:$Q23)</f>
        <v>112</v>
      </c>
      <c r="S24">
        <f t="shared" si="4"/>
        <v>163</v>
      </c>
      <c r="T24">
        <f t="shared" si="5"/>
        <v>31.650485436893202</v>
      </c>
      <c r="U24">
        <v>2</v>
      </c>
      <c r="V24">
        <f>SUM(U$4:$U24)</f>
        <v>6</v>
      </c>
      <c r="W24">
        <v>2</v>
      </c>
      <c r="X24">
        <f>SUM(W$4:$W24)</f>
        <v>7</v>
      </c>
      <c r="Y24">
        <f t="shared" si="6"/>
        <v>13</v>
      </c>
      <c r="Z24">
        <f t="shared" si="7"/>
        <v>2.4299065420560746</v>
      </c>
    </row>
    <row r="25" spans="1:26" x14ac:dyDescent="0.25">
      <c r="A25">
        <v>22</v>
      </c>
      <c r="B25">
        <v>105</v>
      </c>
      <c r="C25">
        <v>23</v>
      </c>
      <c r="D25">
        <f>SUM(C$5:$C24)</f>
        <v>96</v>
      </c>
      <c r="E25">
        <v>34</v>
      </c>
      <c r="F25">
        <f>SUM(E$5:$E24)</f>
        <v>129</v>
      </c>
      <c r="G25">
        <f t="shared" si="0"/>
        <v>225</v>
      </c>
      <c r="H25">
        <f t="shared" si="1"/>
        <v>43.859649122807021</v>
      </c>
      <c r="I25">
        <v>0</v>
      </c>
      <c r="J25">
        <f>SUM(I$4:$I25)</f>
        <v>0</v>
      </c>
      <c r="K25">
        <v>0</v>
      </c>
      <c r="L25">
        <f>SUM(K$4:$K25)</f>
        <v>0</v>
      </c>
      <c r="M25">
        <f t="shared" si="2"/>
        <v>0</v>
      </c>
      <c r="N25">
        <f t="shared" si="3"/>
        <v>0</v>
      </c>
      <c r="O25">
        <v>13</v>
      </c>
      <c r="P25">
        <f>SUM(O$5:$O24)</f>
        <v>61</v>
      </c>
      <c r="Q25">
        <v>10</v>
      </c>
      <c r="R25">
        <f>SUM(Q$5:$Q24)</f>
        <v>128</v>
      </c>
      <c r="S25">
        <f t="shared" si="4"/>
        <v>189</v>
      </c>
      <c r="T25">
        <f t="shared" si="5"/>
        <v>36.699029126213595</v>
      </c>
      <c r="U25">
        <v>1</v>
      </c>
      <c r="V25">
        <f>SUM(U$4:$U25)</f>
        <v>7</v>
      </c>
      <c r="W25">
        <v>4</v>
      </c>
      <c r="X25">
        <f>SUM(W$4:$W25)</f>
        <v>11</v>
      </c>
      <c r="Y25">
        <f t="shared" si="6"/>
        <v>18</v>
      </c>
      <c r="Z25">
        <f t="shared" si="7"/>
        <v>3.3644859813084111</v>
      </c>
    </row>
    <row r="26" spans="1:26" x14ac:dyDescent="0.25">
      <c r="A26">
        <v>23</v>
      </c>
      <c r="B26">
        <v>110</v>
      </c>
      <c r="C26">
        <v>35</v>
      </c>
      <c r="D26">
        <f>SUM(C$5:$C25)</f>
        <v>119</v>
      </c>
      <c r="E26">
        <v>20</v>
      </c>
      <c r="F26">
        <f>SUM(E$5:$E25)</f>
        <v>163</v>
      </c>
      <c r="G26">
        <f t="shared" si="0"/>
        <v>282</v>
      </c>
      <c r="H26">
        <f t="shared" si="1"/>
        <v>54.970760233918128</v>
      </c>
      <c r="I26">
        <v>0</v>
      </c>
      <c r="J26">
        <f>SUM(I$4:$I26)</f>
        <v>0</v>
      </c>
      <c r="K26">
        <v>0</v>
      </c>
      <c r="L26">
        <f>SUM(K$4:$K26)</f>
        <v>0</v>
      </c>
      <c r="M26">
        <f t="shared" si="2"/>
        <v>0</v>
      </c>
      <c r="N26">
        <f t="shared" si="3"/>
        <v>0</v>
      </c>
      <c r="O26">
        <v>10</v>
      </c>
      <c r="P26">
        <f>SUM(O$5:$O25)</f>
        <v>74</v>
      </c>
      <c r="Q26">
        <v>13</v>
      </c>
      <c r="R26">
        <f>SUM(Q$5:$Q25)</f>
        <v>138</v>
      </c>
      <c r="S26">
        <f t="shared" si="4"/>
        <v>212</v>
      </c>
      <c r="T26">
        <f t="shared" si="5"/>
        <v>41.165048543689323</v>
      </c>
      <c r="U26">
        <v>0</v>
      </c>
      <c r="V26">
        <f>SUM(U$4:$U26)</f>
        <v>7</v>
      </c>
      <c r="W26">
        <v>1</v>
      </c>
      <c r="X26">
        <f>SUM(W$4:$W26)</f>
        <v>12</v>
      </c>
      <c r="Y26">
        <f t="shared" si="6"/>
        <v>19</v>
      </c>
      <c r="Z26">
        <f t="shared" si="7"/>
        <v>3.5514018691588785</v>
      </c>
    </row>
    <row r="27" spans="1:26" x14ac:dyDescent="0.25">
      <c r="A27">
        <v>24</v>
      </c>
      <c r="B27">
        <v>115</v>
      </c>
      <c r="C27">
        <v>25</v>
      </c>
      <c r="D27">
        <f>SUM(C$5:$C26)</f>
        <v>154</v>
      </c>
      <c r="E27">
        <v>22</v>
      </c>
      <c r="F27">
        <f>SUM(E$5:$E26)</f>
        <v>183</v>
      </c>
      <c r="G27">
        <f t="shared" si="0"/>
        <v>337</v>
      </c>
      <c r="H27">
        <f t="shared" si="1"/>
        <v>65.692007797270961</v>
      </c>
      <c r="I27">
        <v>0</v>
      </c>
      <c r="J27">
        <f>SUM(I$4:$I27)</f>
        <v>0</v>
      </c>
      <c r="K27">
        <v>0</v>
      </c>
      <c r="L27">
        <f>SUM(K$4:$K27)</f>
        <v>0</v>
      </c>
      <c r="M27">
        <f t="shared" si="2"/>
        <v>0</v>
      </c>
      <c r="N27">
        <f t="shared" si="3"/>
        <v>0</v>
      </c>
      <c r="O27">
        <v>10</v>
      </c>
      <c r="P27">
        <f>SUM(O$5:$O26)</f>
        <v>84</v>
      </c>
      <c r="Q27">
        <v>18</v>
      </c>
      <c r="R27">
        <f>SUM(Q$5:$Q26)</f>
        <v>151</v>
      </c>
      <c r="S27">
        <f t="shared" si="4"/>
        <v>235</v>
      </c>
      <c r="T27">
        <f t="shared" si="5"/>
        <v>45.631067961165051</v>
      </c>
      <c r="U27">
        <v>3</v>
      </c>
      <c r="V27">
        <f>SUM(U$4:$U27)</f>
        <v>10</v>
      </c>
      <c r="W27">
        <v>0</v>
      </c>
      <c r="X27">
        <f>SUM(W$4:$W27)</f>
        <v>12</v>
      </c>
      <c r="Y27">
        <f t="shared" si="6"/>
        <v>22</v>
      </c>
      <c r="Z27">
        <f t="shared" si="7"/>
        <v>4.1121495327102799</v>
      </c>
    </row>
    <row r="28" spans="1:26" x14ac:dyDescent="0.25">
      <c r="A28">
        <v>25</v>
      </c>
      <c r="B28">
        <v>120</v>
      </c>
      <c r="C28">
        <v>22</v>
      </c>
      <c r="D28">
        <f>SUM(C$5:$C27)</f>
        <v>179</v>
      </c>
      <c r="E28">
        <v>16</v>
      </c>
      <c r="F28">
        <f>SUM(E$5:$E27)</f>
        <v>205</v>
      </c>
      <c r="G28">
        <f t="shared" si="0"/>
        <v>384</v>
      </c>
      <c r="H28">
        <f t="shared" si="1"/>
        <v>74.853801169590639</v>
      </c>
      <c r="I28">
        <v>0</v>
      </c>
      <c r="J28">
        <f>SUM(I$4:$I28)</f>
        <v>0</v>
      </c>
      <c r="K28">
        <v>0</v>
      </c>
      <c r="L28">
        <f>SUM(K$4:$K28)</f>
        <v>0</v>
      </c>
      <c r="M28">
        <f t="shared" si="2"/>
        <v>0</v>
      </c>
      <c r="N28">
        <f t="shared" si="3"/>
        <v>0</v>
      </c>
      <c r="O28">
        <v>9</v>
      </c>
      <c r="P28">
        <f>SUM(O$5:$O27)</f>
        <v>94</v>
      </c>
      <c r="Q28">
        <v>7</v>
      </c>
      <c r="R28">
        <f>SUM(Q$5:$Q27)</f>
        <v>169</v>
      </c>
      <c r="S28">
        <f t="shared" si="4"/>
        <v>263</v>
      </c>
      <c r="T28">
        <f t="shared" si="5"/>
        <v>51.067961165048544</v>
      </c>
      <c r="U28">
        <v>0</v>
      </c>
      <c r="V28">
        <f>SUM(U$4:$U28)</f>
        <v>10</v>
      </c>
      <c r="W28">
        <v>1</v>
      </c>
      <c r="X28">
        <f>SUM(W$4:$W28)</f>
        <v>13</v>
      </c>
      <c r="Y28">
        <f t="shared" si="6"/>
        <v>23</v>
      </c>
      <c r="Z28">
        <f t="shared" si="7"/>
        <v>4.2990654205607477</v>
      </c>
    </row>
    <row r="29" spans="1:26" x14ac:dyDescent="0.25">
      <c r="A29">
        <v>26</v>
      </c>
      <c r="B29">
        <v>125</v>
      </c>
      <c r="C29">
        <v>10</v>
      </c>
      <c r="D29">
        <f>SUM(C$5:$C28)</f>
        <v>201</v>
      </c>
      <c r="E29">
        <v>8</v>
      </c>
      <c r="F29">
        <f>SUM(E$5:$E28)</f>
        <v>221</v>
      </c>
      <c r="G29">
        <f t="shared" si="0"/>
        <v>422</v>
      </c>
      <c r="H29">
        <f t="shared" si="1"/>
        <v>82.261208576998044</v>
      </c>
      <c r="I29">
        <v>0</v>
      </c>
      <c r="J29">
        <f>SUM(I$4:$I29)</f>
        <v>0</v>
      </c>
      <c r="K29">
        <v>0</v>
      </c>
      <c r="L29">
        <f>SUM(K$4:$K29)</f>
        <v>0</v>
      </c>
      <c r="M29">
        <f t="shared" si="2"/>
        <v>0</v>
      </c>
      <c r="N29">
        <f t="shared" si="3"/>
        <v>0</v>
      </c>
      <c r="O29">
        <v>9</v>
      </c>
      <c r="P29">
        <f>SUM(O$5:$O28)</f>
        <v>103</v>
      </c>
      <c r="Q29">
        <v>8</v>
      </c>
      <c r="R29">
        <f>SUM(Q$5:$Q28)</f>
        <v>176</v>
      </c>
      <c r="S29">
        <f t="shared" si="4"/>
        <v>279</v>
      </c>
      <c r="T29">
        <f t="shared" si="5"/>
        <v>54.174757281553397</v>
      </c>
      <c r="U29">
        <v>3</v>
      </c>
      <c r="V29">
        <f>SUM(U$4:$U29)</f>
        <v>13</v>
      </c>
      <c r="W29">
        <v>2</v>
      </c>
      <c r="X29">
        <f>SUM(W$4:$W29)</f>
        <v>15</v>
      </c>
      <c r="Y29">
        <f t="shared" si="6"/>
        <v>28</v>
      </c>
      <c r="Z29">
        <f t="shared" si="7"/>
        <v>5.2336448598130838</v>
      </c>
    </row>
    <row r="30" spans="1:26" x14ac:dyDescent="0.25">
      <c r="A30">
        <v>27</v>
      </c>
      <c r="B30">
        <v>130</v>
      </c>
      <c r="C30">
        <v>16</v>
      </c>
      <c r="D30">
        <f>SUM(C$5:$C29)</f>
        <v>211</v>
      </c>
      <c r="E30">
        <v>8</v>
      </c>
      <c r="F30">
        <f>SUM(E$5:$E29)</f>
        <v>229</v>
      </c>
      <c r="G30">
        <f t="shared" si="0"/>
        <v>440</v>
      </c>
      <c r="H30">
        <f t="shared" si="1"/>
        <v>85.769980506822606</v>
      </c>
      <c r="I30">
        <v>1</v>
      </c>
      <c r="J30">
        <f>SUM(I$4:$I30)</f>
        <v>1</v>
      </c>
      <c r="K30">
        <v>0</v>
      </c>
      <c r="L30">
        <f>SUM(K$4:$K30)</f>
        <v>0</v>
      </c>
      <c r="M30">
        <f t="shared" si="2"/>
        <v>1</v>
      </c>
      <c r="N30">
        <f t="shared" si="3"/>
        <v>0.19193857965451055</v>
      </c>
      <c r="O30">
        <v>9</v>
      </c>
      <c r="P30">
        <f>SUM(O$5:$O29)</f>
        <v>112</v>
      </c>
      <c r="Q30">
        <v>10</v>
      </c>
      <c r="R30">
        <f>SUM(Q$5:$Q29)</f>
        <v>184</v>
      </c>
      <c r="S30">
        <f t="shared" si="4"/>
        <v>296</v>
      </c>
      <c r="T30">
        <f t="shared" si="5"/>
        <v>57.475728155339809</v>
      </c>
      <c r="U30">
        <v>1</v>
      </c>
      <c r="V30">
        <f>SUM(U$4:$U30)</f>
        <v>14</v>
      </c>
      <c r="W30">
        <v>5</v>
      </c>
      <c r="X30">
        <f>SUM(W$4:$W30)</f>
        <v>20</v>
      </c>
      <c r="Y30">
        <f t="shared" si="6"/>
        <v>34</v>
      </c>
      <c r="Z30">
        <f t="shared" si="7"/>
        <v>6.3551401869158877</v>
      </c>
    </row>
    <row r="31" spans="1:26" x14ac:dyDescent="0.25">
      <c r="A31">
        <v>28</v>
      </c>
      <c r="B31">
        <v>135</v>
      </c>
      <c r="C31">
        <v>5</v>
      </c>
      <c r="D31">
        <f>SUM(C$5:$C30)</f>
        <v>227</v>
      </c>
      <c r="E31">
        <v>3</v>
      </c>
      <c r="F31">
        <f>SUM(E$5:$E30)</f>
        <v>237</v>
      </c>
      <c r="G31">
        <f t="shared" si="0"/>
        <v>464</v>
      </c>
      <c r="H31">
        <f t="shared" si="1"/>
        <v>90.448343079922026</v>
      </c>
      <c r="I31">
        <v>0</v>
      </c>
      <c r="J31">
        <f>SUM(I$4:$I31)</f>
        <v>1</v>
      </c>
      <c r="K31">
        <v>0</v>
      </c>
      <c r="L31">
        <f>SUM(K$4:$K31)</f>
        <v>0</v>
      </c>
      <c r="M31">
        <f t="shared" si="2"/>
        <v>1</v>
      </c>
      <c r="N31">
        <f t="shared" si="3"/>
        <v>0.19193857965451055</v>
      </c>
      <c r="O31">
        <v>11</v>
      </c>
      <c r="P31">
        <f>SUM(O$5:$O30)</f>
        <v>121</v>
      </c>
      <c r="Q31">
        <v>9</v>
      </c>
      <c r="R31">
        <f>SUM(Q$5:$Q30)</f>
        <v>194</v>
      </c>
      <c r="S31">
        <f t="shared" si="4"/>
        <v>315</v>
      </c>
      <c r="T31">
        <f t="shared" si="5"/>
        <v>61.165048543689323</v>
      </c>
      <c r="U31">
        <v>1</v>
      </c>
      <c r="V31">
        <f>SUM(U$4:$U31)</f>
        <v>15</v>
      </c>
      <c r="W31">
        <v>3</v>
      </c>
      <c r="X31">
        <f>SUM(W$4:$W31)</f>
        <v>23</v>
      </c>
      <c r="Y31">
        <f t="shared" si="6"/>
        <v>38</v>
      </c>
      <c r="Z31">
        <f t="shared" si="7"/>
        <v>7.1028037383177569</v>
      </c>
    </row>
    <row r="32" spans="1:26" x14ac:dyDescent="0.25">
      <c r="A32">
        <v>29</v>
      </c>
      <c r="B32">
        <v>140</v>
      </c>
      <c r="C32">
        <v>7</v>
      </c>
      <c r="D32">
        <f>SUM(C$5:$C31)</f>
        <v>232</v>
      </c>
      <c r="E32">
        <v>2</v>
      </c>
      <c r="F32">
        <f>SUM(E$5:$E31)</f>
        <v>240</v>
      </c>
      <c r="G32">
        <f t="shared" si="0"/>
        <v>472</v>
      </c>
      <c r="H32">
        <f t="shared" si="1"/>
        <v>92.007797270955166</v>
      </c>
      <c r="I32">
        <v>0</v>
      </c>
      <c r="J32">
        <f>SUM(I$4:$I32)</f>
        <v>1</v>
      </c>
      <c r="K32">
        <v>1</v>
      </c>
      <c r="L32">
        <f>SUM(K$4:$K32)</f>
        <v>1</v>
      </c>
      <c r="M32">
        <f t="shared" si="2"/>
        <v>2</v>
      </c>
      <c r="N32">
        <f t="shared" si="3"/>
        <v>0.38387715930902111</v>
      </c>
      <c r="O32">
        <v>15</v>
      </c>
      <c r="P32">
        <f>SUM(O$5:$O31)</f>
        <v>132</v>
      </c>
      <c r="Q32">
        <v>9</v>
      </c>
      <c r="R32">
        <f>SUM(Q$5:$Q31)</f>
        <v>203</v>
      </c>
      <c r="S32">
        <f t="shared" si="4"/>
        <v>335</v>
      </c>
      <c r="T32">
        <f t="shared" si="5"/>
        <v>65.048543689320383</v>
      </c>
      <c r="U32">
        <v>3</v>
      </c>
      <c r="V32">
        <f>SUM(U$4:$U32)</f>
        <v>18</v>
      </c>
      <c r="W32">
        <v>3</v>
      </c>
      <c r="X32">
        <f>SUM(W$4:$W32)</f>
        <v>26</v>
      </c>
      <c r="Y32">
        <f t="shared" si="6"/>
        <v>44</v>
      </c>
      <c r="Z32">
        <f t="shared" si="7"/>
        <v>8.2242990654205599</v>
      </c>
    </row>
    <row r="33" spans="1:26" x14ac:dyDescent="0.25">
      <c r="A33">
        <v>30</v>
      </c>
      <c r="B33">
        <v>145</v>
      </c>
      <c r="C33">
        <v>2</v>
      </c>
      <c r="D33">
        <f>SUM(C$5:$C32)</f>
        <v>239</v>
      </c>
      <c r="E33">
        <v>0</v>
      </c>
      <c r="F33">
        <f>SUM(E$5:$E32)</f>
        <v>242</v>
      </c>
      <c r="G33">
        <f t="shared" si="0"/>
        <v>481</v>
      </c>
      <c r="H33">
        <f t="shared" si="1"/>
        <v>93.76218323586744</v>
      </c>
      <c r="I33">
        <v>0</v>
      </c>
      <c r="J33">
        <f>SUM(I$4:$I33)</f>
        <v>1</v>
      </c>
      <c r="K33">
        <v>0</v>
      </c>
      <c r="L33">
        <f>SUM(K$4:$K33)</f>
        <v>1</v>
      </c>
      <c r="M33">
        <f t="shared" si="2"/>
        <v>2</v>
      </c>
      <c r="N33">
        <f t="shared" si="3"/>
        <v>0.38387715930902111</v>
      </c>
      <c r="O33">
        <v>11</v>
      </c>
      <c r="P33">
        <f>SUM(O$5:$O32)</f>
        <v>147</v>
      </c>
      <c r="Q33">
        <v>3</v>
      </c>
      <c r="R33">
        <f>SUM(Q$5:$Q32)</f>
        <v>212</v>
      </c>
      <c r="S33">
        <f t="shared" si="4"/>
        <v>359</v>
      </c>
      <c r="T33">
        <f t="shared" si="5"/>
        <v>69.708737864077676</v>
      </c>
      <c r="U33">
        <v>0</v>
      </c>
      <c r="V33">
        <f>SUM(U$4:$U33)</f>
        <v>18</v>
      </c>
      <c r="W33">
        <v>3</v>
      </c>
      <c r="X33">
        <f>SUM(W$4:$W33)</f>
        <v>29</v>
      </c>
      <c r="Y33">
        <f t="shared" si="6"/>
        <v>47</v>
      </c>
      <c r="Z33">
        <f t="shared" si="7"/>
        <v>8.7850467289719631</v>
      </c>
    </row>
    <row r="34" spans="1:26" x14ac:dyDescent="0.25">
      <c r="A34">
        <v>31</v>
      </c>
      <c r="B34">
        <v>150</v>
      </c>
      <c r="C34">
        <v>2</v>
      </c>
      <c r="D34">
        <f>SUM(C$5:$C33)</f>
        <v>241</v>
      </c>
      <c r="E34">
        <v>3</v>
      </c>
      <c r="F34">
        <f>SUM(E$5:$E33)</f>
        <v>242</v>
      </c>
      <c r="G34">
        <f t="shared" si="0"/>
        <v>483</v>
      </c>
      <c r="H34">
        <f t="shared" si="1"/>
        <v>94.152046783625735</v>
      </c>
      <c r="I34">
        <v>0</v>
      </c>
      <c r="J34">
        <f>SUM(I$4:$I34)</f>
        <v>1</v>
      </c>
      <c r="K34">
        <v>0</v>
      </c>
      <c r="L34">
        <f>SUM(K$4:$K34)</f>
        <v>1</v>
      </c>
      <c r="M34">
        <f t="shared" si="2"/>
        <v>2</v>
      </c>
      <c r="N34">
        <f t="shared" si="3"/>
        <v>0.38387715930902111</v>
      </c>
      <c r="O34">
        <v>6</v>
      </c>
      <c r="P34">
        <f>SUM(O$5:$O33)</f>
        <v>158</v>
      </c>
      <c r="Q34">
        <v>3</v>
      </c>
      <c r="R34">
        <f>SUM(Q$5:$Q33)</f>
        <v>215</v>
      </c>
      <c r="S34">
        <f t="shared" si="4"/>
        <v>373</v>
      </c>
      <c r="T34">
        <f t="shared" si="5"/>
        <v>72.427184466019412</v>
      </c>
      <c r="U34">
        <v>3</v>
      </c>
      <c r="V34">
        <f>SUM(U$4:$U34)</f>
        <v>21</v>
      </c>
      <c r="W34">
        <v>1</v>
      </c>
      <c r="X34">
        <f>SUM(W$4:$W34)</f>
        <v>30</v>
      </c>
      <c r="Y34">
        <f t="shared" si="6"/>
        <v>51</v>
      </c>
      <c r="Z34">
        <f t="shared" si="7"/>
        <v>9.5327102803738324</v>
      </c>
    </row>
    <row r="35" spans="1:26" x14ac:dyDescent="0.25">
      <c r="A35">
        <v>32</v>
      </c>
      <c r="B35">
        <v>155</v>
      </c>
      <c r="C35">
        <v>3</v>
      </c>
      <c r="D35">
        <f>SUM(C$5:$C34)</f>
        <v>243</v>
      </c>
      <c r="E35">
        <v>2</v>
      </c>
      <c r="F35">
        <f>SUM(E$5:$E34)</f>
        <v>245</v>
      </c>
      <c r="G35">
        <f t="shared" si="0"/>
        <v>488</v>
      </c>
      <c r="H35">
        <f t="shared" si="1"/>
        <v>95.126705653021446</v>
      </c>
      <c r="I35">
        <v>0</v>
      </c>
      <c r="J35">
        <f>SUM(I$4:$I35)</f>
        <v>1</v>
      </c>
      <c r="K35">
        <v>2</v>
      </c>
      <c r="L35">
        <f>SUM(K$4:$K35)</f>
        <v>3</v>
      </c>
      <c r="M35">
        <f t="shared" si="2"/>
        <v>4</v>
      </c>
      <c r="N35">
        <f t="shared" si="3"/>
        <v>0.76775431861804222</v>
      </c>
      <c r="O35">
        <v>11</v>
      </c>
      <c r="P35">
        <f>SUM(O$5:$O34)</f>
        <v>164</v>
      </c>
      <c r="Q35">
        <v>7</v>
      </c>
      <c r="R35">
        <f>SUM(Q$5:$Q34)</f>
        <v>218</v>
      </c>
      <c r="S35">
        <f t="shared" si="4"/>
        <v>382</v>
      </c>
      <c r="T35">
        <f t="shared" si="5"/>
        <v>74.174757281553397</v>
      </c>
      <c r="U35">
        <v>3</v>
      </c>
      <c r="V35">
        <f>SUM(U$4:$U35)</f>
        <v>24</v>
      </c>
      <c r="W35">
        <v>1</v>
      </c>
      <c r="X35">
        <f>SUM(W$4:$W35)</f>
        <v>31</v>
      </c>
      <c r="Y35">
        <f t="shared" si="6"/>
        <v>55</v>
      </c>
      <c r="Z35">
        <f t="shared" si="7"/>
        <v>10.280373831775702</v>
      </c>
    </row>
    <row r="36" spans="1:26" x14ac:dyDescent="0.25">
      <c r="A36">
        <v>33</v>
      </c>
      <c r="B36">
        <v>160</v>
      </c>
      <c r="C36">
        <v>1</v>
      </c>
      <c r="D36">
        <f>SUM(C$5:$C35)</f>
        <v>246</v>
      </c>
      <c r="E36">
        <v>1</v>
      </c>
      <c r="F36">
        <f>SUM(E$5:$E35)</f>
        <v>247</v>
      </c>
      <c r="G36">
        <f t="shared" si="0"/>
        <v>493</v>
      </c>
      <c r="H36">
        <f t="shared" si="1"/>
        <v>96.101364522417157</v>
      </c>
      <c r="I36">
        <v>0</v>
      </c>
      <c r="J36">
        <f>SUM(I$4:$I36)</f>
        <v>1</v>
      </c>
      <c r="K36">
        <v>0</v>
      </c>
      <c r="L36">
        <f>SUM(K$4:$K36)</f>
        <v>3</v>
      </c>
      <c r="M36">
        <f t="shared" si="2"/>
        <v>4</v>
      </c>
      <c r="N36">
        <f t="shared" si="3"/>
        <v>0.76775431861804222</v>
      </c>
      <c r="O36">
        <v>6</v>
      </c>
      <c r="P36">
        <f>SUM(O$5:$O35)</f>
        <v>175</v>
      </c>
      <c r="Q36">
        <v>3</v>
      </c>
      <c r="R36">
        <f>SUM(Q$5:$Q35)</f>
        <v>225</v>
      </c>
      <c r="S36">
        <f t="shared" si="4"/>
        <v>400</v>
      </c>
      <c r="T36">
        <f t="shared" si="5"/>
        <v>77.669902912621353</v>
      </c>
      <c r="U36">
        <v>6</v>
      </c>
      <c r="V36">
        <f>SUM(U$4:$U36)</f>
        <v>30</v>
      </c>
      <c r="W36">
        <v>1</v>
      </c>
      <c r="X36">
        <f>SUM(W$4:$W36)</f>
        <v>32</v>
      </c>
      <c r="Y36">
        <f t="shared" si="6"/>
        <v>62</v>
      </c>
      <c r="Z36">
        <f t="shared" si="7"/>
        <v>11.588785046728972</v>
      </c>
    </row>
    <row r="37" spans="1:26" x14ac:dyDescent="0.25">
      <c r="A37">
        <v>34</v>
      </c>
      <c r="B37">
        <v>165</v>
      </c>
      <c r="C37">
        <v>0</v>
      </c>
      <c r="D37">
        <f>SUM(C$5:$C36)</f>
        <v>247</v>
      </c>
      <c r="E37">
        <v>1</v>
      </c>
      <c r="F37">
        <f>SUM(E$5:$E36)</f>
        <v>248</v>
      </c>
      <c r="G37">
        <f t="shared" si="0"/>
        <v>495</v>
      </c>
      <c r="H37">
        <f t="shared" si="1"/>
        <v>96.491228070175438</v>
      </c>
      <c r="I37">
        <v>0</v>
      </c>
      <c r="J37">
        <f>SUM(I$4:$I37)</f>
        <v>1</v>
      </c>
      <c r="K37">
        <v>1</v>
      </c>
      <c r="L37">
        <f>SUM(K$4:$K37)</f>
        <v>4</v>
      </c>
      <c r="M37">
        <f t="shared" si="2"/>
        <v>5</v>
      </c>
      <c r="N37">
        <f t="shared" si="3"/>
        <v>0.95969289827255277</v>
      </c>
      <c r="O37">
        <v>9</v>
      </c>
      <c r="P37">
        <f>SUM(O$5:$O36)</f>
        <v>181</v>
      </c>
      <c r="Q37">
        <v>5</v>
      </c>
      <c r="R37">
        <f>SUM(Q$5:$Q36)</f>
        <v>228</v>
      </c>
      <c r="S37">
        <f t="shared" si="4"/>
        <v>409</v>
      </c>
      <c r="T37">
        <f t="shared" si="5"/>
        <v>79.417475728155338</v>
      </c>
      <c r="U37">
        <v>3</v>
      </c>
      <c r="V37">
        <f>SUM(U$4:$U37)</f>
        <v>33</v>
      </c>
      <c r="W37">
        <v>3</v>
      </c>
      <c r="X37">
        <f>SUM(W$4:$W37)</f>
        <v>35</v>
      </c>
      <c r="Y37">
        <f t="shared" si="6"/>
        <v>68</v>
      </c>
      <c r="Z37">
        <f t="shared" si="7"/>
        <v>12.710280373831775</v>
      </c>
    </row>
    <row r="38" spans="1:26" x14ac:dyDescent="0.25">
      <c r="A38">
        <v>35</v>
      </c>
      <c r="B38">
        <v>170</v>
      </c>
      <c r="C38">
        <v>2</v>
      </c>
      <c r="D38">
        <f>SUM(C$5:$C37)</f>
        <v>247</v>
      </c>
      <c r="E38">
        <v>0</v>
      </c>
      <c r="F38">
        <f>SUM(E$5:$E37)</f>
        <v>249</v>
      </c>
      <c r="G38">
        <f t="shared" si="0"/>
        <v>496</v>
      </c>
      <c r="H38">
        <f t="shared" si="1"/>
        <v>96.686159844054586</v>
      </c>
      <c r="I38">
        <v>0</v>
      </c>
      <c r="J38">
        <f>SUM(I$4:$I38)</f>
        <v>1</v>
      </c>
      <c r="K38">
        <v>0</v>
      </c>
      <c r="L38">
        <f>SUM(K$4:$K38)</f>
        <v>4</v>
      </c>
      <c r="M38">
        <f t="shared" si="2"/>
        <v>5</v>
      </c>
      <c r="N38">
        <f t="shared" si="3"/>
        <v>0.95969289827255277</v>
      </c>
      <c r="O38">
        <v>5</v>
      </c>
      <c r="P38">
        <f>SUM(O$5:$O37)</f>
        <v>190</v>
      </c>
      <c r="Q38">
        <v>4</v>
      </c>
      <c r="R38">
        <f>SUM(Q$5:$Q37)</f>
        <v>233</v>
      </c>
      <c r="S38">
        <f t="shared" si="4"/>
        <v>423</v>
      </c>
      <c r="T38">
        <f t="shared" si="5"/>
        <v>82.135922330097088</v>
      </c>
      <c r="U38">
        <v>8</v>
      </c>
      <c r="V38">
        <f>SUM(U$4:$U38)</f>
        <v>41</v>
      </c>
      <c r="W38">
        <v>1</v>
      </c>
      <c r="X38">
        <f>SUM(W$4:$W38)</f>
        <v>36</v>
      </c>
      <c r="Y38">
        <f t="shared" si="6"/>
        <v>77</v>
      </c>
      <c r="Z38">
        <f t="shared" si="7"/>
        <v>14.392523364485982</v>
      </c>
    </row>
    <row r="39" spans="1:26" x14ac:dyDescent="0.25">
      <c r="A39">
        <v>36</v>
      </c>
      <c r="B39">
        <v>175</v>
      </c>
      <c r="C39">
        <v>0</v>
      </c>
      <c r="D39">
        <f>SUM(C$5:$C38)</f>
        <v>249</v>
      </c>
      <c r="E39">
        <v>0</v>
      </c>
      <c r="F39">
        <f>SUM(E$5:$E38)</f>
        <v>249</v>
      </c>
      <c r="G39">
        <f t="shared" si="0"/>
        <v>498</v>
      </c>
      <c r="H39">
        <f t="shared" si="1"/>
        <v>97.076023391812868</v>
      </c>
      <c r="I39">
        <v>1</v>
      </c>
      <c r="J39">
        <f>SUM(I$4:$I39)</f>
        <v>2</v>
      </c>
      <c r="K39">
        <v>1</v>
      </c>
      <c r="L39">
        <f>SUM(K$4:$K39)</f>
        <v>5</v>
      </c>
      <c r="M39">
        <f t="shared" si="2"/>
        <v>7</v>
      </c>
      <c r="N39">
        <f t="shared" si="3"/>
        <v>1.3435700575815739</v>
      </c>
      <c r="O39">
        <v>11</v>
      </c>
      <c r="P39">
        <f>SUM(O$5:$O38)</f>
        <v>195</v>
      </c>
      <c r="Q39">
        <v>2</v>
      </c>
      <c r="R39">
        <f>SUM(Q$5:$Q38)</f>
        <v>237</v>
      </c>
      <c r="S39">
        <f t="shared" si="4"/>
        <v>432</v>
      </c>
      <c r="T39">
        <f t="shared" si="5"/>
        <v>83.883495145631073</v>
      </c>
      <c r="U39">
        <v>1</v>
      </c>
      <c r="V39">
        <f>SUM(U$4:$U39)</f>
        <v>42</v>
      </c>
      <c r="W39">
        <v>4</v>
      </c>
      <c r="X39">
        <f>SUM(W$4:$W39)</f>
        <v>40</v>
      </c>
      <c r="Y39">
        <f t="shared" si="6"/>
        <v>82</v>
      </c>
      <c r="Z39">
        <f t="shared" si="7"/>
        <v>15.327102803738319</v>
      </c>
    </row>
    <row r="40" spans="1:26" x14ac:dyDescent="0.25">
      <c r="A40">
        <v>37</v>
      </c>
      <c r="B40">
        <v>180</v>
      </c>
      <c r="C40">
        <v>1</v>
      </c>
      <c r="D40">
        <f>SUM(C$5:$C39)</f>
        <v>249</v>
      </c>
      <c r="E40">
        <v>0</v>
      </c>
      <c r="F40">
        <f>SUM(E$5:$E39)</f>
        <v>249</v>
      </c>
      <c r="G40">
        <f t="shared" si="0"/>
        <v>498</v>
      </c>
      <c r="H40">
        <f t="shared" si="1"/>
        <v>97.076023391812868</v>
      </c>
      <c r="I40">
        <v>0</v>
      </c>
      <c r="J40">
        <f>SUM(I$4:$I40)</f>
        <v>2</v>
      </c>
      <c r="K40">
        <v>1</v>
      </c>
      <c r="L40">
        <f>SUM(K$4:$K40)</f>
        <v>6</v>
      </c>
      <c r="M40">
        <f t="shared" si="2"/>
        <v>8</v>
      </c>
      <c r="N40">
        <f t="shared" si="3"/>
        <v>1.5355086372360844</v>
      </c>
      <c r="O40">
        <v>4</v>
      </c>
      <c r="P40">
        <f>SUM(O$5:$O39)</f>
        <v>206</v>
      </c>
      <c r="Q40">
        <v>4</v>
      </c>
      <c r="R40">
        <f>SUM(Q$5:$Q39)</f>
        <v>239</v>
      </c>
      <c r="S40">
        <f t="shared" si="4"/>
        <v>445</v>
      </c>
      <c r="T40">
        <f t="shared" si="5"/>
        <v>86.407766990291265</v>
      </c>
      <c r="U40">
        <v>5</v>
      </c>
      <c r="V40">
        <f>SUM(U$4:$U40)</f>
        <v>47</v>
      </c>
      <c r="W40">
        <v>2</v>
      </c>
      <c r="X40">
        <f>SUM(W$4:$W40)</f>
        <v>42</v>
      </c>
      <c r="Y40">
        <f t="shared" si="6"/>
        <v>89</v>
      </c>
      <c r="Z40">
        <f t="shared" si="7"/>
        <v>16.635514018691588</v>
      </c>
    </row>
    <row r="41" spans="1:26" x14ac:dyDescent="0.25">
      <c r="A41">
        <v>38</v>
      </c>
      <c r="B41">
        <v>185</v>
      </c>
      <c r="C41">
        <v>1</v>
      </c>
      <c r="D41">
        <f>SUM(C$5:$C40)</f>
        <v>250</v>
      </c>
      <c r="E41">
        <v>1</v>
      </c>
      <c r="F41">
        <f>SUM(E$5:$E40)</f>
        <v>249</v>
      </c>
      <c r="G41">
        <f t="shared" si="0"/>
        <v>499</v>
      </c>
      <c r="H41">
        <f t="shared" si="1"/>
        <v>97.270955165692001</v>
      </c>
      <c r="I41">
        <v>0</v>
      </c>
      <c r="J41">
        <f>SUM(I$4:$I41)</f>
        <v>2</v>
      </c>
      <c r="K41">
        <v>1</v>
      </c>
      <c r="L41">
        <f>SUM(K$4:$K41)</f>
        <v>7</v>
      </c>
      <c r="M41">
        <f t="shared" si="2"/>
        <v>9</v>
      </c>
      <c r="N41">
        <f t="shared" si="3"/>
        <v>1.727447216890595</v>
      </c>
      <c r="O41">
        <v>8</v>
      </c>
      <c r="P41">
        <f>SUM(O$5:$O40)</f>
        <v>210</v>
      </c>
      <c r="Q41">
        <v>2</v>
      </c>
      <c r="R41">
        <f>SUM(Q$5:$Q40)</f>
        <v>243</v>
      </c>
      <c r="S41">
        <f t="shared" si="4"/>
        <v>453</v>
      </c>
      <c r="T41">
        <f t="shared" si="5"/>
        <v>87.961165048543691</v>
      </c>
      <c r="U41">
        <v>4</v>
      </c>
      <c r="V41">
        <f>SUM(U$4:$U41)</f>
        <v>51</v>
      </c>
      <c r="W41">
        <v>3</v>
      </c>
      <c r="X41">
        <f>SUM(W$4:$W41)</f>
        <v>45</v>
      </c>
      <c r="Y41">
        <f t="shared" si="6"/>
        <v>96</v>
      </c>
      <c r="Z41">
        <f t="shared" si="7"/>
        <v>17.943925233644858</v>
      </c>
    </row>
    <row r="42" spans="1:26" x14ac:dyDescent="0.25">
      <c r="A42">
        <v>39</v>
      </c>
      <c r="B42">
        <v>190</v>
      </c>
      <c r="C42">
        <v>0</v>
      </c>
      <c r="D42">
        <f>SUM(C$5:$C41)</f>
        <v>251</v>
      </c>
      <c r="E42">
        <v>1</v>
      </c>
      <c r="F42">
        <f>SUM(E$5:$E41)</f>
        <v>250</v>
      </c>
      <c r="G42">
        <f t="shared" si="0"/>
        <v>501</v>
      </c>
      <c r="H42">
        <f t="shared" si="1"/>
        <v>97.660818713450297</v>
      </c>
      <c r="I42">
        <v>1</v>
      </c>
      <c r="J42">
        <f>SUM(I$4:$I42)</f>
        <v>3</v>
      </c>
      <c r="K42">
        <v>1</v>
      </c>
      <c r="L42">
        <f>SUM(K$4:$K42)</f>
        <v>8</v>
      </c>
      <c r="M42">
        <f t="shared" si="2"/>
        <v>11</v>
      </c>
      <c r="N42">
        <f t="shared" si="3"/>
        <v>2.1113243761996161</v>
      </c>
      <c r="O42">
        <v>4</v>
      </c>
      <c r="P42">
        <f>SUM(O$5:$O41)</f>
        <v>218</v>
      </c>
      <c r="Q42">
        <v>1</v>
      </c>
      <c r="R42">
        <f>SUM(Q$5:$Q41)</f>
        <v>245</v>
      </c>
      <c r="S42">
        <f t="shared" si="4"/>
        <v>463</v>
      </c>
      <c r="T42">
        <f t="shared" si="5"/>
        <v>89.902912621359221</v>
      </c>
      <c r="U42">
        <v>5</v>
      </c>
      <c r="V42">
        <f>SUM(U$4:$U42)</f>
        <v>56</v>
      </c>
      <c r="W42">
        <v>3</v>
      </c>
      <c r="X42">
        <f>SUM(W$4:$W42)</f>
        <v>48</v>
      </c>
      <c r="Y42">
        <f t="shared" si="6"/>
        <v>104</v>
      </c>
      <c r="Z42">
        <f t="shared" si="7"/>
        <v>19.439252336448597</v>
      </c>
    </row>
    <row r="43" spans="1:26" x14ac:dyDescent="0.25">
      <c r="A43">
        <v>40</v>
      </c>
      <c r="B43">
        <v>195</v>
      </c>
      <c r="C43">
        <v>1</v>
      </c>
      <c r="D43">
        <f>SUM(C$5:$C42)</f>
        <v>251</v>
      </c>
      <c r="E43">
        <v>1</v>
      </c>
      <c r="F43">
        <f>SUM(E$5:$E42)</f>
        <v>251</v>
      </c>
      <c r="G43">
        <f t="shared" si="0"/>
        <v>502</v>
      </c>
      <c r="H43">
        <f t="shared" si="1"/>
        <v>97.855750487329431</v>
      </c>
      <c r="I43">
        <v>0</v>
      </c>
      <c r="J43">
        <f>SUM(I$4:$I43)</f>
        <v>3</v>
      </c>
      <c r="K43">
        <v>2</v>
      </c>
      <c r="L43">
        <f>SUM(K$4:$K43)</f>
        <v>10</v>
      </c>
      <c r="M43">
        <f t="shared" si="2"/>
        <v>13</v>
      </c>
      <c r="N43">
        <f t="shared" si="3"/>
        <v>2.4952015355086372</v>
      </c>
      <c r="O43">
        <v>5</v>
      </c>
      <c r="P43">
        <f>SUM(O$5:$O42)</f>
        <v>222</v>
      </c>
      <c r="Q43">
        <v>1</v>
      </c>
      <c r="R43">
        <f>SUM(Q$5:$Q42)</f>
        <v>246</v>
      </c>
      <c r="S43">
        <f t="shared" si="4"/>
        <v>468</v>
      </c>
      <c r="T43">
        <f t="shared" si="5"/>
        <v>90.873786407766985</v>
      </c>
      <c r="U43">
        <v>1</v>
      </c>
      <c r="V43">
        <f>SUM(U$4:$U43)</f>
        <v>57</v>
      </c>
      <c r="W43">
        <v>2</v>
      </c>
      <c r="X43">
        <f>SUM(W$4:$W43)</f>
        <v>50</v>
      </c>
      <c r="Y43">
        <f t="shared" si="6"/>
        <v>107</v>
      </c>
      <c r="Z43">
        <f t="shared" si="7"/>
        <v>20</v>
      </c>
    </row>
    <row r="44" spans="1:26" x14ac:dyDescent="0.25">
      <c r="A44">
        <v>41</v>
      </c>
      <c r="B44">
        <v>200</v>
      </c>
      <c r="C44">
        <v>0</v>
      </c>
      <c r="D44">
        <f>SUM(C$5:$C43)</f>
        <v>252</v>
      </c>
      <c r="E44">
        <v>0</v>
      </c>
      <c r="F44">
        <f>SUM(E$5:$E43)</f>
        <v>252</v>
      </c>
      <c r="G44">
        <f t="shared" si="0"/>
        <v>504</v>
      </c>
      <c r="H44">
        <f t="shared" si="1"/>
        <v>98.245614035087726</v>
      </c>
      <c r="I44">
        <v>0</v>
      </c>
      <c r="J44">
        <f>SUM(I$4:$I44)</f>
        <v>3</v>
      </c>
      <c r="K44">
        <v>1</v>
      </c>
      <c r="L44">
        <f>SUM(K$4:$K44)</f>
        <v>11</v>
      </c>
      <c r="M44">
        <f t="shared" si="2"/>
        <v>14</v>
      </c>
      <c r="N44">
        <f t="shared" si="3"/>
        <v>2.6871401151631478</v>
      </c>
      <c r="O44">
        <v>1</v>
      </c>
      <c r="P44">
        <f>SUM(O$5:$O43)</f>
        <v>227</v>
      </c>
      <c r="Q44">
        <v>3</v>
      </c>
      <c r="R44">
        <f>SUM(Q$5:$Q43)</f>
        <v>247</v>
      </c>
      <c r="S44">
        <f t="shared" si="4"/>
        <v>474</v>
      </c>
      <c r="T44">
        <f t="shared" si="5"/>
        <v>92.038834951456309</v>
      </c>
      <c r="U44">
        <v>3</v>
      </c>
      <c r="V44">
        <f>SUM(U$4:$U44)</f>
        <v>60</v>
      </c>
      <c r="W44">
        <v>2</v>
      </c>
      <c r="X44">
        <f>SUM(W$4:$W44)</f>
        <v>52</v>
      </c>
      <c r="Y44">
        <f t="shared" si="6"/>
        <v>112</v>
      </c>
      <c r="Z44">
        <f t="shared" si="7"/>
        <v>20.934579439252335</v>
      </c>
    </row>
    <row r="45" spans="1:26" x14ac:dyDescent="0.25">
      <c r="A45">
        <v>42</v>
      </c>
      <c r="B45">
        <v>205</v>
      </c>
      <c r="C45">
        <v>0</v>
      </c>
      <c r="D45">
        <f>SUM(C$5:$C44)</f>
        <v>252</v>
      </c>
      <c r="E45">
        <v>0</v>
      </c>
      <c r="F45">
        <f>SUM(E$5:$E44)</f>
        <v>252</v>
      </c>
      <c r="G45">
        <f t="shared" si="0"/>
        <v>504</v>
      </c>
      <c r="H45">
        <f t="shared" si="1"/>
        <v>98.245614035087726</v>
      </c>
      <c r="I45">
        <v>1</v>
      </c>
      <c r="J45">
        <f>SUM(I$4:$I45)</f>
        <v>4</v>
      </c>
      <c r="K45">
        <v>1</v>
      </c>
      <c r="L45">
        <f>SUM(K$4:$K45)</f>
        <v>12</v>
      </c>
      <c r="M45">
        <f t="shared" si="2"/>
        <v>16</v>
      </c>
      <c r="N45">
        <f t="shared" si="3"/>
        <v>3.0710172744721689</v>
      </c>
      <c r="O45">
        <v>3</v>
      </c>
      <c r="P45">
        <f>SUM(O$5:$O44)</f>
        <v>228</v>
      </c>
      <c r="Q45">
        <v>1</v>
      </c>
      <c r="R45">
        <f>SUM(Q$5:$Q44)</f>
        <v>250</v>
      </c>
      <c r="S45">
        <f t="shared" si="4"/>
        <v>478</v>
      </c>
      <c r="T45">
        <f t="shared" si="5"/>
        <v>92.815533980582529</v>
      </c>
      <c r="U45">
        <v>5</v>
      </c>
      <c r="V45">
        <f>SUM(U$4:$U45)</f>
        <v>65</v>
      </c>
      <c r="W45">
        <v>3</v>
      </c>
      <c r="X45">
        <f>SUM(W$4:$W45)</f>
        <v>55</v>
      </c>
      <c r="Y45">
        <f t="shared" si="6"/>
        <v>120</v>
      </c>
      <c r="Z45">
        <f t="shared" si="7"/>
        <v>22.429906542056074</v>
      </c>
    </row>
    <row r="46" spans="1:26" x14ac:dyDescent="0.25">
      <c r="A46">
        <v>43</v>
      </c>
      <c r="B46">
        <v>210</v>
      </c>
      <c r="C46">
        <v>0</v>
      </c>
      <c r="D46">
        <f>SUM(C$5:$C45)</f>
        <v>252</v>
      </c>
      <c r="E46">
        <v>0</v>
      </c>
      <c r="F46">
        <f>SUM(E$5:$E45)</f>
        <v>252</v>
      </c>
      <c r="G46">
        <f t="shared" si="0"/>
        <v>504</v>
      </c>
      <c r="H46">
        <f t="shared" si="1"/>
        <v>98.245614035087726</v>
      </c>
      <c r="I46">
        <v>0</v>
      </c>
      <c r="J46">
        <f>SUM(I$4:$I46)</f>
        <v>4</v>
      </c>
      <c r="K46">
        <v>0</v>
      </c>
      <c r="L46">
        <f>SUM(K$4:$K46)</f>
        <v>12</v>
      </c>
      <c r="M46">
        <f t="shared" si="2"/>
        <v>16</v>
      </c>
      <c r="N46">
        <f t="shared" si="3"/>
        <v>3.0710172744721689</v>
      </c>
      <c r="O46">
        <v>3</v>
      </c>
      <c r="P46">
        <f>SUM(O$5:$O45)</f>
        <v>231</v>
      </c>
      <c r="Q46">
        <v>1</v>
      </c>
      <c r="R46">
        <f>SUM(Q$5:$Q45)</f>
        <v>251</v>
      </c>
      <c r="S46">
        <f t="shared" si="4"/>
        <v>482</v>
      </c>
      <c r="T46">
        <f t="shared" si="5"/>
        <v>93.592233009708735</v>
      </c>
      <c r="U46">
        <v>2</v>
      </c>
      <c r="V46">
        <f>SUM(U$4:$U46)</f>
        <v>67</v>
      </c>
      <c r="W46">
        <v>2</v>
      </c>
      <c r="X46">
        <f>SUM(W$4:$W46)</f>
        <v>57</v>
      </c>
      <c r="Y46">
        <f t="shared" si="6"/>
        <v>124</v>
      </c>
      <c r="Z46">
        <f t="shared" si="7"/>
        <v>23.177570093457945</v>
      </c>
    </row>
    <row r="47" spans="1:26" x14ac:dyDescent="0.25">
      <c r="A47">
        <v>44</v>
      </c>
      <c r="B47">
        <v>215</v>
      </c>
      <c r="C47">
        <v>0</v>
      </c>
      <c r="D47">
        <f>SUM(C$5:$C46)</f>
        <v>252</v>
      </c>
      <c r="E47">
        <v>0</v>
      </c>
      <c r="F47">
        <f>SUM(E$5:$E46)</f>
        <v>252</v>
      </c>
      <c r="G47">
        <f t="shared" si="0"/>
        <v>504</v>
      </c>
      <c r="H47">
        <f t="shared" si="1"/>
        <v>98.245614035087726</v>
      </c>
      <c r="I47">
        <v>0</v>
      </c>
      <c r="J47">
        <f>SUM(I$4:$I47)</f>
        <v>4</v>
      </c>
      <c r="K47">
        <v>1</v>
      </c>
      <c r="L47">
        <f>SUM(K$4:$K47)</f>
        <v>13</v>
      </c>
      <c r="M47">
        <f t="shared" si="2"/>
        <v>17</v>
      </c>
      <c r="N47">
        <f t="shared" si="3"/>
        <v>3.2629558541266794</v>
      </c>
      <c r="O47">
        <v>2</v>
      </c>
      <c r="P47">
        <f>SUM(O$5:$O46)</f>
        <v>234</v>
      </c>
      <c r="Q47">
        <v>2</v>
      </c>
      <c r="R47">
        <f>SUM(Q$5:$Q46)</f>
        <v>252</v>
      </c>
      <c r="S47">
        <f t="shared" si="4"/>
        <v>486</v>
      </c>
      <c r="T47">
        <f t="shared" si="5"/>
        <v>94.368932038834956</v>
      </c>
      <c r="U47">
        <v>3</v>
      </c>
      <c r="V47">
        <f>SUM(U$4:$U47)</f>
        <v>70</v>
      </c>
      <c r="W47">
        <v>0</v>
      </c>
      <c r="X47">
        <f>SUM(W$4:$W47)</f>
        <v>57</v>
      </c>
      <c r="Y47">
        <f t="shared" si="6"/>
        <v>127</v>
      </c>
      <c r="Z47">
        <f t="shared" si="7"/>
        <v>23.738317757009344</v>
      </c>
    </row>
    <row r="48" spans="1:26" x14ac:dyDescent="0.25">
      <c r="A48">
        <v>45</v>
      </c>
      <c r="B48">
        <v>220</v>
      </c>
      <c r="C48">
        <v>0</v>
      </c>
      <c r="D48">
        <f>SUM(C$5:$C47)</f>
        <v>252</v>
      </c>
      <c r="E48">
        <v>2</v>
      </c>
      <c r="F48">
        <f>SUM(E$5:$E47)</f>
        <v>252</v>
      </c>
      <c r="G48">
        <f t="shared" si="0"/>
        <v>504</v>
      </c>
      <c r="H48">
        <f t="shared" si="1"/>
        <v>98.245614035087726</v>
      </c>
      <c r="I48">
        <v>2</v>
      </c>
      <c r="J48">
        <f>SUM(I$4:$I48)</f>
        <v>6</v>
      </c>
      <c r="K48">
        <v>1</v>
      </c>
      <c r="L48">
        <f>SUM(K$4:$K48)</f>
        <v>14</v>
      </c>
      <c r="M48">
        <f t="shared" si="2"/>
        <v>20</v>
      </c>
      <c r="N48">
        <f t="shared" si="3"/>
        <v>3.8387715930902111</v>
      </c>
      <c r="O48">
        <v>0</v>
      </c>
      <c r="P48">
        <f>SUM(O$5:$O47)</f>
        <v>236</v>
      </c>
      <c r="Q48">
        <v>0</v>
      </c>
      <c r="R48">
        <f>SUM(Q$5:$Q47)</f>
        <v>254</v>
      </c>
      <c r="S48">
        <f t="shared" si="4"/>
        <v>490</v>
      </c>
      <c r="T48">
        <f t="shared" si="5"/>
        <v>95.145631067961162</v>
      </c>
      <c r="U48">
        <v>6</v>
      </c>
      <c r="V48">
        <f>SUM(U$4:$U48)</f>
        <v>76</v>
      </c>
      <c r="W48">
        <v>5</v>
      </c>
      <c r="X48">
        <f>SUM(W$4:$W48)</f>
        <v>62</v>
      </c>
      <c r="Y48">
        <f t="shared" si="6"/>
        <v>138</v>
      </c>
      <c r="Z48">
        <f t="shared" si="7"/>
        <v>25.794392523364486</v>
      </c>
    </row>
    <row r="49" spans="1:26" x14ac:dyDescent="0.25">
      <c r="A49">
        <v>46</v>
      </c>
      <c r="B49">
        <v>225</v>
      </c>
      <c r="C49">
        <v>0</v>
      </c>
      <c r="D49">
        <f>SUM(C$5:$C48)</f>
        <v>252</v>
      </c>
      <c r="E49">
        <v>0</v>
      </c>
      <c r="F49">
        <f>SUM(E$5:$E48)</f>
        <v>254</v>
      </c>
      <c r="G49">
        <f t="shared" si="0"/>
        <v>506</v>
      </c>
      <c r="H49">
        <f t="shared" si="1"/>
        <v>98.635477582846008</v>
      </c>
      <c r="I49">
        <v>0</v>
      </c>
      <c r="J49">
        <f>SUM(I$4:$I49)</f>
        <v>6</v>
      </c>
      <c r="K49">
        <v>2</v>
      </c>
      <c r="L49">
        <f>SUM(K$4:$K49)</f>
        <v>16</v>
      </c>
      <c r="M49">
        <f t="shared" si="2"/>
        <v>22</v>
      </c>
      <c r="N49">
        <f t="shared" si="3"/>
        <v>4.2226487523992322</v>
      </c>
      <c r="O49">
        <v>1</v>
      </c>
      <c r="P49">
        <f>SUM(O$5:$O48)</f>
        <v>236</v>
      </c>
      <c r="Q49">
        <v>0</v>
      </c>
      <c r="R49">
        <f>SUM(Q$5:$Q48)</f>
        <v>254</v>
      </c>
      <c r="S49">
        <f t="shared" si="4"/>
        <v>490</v>
      </c>
      <c r="T49">
        <f t="shared" si="5"/>
        <v>95.145631067961162</v>
      </c>
      <c r="U49">
        <v>3</v>
      </c>
      <c r="V49">
        <f>SUM(U$4:$U49)</f>
        <v>79</v>
      </c>
      <c r="W49">
        <v>2</v>
      </c>
      <c r="X49">
        <f>SUM(W$4:$W49)</f>
        <v>64</v>
      </c>
      <c r="Y49">
        <f t="shared" si="6"/>
        <v>143</v>
      </c>
      <c r="Z49">
        <f t="shared" si="7"/>
        <v>26.728971962616821</v>
      </c>
    </row>
    <row r="50" spans="1:26" x14ac:dyDescent="0.25">
      <c r="A50">
        <v>47</v>
      </c>
      <c r="B50">
        <v>230</v>
      </c>
      <c r="C50">
        <v>0</v>
      </c>
      <c r="D50">
        <f>SUM(C$5:$C49)</f>
        <v>252</v>
      </c>
      <c r="E50">
        <v>0</v>
      </c>
      <c r="F50">
        <f>SUM(E$5:$E49)</f>
        <v>254</v>
      </c>
      <c r="G50">
        <f t="shared" si="0"/>
        <v>506</v>
      </c>
      <c r="H50">
        <f t="shared" si="1"/>
        <v>98.635477582846008</v>
      </c>
      <c r="I50">
        <v>0</v>
      </c>
      <c r="J50">
        <f>SUM(I$4:$I50)</f>
        <v>6</v>
      </c>
      <c r="K50">
        <v>1</v>
      </c>
      <c r="L50">
        <f>SUM(K$4:$K50)</f>
        <v>17</v>
      </c>
      <c r="M50">
        <f t="shared" si="2"/>
        <v>23</v>
      </c>
      <c r="N50">
        <f t="shared" si="3"/>
        <v>4.4145873320537428</v>
      </c>
      <c r="O50">
        <v>0</v>
      </c>
      <c r="P50">
        <f>SUM(O$5:$O49)</f>
        <v>237</v>
      </c>
      <c r="Q50">
        <v>0</v>
      </c>
      <c r="R50">
        <f>SUM(Q$5:$Q49)</f>
        <v>254</v>
      </c>
      <c r="S50">
        <f t="shared" si="4"/>
        <v>491</v>
      </c>
      <c r="T50">
        <f t="shared" si="5"/>
        <v>95.339805825242721</v>
      </c>
      <c r="U50">
        <v>4</v>
      </c>
      <c r="V50">
        <f>SUM(U$4:$U50)</f>
        <v>83</v>
      </c>
      <c r="W50">
        <v>0</v>
      </c>
      <c r="X50">
        <f>SUM(W$4:$W50)</f>
        <v>64</v>
      </c>
      <c r="Y50">
        <f t="shared" si="6"/>
        <v>147</v>
      </c>
      <c r="Z50">
        <f t="shared" si="7"/>
        <v>27.476635514018692</v>
      </c>
    </row>
    <row r="51" spans="1:26" x14ac:dyDescent="0.25">
      <c r="A51">
        <v>48</v>
      </c>
      <c r="B51">
        <v>235</v>
      </c>
      <c r="C51">
        <v>1</v>
      </c>
      <c r="D51">
        <f>SUM(C$5:$C50)</f>
        <v>252</v>
      </c>
      <c r="E51">
        <v>0</v>
      </c>
      <c r="F51">
        <f>SUM(E$5:$E50)</f>
        <v>254</v>
      </c>
      <c r="G51">
        <f t="shared" si="0"/>
        <v>506</v>
      </c>
      <c r="H51">
        <f t="shared" si="1"/>
        <v>98.635477582846008</v>
      </c>
      <c r="I51">
        <v>0</v>
      </c>
      <c r="J51">
        <f>SUM(I$4:$I51)</f>
        <v>6</v>
      </c>
      <c r="K51">
        <v>0</v>
      </c>
      <c r="L51">
        <f>SUM(K$4:$K51)</f>
        <v>17</v>
      </c>
      <c r="M51">
        <f t="shared" si="2"/>
        <v>23</v>
      </c>
      <c r="N51">
        <f t="shared" si="3"/>
        <v>4.4145873320537428</v>
      </c>
      <c r="O51">
        <v>0</v>
      </c>
      <c r="P51">
        <f>SUM(O$5:$O50)</f>
        <v>237</v>
      </c>
      <c r="Q51">
        <v>0</v>
      </c>
      <c r="R51">
        <f>SUM(Q$5:$Q50)</f>
        <v>254</v>
      </c>
      <c r="S51">
        <f t="shared" si="4"/>
        <v>491</v>
      </c>
      <c r="T51">
        <f t="shared" si="5"/>
        <v>95.339805825242721</v>
      </c>
      <c r="U51">
        <v>4</v>
      </c>
      <c r="V51">
        <f>SUM(U$4:$U51)</f>
        <v>87</v>
      </c>
      <c r="W51">
        <v>2</v>
      </c>
      <c r="X51">
        <f>SUM(W$4:$W51)</f>
        <v>66</v>
      </c>
      <c r="Y51">
        <f t="shared" si="6"/>
        <v>153</v>
      </c>
      <c r="Z51">
        <f t="shared" si="7"/>
        <v>28.598130841121495</v>
      </c>
    </row>
    <row r="52" spans="1:26" x14ac:dyDescent="0.25">
      <c r="A52">
        <v>49</v>
      </c>
      <c r="B52">
        <v>240</v>
      </c>
      <c r="C52">
        <v>0</v>
      </c>
      <c r="D52">
        <f>SUM(C$5:$C51)</f>
        <v>253</v>
      </c>
      <c r="E52">
        <v>0</v>
      </c>
      <c r="F52">
        <f>SUM(E$5:$E51)</f>
        <v>254</v>
      </c>
      <c r="G52">
        <f t="shared" si="0"/>
        <v>507</v>
      </c>
      <c r="H52">
        <f t="shared" si="1"/>
        <v>98.830409356725141</v>
      </c>
      <c r="I52">
        <v>0</v>
      </c>
      <c r="J52">
        <f>SUM(I$4:$I52)</f>
        <v>6</v>
      </c>
      <c r="K52">
        <v>2</v>
      </c>
      <c r="L52">
        <f>SUM(K$4:$K52)</f>
        <v>19</v>
      </c>
      <c r="M52">
        <f t="shared" si="2"/>
        <v>25</v>
      </c>
      <c r="N52">
        <f t="shared" si="3"/>
        <v>4.7984644913627639</v>
      </c>
      <c r="O52">
        <v>2</v>
      </c>
      <c r="P52">
        <f>SUM(O$5:$O51)</f>
        <v>237</v>
      </c>
      <c r="Q52">
        <v>1</v>
      </c>
      <c r="R52">
        <f>SUM(Q$5:$Q51)</f>
        <v>254</v>
      </c>
      <c r="S52">
        <f t="shared" si="4"/>
        <v>491</v>
      </c>
      <c r="T52">
        <f t="shared" si="5"/>
        <v>95.339805825242721</v>
      </c>
      <c r="U52">
        <v>6</v>
      </c>
      <c r="V52">
        <f>SUM(U$4:$U52)</f>
        <v>93</v>
      </c>
      <c r="W52">
        <v>2</v>
      </c>
      <c r="X52">
        <f>SUM(W$4:$W52)</f>
        <v>68</v>
      </c>
      <c r="Y52">
        <f t="shared" si="6"/>
        <v>161</v>
      </c>
      <c r="Z52">
        <f t="shared" si="7"/>
        <v>30.093457943925234</v>
      </c>
    </row>
  </sheetData>
  <mergeCells count="12">
    <mergeCell ref="C2:D2"/>
    <mergeCell ref="C1:H1"/>
    <mergeCell ref="E2:F2"/>
    <mergeCell ref="U1:Z1"/>
    <mergeCell ref="U2:V2"/>
    <mergeCell ref="W2:X2"/>
    <mergeCell ref="I1:N1"/>
    <mergeCell ref="I2:J2"/>
    <mergeCell ref="K2:L2"/>
    <mergeCell ref="O1:T1"/>
    <mergeCell ref="O2:P2"/>
    <mergeCell ref="Q2: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activeCell="C1" sqref="C1:H1"/>
    </sheetView>
  </sheetViews>
  <sheetFormatPr defaultRowHeight="15" x14ac:dyDescent="0.25"/>
  <cols>
    <col min="3" max="3" width="18.28515625" customWidth="1"/>
    <col min="4" max="4" width="17.7109375" customWidth="1"/>
    <col min="5" max="5" width="18.7109375" customWidth="1"/>
    <col min="6" max="6" width="18.42578125" customWidth="1"/>
    <col min="7" max="7" width="18.28515625" customWidth="1"/>
    <col min="8" max="8" width="18.140625" customWidth="1"/>
    <col min="9" max="9" width="19.140625" customWidth="1"/>
    <col min="10" max="10" width="18.28515625" customWidth="1"/>
    <col min="11" max="11" width="18.5703125" customWidth="1"/>
    <col min="12" max="12" width="18.85546875" customWidth="1"/>
    <col min="13" max="13" width="18.7109375" customWidth="1"/>
    <col min="14" max="15" width="18.5703125" customWidth="1"/>
    <col min="16" max="17" width="18.140625" customWidth="1"/>
    <col min="18" max="18" width="18.5703125" customWidth="1"/>
    <col min="19" max="20" width="18.140625" customWidth="1"/>
    <col min="21" max="21" width="18.28515625" customWidth="1"/>
    <col min="22" max="22" width="18" customWidth="1"/>
    <col min="23" max="23" width="18.42578125" customWidth="1"/>
    <col min="24" max="24" width="19.140625" customWidth="1"/>
    <col min="25" max="25" width="18.5703125" customWidth="1"/>
    <col min="26" max="26" width="18.28515625" customWidth="1"/>
  </cols>
  <sheetData>
    <row r="1" spans="1:26" x14ac:dyDescent="0.25">
      <c r="A1" t="s">
        <v>0</v>
      </c>
      <c r="B1" t="s">
        <v>3</v>
      </c>
      <c r="C1" s="2" t="s">
        <v>28</v>
      </c>
      <c r="D1" s="2"/>
      <c r="E1" s="2"/>
      <c r="F1" s="2"/>
      <c r="G1" s="2"/>
      <c r="H1" s="2"/>
      <c r="I1" s="2" t="s">
        <v>30</v>
      </c>
      <c r="J1" s="2"/>
      <c r="K1" s="2"/>
      <c r="L1" s="2"/>
      <c r="M1" s="2"/>
      <c r="N1" s="2"/>
      <c r="O1" s="2" t="s">
        <v>31</v>
      </c>
      <c r="P1" s="2"/>
      <c r="Q1" s="2"/>
      <c r="R1" s="2"/>
      <c r="S1" s="2"/>
      <c r="T1" s="2"/>
      <c r="U1" s="2" t="s">
        <v>32</v>
      </c>
      <c r="V1" s="2"/>
      <c r="W1" s="2"/>
      <c r="X1" s="2"/>
      <c r="Y1" s="2"/>
      <c r="Z1" s="2"/>
    </row>
    <row r="2" spans="1:26" x14ac:dyDescent="0.25">
      <c r="C2" s="2" t="s">
        <v>14</v>
      </c>
      <c r="D2" s="2"/>
      <c r="E2" s="2" t="s">
        <v>13</v>
      </c>
      <c r="F2" s="2"/>
      <c r="G2" s="1" t="s">
        <v>5</v>
      </c>
      <c r="H2" s="1" t="s">
        <v>6</v>
      </c>
      <c r="I2" s="2" t="s">
        <v>23</v>
      </c>
      <c r="J2" s="2"/>
      <c r="K2" s="2" t="s">
        <v>24</v>
      </c>
      <c r="L2" s="2"/>
      <c r="M2" s="1" t="s">
        <v>5</v>
      </c>
      <c r="N2" s="1" t="s">
        <v>6</v>
      </c>
      <c r="O2" s="2" t="s">
        <v>15</v>
      </c>
      <c r="P2" s="2"/>
      <c r="Q2" s="2" t="s">
        <v>16</v>
      </c>
      <c r="R2" s="2"/>
      <c r="S2" s="1" t="s">
        <v>5</v>
      </c>
      <c r="T2" s="1" t="s">
        <v>6</v>
      </c>
      <c r="U2" s="2" t="s">
        <v>18</v>
      </c>
      <c r="V2" s="2"/>
      <c r="W2" s="2" t="s">
        <v>17</v>
      </c>
      <c r="X2" s="2"/>
      <c r="Y2" s="1" t="s">
        <v>5</v>
      </c>
      <c r="Z2" s="1" t="s">
        <v>6</v>
      </c>
    </row>
    <row r="3" spans="1:26" x14ac:dyDescent="0.25">
      <c r="C3" t="s">
        <v>1</v>
      </c>
      <c r="D3" t="s">
        <v>2</v>
      </c>
      <c r="E3" t="s">
        <v>1</v>
      </c>
      <c r="F3" t="s">
        <v>2</v>
      </c>
      <c r="G3">
        <v>368</v>
      </c>
      <c r="I3" t="s">
        <v>1</v>
      </c>
      <c r="J3" t="s">
        <v>2</v>
      </c>
      <c r="K3" t="s">
        <v>1</v>
      </c>
      <c r="L3" t="s">
        <v>2</v>
      </c>
      <c r="M3">
        <v>443</v>
      </c>
      <c r="O3" t="s">
        <v>1</v>
      </c>
      <c r="P3" t="s">
        <v>2</v>
      </c>
      <c r="Q3" t="s">
        <v>1</v>
      </c>
      <c r="R3" t="s">
        <v>2</v>
      </c>
      <c r="S3">
        <v>468</v>
      </c>
      <c r="U3" t="s">
        <v>1</v>
      </c>
      <c r="V3" t="s">
        <v>2</v>
      </c>
      <c r="W3" t="s">
        <v>1</v>
      </c>
      <c r="X3" t="s">
        <v>2</v>
      </c>
      <c r="Y3">
        <v>481</v>
      </c>
    </row>
    <row r="4" spans="1:26" x14ac:dyDescent="0.25">
      <c r="A4">
        <v>1</v>
      </c>
      <c r="B4">
        <v>0</v>
      </c>
      <c r="C4">
        <v>0</v>
      </c>
      <c r="D4">
        <f>C4</f>
        <v>0</v>
      </c>
      <c r="E4">
        <v>0</v>
      </c>
      <c r="F4">
        <v>0</v>
      </c>
      <c r="G4">
        <f>F4+D4</f>
        <v>0</v>
      </c>
      <c r="H4">
        <f>G4*100/368</f>
        <v>0</v>
      </c>
      <c r="I4">
        <v>0</v>
      </c>
      <c r="J4">
        <f>I4</f>
        <v>0</v>
      </c>
      <c r="K4">
        <v>0</v>
      </c>
      <c r="L4">
        <f>K4</f>
        <v>0</v>
      </c>
      <c r="M4">
        <f>L4+J4</f>
        <v>0</v>
      </c>
      <c r="N4">
        <f>M4*100/443</f>
        <v>0</v>
      </c>
      <c r="O4">
        <v>0</v>
      </c>
      <c r="P4">
        <f>O4</f>
        <v>0</v>
      </c>
      <c r="Q4">
        <v>0</v>
      </c>
      <c r="R4">
        <f>Q4</f>
        <v>0</v>
      </c>
      <c r="S4">
        <f>R4+P4</f>
        <v>0</v>
      </c>
      <c r="T4">
        <f>S4*100/468</f>
        <v>0</v>
      </c>
      <c r="U4">
        <v>0</v>
      </c>
      <c r="V4">
        <f>U4</f>
        <v>0</v>
      </c>
      <c r="W4">
        <v>0</v>
      </c>
      <c r="X4">
        <f>W4</f>
        <v>0</v>
      </c>
      <c r="Y4">
        <f>X4+V4</f>
        <v>0</v>
      </c>
      <c r="Z4">
        <f>Y4*100/481</f>
        <v>0</v>
      </c>
    </row>
    <row r="5" spans="1:26" x14ac:dyDescent="0.25">
      <c r="A5">
        <v>2</v>
      </c>
      <c r="B5">
        <v>5</v>
      </c>
      <c r="C5">
        <v>0</v>
      </c>
      <c r="D5">
        <f>SUM(C4:$C$5)</f>
        <v>0</v>
      </c>
      <c r="E5">
        <v>0</v>
      </c>
      <c r="F5">
        <f>SUM(E4:$E$5)</f>
        <v>0</v>
      </c>
      <c r="G5">
        <f t="shared" ref="G5:G52" si="0">F5+D5</f>
        <v>0</v>
      </c>
      <c r="H5">
        <f t="shared" ref="H5:H52" si="1">G5*100/368</f>
        <v>0</v>
      </c>
      <c r="I5">
        <v>0</v>
      </c>
      <c r="J5">
        <f>SUM(I$4:$I5)</f>
        <v>0</v>
      </c>
      <c r="K5">
        <v>0</v>
      </c>
      <c r="L5">
        <f>SUM(K$4:$K5)</f>
        <v>0</v>
      </c>
      <c r="M5">
        <f t="shared" ref="M5:M52" si="2">L5+J5</f>
        <v>0</v>
      </c>
      <c r="N5">
        <f t="shared" ref="N5:N52" si="3">M5*100/443</f>
        <v>0</v>
      </c>
      <c r="O5">
        <v>0</v>
      </c>
      <c r="P5">
        <f>SUM(O4:$O$5)</f>
        <v>0</v>
      </c>
      <c r="Q5">
        <v>0</v>
      </c>
      <c r="R5">
        <f>SUM(Q4:$Q$5)</f>
        <v>0</v>
      </c>
      <c r="S5">
        <f t="shared" ref="S5:S52" si="4">R5+P5</f>
        <v>0</v>
      </c>
      <c r="T5">
        <f t="shared" ref="T5:T52" si="5">S5*100/468</f>
        <v>0</v>
      </c>
      <c r="U5">
        <v>0</v>
      </c>
      <c r="V5">
        <f>SUM(U$4:$U5)</f>
        <v>0</v>
      </c>
      <c r="W5">
        <v>0</v>
      </c>
      <c r="X5">
        <f>SUM(W$4:$W5)</f>
        <v>0</v>
      </c>
      <c r="Y5">
        <f t="shared" ref="Y5:Y52" si="6">X5+V5</f>
        <v>0</v>
      </c>
      <c r="Z5">
        <f t="shared" ref="Z5:Z52" si="7">Y5*100/481</f>
        <v>0</v>
      </c>
    </row>
    <row r="6" spans="1:26" x14ac:dyDescent="0.25">
      <c r="A6">
        <v>3</v>
      </c>
      <c r="B6">
        <v>10</v>
      </c>
      <c r="C6">
        <v>0</v>
      </c>
      <c r="D6">
        <f>SUM(C5:$C$5)</f>
        <v>0</v>
      </c>
      <c r="E6">
        <v>0</v>
      </c>
      <c r="F6">
        <f>SUM(E5:$E$5)</f>
        <v>0</v>
      </c>
      <c r="G6">
        <f t="shared" si="0"/>
        <v>0</v>
      </c>
      <c r="H6">
        <f t="shared" si="1"/>
        <v>0</v>
      </c>
      <c r="I6">
        <v>0</v>
      </c>
      <c r="J6">
        <f>SUM(I$4:$I6)</f>
        <v>0</v>
      </c>
      <c r="K6">
        <v>0</v>
      </c>
      <c r="L6">
        <f>SUM(K$4:$K6)</f>
        <v>0</v>
      </c>
      <c r="M6">
        <f t="shared" si="2"/>
        <v>0</v>
      </c>
      <c r="N6">
        <f t="shared" si="3"/>
        <v>0</v>
      </c>
      <c r="O6">
        <v>1</v>
      </c>
      <c r="P6">
        <f>SUM(O5:$O$5)</f>
        <v>0</v>
      </c>
      <c r="Q6">
        <v>0</v>
      </c>
      <c r="R6">
        <f>SUM(Q5:$Q$5)</f>
        <v>0</v>
      </c>
      <c r="S6">
        <f t="shared" si="4"/>
        <v>0</v>
      </c>
      <c r="T6">
        <f t="shared" si="5"/>
        <v>0</v>
      </c>
      <c r="U6">
        <v>0</v>
      </c>
      <c r="V6">
        <f>SUM(U$4:$U6)</f>
        <v>0</v>
      </c>
      <c r="W6">
        <v>0</v>
      </c>
      <c r="X6">
        <f>SUM(W$4:$W6)</f>
        <v>0</v>
      </c>
      <c r="Y6">
        <f t="shared" si="6"/>
        <v>0</v>
      </c>
      <c r="Z6">
        <f t="shared" si="7"/>
        <v>0</v>
      </c>
    </row>
    <row r="7" spans="1:26" x14ac:dyDescent="0.25">
      <c r="A7">
        <v>4</v>
      </c>
      <c r="B7">
        <v>15</v>
      </c>
      <c r="C7">
        <v>0</v>
      </c>
      <c r="D7">
        <f>SUM(C$5:$C6)</f>
        <v>0</v>
      </c>
      <c r="E7">
        <v>0</v>
      </c>
      <c r="F7">
        <f>SUM(E$5:$E6)</f>
        <v>0</v>
      </c>
      <c r="G7">
        <f t="shared" si="0"/>
        <v>0</v>
      </c>
      <c r="H7">
        <f t="shared" si="1"/>
        <v>0</v>
      </c>
      <c r="I7">
        <v>0</v>
      </c>
      <c r="J7">
        <f>SUM(I$4:$I7)</f>
        <v>0</v>
      </c>
      <c r="K7">
        <v>0</v>
      </c>
      <c r="L7">
        <f>SUM(K$4:$K7)</f>
        <v>0</v>
      </c>
      <c r="M7">
        <f t="shared" si="2"/>
        <v>0</v>
      </c>
      <c r="N7">
        <f t="shared" si="3"/>
        <v>0</v>
      </c>
      <c r="O7">
        <v>0</v>
      </c>
      <c r="P7">
        <f>SUM(O$5:$O6)</f>
        <v>1</v>
      </c>
      <c r="Q7">
        <v>0</v>
      </c>
      <c r="R7">
        <f>SUM(Q$5:$Q6)</f>
        <v>0</v>
      </c>
      <c r="S7">
        <f t="shared" si="4"/>
        <v>1</v>
      </c>
      <c r="T7">
        <f t="shared" si="5"/>
        <v>0.21367521367521367</v>
      </c>
      <c r="U7">
        <v>0</v>
      </c>
      <c r="V7">
        <f>SUM(U$4:$U7)</f>
        <v>0</v>
      </c>
      <c r="W7">
        <v>0</v>
      </c>
      <c r="X7">
        <f>SUM(W$4:$W7)</f>
        <v>0</v>
      </c>
      <c r="Y7">
        <f t="shared" si="6"/>
        <v>0</v>
      </c>
      <c r="Z7">
        <f t="shared" si="7"/>
        <v>0</v>
      </c>
    </row>
    <row r="8" spans="1:26" x14ac:dyDescent="0.25">
      <c r="A8">
        <v>5</v>
      </c>
      <c r="B8">
        <v>20</v>
      </c>
      <c r="C8">
        <v>0</v>
      </c>
      <c r="D8">
        <f>SUM(C$5:$C7)</f>
        <v>0</v>
      </c>
      <c r="E8">
        <v>0</v>
      </c>
      <c r="F8">
        <f>SUM(E$5:$E7)</f>
        <v>0</v>
      </c>
      <c r="G8">
        <f t="shared" si="0"/>
        <v>0</v>
      </c>
      <c r="H8">
        <f t="shared" si="1"/>
        <v>0</v>
      </c>
      <c r="I8">
        <v>0</v>
      </c>
      <c r="J8">
        <f>SUM(I$4:$I8)</f>
        <v>0</v>
      </c>
      <c r="K8">
        <v>0</v>
      </c>
      <c r="L8">
        <f>SUM(K$4:$K8)</f>
        <v>0</v>
      </c>
      <c r="M8">
        <f t="shared" si="2"/>
        <v>0</v>
      </c>
      <c r="N8">
        <f t="shared" si="3"/>
        <v>0</v>
      </c>
      <c r="O8">
        <v>1</v>
      </c>
      <c r="P8">
        <f>SUM(O$5:$O7)</f>
        <v>1</v>
      </c>
      <c r="Q8">
        <v>2</v>
      </c>
      <c r="R8">
        <f>SUM(Q$5:$Q7)</f>
        <v>0</v>
      </c>
      <c r="S8">
        <f t="shared" si="4"/>
        <v>1</v>
      </c>
      <c r="T8">
        <f t="shared" si="5"/>
        <v>0.21367521367521367</v>
      </c>
      <c r="U8">
        <v>0</v>
      </c>
      <c r="V8">
        <f>SUM(U$4:$U8)</f>
        <v>0</v>
      </c>
      <c r="W8">
        <v>0</v>
      </c>
      <c r="X8">
        <f>SUM(W$4:$W8)</f>
        <v>0</v>
      </c>
      <c r="Y8">
        <f t="shared" si="6"/>
        <v>0</v>
      </c>
      <c r="Z8">
        <f t="shared" si="7"/>
        <v>0</v>
      </c>
    </row>
    <row r="9" spans="1:26" x14ac:dyDescent="0.25">
      <c r="A9">
        <v>6</v>
      </c>
      <c r="B9">
        <v>25</v>
      </c>
      <c r="C9">
        <v>0</v>
      </c>
      <c r="D9">
        <f>SUM(C$5:$C8)</f>
        <v>0</v>
      </c>
      <c r="E9">
        <v>0</v>
      </c>
      <c r="F9">
        <f>SUM(E$5:$E8)</f>
        <v>0</v>
      </c>
      <c r="G9">
        <f t="shared" si="0"/>
        <v>0</v>
      </c>
      <c r="H9">
        <f t="shared" si="1"/>
        <v>0</v>
      </c>
      <c r="I9">
        <v>0</v>
      </c>
      <c r="J9">
        <f>SUM(I$4:$I9)</f>
        <v>0</v>
      </c>
      <c r="K9">
        <v>0</v>
      </c>
      <c r="L9">
        <f>SUM(K$4:$K9)</f>
        <v>0</v>
      </c>
      <c r="M9">
        <f t="shared" si="2"/>
        <v>0</v>
      </c>
      <c r="N9">
        <f t="shared" si="3"/>
        <v>0</v>
      </c>
      <c r="O9">
        <v>1</v>
      </c>
      <c r="P9">
        <f>SUM(O$5:$O8)</f>
        <v>2</v>
      </c>
      <c r="Q9">
        <v>1</v>
      </c>
      <c r="R9">
        <f>SUM(Q$5:$Q8)</f>
        <v>2</v>
      </c>
      <c r="S9">
        <f t="shared" si="4"/>
        <v>4</v>
      </c>
      <c r="T9">
        <f t="shared" si="5"/>
        <v>0.85470085470085466</v>
      </c>
      <c r="U9">
        <v>0</v>
      </c>
      <c r="V9">
        <f>SUM(U$4:$U9)</f>
        <v>0</v>
      </c>
      <c r="W9">
        <v>0</v>
      </c>
      <c r="X9">
        <f>SUM(W$4:$W9)</f>
        <v>0</v>
      </c>
      <c r="Y9">
        <f t="shared" si="6"/>
        <v>0</v>
      </c>
      <c r="Z9">
        <f t="shared" si="7"/>
        <v>0</v>
      </c>
    </row>
    <row r="10" spans="1:26" x14ac:dyDescent="0.25">
      <c r="A10">
        <v>7</v>
      </c>
      <c r="B10">
        <v>30</v>
      </c>
      <c r="C10">
        <v>0</v>
      </c>
      <c r="D10">
        <f>SUM(C$5:$C9)</f>
        <v>0</v>
      </c>
      <c r="E10">
        <v>0</v>
      </c>
      <c r="F10">
        <f>SUM(E$5:$E9)</f>
        <v>0</v>
      </c>
      <c r="G10">
        <f t="shared" si="0"/>
        <v>0</v>
      </c>
      <c r="H10">
        <f t="shared" si="1"/>
        <v>0</v>
      </c>
      <c r="I10">
        <v>0</v>
      </c>
      <c r="J10">
        <f>SUM(I$4:$I10)</f>
        <v>0</v>
      </c>
      <c r="K10">
        <v>0</v>
      </c>
      <c r="L10">
        <f>SUM(K$4:$K10)</f>
        <v>0</v>
      </c>
      <c r="M10">
        <f t="shared" si="2"/>
        <v>0</v>
      </c>
      <c r="N10">
        <f t="shared" si="3"/>
        <v>0</v>
      </c>
      <c r="O10">
        <v>2</v>
      </c>
      <c r="P10">
        <f>SUM(O$5:$O9)</f>
        <v>3</v>
      </c>
      <c r="Q10">
        <v>0</v>
      </c>
      <c r="R10">
        <f>SUM(Q$5:$Q9)</f>
        <v>3</v>
      </c>
      <c r="S10">
        <f t="shared" si="4"/>
        <v>6</v>
      </c>
      <c r="T10">
        <f t="shared" si="5"/>
        <v>1.2820512820512822</v>
      </c>
      <c r="U10">
        <v>0</v>
      </c>
      <c r="V10">
        <f>SUM(U$4:$U10)</f>
        <v>0</v>
      </c>
      <c r="W10">
        <v>0</v>
      </c>
      <c r="X10">
        <f>SUM(W$4:$W10)</f>
        <v>0</v>
      </c>
      <c r="Y10">
        <f t="shared" si="6"/>
        <v>0</v>
      </c>
      <c r="Z10">
        <f t="shared" si="7"/>
        <v>0</v>
      </c>
    </row>
    <row r="11" spans="1:26" x14ac:dyDescent="0.25">
      <c r="A11">
        <v>8</v>
      </c>
      <c r="B11">
        <v>35</v>
      </c>
      <c r="C11">
        <v>0</v>
      </c>
      <c r="D11">
        <f>SUM(C$5:$C10)</f>
        <v>0</v>
      </c>
      <c r="E11">
        <v>0</v>
      </c>
      <c r="F11">
        <f>SUM(E$5:$E10)</f>
        <v>0</v>
      </c>
      <c r="G11">
        <f t="shared" si="0"/>
        <v>0</v>
      </c>
      <c r="H11">
        <f t="shared" si="1"/>
        <v>0</v>
      </c>
      <c r="I11">
        <v>0</v>
      </c>
      <c r="J11">
        <f>SUM(I$4:$I11)</f>
        <v>0</v>
      </c>
      <c r="K11">
        <v>0</v>
      </c>
      <c r="L11">
        <f>SUM(K$4:$K11)</f>
        <v>0</v>
      </c>
      <c r="M11">
        <f t="shared" si="2"/>
        <v>0</v>
      </c>
      <c r="N11">
        <f t="shared" si="3"/>
        <v>0</v>
      </c>
      <c r="O11">
        <v>1</v>
      </c>
      <c r="P11">
        <f>SUM(O$5:$O10)</f>
        <v>5</v>
      </c>
      <c r="Q11">
        <v>2</v>
      </c>
      <c r="R11">
        <f>SUM(Q$5:$Q10)</f>
        <v>3</v>
      </c>
      <c r="S11">
        <f t="shared" si="4"/>
        <v>8</v>
      </c>
      <c r="T11">
        <f t="shared" si="5"/>
        <v>1.7094017094017093</v>
      </c>
      <c r="U11">
        <v>0</v>
      </c>
      <c r="V11">
        <f>SUM(U$4:$U11)</f>
        <v>0</v>
      </c>
      <c r="W11">
        <v>0</v>
      </c>
      <c r="X11">
        <f>SUM(W$4:$W11)</f>
        <v>0</v>
      </c>
      <c r="Y11">
        <f t="shared" si="6"/>
        <v>0</v>
      </c>
      <c r="Z11">
        <f t="shared" si="7"/>
        <v>0</v>
      </c>
    </row>
    <row r="12" spans="1:26" x14ac:dyDescent="0.25">
      <c r="A12">
        <v>9</v>
      </c>
      <c r="B12">
        <v>40</v>
      </c>
      <c r="C12">
        <v>0</v>
      </c>
      <c r="D12">
        <f>SUM(C$5:$C11)</f>
        <v>0</v>
      </c>
      <c r="E12">
        <v>0</v>
      </c>
      <c r="F12">
        <f>SUM(E$5:$E11)</f>
        <v>0</v>
      </c>
      <c r="G12">
        <f t="shared" si="0"/>
        <v>0</v>
      </c>
      <c r="H12">
        <f t="shared" si="1"/>
        <v>0</v>
      </c>
      <c r="I12">
        <v>0</v>
      </c>
      <c r="J12">
        <f>SUM(I$4:$I12)</f>
        <v>0</v>
      </c>
      <c r="K12">
        <v>0</v>
      </c>
      <c r="L12">
        <f>SUM(K$4:$K12)</f>
        <v>0</v>
      </c>
      <c r="M12">
        <f t="shared" si="2"/>
        <v>0</v>
      </c>
      <c r="N12">
        <f t="shared" si="3"/>
        <v>0</v>
      </c>
      <c r="O12">
        <v>1</v>
      </c>
      <c r="P12">
        <f>SUM(O$5:$O11)</f>
        <v>6</v>
      </c>
      <c r="Q12">
        <v>3</v>
      </c>
      <c r="R12">
        <f>SUM(Q$5:$Q11)</f>
        <v>5</v>
      </c>
      <c r="S12">
        <f t="shared" si="4"/>
        <v>11</v>
      </c>
      <c r="T12">
        <f t="shared" si="5"/>
        <v>2.3504273504273505</v>
      </c>
      <c r="U12">
        <v>0</v>
      </c>
      <c r="V12">
        <f>SUM(U$4:$U12)</f>
        <v>0</v>
      </c>
      <c r="W12">
        <v>0</v>
      </c>
      <c r="X12">
        <f>SUM(W$4:$W12)</f>
        <v>0</v>
      </c>
      <c r="Y12">
        <f t="shared" si="6"/>
        <v>0</v>
      </c>
      <c r="Z12">
        <f t="shared" si="7"/>
        <v>0</v>
      </c>
    </row>
    <row r="13" spans="1:26" x14ac:dyDescent="0.25">
      <c r="A13">
        <v>10</v>
      </c>
      <c r="B13">
        <v>45</v>
      </c>
      <c r="C13">
        <v>1</v>
      </c>
      <c r="D13">
        <f>SUM(C$5:$C12)</f>
        <v>0</v>
      </c>
      <c r="E13">
        <v>0</v>
      </c>
      <c r="F13">
        <f>SUM(E$5:$E12)</f>
        <v>0</v>
      </c>
      <c r="G13">
        <f t="shared" si="0"/>
        <v>0</v>
      </c>
      <c r="H13">
        <f t="shared" si="1"/>
        <v>0</v>
      </c>
      <c r="I13">
        <v>0</v>
      </c>
      <c r="J13">
        <f>SUM(I$4:$I13)</f>
        <v>0</v>
      </c>
      <c r="K13">
        <v>0</v>
      </c>
      <c r="L13">
        <f>SUM(K$4:$K13)</f>
        <v>0</v>
      </c>
      <c r="M13">
        <f t="shared" si="2"/>
        <v>0</v>
      </c>
      <c r="N13">
        <f t="shared" si="3"/>
        <v>0</v>
      </c>
      <c r="O13">
        <v>1</v>
      </c>
      <c r="P13">
        <f>SUM(O$5:$O12)</f>
        <v>7</v>
      </c>
      <c r="Q13">
        <v>5</v>
      </c>
      <c r="R13">
        <f>SUM(Q$5:$Q12)</f>
        <v>8</v>
      </c>
      <c r="S13">
        <f t="shared" si="4"/>
        <v>15</v>
      </c>
      <c r="T13">
        <f t="shared" si="5"/>
        <v>3.2051282051282053</v>
      </c>
      <c r="U13">
        <v>0</v>
      </c>
      <c r="V13">
        <f>SUM(U$4:$U13)</f>
        <v>0</v>
      </c>
      <c r="W13">
        <v>0</v>
      </c>
      <c r="X13">
        <f>SUM(W$4:$W13)</f>
        <v>0</v>
      </c>
      <c r="Y13">
        <f t="shared" si="6"/>
        <v>0</v>
      </c>
      <c r="Z13">
        <f t="shared" si="7"/>
        <v>0</v>
      </c>
    </row>
    <row r="14" spans="1:26" x14ac:dyDescent="0.25">
      <c r="A14">
        <v>11</v>
      </c>
      <c r="B14">
        <v>50</v>
      </c>
      <c r="C14">
        <v>0</v>
      </c>
      <c r="D14">
        <f>SUM(C$5:$C13)</f>
        <v>1</v>
      </c>
      <c r="E14">
        <v>0</v>
      </c>
      <c r="F14">
        <f>SUM(E$5:$E13)</f>
        <v>0</v>
      </c>
      <c r="G14">
        <f t="shared" si="0"/>
        <v>1</v>
      </c>
      <c r="H14">
        <f t="shared" si="1"/>
        <v>0.27173913043478259</v>
      </c>
      <c r="I14">
        <v>0</v>
      </c>
      <c r="J14">
        <f>SUM(I$4:$I14)</f>
        <v>0</v>
      </c>
      <c r="K14">
        <v>0</v>
      </c>
      <c r="L14">
        <f>SUM(K$4:$K14)</f>
        <v>0</v>
      </c>
      <c r="M14">
        <f t="shared" si="2"/>
        <v>0</v>
      </c>
      <c r="N14">
        <f t="shared" si="3"/>
        <v>0</v>
      </c>
      <c r="O14">
        <v>1</v>
      </c>
      <c r="P14">
        <f>SUM(O$5:$O13)</f>
        <v>8</v>
      </c>
      <c r="Q14">
        <v>3</v>
      </c>
      <c r="R14">
        <f>SUM(Q$5:$Q13)</f>
        <v>13</v>
      </c>
      <c r="S14">
        <f t="shared" si="4"/>
        <v>21</v>
      </c>
      <c r="T14">
        <f t="shared" si="5"/>
        <v>4.4871794871794872</v>
      </c>
      <c r="U14">
        <v>0</v>
      </c>
      <c r="V14">
        <f>SUM(U$4:$U14)</f>
        <v>0</v>
      </c>
      <c r="W14">
        <v>0</v>
      </c>
      <c r="X14">
        <f>SUM(W$4:$W14)</f>
        <v>0</v>
      </c>
      <c r="Y14">
        <f t="shared" si="6"/>
        <v>0</v>
      </c>
      <c r="Z14">
        <f t="shared" si="7"/>
        <v>0</v>
      </c>
    </row>
    <row r="15" spans="1:26" x14ac:dyDescent="0.25">
      <c r="A15">
        <v>12</v>
      </c>
      <c r="B15">
        <v>55</v>
      </c>
      <c r="C15">
        <v>0</v>
      </c>
      <c r="D15">
        <f>SUM(C$5:$C14)</f>
        <v>1</v>
      </c>
      <c r="E15">
        <v>0</v>
      </c>
      <c r="F15">
        <f>SUM(E$5:$E14)</f>
        <v>0</v>
      </c>
      <c r="G15">
        <f t="shared" si="0"/>
        <v>1</v>
      </c>
      <c r="H15">
        <f t="shared" si="1"/>
        <v>0.27173913043478259</v>
      </c>
      <c r="I15">
        <v>0</v>
      </c>
      <c r="J15">
        <f>SUM(I$4:$I15)</f>
        <v>0</v>
      </c>
      <c r="K15">
        <v>0</v>
      </c>
      <c r="L15">
        <f>SUM(K$4:$K15)</f>
        <v>0</v>
      </c>
      <c r="M15">
        <f t="shared" si="2"/>
        <v>0</v>
      </c>
      <c r="N15">
        <f t="shared" si="3"/>
        <v>0</v>
      </c>
      <c r="O15">
        <v>1</v>
      </c>
      <c r="P15">
        <f>SUM(O$5:$O14)</f>
        <v>9</v>
      </c>
      <c r="Q15">
        <v>3</v>
      </c>
      <c r="R15">
        <f>SUM(Q$5:$Q14)</f>
        <v>16</v>
      </c>
      <c r="S15">
        <f t="shared" si="4"/>
        <v>25</v>
      </c>
      <c r="T15">
        <f t="shared" si="5"/>
        <v>5.3418803418803416</v>
      </c>
      <c r="U15">
        <v>0</v>
      </c>
      <c r="V15">
        <f>SUM(U$4:$U15)</f>
        <v>0</v>
      </c>
      <c r="W15">
        <v>0</v>
      </c>
      <c r="X15">
        <f>SUM(W$4:$W15)</f>
        <v>0</v>
      </c>
      <c r="Y15">
        <f t="shared" si="6"/>
        <v>0</v>
      </c>
      <c r="Z15">
        <f t="shared" si="7"/>
        <v>0</v>
      </c>
    </row>
    <row r="16" spans="1:26" x14ac:dyDescent="0.25">
      <c r="A16">
        <v>13</v>
      </c>
      <c r="B16">
        <v>60</v>
      </c>
      <c r="C16">
        <v>0</v>
      </c>
      <c r="D16">
        <f>SUM(C$5:$C15)</f>
        <v>1</v>
      </c>
      <c r="E16">
        <v>0</v>
      </c>
      <c r="F16">
        <f>SUM(E$5:$E15)</f>
        <v>0</v>
      </c>
      <c r="G16">
        <f t="shared" si="0"/>
        <v>1</v>
      </c>
      <c r="H16">
        <f t="shared" si="1"/>
        <v>0.27173913043478259</v>
      </c>
      <c r="I16">
        <v>0</v>
      </c>
      <c r="J16">
        <f>SUM(I$4:$I16)</f>
        <v>0</v>
      </c>
      <c r="K16">
        <v>0</v>
      </c>
      <c r="L16">
        <f>SUM(K$4:$K16)</f>
        <v>0</v>
      </c>
      <c r="M16">
        <f t="shared" si="2"/>
        <v>0</v>
      </c>
      <c r="N16">
        <f t="shared" si="3"/>
        <v>0</v>
      </c>
      <c r="O16">
        <v>3</v>
      </c>
      <c r="P16">
        <f>SUM(O$5:$O15)</f>
        <v>10</v>
      </c>
      <c r="Q16">
        <v>3</v>
      </c>
      <c r="R16">
        <f>SUM(Q$5:$Q15)</f>
        <v>19</v>
      </c>
      <c r="S16">
        <f t="shared" si="4"/>
        <v>29</v>
      </c>
      <c r="T16">
        <f t="shared" si="5"/>
        <v>6.1965811965811968</v>
      </c>
      <c r="U16">
        <v>0</v>
      </c>
      <c r="V16">
        <f>SUM(U$4:$U16)</f>
        <v>0</v>
      </c>
      <c r="W16">
        <v>0</v>
      </c>
      <c r="X16">
        <f>SUM(W$4:$W16)</f>
        <v>0</v>
      </c>
      <c r="Y16">
        <f t="shared" si="6"/>
        <v>0</v>
      </c>
      <c r="Z16">
        <f t="shared" si="7"/>
        <v>0</v>
      </c>
    </row>
    <row r="17" spans="1:26" x14ac:dyDescent="0.25">
      <c r="A17">
        <v>14</v>
      </c>
      <c r="B17">
        <v>65</v>
      </c>
      <c r="C17">
        <v>1</v>
      </c>
      <c r="D17">
        <f>SUM(C$5:$C16)</f>
        <v>1</v>
      </c>
      <c r="E17">
        <v>1</v>
      </c>
      <c r="F17">
        <f>SUM(E$5:$E16)</f>
        <v>0</v>
      </c>
      <c r="G17">
        <f t="shared" si="0"/>
        <v>1</v>
      </c>
      <c r="H17">
        <f t="shared" si="1"/>
        <v>0.27173913043478259</v>
      </c>
      <c r="I17">
        <v>0</v>
      </c>
      <c r="J17">
        <f>SUM(I$4:$I17)</f>
        <v>0</v>
      </c>
      <c r="K17">
        <v>0</v>
      </c>
      <c r="L17">
        <f>SUM(K$4:$K17)</f>
        <v>0</v>
      </c>
      <c r="M17">
        <f t="shared" si="2"/>
        <v>0</v>
      </c>
      <c r="N17">
        <f t="shared" si="3"/>
        <v>0</v>
      </c>
      <c r="O17">
        <v>4</v>
      </c>
      <c r="P17">
        <f>SUM(O$5:$O16)</f>
        <v>13</v>
      </c>
      <c r="Q17">
        <v>3</v>
      </c>
      <c r="R17">
        <f>SUM(Q$5:$Q16)</f>
        <v>22</v>
      </c>
      <c r="S17">
        <f t="shared" si="4"/>
        <v>35</v>
      </c>
      <c r="T17">
        <f t="shared" si="5"/>
        <v>7.4786324786324787</v>
      </c>
      <c r="U17">
        <v>0</v>
      </c>
      <c r="V17">
        <f>SUM(U$4:$U17)</f>
        <v>0</v>
      </c>
      <c r="W17">
        <v>0</v>
      </c>
      <c r="X17">
        <f>SUM(W$4:$W17)</f>
        <v>0</v>
      </c>
      <c r="Y17">
        <f t="shared" si="6"/>
        <v>0</v>
      </c>
      <c r="Z17">
        <f t="shared" si="7"/>
        <v>0</v>
      </c>
    </row>
    <row r="18" spans="1:26" x14ac:dyDescent="0.25">
      <c r="A18">
        <v>15</v>
      </c>
      <c r="B18">
        <v>70</v>
      </c>
      <c r="C18">
        <v>10</v>
      </c>
      <c r="D18">
        <f>SUM(C$5:$C17)</f>
        <v>2</v>
      </c>
      <c r="E18">
        <v>0</v>
      </c>
      <c r="F18">
        <f>SUM(E$5:$E17)</f>
        <v>1</v>
      </c>
      <c r="G18">
        <f t="shared" si="0"/>
        <v>3</v>
      </c>
      <c r="H18">
        <f t="shared" si="1"/>
        <v>0.81521739130434778</v>
      </c>
      <c r="I18">
        <v>0</v>
      </c>
      <c r="J18">
        <f>SUM(I$4:$I18)</f>
        <v>0</v>
      </c>
      <c r="K18">
        <v>0</v>
      </c>
      <c r="L18">
        <f>SUM(K$4:$K18)</f>
        <v>0</v>
      </c>
      <c r="M18">
        <f t="shared" si="2"/>
        <v>0</v>
      </c>
      <c r="N18">
        <f t="shared" si="3"/>
        <v>0</v>
      </c>
      <c r="O18">
        <v>1</v>
      </c>
      <c r="P18">
        <f>SUM(O$5:$O17)</f>
        <v>17</v>
      </c>
      <c r="Q18">
        <v>3</v>
      </c>
      <c r="R18">
        <f>SUM(Q$5:$Q17)</f>
        <v>25</v>
      </c>
      <c r="S18">
        <f t="shared" si="4"/>
        <v>42</v>
      </c>
      <c r="T18">
        <f t="shared" si="5"/>
        <v>8.9743589743589745</v>
      </c>
      <c r="U18">
        <v>0</v>
      </c>
      <c r="V18">
        <f>SUM(U$4:$U18)</f>
        <v>0</v>
      </c>
      <c r="W18">
        <v>0</v>
      </c>
      <c r="X18">
        <f>SUM(W$4:$W18)</f>
        <v>0</v>
      </c>
      <c r="Y18">
        <f t="shared" si="6"/>
        <v>0</v>
      </c>
      <c r="Z18">
        <f t="shared" si="7"/>
        <v>0</v>
      </c>
    </row>
    <row r="19" spans="1:26" x14ac:dyDescent="0.25">
      <c r="A19">
        <v>16</v>
      </c>
      <c r="B19">
        <v>75</v>
      </c>
      <c r="C19">
        <v>6</v>
      </c>
      <c r="D19">
        <f>SUM(C$5:$C18)</f>
        <v>12</v>
      </c>
      <c r="E19">
        <v>0</v>
      </c>
      <c r="F19">
        <f>SUM(E$5:$E18)</f>
        <v>1</v>
      </c>
      <c r="G19">
        <f t="shared" si="0"/>
        <v>13</v>
      </c>
      <c r="H19">
        <f t="shared" si="1"/>
        <v>3.5326086956521738</v>
      </c>
      <c r="I19">
        <v>0</v>
      </c>
      <c r="J19">
        <f>SUM(I$4:$I19)</f>
        <v>0</v>
      </c>
      <c r="K19">
        <v>0</v>
      </c>
      <c r="L19">
        <f>SUM(K$4:$K19)</f>
        <v>0</v>
      </c>
      <c r="M19">
        <f t="shared" si="2"/>
        <v>0</v>
      </c>
      <c r="N19">
        <f t="shared" si="3"/>
        <v>0</v>
      </c>
      <c r="O19">
        <v>1</v>
      </c>
      <c r="P19">
        <f>SUM(O$5:$O18)</f>
        <v>18</v>
      </c>
      <c r="Q19">
        <v>5</v>
      </c>
      <c r="R19">
        <f>SUM(Q$5:$Q18)</f>
        <v>28</v>
      </c>
      <c r="S19">
        <f t="shared" si="4"/>
        <v>46</v>
      </c>
      <c r="T19">
        <f t="shared" si="5"/>
        <v>9.8290598290598297</v>
      </c>
      <c r="U19">
        <v>0</v>
      </c>
      <c r="V19">
        <f>SUM(U$4:$U19)</f>
        <v>0</v>
      </c>
      <c r="W19">
        <v>0</v>
      </c>
      <c r="X19">
        <f>SUM(W$4:$W19)</f>
        <v>0</v>
      </c>
      <c r="Y19">
        <f t="shared" si="6"/>
        <v>0</v>
      </c>
      <c r="Z19">
        <f t="shared" si="7"/>
        <v>0</v>
      </c>
    </row>
    <row r="20" spans="1:26" x14ac:dyDescent="0.25">
      <c r="A20">
        <v>17</v>
      </c>
      <c r="B20">
        <v>80</v>
      </c>
      <c r="C20">
        <v>15</v>
      </c>
      <c r="D20">
        <f>SUM(C$5:$C19)</f>
        <v>18</v>
      </c>
      <c r="E20">
        <v>2</v>
      </c>
      <c r="F20">
        <f>SUM(E$5:$E19)</f>
        <v>1</v>
      </c>
      <c r="G20">
        <f t="shared" si="0"/>
        <v>19</v>
      </c>
      <c r="H20">
        <f t="shared" si="1"/>
        <v>5.1630434782608692</v>
      </c>
      <c r="I20">
        <v>0</v>
      </c>
      <c r="J20">
        <f>SUM(I$4:$I20)</f>
        <v>0</v>
      </c>
      <c r="K20">
        <v>0</v>
      </c>
      <c r="L20">
        <f>SUM(K$4:$K20)</f>
        <v>0</v>
      </c>
      <c r="M20">
        <f t="shared" si="2"/>
        <v>0</v>
      </c>
      <c r="N20">
        <f t="shared" si="3"/>
        <v>0</v>
      </c>
      <c r="O20">
        <v>5</v>
      </c>
      <c r="P20">
        <f>SUM(O$5:$O19)</f>
        <v>19</v>
      </c>
      <c r="Q20">
        <v>13</v>
      </c>
      <c r="R20">
        <f>SUM(Q$5:$Q19)</f>
        <v>33</v>
      </c>
      <c r="S20">
        <f t="shared" si="4"/>
        <v>52</v>
      </c>
      <c r="T20">
        <f t="shared" si="5"/>
        <v>11.111111111111111</v>
      </c>
      <c r="U20">
        <v>0</v>
      </c>
      <c r="V20">
        <f>SUM(U$4:$U20)</f>
        <v>0</v>
      </c>
      <c r="W20">
        <v>0</v>
      </c>
      <c r="X20">
        <f>SUM(W$4:$W20)</f>
        <v>0</v>
      </c>
      <c r="Y20">
        <f t="shared" si="6"/>
        <v>0</v>
      </c>
      <c r="Z20">
        <f t="shared" si="7"/>
        <v>0</v>
      </c>
    </row>
    <row r="21" spans="1:26" x14ac:dyDescent="0.25">
      <c r="A21">
        <v>18</v>
      </c>
      <c r="B21">
        <v>85</v>
      </c>
      <c r="C21">
        <v>10</v>
      </c>
      <c r="D21">
        <f>SUM(C$5:$C20)</f>
        <v>33</v>
      </c>
      <c r="E21">
        <v>4</v>
      </c>
      <c r="F21">
        <f>SUM(E$5:$E20)</f>
        <v>3</v>
      </c>
      <c r="G21">
        <f t="shared" si="0"/>
        <v>36</v>
      </c>
      <c r="H21">
        <f t="shared" si="1"/>
        <v>9.7826086956521738</v>
      </c>
      <c r="I21">
        <v>0</v>
      </c>
      <c r="J21">
        <f>SUM(I$4:$I21)</f>
        <v>0</v>
      </c>
      <c r="K21">
        <v>0</v>
      </c>
      <c r="L21">
        <f>SUM(K$4:$K21)</f>
        <v>0</v>
      </c>
      <c r="M21">
        <f t="shared" si="2"/>
        <v>0</v>
      </c>
      <c r="N21">
        <f t="shared" si="3"/>
        <v>0</v>
      </c>
      <c r="O21">
        <v>1</v>
      </c>
      <c r="P21">
        <f>SUM(O$5:$O20)</f>
        <v>24</v>
      </c>
      <c r="Q21">
        <v>12</v>
      </c>
      <c r="R21">
        <f>SUM(Q$5:$Q20)</f>
        <v>46</v>
      </c>
      <c r="S21">
        <f t="shared" si="4"/>
        <v>70</v>
      </c>
      <c r="T21">
        <f t="shared" si="5"/>
        <v>14.957264957264957</v>
      </c>
      <c r="U21">
        <v>0</v>
      </c>
      <c r="V21">
        <f>SUM(U$4:$U21)</f>
        <v>0</v>
      </c>
      <c r="W21">
        <v>0</v>
      </c>
      <c r="X21">
        <f>SUM(W$4:$W21)</f>
        <v>0</v>
      </c>
      <c r="Y21">
        <f t="shared" si="6"/>
        <v>0</v>
      </c>
      <c r="Z21">
        <f t="shared" si="7"/>
        <v>0</v>
      </c>
    </row>
    <row r="22" spans="1:26" x14ac:dyDescent="0.25">
      <c r="A22">
        <v>19</v>
      </c>
      <c r="B22">
        <v>90</v>
      </c>
      <c r="C22">
        <v>19</v>
      </c>
      <c r="D22">
        <f>SUM(C$5:$C21)</f>
        <v>43</v>
      </c>
      <c r="E22">
        <v>12</v>
      </c>
      <c r="F22">
        <f>SUM(E$5:$E21)</f>
        <v>7</v>
      </c>
      <c r="G22">
        <f t="shared" si="0"/>
        <v>50</v>
      </c>
      <c r="H22">
        <f t="shared" si="1"/>
        <v>13.586956521739131</v>
      </c>
      <c r="I22">
        <v>0</v>
      </c>
      <c r="J22">
        <f>SUM(I$4:$I22)</f>
        <v>0</v>
      </c>
      <c r="K22">
        <v>0</v>
      </c>
      <c r="L22">
        <f>SUM(K$4:$K22)</f>
        <v>0</v>
      </c>
      <c r="M22">
        <f t="shared" si="2"/>
        <v>0</v>
      </c>
      <c r="N22">
        <f t="shared" si="3"/>
        <v>0</v>
      </c>
      <c r="O22">
        <v>5</v>
      </c>
      <c r="P22">
        <f>SUM(O$5:$O21)</f>
        <v>25</v>
      </c>
      <c r="Q22">
        <v>13</v>
      </c>
      <c r="R22">
        <f>SUM(Q$5:$Q21)</f>
        <v>58</v>
      </c>
      <c r="S22">
        <f t="shared" si="4"/>
        <v>83</v>
      </c>
      <c r="T22">
        <f t="shared" si="5"/>
        <v>17.735042735042736</v>
      </c>
      <c r="U22">
        <v>0</v>
      </c>
      <c r="V22">
        <f>SUM(U$4:$U22)</f>
        <v>0</v>
      </c>
      <c r="W22">
        <v>0</v>
      </c>
      <c r="X22">
        <f>SUM(W$4:$W22)</f>
        <v>0</v>
      </c>
      <c r="Y22">
        <f t="shared" si="6"/>
        <v>0</v>
      </c>
      <c r="Z22">
        <f t="shared" si="7"/>
        <v>0</v>
      </c>
    </row>
    <row r="23" spans="1:26" x14ac:dyDescent="0.25">
      <c r="A23">
        <v>20</v>
      </c>
      <c r="B23">
        <v>95</v>
      </c>
      <c r="C23">
        <v>10</v>
      </c>
      <c r="D23">
        <f>SUM(C$5:$C22)</f>
        <v>62</v>
      </c>
      <c r="E23">
        <v>22</v>
      </c>
      <c r="F23">
        <f>SUM(E$5:$E22)</f>
        <v>19</v>
      </c>
      <c r="G23">
        <f t="shared" si="0"/>
        <v>81</v>
      </c>
      <c r="H23">
        <f t="shared" si="1"/>
        <v>22.010869565217391</v>
      </c>
      <c r="I23">
        <v>0</v>
      </c>
      <c r="J23">
        <f>SUM(I$4:$I23)</f>
        <v>0</v>
      </c>
      <c r="K23">
        <v>0</v>
      </c>
      <c r="L23">
        <f>SUM(K$4:$K23)</f>
        <v>0</v>
      </c>
      <c r="M23">
        <f t="shared" si="2"/>
        <v>0</v>
      </c>
      <c r="N23">
        <f t="shared" si="3"/>
        <v>0</v>
      </c>
      <c r="O23">
        <v>5</v>
      </c>
      <c r="P23">
        <f>SUM(O$5:$O22)</f>
        <v>30</v>
      </c>
      <c r="Q23">
        <v>13</v>
      </c>
      <c r="R23">
        <f>SUM(Q$5:$Q22)</f>
        <v>71</v>
      </c>
      <c r="S23">
        <f t="shared" si="4"/>
        <v>101</v>
      </c>
      <c r="T23">
        <f t="shared" si="5"/>
        <v>21.581196581196583</v>
      </c>
      <c r="U23">
        <v>0</v>
      </c>
      <c r="V23">
        <f>SUM(U$4:$U23)</f>
        <v>0</v>
      </c>
      <c r="W23">
        <v>1</v>
      </c>
      <c r="X23">
        <f>SUM(W$4:$W23)</f>
        <v>1</v>
      </c>
      <c r="Y23">
        <f t="shared" si="6"/>
        <v>1</v>
      </c>
      <c r="Z23">
        <f t="shared" si="7"/>
        <v>0.20790020790020791</v>
      </c>
    </row>
    <row r="24" spans="1:26" x14ac:dyDescent="0.25">
      <c r="A24">
        <v>21</v>
      </c>
      <c r="B24">
        <v>100</v>
      </c>
      <c r="C24">
        <v>6</v>
      </c>
      <c r="D24">
        <f>SUM(C$5:$C23)</f>
        <v>72</v>
      </c>
      <c r="E24">
        <v>16</v>
      </c>
      <c r="F24">
        <f>SUM(E$5:$E23)</f>
        <v>41</v>
      </c>
      <c r="G24">
        <f t="shared" si="0"/>
        <v>113</v>
      </c>
      <c r="H24">
        <f t="shared" si="1"/>
        <v>30.706521739130434</v>
      </c>
      <c r="I24">
        <v>0</v>
      </c>
      <c r="J24">
        <f>SUM(I$4:$I24)</f>
        <v>0</v>
      </c>
      <c r="K24">
        <v>0</v>
      </c>
      <c r="L24">
        <f>SUM(K$4:$K24)</f>
        <v>0</v>
      </c>
      <c r="M24">
        <f t="shared" si="2"/>
        <v>0</v>
      </c>
      <c r="N24">
        <f t="shared" si="3"/>
        <v>0</v>
      </c>
      <c r="O24">
        <v>10</v>
      </c>
      <c r="P24">
        <f>SUM(O$5:$O23)</f>
        <v>35</v>
      </c>
      <c r="Q24">
        <v>15</v>
      </c>
      <c r="R24">
        <f>SUM(Q$5:$Q23)</f>
        <v>84</v>
      </c>
      <c r="S24">
        <f t="shared" si="4"/>
        <v>119</v>
      </c>
      <c r="T24">
        <f t="shared" si="5"/>
        <v>25.427350427350426</v>
      </c>
      <c r="U24">
        <v>0</v>
      </c>
      <c r="V24">
        <f>SUM(U$4:$U24)</f>
        <v>0</v>
      </c>
      <c r="W24">
        <v>0</v>
      </c>
      <c r="X24">
        <f>SUM(W$4:$W24)</f>
        <v>1</v>
      </c>
      <c r="Y24">
        <f t="shared" si="6"/>
        <v>1</v>
      </c>
      <c r="Z24">
        <f t="shared" si="7"/>
        <v>0.20790020790020791</v>
      </c>
    </row>
    <row r="25" spans="1:26" x14ac:dyDescent="0.25">
      <c r="A25">
        <v>22</v>
      </c>
      <c r="B25">
        <v>105</v>
      </c>
      <c r="C25">
        <v>9</v>
      </c>
      <c r="D25">
        <f>SUM(C$5:$C24)</f>
        <v>78</v>
      </c>
      <c r="E25">
        <v>30</v>
      </c>
      <c r="F25">
        <f>SUM(E$5:$E24)</f>
        <v>57</v>
      </c>
      <c r="G25">
        <f t="shared" si="0"/>
        <v>135</v>
      </c>
      <c r="H25">
        <f t="shared" si="1"/>
        <v>36.684782608695649</v>
      </c>
      <c r="I25">
        <v>0</v>
      </c>
      <c r="J25">
        <f>SUM(I$4:$I25)</f>
        <v>0</v>
      </c>
      <c r="K25">
        <v>0</v>
      </c>
      <c r="L25">
        <f>SUM(K$4:$K25)</f>
        <v>0</v>
      </c>
      <c r="M25">
        <f t="shared" si="2"/>
        <v>0</v>
      </c>
      <c r="N25">
        <f t="shared" si="3"/>
        <v>0</v>
      </c>
      <c r="O25">
        <v>5</v>
      </c>
      <c r="P25">
        <f>SUM(O$5:$O24)</f>
        <v>45</v>
      </c>
      <c r="Q25">
        <v>12</v>
      </c>
      <c r="R25">
        <f>SUM(Q$5:$Q24)</f>
        <v>99</v>
      </c>
      <c r="S25">
        <f t="shared" si="4"/>
        <v>144</v>
      </c>
      <c r="T25">
        <f t="shared" si="5"/>
        <v>30.76923076923077</v>
      </c>
      <c r="U25">
        <v>0</v>
      </c>
      <c r="V25">
        <f>SUM(U$4:$U25)</f>
        <v>0</v>
      </c>
      <c r="W25">
        <v>2</v>
      </c>
      <c r="X25">
        <f>SUM(W$4:$W25)</f>
        <v>3</v>
      </c>
      <c r="Y25">
        <f t="shared" si="6"/>
        <v>3</v>
      </c>
      <c r="Z25">
        <f t="shared" si="7"/>
        <v>0.62370062370062374</v>
      </c>
    </row>
    <row r="26" spans="1:26" x14ac:dyDescent="0.25">
      <c r="A26">
        <v>23</v>
      </c>
      <c r="B26">
        <v>110</v>
      </c>
      <c r="C26">
        <v>5</v>
      </c>
      <c r="D26">
        <f>SUM(C$5:$C25)</f>
        <v>87</v>
      </c>
      <c r="E26">
        <v>43</v>
      </c>
      <c r="F26">
        <f>SUM(E$5:$E25)</f>
        <v>87</v>
      </c>
      <c r="G26">
        <f t="shared" si="0"/>
        <v>174</v>
      </c>
      <c r="H26">
        <f t="shared" si="1"/>
        <v>47.282608695652172</v>
      </c>
      <c r="I26">
        <v>0</v>
      </c>
      <c r="J26">
        <f>SUM(I$4:$I26)</f>
        <v>0</v>
      </c>
      <c r="K26">
        <v>0</v>
      </c>
      <c r="L26">
        <f>SUM(K$4:$K26)</f>
        <v>0</v>
      </c>
      <c r="M26">
        <f t="shared" si="2"/>
        <v>0</v>
      </c>
      <c r="N26">
        <f t="shared" si="3"/>
        <v>0</v>
      </c>
      <c r="O26">
        <v>4</v>
      </c>
      <c r="P26">
        <f>SUM(O$5:$O25)</f>
        <v>50</v>
      </c>
      <c r="Q26">
        <v>7</v>
      </c>
      <c r="R26">
        <f>SUM(Q$5:$Q25)</f>
        <v>111</v>
      </c>
      <c r="S26">
        <f t="shared" si="4"/>
        <v>161</v>
      </c>
      <c r="T26">
        <f t="shared" si="5"/>
        <v>34.401709401709404</v>
      </c>
      <c r="U26">
        <v>0</v>
      </c>
      <c r="V26">
        <f>SUM(U$4:$U26)</f>
        <v>0</v>
      </c>
      <c r="W26">
        <v>1</v>
      </c>
      <c r="X26">
        <f>SUM(W$4:$W26)</f>
        <v>4</v>
      </c>
      <c r="Y26">
        <f t="shared" si="6"/>
        <v>4</v>
      </c>
      <c r="Z26">
        <f t="shared" si="7"/>
        <v>0.83160083160083165</v>
      </c>
    </row>
    <row r="27" spans="1:26" x14ac:dyDescent="0.25">
      <c r="A27">
        <v>24</v>
      </c>
      <c r="B27">
        <v>115</v>
      </c>
      <c r="C27">
        <v>2</v>
      </c>
      <c r="D27">
        <f>SUM(C$5:$C26)</f>
        <v>92</v>
      </c>
      <c r="E27">
        <v>25</v>
      </c>
      <c r="F27">
        <f>SUM(E$5:$E26)</f>
        <v>130</v>
      </c>
      <c r="G27">
        <f t="shared" si="0"/>
        <v>222</v>
      </c>
      <c r="H27">
        <f t="shared" si="1"/>
        <v>60.326086956521742</v>
      </c>
      <c r="I27">
        <v>0</v>
      </c>
      <c r="J27">
        <f>SUM(I$4:$I27)</f>
        <v>0</v>
      </c>
      <c r="K27">
        <v>0</v>
      </c>
      <c r="L27">
        <f>SUM(K$4:$K27)</f>
        <v>0</v>
      </c>
      <c r="M27">
        <f t="shared" si="2"/>
        <v>0</v>
      </c>
      <c r="N27">
        <f t="shared" si="3"/>
        <v>0</v>
      </c>
      <c r="O27">
        <v>5</v>
      </c>
      <c r="P27">
        <f>SUM(O$5:$O26)</f>
        <v>54</v>
      </c>
      <c r="Q27">
        <v>5</v>
      </c>
      <c r="R27">
        <f>SUM(Q$5:$Q26)</f>
        <v>118</v>
      </c>
      <c r="S27">
        <f t="shared" si="4"/>
        <v>172</v>
      </c>
      <c r="T27">
        <f t="shared" si="5"/>
        <v>36.752136752136749</v>
      </c>
      <c r="U27">
        <v>0</v>
      </c>
      <c r="V27">
        <f>SUM(U$4:$U27)</f>
        <v>0</v>
      </c>
      <c r="W27">
        <v>0</v>
      </c>
      <c r="X27">
        <f>SUM(W$4:$W27)</f>
        <v>4</v>
      </c>
      <c r="Y27">
        <f t="shared" si="6"/>
        <v>4</v>
      </c>
      <c r="Z27">
        <f t="shared" si="7"/>
        <v>0.83160083160083165</v>
      </c>
    </row>
    <row r="28" spans="1:26" x14ac:dyDescent="0.25">
      <c r="A28">
        <v>25</v>
      </c>
      <c r="B28">
        <v>120</v>
      </c>
      <c r="C28">
        <v>4</v>
      </c>
      <c r="D28">
        <f>SUM(C$5:$C27)</f>
        <v>94</v>
      </c>
      <c r="E28">
        <v>27</v>
      </c>
      <c r="F28">
        <f>SUM(E$5:$E27)</f>
        <v>155</v>
      </c>
      <c r="G28">
        <f t="shared" si="0"/>
        <v>249</v>
      </c>
      <c r="H28">
        <f t="shared" si="1"/>
        <v>67.663043478260875</v>
      </c>
      <c r="I28">
        <v>0</v>
      </c>
      <c r="J28">
        <f>SUM(I$4:$I28)</f>
        <v>0</v>
      </c>
      <c r="K28">
        <v>0</v>
      </c>
      <c r="L28">
        <f>SUM(K$4:$K28)</f>
        <v>0</v>
      </c>
      <c r="M28">
        <f t="shared" si="2"/>
        <v>0</v>
      </c>
      <c r="N28">
        <f t="shared" si="3"/>
        <v>0</v>
      </c>
      <c r="O28">
        <v>7</v>
      </c>
      <c r="P28">
        <f>SUM(O$5:$O27)</f>
        <v>59</v>
      </c>
      <c r="Q28">
        <v>14</v>
      </c>
      <c r="R28">
        <f>SUM(Q$5:$Q27)</f>
        <v>123</v>
      </c>
      <c r="S28">
        <f t="shared" si="4"/>
        <v>182</v>
      </c>
      <c r="T28">
        <f t="shared" si="5"/>
        <v>38.888888888888886</v>
      </c>
      <c r="U28">
        <v>0</v>
      </c>
      <c r="V28">
        <f>SUM(U$4:$U28)</f>
        <v>0</v>
      </c>
      <c r="W28">
        <v>0</v>
      </c>
      <c r="X28">
        <f>SUM(W$4:$W28)</f>
        <v>4</v>
      </c>
      <c r="Y28">
        <f t="shared" si="6"/>
        <v>4</v>
      </c>
      <c r="Z28">
        <f t="shared" si="7"/>
        <v>0.83160083160083165</v>
      </c>
    </row>
    <row r="29" spans="1:26" x14ac:dyDescent="0.25">
      <c r="A29">
        <v>26</v>
      </c>
      <c r="B29">
        <v>125</v>
      </c>
      <c r="C29">
        <v>1</v>
      </c>
      <c r="D29">
        <f>SUM(C$5:$C28)</f>
        <v>98</v>
      </c>
      <c r="E29">
        <v>24</v>
      </c>
      <c r="F29">
        <f>SUM(E$5:$E28)</f>
        <v>182</v>
      </c>
      <c r="G29">
        <f t="shared" si="0"/>
        <v>280</v>
      </c>
      <c r="H29">
        <f t="shared" si="1"/>
        <v>76.086956521739125</v>
      </c>
      <c r="I29">
        <v>0</v>
      </c>
      <c r="J29">
        <f>SUM(I$4:$I29)</f>
        <v>0</v>
      </c>
      <c r="K29">
        <v>0</v>
      </c>
      <c r="L29">
        <f>SUM(K$4:$K29)</f>
        <v>0</v>
      </c>
      <c r="M29">
        <f t="shared" si="2"/>
        <v>0</v>
      </c>
      <c r="N29">
        <f t="shared" si="3"/>
        <v>0</v>
      </c>
      <c r="O29">
        <v>7</v>
      </c>
      <c r="P29">
        <f>SUM(O$5:$O28)</f>
        <v>66</v>
      </c>
      <c r="Q29">
        <v>11</v>
      </c>
      <c r="R29">
        <f>SUM(Q$5:$Q28)</f>
        <v>137</v>
      </c>
      <c r="S29">
        <f t="shared" si="4"/>
        <v>203</v>
      </c>
      <c r="T29">
        <f t="shared" si="5"/>
        <v>43.376068376068375</v>
      </c>
      <c r="U29">
        <v>0</v>
      </c>
      <c r="V29">
        <f>SUM(U$4:$U29)</f>
        <v>0</v>
      </c>
      <c r="W29">
        <v>2</v>
      </c>
      <c r="X29">
        <f>SUM(W$4:$W29)</f>
        <v>6</v>
      </c>
      <c r="Y29">
        <f t="shared" si="6"/>
        <v>6</v>
      </c>
      <c r="Z29">
        <f t="shared" si="7"/>
        <v>1.2474012474012475</v>
      </c>
    </row>
    <row r="30" spans="1:26" x14ac:dyDescent="0.25">
      <c r="A30">
        <v>27</v>
      </c>
      <c r="B30">
        <v>130</v>
      </c>
      <c r="C30">
        <v>0</v>
      </c>
      <c r="D30">
        <f>SUM(C$5:$C29)</f>
        <v>99</v>
      </c>
      <c r="E30">
        <v>17</v>
      </c>
      <c r="F30">
        <f>SUM(E$5:$E29)</f>
        <v>206</v>
      </c>
      <c r="G30">
        <f t="shared" si="0"/>
        <v>305</v>
      </c>
      <c r="H30">
        <f t="shared" si="1"/>
        <v>82.880434782608702</v>
      </c>
      <c r="I30">
        <v>0</v>
      </c>
      <c r="J30">
        <f>SUM(I$4:$I30)</f>
        <v>0</v>
      </c>
      <c r="K30">
        <v>0</v>
      </c>
      <c r="L30">
        <f>SUM(K$4:$K30)</f>
        <v>0</v>
      </c>
      <c r="M30">
        <f t="shared" si="2"/>
        <v>0</v>
      </c>
      <c r="N30">
        <f t="shared" si="3"/>
        <v>0</v>
      </c>
      <c r="O30">
        <v>7</v>
      </c>
      <c r="P30">
        <f>SUM(O$5:$O29)</f>
        <v>73</v>
      </c>
      <c r="Q30">
        <v>10</v>
      </c>
      <c r="R30">
        <f>SUM(Q$5:$Q29)</f>
        <v>148</v>
      </c>
      <c r="S30">
        <f t="shared" si="4"/>
        <v>221</v>
      </c>
      <c r="T30">
        <f t="shared" si="5"/>
        <v>47.222222222222221</v>
      </c>
      <c r="U30">
        <v>0</v>
      </c>
      <c r="V30">
        <f>SUM(U$4:$U30)</f>
        <v>0</v>
      </c>
      <c r="W30">
        <v>1</v>
      </c>
      <c r="X30">
        <f>SUM(W$4:$W30)</f>
        <v>7</v>
      </c>
      <c r="Y30">
        <f t="shared" si="6"/>
        <v>7</v>
      </c>
      <c r="Z30">
        <f t="shared" si="7"/>
        <v>1.4553014553014554</v>
      </c>
    </row>
    <row r="31" spans="1:26" x14ac:dyDescent="0.25">
      <c r="A31">
        <v>28</v>
      </c>
      <c r="B31">
        <v>135</v>
      </c>
      <c r="C31">
        <v>2</v>
      </c>
      <c r="D31">
        <f>SUM(C$5:$C30)</f>
        <v>99</v>
      </c>
      <c r="E31">
        <v>8</v>
      </c>
      <c r="F31">
        <f>SUM(E$5:$E30)</f>
        <v>223</v>
      </c>
      <c r="G31">
        <f t="shared" si="0"/>
        <v>322</v>
      </c>
      <c r="H31">
        <f t="shared" si="1"/>
        <v>87.5</v>
      </c>
      <c r="I31">
        <v>0</v>
      </c>
      <c r="J31">
        <f>SUM(I$4:$I31)</f>
        <v>0</v>
      </c>
      <c r="K31">
        <v>1</v>
      </c>
      <c r="L31">
        <f>SUM(K$4:$K31)</f>
        <v>1</v>
      </c>
      <c r="M31">
        <f t="shared" si="2"/>
        <v>1</v>
      </c>
      <c r="N31">
        <f t="shared" si="3"/>
        <v>0.22573363431151242</v>
      </c>
      <c r="O31">
        <v>9</v>
      </c>
      <c r="P31">
        <f>SUM(O$5:$O30)</f>
        <v>80</v>
      </c>
      <c r="Q31">
        <v>8</v>
      </c>
      <c r="R31">
        <f>SUM(Q$5:$Q30)</f>
        <v>158</v>
      </c>
      <c r="S31">
        <f t="shared" si="4"/>
        <v>238</v>
      </c>
      <c r="T31">
        <f t="shared" si="5"/>
        <v>50.854700854700852</v>
      </c>
      <c r="U31">
        <v>0</v>
      </c>
      <c r="V31">
        <f>SUM(U$4:$U31)</f>
        <v>0</v>
      </c>
      <c r="W31">
        <v>0</v>
      </c>
      <c r="X31">
        <f>SUM(W$4:$W31)</f>
        <v>7</v>
      </c>
      <c r="Y31">
        <f t="shared" si="6"/>
        <v>7</v>
      </c>
      <c r="Z31">
        <f t="shared" si="7"/>
        <v>1.4553014553014554</v>
      </c>
    </row>
    <row r="32" spans="1:26" x14ac:dyDescent="0.25">
      <c r="A32">
        <v>29</v>
      </c>
      <c r="B32">
        <v>140</v>
      </c>
      <c r="C32">
        <v>1</v>
      </c>
      <c r="D32">
        <f>SUM(C$5:$C31)</f>
        <v>101</v>
      </c>
      <c r="E32">
        <v>5</v>
      </c>
      <c r="F32">
        <f>SUM(E$5:$E31)</f>
        <v>231</v>
      </c>
      <c r="G32">
        <f t="shared" si="0"/>
        <v>332</v>
      </c>
      <c r="H32">
        <f t="shared" si="1"/>
        <v>90.217391304347828</v>
      </c>
      <c r="I32">
        <v>0</v>
      </c>
      <c r="J32">
        <f>SUM(I$4:$I32)</f>
        <v>0</v>
      </c>
      <c r="K32">
        <v>0</v>
      </c>
      <c r="L32">
        <f>SUM(K$4:$K32)</f>
        <v>1</v>
      </c>
      <c r="M32">
        <f t="shared" si="2"/>
        <v>1</v>
      </c>
      <c r="N32">
        <f t="shared" si="3"/>
        <v>0.22573363431151242</v>
      </c>
      <c r="O32">
        <v>6</v>
      </c>
      <c r="P32">
        <f>SUM(O$5:$O31)</f>
        <v>89</v>
      </c>
      <c r="Q32">
        <v>5</v>
      </c>
      <c r="R32">
        <f>SUM(Q$5:$Q31)</f>
        <v>166</v>
      </c>
      <c r="S32">
        <f t="shared" si="4"/>
        <v>255</v>
      </c>
      <c r="T32">
        <f t="shared" si="5"/>
        <v>54.487179487179489</v>
      </c>
      <c r="U32">
        <v>1</v>
      </c>
      <c r="V32">
        <f>SUM(U$4:$U32)</f>
        <v>1</v>
      </c>
      <c r="W32">
        <v>1</v>
      </c>
      <c r="X32">
        <f>SUM(W$4:$W32)</f>
        <v>8</v>
      </c>
      <c r="Y32">
        <f t="shared" si="6"/>
        <v>9</v>
      </c>
      <c r="Z32">
        <f t="shared" si="7"/>
        <v>1.8711018711018712</v>
      </c>
    </row>
    <row r="33" spans="1:26" x14ac:dyDescent="0.25">
      <c r="A33">
        <v>30</v>
      </c>
      <c r="B33">
        <v>145</v>
      </c>
      <c r="C33">
        <v>0</v>
      </c>
      <c r="D33">
        <f>SUM(C$5:$C32)</f>
        <v>102</v>
      </c>
      <c r="E33">
        <v>3</v>
      </c>
      <c r="F33">
        <f>SUM(E$5:$E32)</f>
        <v>236</v>
      </c>
      <c r="G33">
        <f t="shared" si="0"/>
        <v>338</v>
      </c>
      <c r="H33">
        <f t="shared" si="1"/>
        <v>91.847826086956516</v>
      </c>
      <c r="I33">
        <v>1</v>
      </c>
      <c r="J33">
        <f>SUM(I$4:$I33)</f>
        <v>1</v>
      </c>
      <c r="K33">
        <v>0</v>
      </c>
      <c r="L33">
        <f>SUM(K$4:$K33)</f>
        <v>1</v>
      </c>
      <c r="M33">
        <f t="shared" si="2"/>
        <v>2</v>
      </c>
      <c r="N33">
        <f t="shared" si="3"/>
        <v>0.45146726862302483</v>
      </c>
      <c r="O33">
        <v>10</v>
      </c>
      <c r="P33">
        <f>SUM(O$5:$O32)</f>
        <v>95</v>
      </c>
      <c r="Q33">
        <v>9</v>
      </c>
      <c r="R33">
        <f>SUM(Q$5:$Q32)</f>
        <v>171</v>
      </c>
      <c r="S33">
        <f t="shared" si="4"/>
        <v>266</v>
      </c>
      <c r="T33">
        <f t="shared" si="5"/>
        <v>56.837606837606835</v>
      </c>
      <c r="U33">
        <v>0</v>
      </c>
      <c r="V33">
        <f>SUM(U$4:$U33)</f>
        <v>1</v>
      </c>
      <c r="W33">
        <v>1</v>
      </c>
      <c r="X33">
        <f>SUM(W$4:$W33)</f>
        <v>9</v>
      </c>
      <c r="Y33">
        <f t="shared" si="6"/>
        <v>10</v>
      </c>
      <c r="Z33">
        <f t="shared" si="7"/>
        <v>2.0790020790020791</v>
      </c>
    </row>
    <row r="34" spans="1:26" x14ac:dyDescent="0.25">
      <c r="A34">
        <v>31</v>
      </c>
      <c r="B34">
        <v>150</v>
      </c>
      <c r="C34">
        <v>0</v>
      </c>
      <c r="D34">
        <f>SUM(C$5:$C33)</f>
        <v>102</v>
      </c>
      <c r="E34">
        <v>2</v>
      </c>
      <c r="F34">
        <f>SUM(E$5:$E33)</f>
        <v>239</v>
      </c>
      <c r="G34">
        <f t="shared" si="0"/>
        <v>341</v>
      </c>
      <c r="H34">
        <f t="shared" si="1"/>
        <v>92.663043478260875</v>
      </c>
      <c r="I34">
        <v>1</v>
      </c>
      <c r="J34">
        <f>SUM(I$4:$I34)</f>
        <v>2</v>
      </c>
      <c r="K34">
        <v>0</v>
      </c>
      <c r="L34">
        <f>SUM(K$4:$K34)</f>
        <v>1</v>
      </c>
      <c r="M34">
        <f t="shared" si="2"/>
        <v>3</v>
      </c>
      <c r="N34">
        <f t="shared" si="3"/>
        <v>0.67720090293453727</v>
      </c>
      <c r="O34">
        <v>10</v>
      </c>
      <c r="P34">
        <f>SUM(O$5:$O33)</f>
        <v>105</v>
      </c>
      <c r="Q34">
        <v>7</v>
      </c>
      <c r="R34">
        <f>SUM(Q$5:$Q33)</f>
        <v>180</v>
      </c>
      <c r="S34">
        <f t="shared" si="4"/>
        <v>285</v>
      </c>
      <c r="T34">
        <f t="shared" si="5"/>
        <v>60.897435897435898</v>
      </c>
      <c r="U34">
        <v>1</v>
      </c>
      <c r="V34">
        <f>SUM(U$4:$U34)</f>
        <v>2</v>
      </c>
      <c r="W34">
        <v>1</v>
      </c>
      <c r="X34">
        <f>SUM(W$4:$W34)</f>
        <v>10</v>
      </c>
      <c r="Y34">
        <f t="shared" si="6"/>
        <v>12</v>
      </c>
      <c r="Z34">
        <f t="shared" si="7"/>
        <v>2.4948024948024949</v>
      </c>
    </row>
    <row r="35" spans="1:26" x14ac:dyDescent="0.25">
      <c r="A35">
        <v>32</v>
      </c>
      <c r="B35">
        <v>155</v>
      </c>
      <c r="C35">
        <v>0</v>
      </c>
      <c r="D35">
        <f>SUM(C$5:$C34)</f>
        <v>102</v>
      </c>
      <c r="E35">
        <v>1</v>
      </c>
      <c r="F35">
        <f>SUM(E$5:$E34)</f>
        <v>241</v>
      </c>
      <c r="G35">
        <f t="shared" si="0"/>
        <v>343</v>
      </c>
      <c r="H35">
        <f t="shared" si="1"/>
        <v>93.206521739130437</v>
      </c>
      <c r="I35">
        <v>0</v>
      </c>
      <c r="J35">
        <f>SUM(I$4:$I35)</f>
        <v>2</v>
      </c>
      <c r="K35">
        <v>0</v>
      </c>
      <c r="L35">
        <f>SUM(K$4:$K35)</f>
        <v>1</v>
      </c>
      <c r="M35">
        <f t="shared" si="2"/>
        <v>3</v>
      </c>
      <c r="N35">
        <f t="shared" si="3"/>
        <v>0.67720090293453727</v>
      </c>
      <c r="O35">
        <v>10</v>
      </c>
      <c r="P35">
        <f>SUM(O$5:$O34)</f>
        <v>115</v>
      </c>
      <c r="Q35">
        <v>12</v>
      </c>
      <c r="R35">
        <f>SUM(Q$5:$Q34)</f>
        <v>187</v>
      </c>
      <c r="S35">
        <f t="shared" si="4"/>
        <v>302</v>
      </c>
      <c r="T35">
        <f t="shared" si="5"/>
        <v>64.529914529914535</v>
      </c>
      <c r="U35">
        <v>0</v>
      </c>
      <c r="V35">
        <f>SUM(U$4:$U35)</f>
        <v>2</v>
      </c>
      <c r="W35">
        <v>0</v>
      </c>
      <c r="X35">
        <f>SUM(W$4:$W35)</f>
        <v>10</v>
      </c>
      <c r="Y35">
        <f t="shared" si="6"/>
        <v>12</v>
      </c>
      <c r="Z35">
        <f t="shared" si="7"/>
        <v>2.4948024948024949</v>
      </c>
    </row>
    <row r="36" spans="1:26" x14ac:dyDescent="0.25">
      <c r="A36">
        <v>33</v>
      </c>
      <c r="B36">
        <v>160</v>
      </c>
      <c r="C36">
        <v>1</v>
      </c>
      <c r="D36">
        <f>SUM(C$5:$C35)</f>
        <v>102</v>
      </c>
      <c r="E36">
        <v>5</v>
      </c>
      <c r="F36">
        <f>SUM(E$5:$E35)</f>
        <v>242</v>
      </c>
      <c r="G36">
        <f t="shared" si="0"/>
        <v>344</v>
      </c>
      <c r="H36">
        <f t="shared" si="1"/>
        <v>93.478260869565219</v>
      </c>
      <c r="I36">
        <v>0</v>
      </c>
      <c r="J36">
        <f>SUM(I$4:$I36)</f>
        <v>2</v>
      </c>
      <c r="K36">
        <v>1</v>
      </c>
      <c r="L36">
        <f>SUM(K$4:$K36)</f>
        <v>2</v>
      </c>
      <c r="M36">
        <f t="shared" si="2"/>
        <v>4</v>
      </c>
      <c r="N36">
        <f t="shared" si="3"/>
        <v>0.90293453724604966</v>
      </c>
      <c r="O36">
        <v>10</v>
      </c>
      <c r="P36">
        <f>SUM(O$5:$O35)</f>
        <v>125</v>
      </c>
      <c r="Q36">
        <v>6</v>
      </c>
      <c r="R36">
        <f>SUM(Q$5:$Q35)</f>
        <v>199</v>
      </c>
      <c r="S36">
        <f t="shared" si="4"/>
        <v>324</v>
      </c>
      <c r="T36">
        <f t="shared" si="5"/>
        <v>69.230769230769226</v>
      </c>
      <c r="U36">
        <v>0</v>
      </c>
      <c r="V36">
        <f>SUM(U$4:$U36)</f>
        <v>2</v>
      </c>
      <c r="W36">
        <v>1</v>
      </c>
      <c r="X36">
        <f>SUM(W$4:$W36)</f>
        <v>11</v>
      </c>
      <c r="Y36">
        <f t="shared" si="6"/>
        <v>13</v>
      </c>
      <c r="Z36">
        <f t="shared" si="7"/>
        <v>2.7027027027027026</v>
      </c>
    </row>
    <row r="37" spans="1:26" x14ac:dyDescent="0.25">
      <c r="A37">
        <v>34</v>
      </c>
      <c r="B37">
        <v>165</v>
      </c>
      <c r="C37">
        <v>0</v>
      </c>
      <c r="D37">
        <f>SUM(C$5:$C36)</f>
        <v>103</v>
      </c>
      <c r="E37">
        <v>1</v>
      </c>
      <c r="F37">
        <f>SUM(E$5:$E36)</f>
        <v>247</v>
      </c>
      <c r="G37">
        <f t="shared" si="0"/>
        <v>350</v>
      </c>
      <c r="H37">
        <f t="shared" si="1"/>
        <v>95.108695652173907</v>
      </c>
      <c r="I37">
        <v>0</v>
      </c>
      <c r="J37">
        <f>SUM(I$4:$I37)</f>
        <v>2</v>
      </c>
      <c r="K37">
        <v>0</v>
      </c>
      <c r="L37">
        <f>SUM(K$4:$K37)</f>
        <v>2</v>
      </c>
      <c r="M37">
        <f t="shared" si="2"/>
        <v>4</v>
      </c>
      <c r="N37">
        <f t="shared" si="3"/>
        <v>0.90293453724604966</v>
      </c>
      <c r="O37">
        <v>7</v>
      </c>
      <c r="P37">
        <f>SUM(O$5:$O36)</f>
        <v>135</v>
      </c>
      <c r="Q37">
        <v>10</v>
      </c>
      <c r="R37">
        <f>SUM(Q$5:$Q36)</f>
        <v>205</v>
      </c>
      <c r="S37">
        <f t="shared" si="4"/>
        <v>340</v>
      </c>
      <c r="T37">
        <f t="shared" si="5"/>
        <v>72.649572649572647</v>
      </c>
      <c r="U37">
        <v>2</v>
      </c>
      <c r="V37">
        <f>SUM(U$4:$U37)</f>
        <v>4</v>
      </c>
      <c r="W37">
        <v>0</v>
      </c>
      <c r="X37">
        <f>SUM(W$4:$W37)</f>
        <v>11</v>
      </c>
      <c r="Y37">
        <f t="shared" si="6"/>
        <v>15</v>
      </c>
      <c r="Z37">
        <f t="shared" si="7"/>
        <v>3.1185031185031185</v>
      </c>
    </row>
    <row r="38" spans="1:26" x14ac:dyDescent="0.25">
      <c r="A38">
        <v>35</v>
      </c>
      <c r="B38">
        <v>170</v>
      </c>
      <c r="C38">
        <v>0</v>
      </c>
      <c r="D38">
        <f>SUM(C$5:$C37)</f>
        <v>103</v>
      </c>
      <c r="E38">
        <v>1</v>
      </c>
      <c r="F38">
        <f>SUM(E$5:$E37)</f>
        <v>248</v>
      </c>
      <c r="G38">
        <f t="shared" si="0"/>
        <v>351</v>
      </c>
      <c r="H38">
        <f t="shared" si="1"/>
        <v>95.380434782608702</v>
      </c>
      <c r="I38">
        <v>0</v>
      </c>
      <c r="J38">
        <f>SUM(I$4:$I38)</f>
        <v>2</v>
      </c>
      <c r="K38">
        <v>0</v>
      </c>
      <c r="L38">
        <f>SUM(K$4:$K38)</f>
        <v>2</v>
      </c>
      <c r="M38">
        <f t="shared" si="2"/>
        <v>4</v>
      </c>
      <c r="N38">
        <f t="shared" si="3"/>
        <v>0.90293453724604966</v>
      </c>
      <c r="O38">
        <v>5</v>
      </c>
      <c r="P38">
        <f>SUM(O$5:$O37)</f>
        <v>142</v>
      </c>
      <c r="Q38">
        <v>9</v>
      </c>
      <c r="R38">
        <f>SUM(Q$5:$Q37)</f>
        <v>215</v>
      </c>
      <c r="S38">
        <f t="shared" si="4"/>
        <v>357</v>
      </c>
      <c r="T38">
        <f t="shared" si="5"/>
        <v>76.282051282051285</v>
      </c>
      <c r="U38">
        <v>0</v>
      </c>
      <c r="V38">
        <f>SUM(U$4:$U38)</f>
        <v>4</v>
      </c>
      <c r="W38">
        <v>0</v>
      </c>
      <c r="X38">
        <f>SUM(W$4:$W38)</f>
        <v>11</v>
      </c>
      <c r="Y38">
        <f t="shared" si="6"/>
        <v>15</v>
      </c>
      <c r="Z38">
        <f t="shared" si="7"/>
        <v>3.1185031185031185</v>
      </c>
    </row>
    <row r="39" spans="1:26" x14ac:dyDescent="0.25">
      <c r="A39">
        <v>36</v>
      </c>
      <c r="B39">
        <v>175</v>
      </c>
      <c r="C39">
        <v>0</v>
      </c>
      <c r="D39">
        <f>SUM(C$5:$C38)</f>
        <v>103</v>
      </c>
      <c r="E39">
        <v>2</v>
      </c>
      <c r="F39">
        <f>SUM(E$5:$E38)</f>
        <v>249</v>
      </c>
      <c r="G39">
        <f t="shared" si="0"/>
        <v>352</v>
      </c>
      <c r="H39">
        <f t="shared" si="1"/>
        <v>95.652173913043484</v>
      </c>
      <c r="I39">
        <v>0</v>
      </c>
      <c r="J39">
        <f>SUM(I$4:$I39)</f>
        <v>2</v>
      </c>
      <c r="K39">
        <v>0</v>
      </c>
      <c r="L39">
        <f>SUM(K$4:$K39)</f>
        <v>2</v>
      </c>
      <c r="M39">
        <f t="shared" si="2"/>
        <v>4</v>
      </c>
      <c r="N39">
        <f t="shared" si="3"/>
        <v>0.90293453724604966</v>
      </c>
      <c r="O39">
        <v>13</v>
      </c>
      <c r="P39">
        <f>SUM(O$5:$O38)</f>
        <v>147</v>
      </c>
      <c r="Q39">
        <v>5</v>
      </c>
      <c r="R39">
        <f>SUM(Q$5:$Q38)</f>
        <v>224</v>
      </c>
      <c r="S39">
        <f t="shared" si="4"/>
        <v>371</v>
      </c>
      <c r="T39">
        <f t="shared" si="5"/>
        <v>79.273504273504273</v>
      </c>
      <c r="U39">
        <v>1</v>
      </c>
      <c r="V39">
        <f>SUM(U$4:$U39)</f>
        <v>5</v>
      </c>
      <c r="W39">
        <v>1</v>
      </c>
      <c r="X39">
        <f>SUM(W$4:$W39)</f>
        <v>12</v>
      </c>
      <c r="Y39">
        <f t="shared" si="6"/>
        <v>17</v>
      </c>
      <c r="Z39">
        <f t="shared" si="7"/>
        <v>3.5343035343035343</v>
      </c>
    </row>
    <row r="40" spans="1:26" x14ac:dyDescent="0.25">
      <c r="A40">
        <v>37</v>
      </c>
      <c r="B40">
        <v>180</v>
      </c>
      <c r="C40">
        <v>0</v>
      </c>
      <c r="D40">
        <f>SUM(C$5:$C39)</f>
        <v>103</v>
      </c>
      <c r="E40">
        <v>0</v>
      </c>
      <c r="F40">
        <f>SUM(E$5:$E39)</f>
        <v>251</v>
      </c>
      <c r="G40">
        <f t="shared" si="0"/>
        <v>354</v>
      </c>
      <c r="H40">
        <f t="shared" si="1"/>
        <v>96.195652173913047</v>
      </c>
      <c r="I40">
        <v>1</v>
      </c>
      <c r="J40">
        <f>SUM(I$4:$I40)</f>
        <v>3</v>
      </c>
      <c r="K40">
        <v>1</v>
      </c>
      <c r="L40">
        <f>SUM(K$4:$K40)</f>
        <v>3</v>
      </c>
      <c r="M40">
        <f t="shared" si="2"/>
        <v>6</v>
      </c>
      <c r="N40">
        <f t="shared" si="3"/>
        <v>1.3544018058690745</v>
      </c>
      <c r="O40">
        <v>5</v>
      </c>
      <c r="P40">
        <f>SUM(O$5:$O39)</f>
        <v>160</v>
      </c>
      <c r="Q40">
        <v>1</v>
      </c>
      <c r="R40">
        <f>SUM(Q$5:$Q39)</f>
        <v>229</v>
      </c>
      <c r="S40">
        <f t="shared" si="4"/>
        <v>389</v>
      </c>
      <c r="T40">
        <f t="shared" si="5"/>
        <v>83.119658119658126</v>
      </c>
      <c r="U40">
        <v>1</v>
      </c>
      <c r="V40">
        <f>SUM(U$4:$U40)</f>
        <v>6</v>
      </c>
      <c r="W40">
        <v>1</v>
      </c>
      <c r="X40">
        <f>SUM(W$4:$W40)</f>
        <v>13</v>
      </c>
      <c r="Y40">
        <f t="shared" si="6"/>
        <v>19</v>
      </c>
      <c r="Z40">
        <f t="shared" si="7"/>
        <v>3.9501039501039501</v>
      </c>
    </row>
    <row r="41" spans="1:26" x14ac:dyDescent="0.25">
      <c r="A41">
        <v>38</v>
      </c>
      <c r="B41">
        <v>185</v>
      </c>
      <c r="C41">
        <v>0</v>
      </c>
      <c r="D41">
        <f>SUM(C$5:$C40)</f>
        <v>103</v>
      </c>
      <c r="E41">
        <v>0</v>
      </c>
      <c r="F41">
        <f>SUM(E$5:$E40)</f>
        <v>251</v>
      </c>
      <c r="G41">
        <f t="shared" si="0"/>
        <v>354</v>
      </c>
      <c r="H41">
        <f t="shared" si="1"/>
        <v>96.195652173913047</v>
      </c>
      <c r="I41">
        <v>0</v>
      </c>
      <c r="J41">
        <f>SUM(I$4:$I41)</f>
        <v>3</v>
      </c>
      <c r="K41">
        <v>1</v>
      </c>
      <c r="L41">
        <f>SUM(K$4:$K41)</f>
        <v>4</v>
      </c>
      <c r="M41">
        <f t="shared" si="2"/>
        <v>7</v>
      </c>
      <c r="N41">
        <f t="shared" si="3"/>
        <v>1.5801354401805869</v>
      </c>
      <c r="O41">
        <v>4</v>
      </c>
      <c r="P41">
        <f>SUM(O$5:$O40)</f>
        <v>165</v>
      </c>
      <c r="Q41">
        <v>1</v>
      </c>
      <c r="R41">
        <f>SUM(Q$5:$Q40)</f>
        <v>230</v>
      </c>
      <c r="S41">
        <f t="shared" si="4"/>
        <v>395</v>
      </c>
      <c r="T41">
        <f t="shared" si="5"/>
        <v>84.401709401709397</v>
      </c>
      <c r="U41">
        <v>1</v>
      </c>
      <c r="V41">
        <f>SUM(U$4:$U41)</f>
        <v>7</v>
      </c>
      <c r="W41">
        <v>0</v>
      </c>
      <c r="X41">
        <f>SUM(W$4:$W41)</f>
        <v>13</v>
      </c>
      <c r="Y41">
        <f t="shared" si="6"/>
        <v>20</v>
      </c>
      <c r="Z41">
        <f t="shared" si="7"/>
        <v>4.1580041580041582</v>
      </c>
    </row>
    <row r="42" spans="1:26" x14ac:dyDescent="0.25">
      <c r="A42">
        <v>39</v>
      </c>
      <c r="B42">
        <v>190</v>
      </c>
      <c r="C42">
        <v>1</v>
      </c>
      <c r="D42">
        <f>SUM(C$5:$C41)</f>
        <v>103</v>
      </c>
      <c r="E42">
        <v>0</v>
      </c>
      <c r="F42">
        <f>SUM(E$5:$E41)</f>
        <v>251</v>
      </c>
      <c r="G42">
        <f t="shared" si="0"/>
        <v>354</v>
      </c>
      <c r="H42">
        <f t="shared" si="1"/>
        <v>96.195652173913047</v>
      </c>
      <c r="I42">
        <v>1</v>
      </c>
      <c r="J42">
        <f>SUM(I$4:$I42)</f>
        <v>4</v>
      </c>
      <c r="K42">
        <v>0</v>
      </c>
      <c r="L42">
        <f>SUM(K$4:$K42)</f>
        <v>4</v>
      </c>
      <c r="M42">
        <f t="shared" si="2"/>
        <v>8</v>
      </c>
      <c r="N42">
        <f t="shared" si="3"/>
        <v>1.8058690744920993</v>
      </c>
      <c r="O42">
        <v>3</v>
      </c>
      <c r="P42">
        <f>SUM(O$5:$O41)</f>
        <v>169</v>
      </c>
      <c r="Q42">
        <v>3</v>
      </c>
      <c r="R42">
        <f>SUM(Q$5:$Q41)</f>
        <v>231</v>
      </c>
      <c r="S42">
        <f t="shared" si="4"/>
        <v>400</v>
      </c>
      <c r="T42">
        <f t="shared" si="5"/>
        <v>85.470085470085465</v>
      </c>
      <c r="U42">
        <v>2</v>
      </c>
      <c r="V42">
        <f>SUM(U$4:$U42)</f>
        <v>9</v>
      </c>
      <c r="W42">
        <v>1</v>
      </c>
      <c r="X42">
        <f>SUM(W$4:$W42)</f>
        <v>14</v>
      </c>
      <c r="Y42">
        <f t="shared" si="6"/>
        <v>23</v>
      </c>
      <c r="Z42">
        <f t="shared" si="7"/>
        <v>4.7817047817047813</v>
      </c>
    </row>
    <row r="43" spans="1:26" x14ac:dyDescent="0.25">
      <c r="A43">
        <v>40</v>
      </c>
      <c r="B43">
        <v>195</v>
      </c>
      <c r="C43">
        <v>0</v>
      </c>
      <c r="D43">
        <f>SUM(C$5:$C42)</f>
        <v>104</v>
      </c>
      <c r="E43">
        <v>0</v>
      </c>
      <c r="F43">
        <f>SUM(E$5:$E42)</f>
        <v>251</v>
      </c>
      <c r="G43">
        <f t="shared" si="0"/>
        <v>355</v>
      </c>
      <c r="H43">
        <f t="shared" si="1"/>
        <v>96.467391304347828</v>
      </c>
      <c r="I43">
        <v>0</v>
      </c>
      <c r="J43">
        <f>SUM(I$4:$I43)</f>
        <v>4</v>
      </c>
      <c r="K43">
        <v>1</v>
      </c>
      <c r="L43">
        <f>SUM(K$4:$K43)</f>
        <v>5</v>
      </c>
      <c r="M43">
        <f t="shared" si="2"/>
        <v>9</v>
      </c>
      <c r="N43">
        <f t="shared" si="3"/>
        <v>2.0316027088036117</v>
      </c>
      <c r="O43">
        <v>2</v>
      </c>
      <c r="P43">
        <f>SUM(O$5:$O42)</f>
        <v>172</v>
      </c>
      <c r="Q43">
        <v>0</v>
      </c>
      <c r="R43">
        <f>SUM(Q$5:$Q42)</f>
        <v>234</v>
      </c>
      <c r="S43">
        <f t="shared" si="4"/>
        <v>406</v>
      </c>
      <c r="T43">
        <f t="shared" si="5"/>
        <v>86.752136752136749</v>
      </c>
      <c r="U43">
        <v>0</v>
      </c>
      <c r="V43">
        <f>SUM(U$4:$U43)</f>
        <v>9</v>
      </c>
      <c r="W43">
        <v>1</v>
      </c>
      <c r="X43">
        <f>SUM(W$4:$W43)</f>
        <v>15</v>
      </c>
      <c r="Y43">
        <f t="shared" si="6"/>
        <v>24</v>
      </c>
      <c r="Z43">
        <f t="shared" si="7"/>
        <v>4.9896049896049899</v>
      </c>
    </row>
    <row r="44" spans="1:26" x14ac:dyDescent="0.25">
      <c r="A44">
        <v>41</v>
      </c>
      <c r="B44">
        <v>200</v>
      </c>
      <c r="C44">
        <v>0</v>
      </c>
      <c r="D44">
        <f>SUM(C$5:$C43)</f>
        <v>104</v>
      </c>
      <c r="E44">
        <v>0</v>
      </c>
      <c r="F44">
        <f>SUM(E$5:$E43)</f>
        <v>251</v>
      </c>
      <c r="G44">
        <f t="shared" si="0"/>
        <v>355</v>
      </c>
      <c r="H44">
        <f t="shared" si="1"/>
        <v>96.467391304347828</v>
      </c>
      <c r="I44">
        <v>0</v>
      </c>
      <c r="J44">
        <f>SUM(I$4:$I44)</f>
        <v>4</v>
      </c>
      <c r="K44">
        <v>0</v>
      </c>
      <c r="L44">
        <f>SUM(K$4:$K44)</f>
        <v>5</v>
      </c>
      <c r="M44">
        <f t="shared" si="2"/>
        <v>9</v>
      </c>
      <c r="N44">
        <f t="shared" si="3"/>
        <v>2.0316027088036117</v>
      </c>
      <c r="O44">
        <v>2</v>
      </c>
      <c r="P44">
        <f>SUM(O$5:$O43)</f>
        <v>174</v>
      </c>
      <c r="Q44">
        <v>2</v>
      </c>
      <c r="R44">
        <f>SUM(Q$5:$Q43)</f>
        <v>234</v>
      </c>
      <c r="S44">
        <f t="shared" si="4"/>
        <v>408</v>
      </c>
      <c r="T44">
        <f t="shared" si="5"/>
        <v>87.179487179487182</v>
      </c>
      <c r="U44">
        <v>1</v>
      </c>
      <c r="V44">
        <f>SUM(U$4:$U44)</f>
        <v>10</v>
      </c>
      <c r="W44">
        <v>0</v>
      </c>
      <c r="X44">
        <f>SUM(W$4:$W44)</f>
        <v>15</v>
      </c>
      <c r="Y44">
        <f t="shared" si="6"/>
        <v>25</v>
      </c>
      <c r="Z44">
        <f t="shared" si="7"/>
        <v>5.1975051975051976</v>
      </c>
    </row>
    <row r="45" spans="1:26" x14ac:dyDescent="0.25">
      <c r="A45">
        <v>42</v>
      </c>
      <c r="B45">
        <v>205</v>
      </c>
      <c r="C45">
        <v>0</v>
      </c>
      <c r="D45">
        <f>SUM(C$5:$C44)</f>
        <v>104</v>
      </c>
      <c r="E45">
        <v>1</v>
      </c>
      <c r="F45">
        <f>SUM(E$5:$E44)</f>
        <v>251</v>
      </c>
      <c r="G45">
        <f t="shared" si="0"/>
        <v>355</v>
      </c>
      <c r="H45">
        <f t="shared" si="1"/>
        <v>96.467391304347828</v>
      </c>
      <c r="I45">
        <v>2</v>
      </c>
      <c r="J45">
        <f>SUM(I$4:$I45)</f>
        <v>6</v>
      </c>
      <c r="K45">
        <v>0</v>
      </c>
      <c r="L45">
        <f>SUM(K$4:$K45)</f>
        <v>5</v>
      </c>
      <c r="M45">
        <f t="shared" si="2"/>
        <v>11</v>
      </c>
      <c r="N45">
        <f t="shared" si="3"/>
        <v>2.4830699774266365</v>
      </c>
      <c r="O45">
        <v>6</v>
      </c>
      <c r="P45">
        <f>SUM(O$5:$O44)</f>
        <v>176</v>
      </c>
      <c r="Q45">
        <v>3</v>
      </c>
      <c r="R45">
        <f>SUM(Q$5:$Q44)</f>
        <v>236</v>
      </c>
      <c r="S45">
        <f t="shared" si="4"/>
        <v>412</v>
      </c>
      <c r="T45">
        <f t="shared" si="5"/>
        <v>88.034188034188034</v>
      </c>
      <c r="U45">
        <v>1</v>
      </c>
      <c r="V45">
        <f>SUM(U$4:$U45)</f>
        <v>11</v>
      </c>
      <c r="W45">
        <v>0</v>
      </c>
      <c r="X45">
        <f>SUM(W$4:$W45)</f>
        <v>15</v>
      </c>
      <c r="Y45">
        <f t="shared" si="6"/>
        <v>26</v>
      </c>
      <c r="Z45">
        <f t="shared" si="7"/>
        <v>5.4054054054054053</v>
      </c>
    </row>
    <row r="46" spans="1:26" x14ac:dyDescent="0.25">
      <c r="A46">
        <v>43</v>
      </c>
      <c r="B46">
        <v>210</v>
      </c>
      <c r="C46">
        <v>0</v>
      </c>
      <c r="D46">
        <f>SUM(C$5:$C45)</f>
        <v>104</v>
      </c>
      <c r="E46">
        <v>0</v>
      </c>
      <c r="F46">
        <f>SUM(E$5:$E45)</f>
        <v>252</v>
      </c>
      <c r="G46">
        <f t="shared" si="0"/>
        <v>356</v>
      </c>
      <c r="H46">
        <f t="shared" si="1"/>
        <v>96.739130434782609</v>
      </c>
      <c r="I46">
        <v>1</v>
      </c>
      <c r="J46">
        <f>SUM(I$4:$I46)</f>
        <v>7</v>
      </c>
      <c r="K46">
        <v>1</v>
      </c>
      <c r="L46">
        <f>SUM(K$4:$K46)</f>
        <v>6</v>
      </c>
      <c r="M46">
        <f t="shared" si="2"/>
        <v>13</v>
      </c>
      <c r="N46">
        <f t="shared" si="3"/>
        <v>2.9345372460496613</v>
      </c>
      <c r="O46">
        <v>3</v>
      </c>
      <c r="P46">
        <f>SUM(O$5:$O45)</f>
        <v>182</v>
      </c>
      <c r="Q46">
        <v>1</v>
      </c>
      <c r="R46">
        <f>SUM(Q$5:$Q45)</f>
        <v>239</v>
      </c>
      <c r="S46">
        <f t="shared" si="4"/>
        <v>421</v>
      </c>
      <c r="T46">
        <f t="shared" si="5"/>
        <v>89.957264957264954</v>
      </c>
      <c r="U46">
        <v>1</v>
      </c>
      <c r="V46">
        <f>SUM(U$4:$U46)</f>
        <v>12</v>
      </c>
      <c r="W46">
        <v>1</v>
      </c>
      <c r="X46">
        <f>SUM(W$4:$W46)</f>
        <v>16</v>
      </c>
      <c r="Y46">
        <f t="shared" si="6"/>
        <v>28</v>
      </c>
      <c r="Z46">
        <f t="shared" si="7"/>
        <v>5.8212058212058215</v>
      </c>
    </row>
    <row r="47" spans="1:26" x14ac:dyDescent="0.25">
      <c r="A47">
        <v>44</v>
      </c>
      <c r="B47">
        <v>215</v>
      </c>
      <c r="C47">
        <v>0</v>
      </c>
      <c r="D47">
        <f>SUM(C$5:$C46)</f>
        <v>104</v>
      </c>
      <c r="E47">
        <v>0</v>
      </c>
      <c r="F47">
        <f>SUM(E$5:$E46)</f>
        <v>252</v>
      </c>
      <c r="G47">
        <f t="shared" si="0"/>
        <v>356</v>
      </c>
      <c r="H47">
        <f t="shared" si="1"/>
        <v>96.739130434782609</v>
      </c>
      <c r="I47">
        <v>0</v>
      </c>
      <c r="J47">
        <f>SUM(I$4:$I47)</f>
        <v>7</v>
      </c>
      <c r="K47">
        <v>0</v>
      </c>
      <c r="L47">
        <f>SUM(K$4:$K47)</f>
        <v>6</v>
      </c>
      <c r="M47">
        <f t="shared" si="2"/>
        <v>13</v>
      </c>
      <c r="N47">
        <f t="shared" si="3"/>
        <v>2.9345372460496613</v>
      </c>
      <c r="O47">
        <v>3</v>
      </c>
      <c r="P47">
        <f>SUM(O$5:$O46)</f>
        <v>185</v>
      </c>
      <c r="Q47">
        <v>0</v>
      </c>
      <c r="R47">
        <f>SUM(Q$5:$Q46)</f>
        <v>240</v>
      </c>
      <c r="S47">
        <f t="shared" si="4"/>
        <v>425</v>
      </c>
      <c r="T47">
        <f t="shared" si="5"/>
        <v>90.811965811965806</v>
      </c>
      <c r="U47">
        <v>0</v>
      </c>
      <c r="V47">
        <f>SUM(U$4:$U47)</f>
        <v>12</v>
      </c>
      <c r="W47">
        <v>1</v>
      </c>
      <c r="X47">
        <f>SUM(W$4:$W47)</f>
        <v>17</v>
      </c>
      <c r="Y47">
        <f t="shared" si="6"/>
        <v>29</v>
      </c>
      <c r="Z47">
        <f t="shared" si="7"/>
        <v>6.0291060291060292</v>
      </c>
    </row>
    <row r="48" spans="1:26" x14ac:dyDescent="0.25">
      <c r="A48">
        <v>45</v>
      </c>
      <c r="B48">
        <v>220</v>
      </c>
      <c r="C48">
        <v>0</v>
      </c>
      <c r="D48">
        <f>SUM(C$5:$C47)</f>
        <v>104</v>
      </c>
      <c r="E48">
        <v>0</v>
      </c>
      <c r="F48">
        <f>SUM(E$5:$E47)</f>
        <v>252</v>
      </c>
      <c r="G48">
        <f t="shared" si="0"/>
        <v>356</v>
      </c>
      <c r="H48">
        <f t="shared" si="1"/>
        <v>96.739130434782609</v>
      </c>
      <c r="I48">
        <v>0</v>
      </c>
      <c r="J48">
        <f>SUM(I$4:$I48)</f>
        <v>7</v>
      </c>
      <c r="K48">
        <v>1</v>
      </c>
      <c r="L48">
        <f>SUM(K$4:$K48)</f>
        <v>7</v>
      </c>
      <c r="M48">
        <f t="shared" si="2"/>
        <v>14</v>
      </c>
      <c r="N48">
        <f t="shared" si="3"/>
        <v>3.1602708803611739</v>
      </c>
      <c r="O48">
        <v>3</v>
      </c>
      <c r="P48">
        <f>SUM(O$5:$O47)</f>
        <v>188</v>
      </c>
      <c r="Q48">
        <v>1</v>
      </c>
      <c r="R48">
        <f>SUM(Q$5:$Q47)</f>
        <v>240</v>
      </c>
      <c r="S48">
        <f t="shared" si="4"/>
        <v>428</v>
      </c>
      <c r="T48">
        <f t="shared" si="5"/>
        <v>91.452991452991455</v>
      </c>
      <c r="U48">
        <v>0</v>
      </c>
      <c r="V48">
        <f>SUM(U$4:$U48)</f>
        <v>12</v>
      </c>
      <c r="W48">
        <v>1</v>
      </c>
      <c r="X48">
        <f>SUM(W$4:$W48)</f>
        <v>18</v>
      </c>
      <c r="Y48">
        <f t="shared" si="6"/>
        <v>30</v>
      </c>
      <c r="Z48">
        <f t="shared" si="7"/>
        <v>6.2370062370062369</v>
      </c>
    </row>
    <row r="49" spans="1:26" x14ac:dyDescent="0.25">
      <c r="A49">
        <v>46</v>
      </c>
      <c r="B49">
        <v>225</v>
      </c>
      <c r="C49">
        <v>0</v>
      </c>
      <c r="D49">
        <f>SUM(C$5:$C48)</f>
        <v>104</v>
      </c>
      <c r="E49">
        <v>1</v>
      </c>
      <c r="F49">
        <f>SUM(E$5:$E48)</f>
        <v>252</v>
      </c>
      <c r="G49">
        <f t="shared" si="0"/>
        <v>356</v>
      </c>
      <c r="H49">
        <f t="shared" si="1"/>
        <v>96.739130434782609</v>
      </c>
      <c r="I49">
        <v>1</v>
      </c>
      <c r="J49">
        <f>SUM(I$4:$I49)</f>
        <v>8</v>
      </c>
      <c r="K49">
        <v>1</v>
      </c>
      <c r="L49">
        <f>SUM(K$4:$K49)</f>
        <v>8</v>
      </c>
      <c r="M49">
        <f t="shared" si="2"/>
        <v>16</v>
      </c>
      <c r="N49">
        <f t="shared" si="3"/>
        <v>3.6117381489841986</v>
      </c>
      <c r="O49">
        <v>1</v>
      </c>
      <c r="P49">
        <f>SUM(O$5:$O48)</f>
        <v>191</v>
      </c>
      <c r="Q49">
        <v>1</v>
      </c>
      <c r="R49">
        <f>SUM(Q$5:$Q48)</f>
        <v>241</v>
      </c>
      <c r="S49">
        <f t="shared" si="4"/>
        <v>432</v>
      </c>
      <c r="T49">
        <f t="shared" si="5"/>
        <v>92.307692307692307</v>
      </c>
      <c r="U49">
        <v>0</v>
      </c>
      <c r="V49">
        <f>SUM(U$4:$U49)</f>
        <v>12</v>
      </c>
      <c r="W49">
        <v>0</v>
      </c>
      <c r="X49">
        <f>SUM(W$4:$W49)</f>
        <v>18</v>
      </c>
      <c r="Y49">
        <f t="shared" si="6"/>
        <v>30</v>
      </c>
      <c r="Z49">
        <f t="shared" si="7"/>
        <v>6.2370062370062369</v>
      </c>
    </row>
    <row r="50" spans="1:26" x14ac:dyDescent="0.25">
      <c r="A50">
        <v>47</v>
      </c>
      <c r="B50">
        <v>230</v>
      </c>
      <c r="C50">
        <v>0</v>
      </c>
      <c r="D50">
        <f>SUM(C$5:$C49)</f>
        <v>104</v>
      </c>
      <c r="E50">
        <v>0</v>
      </c>
      <c r="F50">
        <f>SUM(E$5:$E49)</f>
        <v>253</v>
      </c>
      <c r="G50">
        <f t="shared" si="0"/>
        <v>357</v>
      </c>
      <c r="H50">
        <f t="shared" si="1"/>
        <v>97.010869565217391</v>
      </c>
      <c r="I50">
        <v>6</v>
      </c>
      <c r="J50">
        <f>SUM(I$4:$I50)</f>
        <v>14</v>
      </c>
      <c r="K50">
        <v>0</v>
      </c>
      <c r="L50">
        <f>SUM(K$4:$K50)</f>
        <v>8</v>
      </c>
      <c r="M50">
        <f t="shared" si="2"/>
        <v>22</v>
      </c>
      <c r="N50">
        <f t="shared" si="3"/>
        <v>4.966139954853273</v>
      </c>
      <c r="O50">
        <v>2</v>
      </c>
      <c r="P50">
        <f>SUM(O$5:$O49)</f>
        <v>192</v>
      </c>
      <c r="Q50">
        <v>0</v>
      </c>
      <c r="R50">
        <f>SUM(Q$5:$Q49)</f>
        <v>242</v>
      </c>
      <c r="S50">
        <f t="shared" si="4"/>
        <v>434</v>
      </c>
      <c r="T50">
        <f t="shared" si="5"/>
        <v>92.73504273504274</v>
      </c>
      <c r="U50">
        <v>0</v>
      </c>
      <c r="V50">
        <f>SUM(U$4:$U50)</f>
        <v>12</v>
      </c>
      <c r="W50">
        <v>1</v>
      </c>
      <c r="X50">
        <f>SUM(W$4:$W50)</f>
        <v>19</v>
      </c>
      <c r="Y50">
        <f t="shared" si="6"/>
        <v>31</v>
      </c>
      <c r="Z50">
        <f t="shared" si="7"/>
        <v>6.4449064449064446</v>
      </c>
    </row>
    <row r="51" spans="1:26" x14ac:dyDescent="0.25">
      <c r="A51">
        <v>48</v>
      </c>
      <c r="B51">
        <v>235</v>
      </c>
      <c r="C51">
        <v>0</v>
      </c>
      <c r="D51">
        <f>SUM(C$5:$C50)</f>
        <v>104</v>
      </c>
      <c r="E51">
        <v>0</v>
      </c>
      <c r="F51">
        <f>SUM(E$5:$E50)</f>
        <v>253</v>
      </c>
      <c r="G51">
        <f t="shared" si="0"/>
        <v>357</v>
      </c>
      <c r="H51">
        <f t="shared" si="1"/>
        <v>97.010869565217391</v>
      </c>
      <c r="I51">
        <v>1</v>
      </c>
      <c r="J51">
        <f>SUM(I$4:$I51)</f>
        <v>15</v>
      </c>
      <c r="K51">
        <v>0</v>
      </c>
      <c r="L51">
        <f>SUM(K$4:$K51)</f>
        <v>8</v>
      </c>
      <c r="M51">
        <f t="shared" si="2"/>
        <v>23</v>
      </c>
      <c r="N51">
        <f t="shared" si="3"/>
        <v>5.1918735891647856</v>
      </c>
      <c r="O51">
        <v>3</v>
      </c>
      <c r="P51">
        <f>SUM(O$5:$O50)</f>
        <v>194</v>
      </c>
      <c r="Q51">
        <v>0</v>
      </c>
      <c r="R51">
        <f>SUM(Q$5:$Q50)</f>
        <v>242</v>
      </c>
      <c r="S51">
        <f t="shared" si="4"/>
        <v>436</v>
      </c>
      <c r="T51">
        <f t="shared" si="5"/>
        <v>93.162393162393158</v>
      </c>
      <c r="U51">
        <v>1</v>
      </c>
      <c r="V51">
        <f>SUM(U$4:$U51)</f>
        <v>13</v>
      </c>
      <c r="W51">
        <v>2</v>
      </c>
      <c r="X51">
        <f>SUM(W$4:$W51)</f>
        <v>21</v>
      </c>
      <c r="Y51">
        <f t="shared" si="6"/>
        <v>34</v>
      </c>
      <c r="Z51">
        <f t="shared" si="7"/>
        <v>7.0686070686070686</v>
      </c>
    </row>
    <row r="52" spans="1:26" x14ac:dyDescent="0.25">
      <c r="A52">
        <v>49</v>
      </c>
      <c r="B52">
        <v>240</v>
      </c>
      <c r="C52">
        <v>0</v>
      </c>
      <c r="D52">
        <f>SUM(C$5:$C51)</f>
        <v>104</v>
      </c>
      <c r="E52">
        <v>0</v>
      </c>
      <c r="F52">
        <f>SUM(E$5:$E51)</f>
        <v>253</v>
      </c>
      <c r="G52">
        <f t="shared" si="0"/>
        <v>357</v>
      </c>
      <c r="H52">
        <f t="shared" si="1"/>
        <v>97.010869565217391</v>
      </c>
      <c r="I52">
        <v>2</v>
      </c>
      <c r="J52">
        <f>SUM(I$4:$I52)</f>
        <v>17</v>
      </c>
      <c r="K52">
        <v>0</v>
      </c>
      <c r="L52">
        <f>SUM(K$4:$K52)</f>
        <v>8</v>
      </c>
      <c r="M52">
        <f t="shared" si="2"/>
        <v>25</v>
      </c>
      <c r="N52">
        <f t="shared" si="3"/>
        <v>5.6433408577878108</v>
      </c>
      <c r="O52">
        <v>0</v>
      </c>
      <c r="P52">
        <f>SUM(O$5:$O51)</f>
        <v>197</v>
      </c>
      <c r="Q52">
        <v>0</v>
      </c>
      <c r="R52">
        <f>SUM(Q$5:$Q51)</f>
        <v>242</v>
      </c>
      <c r="S52">
        <f t="shared" si="4"/>
        <v>439</v>
      </c>
      <c r="T52">
        <f t="shared" si="5"/>
        <v>93.803418803418808</v>
      </c>
      <c r="U52">
        <v>0</v>
      </c>
      <c r="V52">
        <f>SUM(U$4:$U52)</f>
        <v>13</v>
      </c>
      <c r="W52">
        <v>0</v>
      </c>
      <c r="X52">
        <f>SUM(W$4:$W52)</f>
        <v>21</v>
      </c>
      <c r="Y52">
        <f t="shared" si="6"/>
        <v>34</v>
      </c>
      <c r="Z52">
        <f t="shared" si="7"/>
        <v>7.0686070686070686</v>
      </c>
    </row>
  </sheetData>
  <mergeCells count="12">
    <mergeCell ref="U2:V2"/>
    <mergeCell ref="W2:X2"/>
    <mergeCell ref="C1:H1"/>
    <mergeCell ref="I1:N1"/>
    <mergeCell ref="O1:T1"/>
    <mergeCell ref="U1:Z1"/>
    <mergeCell ref="E2:F2"/>
    <mergeCell ref="I2:J2"/>
    <mergeCell ref="K2:L2"/>
    <mergeCell ref="O2:P2"/>
    <mergeCell ref="Q2:R2"/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K51" sqref="K51"/>
    </sheetView>
  </sheetViews>
  <sheetFormatPr defaultRowHeight="15" x14ac:dyDescent="0.25"/>
  <cols>
    <col min="2" max="2" width="18.42578125" customWidth="1"/>
    <col min="3" max="3" width="19.85546875" customWidth="1"/>
    <col min="4" max="4" width="20.85546875" customWidth="1"/>
    <col min="5" max="5" width="18.28515625" customWidth="1"/>
    <col min="6" max="6" width="18.42578125" customWidth="1"/>
  </cols>
  <sheetData>
    <row r="1" spans="1:6" x14ac:dyDescent="0.25">
      <c r="C1" s="2" t="s">
        <v>36</v>
      </c>
      <c r="D1" s="2"/>
      <c r="E1" s="2" t="s">
        <v>37</v>
      </c>
      <c r="F1" s="2"/>
    </row>
    <row r="2" spans="1:6" x14ac:dyDescent="0.25">
      <c r="C2" t="s">
        <v>42</v>
      </c>
      <c r="D2" t="s">
        <v>43</v>
      </c>
      <c r="E2" t="s">
        <v>42</v>
      </c>
      <c r="F2" t="s">
        <v>43</v>
      </c>
    </row>
    <row r="3" spans="1:6" x14ac:dyDescent="0.25">
      <c r="A3" t="s">
        <v>33</v>
      </c>
      <c r="B3" t="s">
        <v>34</v>
      </c>
      <c r="C3">
        <f>7*10^6</f>
        <v>7000000</v>
      </c>
      <c r="E3">
        <f>9*10^6</f>
        <v>9000000</v>
      </c>
    </row>
    <row r="4" spans="1:6" x14ac:dyDescent="0.25">
      <c r="B4" t="s">
        <v>35</v>
      </c>
      <c r="C4">
        <f>6*10^6</f>
        <v>6000000</v>
      </c>
      <c r="D4">
        <f>C4/C3</f>
        <v>0.8571428571428571</v>
      </c>
      <c r="E4">
        <f>8*10^6</f>
        <v>8000000</v>
      </c>
      <c r="F4">
        <f>E4/E3</f>
        <v>0.88888888888888884</v>
      </c>
    </row>
    <row r="5" spans="1:6" x14ac:dyDescent="0.25">
      <c r="B5" t="s">
        <v>34</v>
      </c>
      <c r="C5">
        <f>5*10^6</f>
        <v>5000000</v>
      </c>
      <c r="E5">
        <f>3*10^6</f>
        <v>3000000</v>
      </c>
    </row>
    <row r="6" spans="1:6" x14ac:dyDescent="0.25">
      <c r="B6" t="s">
        <v>35</v>
      </c>
      <c r="C6">
        <f>3*10^6</f>
        <v>3000000</v>
      </c>
      <c r="D6">
        <f>C6/C5</f>
        <v>0.6</v>
      </c>
      <c r="E6">
        <f>3*10^6</f>
        <v>3000000</v>
      </c>
      <c r="F6">
        <f>E6/E5</f>
        <v>1</v>
      </c>
    </row>
    <row r="7" spans="1:6" x14ac:dyDescent="0.25">
      <c r="B7" t="s">
        <v>34</v>
      </c>
      <c r="C7">
        <f>7*10^6</f>
        <v>7000000</v>
      </c>
      <c r="E7">
        <f>7*10^6</f>
        <v>7000000</v>
      </c>
    </row>
    <row r="8" spans="1:6" x14ac:dyDescent="0.25">
      <c r="B8" t="s">
        <v>35</v>
      </c>
      <c r="C8">
        <f>5*10^6</f>
        <v>5000000</v>
      </c>
      <c r="D8">
        <f>C8/C7</f>
        <v>0.7142857142857143</v>
      </c>
      <c r="E8">
        <f>6*10^6</f>
        <v>6000000</v>
      </c>
      <c r="F8">
        <f>E8/E7</f>
        <v>0.8571428571428571</v>
      </c>
    </row>
    <row r="9" spans="1:6" x14ac:dyDescent="0.25">
      <c r="B9" t="s">
        <v>34</v>
      </c>
      <c r="C9">
        <f>5*10^6</f>
        <v>5000000</v>
      </c>
      <c r="E9">
        <f>6*10^6</f>
        <v>6000000</v>
      </c>
    </row>
    <row r="10" spans="1:6" x14ac:dyDescent="0.25">
      <c r="B10" t="s">
        <v>38</v>
      </c>
      <c r="C10">
        <f>4*10^6</f>
        <v>4000000</v>
      </c>
      <c r="D10">
        <f>C10/C9</f>
        <v>0.8</v>
      </c>
      <c r="E10">
        <f>5*10^6</f>
        <v>5000000</v>
      </c>
      <c r="F10">
        <f>E10/E9</f>
        <v>0.83333333333333337</v>
      </c>
    </row>
    <row r="11" spans="1:6" x14ac:dyDescent="0.25">
      <c r="B11" t="s">
        <v>34</v>
      </c>
      <c r="C11">
        <f>9*10^6</f>
        <v>9000000</v>
      </c>
      <c r="E11">
        <f>10^7</f>
        <v>10000000</v>
      </c>
    </row>
    <row r="12" spans="1:6" x14ac:dyDescent="0.25">
      <c r="B12" t="s">
        <v>38</v>
      </c>
      <c r="C12">
        <f>6*10^6</f>
        <v>6000000</v>
      </c>
      <c r="D12">
        <f>C12/C11</f>
        <v>0.66666666666666663</v>
      </c>
      <c r="E12">
        <f>7*10^6</f>
        <v>7000000</v>
      </c>
      <c r="F12">
        <f>E12/E11</f>
        <v>0.7</v>
      </c>
    </row>
    <row r="13" spans="1:6" x14ac:dyDescent="0.25">
      <c r="B13" t="s">
        <v>34</v>
      </c>
      <c r="C13">
        <f>7*10^6</f>
        <v>7000000</v>
      </c>
      <c r="E13">
        <f>4*10^6</f>
        <v>4000000</v>
      </c>
    </row>
    <row r="14" spans="1:6" x14ac:dyDescent="0.25">
      <c r="B14" t="s">
        <v>38</v>
      </c>
      <c r="C14">
        <f>4*10^6</f>
        <v>4000000</v>
      </c>
      <c r="D14">
        <f>C14/C13</f>
        <v>0.5714285714285714</v>
      </c>
      <c r="E14">
        <f>3*10^6</f>
        <v>3000000</v>
      </c>
      <c r="F14">
        <f>E14/E13</f>
        <v>0.75</v>
      </c>
    </row>
    <row r="15" spans="1:6" x14ac:dyDescent="0.25">
      <c r="B15" t="s">
        <v>34</v>
      </c>
      <c r="C15">
        <f>1*10^7</f>
        <v>10000000</v>
      </c>
      <c r="E15">
        <f>3*10^6</f>
        <v>3000000</v>
      </c>
    </row>
    <row r="16" spans="1:6" x14ac:dyDescent="0.25">
      <c r="B16" t="s">
        <v>39</v>
      </c>
      <c r="C16">
        <f>2*10^6</f>
        <v>2000000</v>
      </c>
      <c r="D16">
        <f>C16/C15</f>
        <v>0.2</v>
      </c>
      <c r="E16">
        <f>14*10^5</f>
        <v>1400000</v>
      </c>
      <c r="F16">
        <f>E16/E15</f>
        <v>0.46666666666666667</v>
      </c>
    </row>
    <row r="17" spans="1:6" x14ac:dyDescent="0.25">
      <c r="B17" t="s">
        <v>34</v>
      </c>
      <c r="C17">
        <f>10*10^6</f>
        <v>10000000</v>
      </c>
      <c r="E17">
        <f>5*10^6</f>
        <v>5000000</v>
      </c>
    </row>
    <row r="18" spans="1:6" x14ac:dyDescent="0.25">
      <c r="B18" t="s">
        <v>39</v>
      </c>
      <c r="C18">
        <f>2*10^6</f>
        <v>2000000</v>
      </c>
      <c r="D18">
        <f>C18/C17</f>
        <v>0.2</v>
      </c>
      <c r="E18">
        <f>3*10^6</f>
        <v>3000000</v>
      </c>
      <c r="F18">
        <f>E18/E17</f>
        <v>0.6</v>
      </c>
    </row>
    <row r="19" spans="1:6" x14ac:dyDescent="0.25">
      <c r="B19" t="s">
        <v>34</v>
      </c>
      <c r="C19">
        <f>8*10^6</f>
        <v>8000000</v>
      </c>
      <c r="E19">
        <f>4*10^6</f>
        <v>4000000</v>
      </c>
    </row>
    <row r="20" spans="1:6" x14ac:dyDescent="0.25">
      <c r="B20" t="s">
        <v>39</v>
      </c>
      <c r="C20">
        <f>20*10^5</f>
        <v>2000000</v>
      </c>
      <c r="D20">
        <f>C20/C19</f>
        <v>0.25</v>
      </c>
      <c r="E20">
        <f>2*10^6</f>
        <v>2000000</v>
      </c>
      <c r="F20">
        <f>E20/E19</f>
        <v>0.5</v>
      </c>
    </row>
    <row r="21" spans="1:6" x14ac:dyDescent="0.25">
      <c r="B21" t="s">
        <v>34</v>
      </c>
      <c r="C21">
        <f>5*10^6</f>
        <v>5000000</v>
      </c>
      <c r="E21">
        <f>6*10^6</f>
        <v>6000000</v>
      </c>
    </row>
    <row r="22" spans="1:6" x14ac:dyDescent="0.25">
      <c r="B22" t="s">
        <v>40</v>
      </c>
      <c r="C22">
        <f>1*10^6</f>
        <v>1000000</v>
      </c>
      <c r="D22">
        <f>C22/C21</f>
        <v>0.2</v>
      </c>
      <c r="E22">
        <f>3*10^6</f>
        <v>3000000</v>
      </c>
      <c r="F22">
        <f>E22/E21</f>
        <v>0.5</v>
      </c>
    </row>
    <row r="23" spans="1:6" x14ac:dyDescent="0.25">
      <c r="B23" t="s">
        <v>34</v>
      </c>
      <c r="C23">
        <f>9*10^6</f>
        <v>9000000</v>
      </c>
      <c r="E23">
        <f>10^7</f>
        <v>10000000</v>
      </c>
    </row>
    <row r="24" spans="1:6" x14ac:dyDescent="0.25">
      <c r="B24" t="s">
        <v>40</v>
      </c>
      <c r="C24">
        <f>13*10^5</f>
        <v>1300000</v>
      </c>
      <c r="D24">
        <f>C24/C23</f>
        <v>0.14444444444444443</v>
      </c>
      <c r="E24">
        <f>4*10^6</f>
        <v>4000000</v>
      </c>
      <c r="F24">
        <f>E24/E23</f>
        <v>0.4</v>
      </c>
    </row>
    <row r="25" spans="1:6" x14ac:dyDescent="0.25">
      <c r="B25" t="s">
        <v>34</v>
      </c>
      <c r="C25">
        <f>7*10^6</f>
        <v>7000000</v>
      </c>
      <c r="E25">
        <f>4*10^6</f>
        <v>4000000</v>
      </c>
    </row>
    <row r="26" spans="1:6" x14ac:dyDescent="0.25">
      <c r="B26" t="s">
        <v>40</v>
      </c>
      <c r="C26">
        <f>16*10^5</f>
        <v>1600000</v>
      </c>
      <c r="D26">
        <f>C26/C25</f>
        <v>0.22857142857142856</v>
      </c>
      <c r="E26">
        <f>18*10^5</f>
        <v>1800000</v>
      </c>
      <c r="F26">
        <f>E26/E25</f>
        <v>0.45</v>
      </c>
    </row>
    <row r="27" spans="1:6" x14ac:dyDescent="0.25">
      <c r="A27" t="s">
        <v>41</v>
      </c>
      <c r="B27" t="s">
        <v>34</v>
      </c>
      <c r="C27">
        <f>10*10^6</f>
        <v>10000000</v>
      </c>
      <c r="E27">
        <f>7*10^6</f>
        <v>7000000</v>
      </c>
    </row>
    <row r="28" spans="1:6" x14ac:dyDescent="0.25">
      <c r="B28" t="s">
        <v>35</v>
      </c>
      <c r="C28">
        <f>12*10^5</f>
        <v>1200000</v>
      </c>
      <c r="D28">
        <f>C28/C27</f>
        <v>0.12</v>
      </c>
      <c r="E28">
        <f>2*10^6</f>
        <v>2000000</v>
      </c>
      <c r="F28">
        <f>E28/E27</f>
        <v>0.2857142857142857</v>
      </c>
    </row>
    <row r="29" spans="1:6" x14ac:dyDescent="0.25">
      <c r="B29" t="s">
        <v>34</v>
      </c>
      <c r="C29">
        <f>5*10^6</f>
        <v>5000000</v>
      </c>
      <c r="E29">
        <f>5*10^6</f>
        <v>5000000</v>
      </c>
    </row>
    <row r="30" spans="1:6" x14ac:dyDescent="0.25">
      <c r="B30" t="s">
        <v>35</v>
      </c>
      <c r="C30">
        <f>17*10^5</f>
        <v>1700000</v>
      </c>
      <c r="D30">
        <f>C30/C29</f>
        <v>0.34</v>
      </c>
      <c r="E30">
        <f>26*10^5</f>
        <v>2600000</v>
      </c>
      <c r="F30">
        <f>E30/E29</f>
        <v>0.52</v>
      </c>
    </row>
    <row r="31" spans="1:6" x14ac:dyDescent="0.25">
      <c r="B31" t="s">
        <v>34</v>
      </c>
      <c r="C31">
        <f>8*10^6</f>
        <v>8000000</v>
      </c>
      <c r="E31">
        <f>6*10^6</f>
        <v>6000000</v>
      </c>
    </row>
    <row r="32" spans="1:6" x14ac:dyDescent="0.25">
      <c r="B32" t="s">
        <v>35</v>
      </c>
      <c r="C32">
        <f>14*10^5</f>
        <v>1400000</v>
      </c>
      <c r="D32">
        <f>C32/C31</f>
        <v>0.17499999999999999</v>
      </c>
      <c r="E32">
        <f>17*10^5</f>
        <v>1700000</v>
      </c>
      <c r="F32">
        <f>E32/E31</f>
        <v>0.28333333333333333</v>
      </c>
    </row>
    <row r="33" spans="2:6" x14ac:dyDescent="0.25">
      <c r="B33" t="s">
        <v>34</v>
      </c>
      <c r="C33">
        <f>1*10^7</f>
        <v>10000000</v>
      </c>
      <c r="E33">
        <f>5*10^6</f>
        <v>5000000</v>
      </c>
    </row>
    <row r="34" spans="2:6" x14ac:dyDescent="0.25">
      <c r="B34" t="s">
        <v>38</v>
      </c>
      <c r="C34">
        <f>10*10^5</f>
        <v>1000000</v>
      </c>
      <c r="D34">
        <f>C34/C33</f>
        <v>0.1</v>
      </c>
      <c r="E34">
        <f>10^6</f>
        <v>1000000</v>
      </c>
      <c r="F34">
        <f>E34/E33</f>
        <v>0.2</v>
      </c>
    </row>
    <row r="35" spans="2:6" x14ac:dyDescent="0.25">
      <c r="B35" t="s">
        <v>34</v>
      </c>
      <c r="C35">
        <f>10*10^6</f>
        <v>10000000</v>
      </c>
      <c r="E35">
        <f>6*10^6</f>
        <v>6000000</v>
      </c>
    </row>
    <row r="36" spans="2:6" x14ac:dyDescent="0.25">
      <c r="B36" t="s">
        <v>38</v>
      </c>
      <c r="C36">
        <f>6*10^5</f>
        <v>600000</v>
      </c>
      <c r="D36">
        <f>C36/C35</f>
        <v>0.06</v>
      </c>
      <c r="E36">
        <f>6*10^5</f>
        <v>600000</v>
      </c>
      <c r="F36">
        <f>E36/E35</f>
        <v>0.1</v>
      </c>
    </row>
    <row r="37" spans="2:6" x14ac:dyDescent="0.25">
      <c r="B37" t="s">
        <v>34</v>
      </c>
      <c r="C37">
        <f>17*10^6</f>
        <v>17000000</v>
      </c>
      <c r="E37">
        <f>9*10^6</f>
        <v>9000000</v>
      </c>
    </row>
    <row r="38" spans="2:6" x14ac:dyDescent="0.25">
      <c r="B38" t="s">
        <v>38</v>
      </c>
      <c r="C38">
        <f>6*10^5</f>
        <v>600000</v>
      </c>
      <c r="D38">
        <f>C38/C37</f>
        <v>3.5294117647058823E-2</v>
      </c>
      <c r="E38">
        <f>4*10^5</f>
        <v>400000</v>
      </c>
      <c r="F38">
        <f>E38/E37</f>
        <v>4.4444444444444446E-2</v>
      </c>
    </row>
    <row r="39" spans="2:6" x14ac:dyDescent="0.25">
      <c r="B39" t="s">
        <v>34</v>
      </c>
      <c r="C39">
        <f>10*10^6</f>
        <v>10000000</v>
      </c>
      <c r="E39">
        <f>4*10^6</f>
        <v>4000000</v>
      </c>
    </row>
    <row r="40" spans="2:6" x14ac:dyDescent="0.25">
      <c r="B40" t="s">
        <v>39</v>
      </c>
      <c r="C40">
        <f>3*10^5</f>
        <v>300000</v>
      </c>
      <c r="D40">
        <f>C40/C39</f>
        <v>0.03</v>
      </c>
      <c r="E40">
        <f>11*10^4</f>
        <v>110000</v>
      </c>
      <c r="F40">
        <f>E40/E39</f>
        <v>2.75E-2</v>
      </c>
    </row>
    <row r="41" spans="2:6" x14ac:dyDescent="0.25">
      <c r="B41" t="s">
        <v>34</v>
      </c>
      <c r="C41">
        <f>15*10^6</f>
        <v>15000000</v>
      </c>
      <c r="E41">
        <f>11*10^6</f>
        <v>11000000</v>
      </c>
    </row>
    <row r="42" spans="2:6" x14ac:dyDescent="0.25">
      <c r="B42" t="s">
        <v>39</v>
      </c>
      <c r="C42">
        <f>2*10^5</f>
        <v>200000</v>
      </c>
      <c r="D42">
        <f>C42/C41</f>
        <v>1.3333333333333334E-2</v>
      </c>
      <c r="E42">
        <f>3*10^5</f>
        <v>300000</v>
      </c>
      <c r="F42">
        <f>E42/E41</f>
        <v>2.7272727272727271E-2</v>
      </c>
    </row>
    <row r="43" spans="2:6" x14ac:dyDescent="0.25">
      <c r="B43" t="s">
        <v>34</v>
      </c>
      <c r="C43">
        <f>5*10^6</f>
        <v>5000000</v>
      </c>
      <c r="E43">
        <f>4*10^6</f>
        <v>4000000</v>
      </c>
    </row>
    <row r="44" spans="2:6" x14ac:dyDescent="0.25">
      <c r="B44" t="s">
        <v>39</v>
      </c>
      <c r="C44">
        <f>18*10^4</f>
        <v>180000</v>
      </c>
      <c r="D44">
        <f>C44/C43</f>
        <v>3.5999999999999997E-2</v>
      </c>
      <c r="E44">
        <f>26*10^4</f>
        <v>260000</v>
      </c>
      <c r="F44">
        <f>E44/E43</f>
        <v>6.5000000000000002E-2</v>
      </c>
    </row>
    <row r="45" spans="2:6" x14ac:dyDescent="0.25">
      <c r="B45" t="s">
        <v>34</v>
      </c>
      <c r="C45">
        <f>1*10^7</f>
        <v>10000000</v>
      </c>
      <c r="E45">
        <f>5*10^6</f>
        <v>5000000</v>
      </c>
    </row>
    <row r="46" spans="2:6" x14ac:dyDescent="0.25">
      <c r="B46" t="s">
        <v>40</v>
      </c>
      <c r="C46">
        <f>6*10^4</f>
        <v>60000</v>
      </c>
      <c r="D46">
        <f>C46/C45</f>
        <v>6.0000000000000001E-3</v>
      </c>
      <c r="E46">
        <f>9*10^4</f>
        <v>90000</v>
      </c>
      <c r="F46">
        <f>E46/E45</f>
        <v>1.7999999999999999E-2</v>
      </c>
    </row>
    <row r="47" spans="2:6" x14ac:dyDescent="0.25">
      <c r="B47" t="s">
        <v>34</v>
      </c>
      <c r="C47">
        <f>10*10^6</f>
        <v>10000000</v>
      </c>
      <c r="E47">
        <f>6*10^6</f>
        <v>6000000</v>
      </c>
    </row>
    <row r="48" spans="2:6" x14ac:dyDescent="0.25">
      <c r="B48" t="s">
        <v>40</v>
      </c>
      <c r="C48">
        <f>6*10^4</f>
        <v>60000</v>
      </c>
      <c r="D48">
        <f>C48/C47</f>
        <v>6.0000000000000001E-3</v>
      </c>
      <c r="E48">
        <f>9*10^4</f>
        <v>90000</v>
      </c>
      <c r="F48">
        <f>E48/E47</f>
        <v>1.4999999999999999E-2</v>
      </c>
    </row>
    <row r="49" spans="2:6" x14ac:dyDescent="0.25">
      <c r="B49" t="s">
        <v>34</v>
      </c>
      <c r="C49">
        <f>17*10^6</f>
        <v>17000000</v>
      </c>
      <c r="E49">
        <f>9*10^6</f>
        <v>9000000</v>
      </c>
    </row>
    <row r="50" spans="2:6" x14ac:dyDescent="0.25">
      <c r="B50" t="s">
        <v>40</v>
      </c>
      <c r="C50">
        <f>8*10^4</f>
        <v>80000</v>
      </c>
      <c r="D50">
        <f>C50/C49</f>
        <v>4.7058823529411761E-3</v>
      </c>
      <c r="E50">
        <f>17*10^4</f>
        <v>170000</v>
      </c>
      <c r="F50">
        <f>E50/E49</f>
        <v>1.8888888888888889E-2</v>
      </c>
    </row>
  </sheetData>
  <mergeCells count="2">
    <mergeCell ref="C1:D1"/>
    <mergeCell ref="E1:F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C_wild type</vt:lpstr>
      <vt:lpstr>C_dnaE2</vt:lpstr>
      <vt:lpstr>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labadmin</dc:creator>
  <cp:lastModifiedBy>Windows User</cp:lastModifiedBy>
  <dcterms:created xsi:type="dcterms:W3CDTF">2019-10-29T07:16:22Z</dcterms:created>
  <dcterms:modified xsi:type="dcterms:W3CDTF">2021-02-18T12:59:31Z</dcterms:modified>
</cp:coreProperties>
</file>