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car/Documents/Koshy Lab/Colocalization/"/>
    </mc:Choice>
  </mc:AlternateContent>
  <xr:revisionPtr revIDLastSave="0" documentId="13_ncr:1_{786AAB66-C9BF-F84C-8BFC-01588409365A}" xr6:coauthVersionLast="45" xr6:coauthVersionMax="45" xr10:uidLastSave="{00000000-0000-0000-0000-000000000000}"/>
  <bookViews>
    <workbookView xWindow="1020" yWindow="1960" windowWidth="23280" windowHeight="15540" firstSheet="6" activeTab="14" xr2:uid="{EBF9BB1A-3392-456D-939D-C5D61E4D566B}"/>
  </bookViews>
  <sheets>
    <sheet name="4132" sheetId="1" r:id="rId1"/>
    <sheet name="4131" sheetId="2" r:id="rId2"/>
    <sheet name="Sheet1" sheetId="18" r:id="rId3"/>
    <sheet name="4133" sheetId="3" r:id="rId4"/>
    <sheet name="4135" sheetId="4" r:id="rId5"/>
    <sheet name="4144" sheetId="5" r:id="rId6"/>
    <sheet name="4128" sheetId="6" r:id="rId7"/>
    <sheet name="4148" sheetId="7" r:id="rId8"/>
    <sheet name="4146" sheetId="8" r:id="rId9"/>
    <sheet name="4143" sheetId="9" r:id="rId10"/>
    <sheet name="4152" sheetId="10" r:id="rId11"/>
    <sheet name="4158" sheetId="11" r:id="rId12"/>
    <sheet name="4151" sheetId="12" r:id="rId13"/>
    <sheet name="4147" sheetId="13" r:id="rId14"/>
    <sheet name="4153" sheetId="14" r:id="rId15"/>
    <sheet name="4155" sheetId="15" r:id="rId16"/>
    <sheet name="2733" sheetId="16" r:id="rId17"/>
    <sheet name="Compiled" sheetId="17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7" l="1"/>
  <c r="E3" i="17"/>
  <c r="E4" i="17"/>
  <c r="B44" i="9" l="1"/>
  <c r="B42" i="9"/>
  <c r="B41" i="7"/>
  <c r="B43" i="7"/>
  <c r="B42" i="6"/>
  <c r="B44" i="6"/>
  <c r="B45" i="5"/>
  <c r="B45" i="4"/>
  <c r="B43" i="4"/>
  <c r="B44" i="3"/>
  <c r="B45" i="3"/>
  <c r="B40" i="1"/>
  <c r="B2" i="17" s="1"/>
  <c r="B35" i="2"/>
  <c r="B34" i="2"/>
  <c r="C34" i="2"/>
  <c r="B36" i="2"/>
  <c r="B42" i="1"/>
  <c r="B47" i="10" l="1"/>
  <c r="B42" i="16"/>
  <c r="B45" i="13"/>
  <c r="B22" i="12"/>
  <c r="B43" i="9"/>
  <c r="B42" i="7"/>
  <c r="B43" i="6"/>
  <c r="B44" i="5"/>
  <c r="B43" i="5"/>
  <c r="B44" i="4"/>
  <c r="B21" i="15"/>
  <c r="B17" i="15" l="1"/>
  <c r="B18" i="15"/>
  <c r="B11" i="15" l="1"/>
  <c r="B12" i="15"/>
  <c r="B3" i="15"/>
  <c r="B2" i="15"/>
  <c r="B40" i="14"/>
  <c r="B34" i="14"/>
  <c r="B16" i="14"/>
  <c r="B13" i="14"/>
  <c r="B8" i="14"/>
  <c r="B12" i="14"/>
  <c r="B49" i="15" l="1"/>
  <c r="B47" i="15"/>
  <c r="B48" i="15"/>
  <c r="B49" i="14"/>
  <c r="B47" i="14"/>
  <c r="B48" i="14"/>
  <c r="B27" i="13"/>
  <c r="B4" i="13"/>
  <c r="B29" i="16"/>
  <c r="B27" i="16"/>
  <c r="B22" i="16"/>
  <c r="B21" i="16"/>
  <c r="B18" i="16"/>
  <c r="B16" i="16"/>
  <c r="B10" i="16"/>
  <c r="B5" i="16"/>
  <c r="B3" i="16"/>
  <c r="B5" i="12"/>
  <c r="B23" i="12" l="1"/>
  <c r="B21" i="12"/>
  <c r="B43" i="16"/>
  <c r="B41" i="16"/>
  <c r="B44" i="13"/>
  <c r="B46" i="13"/>
  <c r="B32" i="11"/>
  <c r="B28" i="11" l="1"/>
  <c r="B16" i="11"/>
  <c r="B14" i="11"/>
  <c r="B12" i="11"/>
  <c r="B11" i="11"/>
  <c r="B10" i="11"/>
  <c r="B9" i="11"/>
  <c r="B8" i="11"/>
  <c r="B7" i="11"/>
  <c r="B6" i="11"/>
  <c r="B39" i="11" s="1"/>
  <c r="B5" i="11"/>
  <c r="B4" i="11"/>
  <c r="B3" i="11"/>
  <c r="B2" i="11"/>
  <c r="B43" i="10"/>
  <c r="B42" i="10"/>
  <c r="B41" i="10"/>
  <c r="B40" i="10"/>
  <c r="B39" i="10"/>
  <c r="B38" i="10"/>
  <c r="B37" i="10"/>
  <c r="B36" i="10"/>
  <c r="B30" i="10"/>
  <c r="B32" i="8"/>
  <c r="B31" i="8"/>
  <c r="B30" i="8"/>
  <c r="B29" i="8"/>
  <c r="B29" i="10"/>
  <c r="B28" i="10"/>
  <c r="B27" i="10"/>
  <c r="B26" i="10"/>
  <c r="B25" i="10"/>
  <c r="B24" i="10"/>
  <c r="B23" i="10"/>
  <c r="B22" i="10"/>
  <c r="B48" i="10" l="1"/>
  <c r="B46" i="10"/>
  <c r="B36" i="8"/>
  <c r="B34" i="8"/>
  <c r="B35" i="8"/>
  <c r="B38" i="11"/>
  <c r="B40" i="11"/>
  <c r="D43" i="3"/>
  <c r="C43" i="3"/>
  <c r="B43" i="3"/>
  <c r="D44" i="3"/>
  <c r="C44" i="3"/>
  <c r="D35" i="2"/>
  <c r="C35" i="2"/>
  <c r="D34" i="2"/>
  <c r="D41" i="1" l="1"/>
  <c r="D40" i="1"/>
  <c r="C41" i="1"/>
  <c r="C40" i="1"/>
  <c r="B41" i="1"/>
</calcChain>
</file>

<file path=xl/sharedStrings.xml><?xml version="1.0" encoding="utf-8"?>
<sst xmlns="http://schemas.openxmlformats.org/spreadsheetml/2006/main" count="479" uniqueCount="241">
  <si>
    <t>FOXP2+</t>
  </si>
  <si>
    <t>Upper Threshold</t>
  </si>
  <si>
    <t>Lower Threshold</t>
  </si>
  <si>
    <t>s2_spot1-3_series2</t>
  </si>
  <si>
    <t>s2_spot1-3_series1</t>
  </si>
  <si>
    <t>s2_spot1-3_series3</t>
  </si>
  <si>
    <t>s3_spot1-5_series1</t>
  </si>
  <si>
    <t>s3_spot1-5_series2</t>
  </si>
  <si>
    <t>s3_spot1-5_series3</t>
  </si>
  <si>
    <t>s3_spot1-5_series4</t>
  </si>
  <si>
    <t>s3_spot1-5_series5</t>
  </si>
  <si>
    <t>s4_spot1-7_series1</t>
  </si>
  <si>
    <t>s4_spot1-7_series2</t>
  </si>
  <si>
    <t>s4_spot1-7_series3</t>
  </si>
  <si>
    <t>s4_spot1-7_series4</t>
  </si>
  <si>
    <t>s4_spot1-7_series5</t>
  </si>
  <si>
    <t>s5_spot1-5_series1</t>
  </si>
  <si>
    <t>s5_spot1-5_series2</t>
  </si>
  <si>
    <t>s5_spot1-5_series3</t>
  </si>
  <si>
    <t>s5_spot1-5_series4</t>
  </si>
  <si>
    <t>s5_spot1-5_series5</t>
  </si>
  <si>
    <t>s6_spot1-5_series1</t>
  </si>
  <si>
    <t>s6_spot1-5_series2</t>
  </si>
  <si>
    <t>s6_spot1-5_series3</t>
  </si>
  <si>
    <t>s6_spot1-5_series4</t>
  </si>
  <si>
    <t>s6_spot1-5_series5</t>
  </si>
  <si>
    <t>s7_spot1-5_series1</t>
  </si>
  <si>
    <t>s7_spot1-5_series2</t>
  </si>
  <si>
    <t>s7_spot1-5_series3</t>
  </si>
  <si>
    <t>s7_spot1-5_series4</t>
  </si>
  <si>
    <t>s7_spot1-5_series5</t>
  </si>
  <si>
    <t>s8_spot1-5_series1</t>
  </si>
  <si>
    <t>s8_spot1-5_series2</t>
  </si>
  <si>
    <t>s8_spot1-5_series3</t>
  </si>
  <si>
    <t>s8_spot1-5_series4</t>
  </si>
  <si>
    <t>s8_spot1-5_series5</t>
  </si>
  <si>
    <t>s9_spot1-2_series1</t>
  </si>
  <si>
    <t>Really bad picture</t>
  </si>
  <si>
    <t>s9_spot1-2_series2</t>
  </si>
  <si>
    <t xml:space="preserve">No threshold could show all cells </t>
  </si>
  <si>
    <t xml:space="preserve">s10)spot1_series1 </t>
  </si>
  <si>
    <t>4132_str_3272020</t>
  </si>
  <si>
    <t>Average</t>
  </si>
  <si>
    <t>Standard Deviation</t>
  </si>
  <si>
    <t>_s3_spot1_series1</t>
  </si>
  <si>
    <t>Upper</t>
  </si>
  <si>
    <t>Lower</t>
  </si>
  <si>
    <t>4131_s2_s1_str</t>
  </si>
  <si>
    <t>4131_s3_s1-2_series1</t>
  </si>
  <si>
    <t>4131_s3_s1-2_series2</t>
  </si>
  <si>
    <t>4131_s4_s1-2_series1</t>
  </si>
  <si>
    <t>4131_s4_s1-2_series2</t>
  </si>
  <si>
    <t>4131_s5_s1-5_series1</t>
  </si>
  <si>
    <t>4131_s5_s1-5_series2</t>
  </si>
  <si>
    <t>4131_s5_s1-5_series3</t>
  </si>
  <si>
    <t>4131_s5_s1-5_series4</t>
  </si>
  <si>
    <t>4131_s5_s1-5_series5</t>
  </si>
  <si>
    <t>4131_s6_s1-5_series1</t>
  </si>
  <si>
    <t>4131_s6_s1-5_series2</t>
  </si>
  <si>
    <t>4131_s6_s1-5_series3</t>
  </si>
  <si>
    <t>4131_s6_s1-5_series4</t>
  </si>
  <si>
    <t>4131_s6_s1-5_series5</t>
  </si>
  <si>
    <t>4131_s7_s1-5_series1</t>
  </si>
  <si>
    <t>4131_s7_s1-5_series2</t>
  </si>
  <si>
    <t>4131_s7_s1-5_series3</t>
  </si>
  <si>
    <t>4131_s7_s1-5_series4</t>
  </si>
  <si>
    <t>4131_s7_s1-5_series5</t>
  </si>
  <si>
    <t>4131_s8_s1-5_series1</t>
  </si>
  <si>
    <t>4131_s8_s1-5_series2</t>
  </si>
  <si>
    <t>4131_s8_s1-5_series3</t>
  </si>
  <si>
    <t>4131_s8_s1-5_series4</t>
  </si>
  <si>
    <t>4131_s8_s1-5_series5</t>
  </si>
  <si>
    <t>4131_s9_s1-5_series1</t>
  </si>
  <si>
    <t>4131_s9_s1-5_series2</t>
  </si>
  <si>
    <t>4131_s9_s1-5_series3</t>
  </si>
  <si>
    <t>4131_s9_s1-5_series4</t>
  </si>
  <si>
    <t>4131_s9_s1-5_series5</t>
  </si>
  <si>
    <t>4131_s10_s1-2_series1</t>
  </si>
  <si>
    <t>standard deviation</t>
  </si>
  <si>
    <t>4133_s2_s1-2_series1</t>
  </si>
  <si>
    <t>4133_s2_s1-2_series2</t>
  </si>
  <si>
    <t>4133_s3_s1-5_series1</t>
  </si>
  <si>
    <t>4133_s3_s1-5_series2</t>
  </si>
  <si>
    <t>4133_s3_s1-5_series3</t>
  </si>
  <si>
    <t>4133_s3_s1-5_series4</t>
  </si>
  <si>
    <t>4133_s3_s1-5_series5</t>
  </si>
  <si>
    <t>4133_s4_s1-5_series1</t>
  </si>
  <si>
    <t>4133_s4_s1-5_series2</t>
  </si>
  <si>
    <t>4133_s4_s1-5_series3</t>
  </si>
  <si>
    <t>4133_s4_s1-5_series4</t>
  </si>
  <si>
    <t>4133_s4_s1-5_series5</t>
  </si>
  <si>
    <t>4133_s5_s1-5_series1</t>
  </si>
  <si>
    <t>4133_s5_s1-5_series2</t>
  </si>
  <si>
    <t>4133_s5_s1-5_series3</t>
  </si>
  <si>
    <t>4133_s5_s1-5_series4</t>
  </si>
  <si>
    <t>4133_s5_s1-5_series5</t>
  </si>
  <si>
    <t>4133_s6_s1-5_series1</t>
  </si>
  <si>
    <t>4133_s6_s1-5_series2</t>
  </si>
  <si>
    <t>4133_s6_s1-5_series3</t>
  </si>
  <si>
    <t>4133_s6_s1-5_series4</t>
  </si>
  <si>
    <t>4133_s6_s1-5_series5</t>
  </si>
  <si>
    <t>4133_s7_s1-5_series1</t>
  </si>
  <si>
    <t>4133_s7_s1-5_series2</t>
  </si>
  <si>
    <t>4133_s7_s1-5_series3</t>
  </si>
  <si>
    <t>4133_s7_s1-5_series4</t>
  </si>
  <si>
    <t>4133_s7_s1-5_series5</t>
  </si>
  <si>
    <t>4133_s8_s1-5_series1</t>
  </si>
  <si>
    <t>4133_s8_s1-5_series2</t>
  </si>
  <si>
    <t>4133_s8_s1-5_series3</t>
  </si>
  <si>
    <t>4133_s8_s1-5_series4</t>
  </si>
  <si>
    <t>4133_s8_s1-5_series5</t>
  </si>
  <si>
    <t>4133_s9_s1-5_series1</t>
  </si>
  <si>
    <t>4133_s9_s1-5_series2</t>
  </si>
  <si>
    <t>4133_s9_s1-5_series3</t>
  </si>
  <si>
    <t>4133_s9_s1-5_series4</t>
  </si>
  <si>
    <t>4133_s9_s1-5_series5</t>
  </si>
  <si>
    <t>4133_s10_s1-3_series3</t>
  </si>
  <si>
    <t>4133_s10_s1-3_series1</t>
  </si>
  <si>
    <t>4133_s10_s1-3_series2</t>
  </si>
  <si>
    <t>4135_s2_s1-2_series1</t>
  </si>
  <si>
    <t>4135_s2_s1-2_series2</t>
  </si>
  <si>
    <t>4135_s3_s1-5_series1</t>
  </si>
  <si>
    <t>4135_s3_s1-5_series2</t>
  </si>
  <si>
    <t>4135_s3_s1-5_series3</t>
  </si>
  <si>
    <t>4135_s3_s1-5_series4</t>
  </si>
  <si>
    <t>4135_s3_s1-5_series5</t>
  </si>
  <si>
    <t>4135_s4_s1-5_series1</t>
  </si>
  <si>
    <t>4135_s4_s1-5_series2</t>
  </si>
  <si>
    <t>4135_s4_s1-5_series3</t>
  </si>
  <si>
    <t>4135_s4_s1-5_series4</t>
  </si>
  <si>
    <t>4135_s4_s1-5_series5</t>
  </si>
  <si>
    <t>4135_s5_s1-5_series5</t>
  </si>
  <si>
    <t>4135_s5_s1-5_series1</t>
  </si>
  <si>
    <t>4135_s5_s1-5_series2</t>
  </si>
  <si>
    <t>4135_s5_s1-5_series3</t>
  </si>
  <si>
    <t>4135_s5_s1-5_series4</t>
  </si>
  <si>
    <t>4135_s6_s1-5_series5</t>
  </si>
  <si>
    <t>4135_s6_s1-5_series1</t>
  </si>
  <si>
    <t>4135_s6_s1-5_series2</t>
  </si>
  <si>
    <t>4135_s6_s1-5_series3</t>
  </si>
  <si>
    <t>4135_s6_s1-5_series4</t>
  </si>
  <si>
    <t>4135_s7_s1-5_series1</t>
  </si>
  <si>
    <t>4135_s7_s1-5_series2</t>
  </si>
  <si>
    <t>4135_s7_s1-5_series3</t>
  </si>
  <si>
    <t>4135_s7_s1-5_series4</t>
  </si>
  <si>
    <t>4135_s7_s1-5_series5</t>
  </si>
  <si>
    <t>4135_s8_s1-5_series5</t>
  </si>
  <si>
    <t>4135_s8_s1-5_series1</t>
  </si>
  <si>
    <t>4135_s8_s1-5_series2</t>
  </si>
  <si>
    <t>4135_s8_s1-5_series3</t>
  </si>
  <si>
    <t>4135_s8_s1-5_series4</t>
  </si>
  <si>
    <t>4135_s8_s1-5_series6</t>
  </si>
  <si>
    <t>4135_s9_s1-5_series1</t>
  </si>
  <si>
    <t>4135_s9_s1-5_series2</t>
  </si>
  <si>
    <t>4135_s9_s1-5_series3</t>
  </si>
  <si>
    <t>4135_s9_s1-5_series4</t>
  </si>
  <si>
    <t>4135_s9_s1-5_series5</t>
  </si>
  <si>
    <t>4135_s10_s1-2_series1</t>
  </si>
  <si>
    <t>4135_s10_s1-2_series2</t>
  </si>
  <si>
    <t>4144_s2_s1-5_series1</t>
  </si>
  <si>
    <t>FOXP2</t>
  </si>
  <si>
    <t>UPPER</t>
  </si>
  <si>
    <t>LOWER</t>
  </si>
  <si>
    <t>4144_s2_s1-5_series2</t>
  </si>
  <si>
    <t>4144_s2_s1-5_series3</t>
  </si>
  <si>
    <t>4144_s2_s1-5_series4</t>
  </si>
  <si>
    <t>4144_s3_s1-5_series1</t>
  </si>
  <si>
    <t>4144_s3_s1-5_series2</t>
  </si>
  <si>
    <t>4144_s3_s1-5_series3</t>
  </si>
  <si>
    <t>4144_s3_s1-5_series4</t>
  </si>
  <si>
    <t>4144_s3_s1-5_series5</t>
  </si>
  <si>
    <t>4144_s4_s1-5_series1</t>
  </si>
  <si>
    <t>4144_s4_s1-5_series2</t>
  </si>
  <si>
    <t>4144_s4_s1-5_series3</t>
  </si>
  <si>
    <t>4144_s4_s1-5_series4</t>
  </si>
  <si>
    <t>4144_s4_s1-5_series5</t>
  </si>
  <si>
    <t>4144_s6_s1-5_series5</t>
  </si>
  <si>
    <t>4144_s6_s1-5_series1</t>
  </si>
  <si>
    <t>4144_s6_s1-5_series2</t>
  </si>
  <si>
    <t>4144_s6_s1-5_series3</t>
  </si>
  <si>
    <t>4144_s6_s1-5_series4</t>
  </si>
  <si>
    <t>4144_s5_s1-5_series1</t>
  </si>
  <si>
    <t>4144_s5_s1-5_series2</t>
  </si>
  <si>
    <t>4144_s5_s1-5_series3</t>
  </si>
  <si>
    <t>4144_s5_s1-5_series4</t>
  </si>
  <si>
    <t>4144_s5_s1-5_series5</t>
  </si>
  <si>
    <t>-</t>
  </si>
  <si>
    <t>4144_s7_s1-5_series1</t>
  </si>
  <si>
    <t>series6</t>
  </si>
  <si>
    <t>s8</t>
  </si>
  <si>
    <t>s6</t>
  </si>
  <si>
    <t>s9</t>
  </si>
  <si>
    <t>s1</t>
  </si>
  <si>
    <t>series3</t>
  </si>
  <si>
    <t>s4</t>
  </si>
  <si>
    <t>s5</t>
  </si>
  <si>
    <t>series9</t>
  </si>
  <si>
    <t>s7</t>
  </si>
  <si>
    <t>series7</t>
  </si>
  <si>
    <t>s3</t>
  </si>
  <si>
    <t>series 3</t>
  </si>
  <si>
    <t>series 5</t>
  </si>
  <si>
    <t>series5</t>
  </si>
  <si>
    <t>s10</t>
  </si>
  <si>
    <t>series2</t>
  </si>
  <si>
    <t>s2</t>
  </si>
  <si>
    <t>series4</t>
  </si>
  <si>
    <t>no picture</t>
  </si>
  <si>
    <t>S6</t>
  </si>
  <si>
    <t>S10</t>
  </si>
  <si>
    <t>s11</t>
  </si>
  <si>
    <t>4153_str</t>
  </si>
  <si>
    <t>4155_str</t>
  </si>
  <si>
    <t>2733_str</t>
  </si>
  <si>
    <t>upper</t>
  </si>
  <si>
    <t>lower</t>
  </si>
  <si>
    <t>NO</t>
  </si>
  <si>
    <t>REVISED</t>
  </si>
  <si>
    <t>NONE</t>
  </si>
  <si>
    <t xml:space="preserve">MEAN </t>
  </si>
  <si>
    <t>STANDARD DEVIATION</t>
  </si>
  <si>
    <t>Mean</t>
  </si>
  <si>
    <t>4147_str</t>
  </si>
  <si>
    <t>4151_str</t>
  </si>
  <si>
    <t>4158_str</t>
  </si>
  <si>
    <t>4152_str</t>
  </si>
  <si>
    <t>4143_str</t>
  </si>
  <si>
    <t>4146_str</t>
  </si>
  <si>
    <t>4148_str</t>
  </si>
  <si>
    <t>4128_str</t>
  </si>
  <si>
    <t>4144_str</t>
  </si>
  <si>
    <t>Animal</t>
  </si>
  <si>
    <t>Image count</t>
  </si>
  <si>
    <t>FoxP2+ per image</t>
  </si>
  <si>
    <t>Group</t>
  </si>
  <si>
    <t>Total</t>
  </si>
  <si>
    <t>total</t>
  </si>
  <si>
    <t>Saline</t>
  </si>
  <si>
    <t>PcA</t>
  </si>
  <si>
    <t>CEP</t>
  </si>
  <si>
    <t>Average FoxP2+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</si>
</sst>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E7AE-70F7-4DDB-88E6-339BEFC09BEA}">
  <dimension ref="A1:E42"/>
  <sheetViews>
    <sheetView workbookViewId="0">
      <selection activeCell="B41" sqref="B41"/>
    </sheetView>
  </sheetViews>
  <sheetFormatPr baseColWidth="10" defaultColWidth="8.83203125" defaultRowHeight="15" x14ac:dyDescent="0.2"/>
  <cols>
    <col min="1" max="1" width="16.6640625" customWidth="1"/>
    <col min="3" max="3" width="13.6640625" customWidth="1"/>
    <col min="4" max="4" width="13.83203125" customWidth="1"/>
    <col min="5" max="5" width="25.1640625" customWidth="1"/>
  </cols>
  <sheetData>
    <row r="1" spans="1:4" x14ac:dyDescent="0.2">
      <c r="A1" t="s">
        <v>41</v>
      </c>
      <c r="B1" t="s">
        <v>0</v>
      </c>
      <c r="C1" t="s">
        <v>1</v>
      </c>
      <c r="D1" t="s">
        <v>2</v>
      </c>
    </row>
    <row r="2" spans="1:4" x14ac:dyDescent="0.2">
      <c r="A2" t="s">
        <v>44</v>
      </c>
      <c r="B2">
        <v>376</v>
      </c>
      <c r="C2">
        <v>16275</v>
      </c>
      <c r="D2">
        <v>65535</v>
      </c>
    </row>
    <row r="3" spans="1:4" x14ac:dyDescent="0.2">
      <c r="A3" t="s">
        <v>4</v>
      </c>
      <c r="B3">
        <v>367</v>
      </c>
    </row>
    <row r="4" spans="1:4" x14ac:dyDescent="0.2">
      <c r="A4" t="s">
        <v>3</v>
      </c>
      <c r="B4">
        <v>431</v>
      </c>
      <c r="C4">
        <v>18658</v>
      </c>
      <c r="D4">
        <v>65535</v>
      </c>
    </row>
    <row r="5" spans="1:4" x14ac:dyDescent="0.2">
      <c r="A5" t="s">
        <v>5</v>
      </c>
      <c r="B5">
        <v>352</v>
      </c>
      <c r="C5">
        <v>20558</v>
      </c>
      <c r="D5">
        <v>65535</v>
      </c>
    </row>
    <row r="6" spans="1:4" x14ac:dyDescent="0.2">
      <c r="A6" t="s">
        <v>6</v>
      </c>
      <c r="B6">
        <v>402</v>
      </c>
      <c r="C6">
        <v>23710</v>
      </c>
      <c r="D6">
        <v>65535</v>
      </c>
    </row>
    <row r="7" spans="1:4" x14ac:dyDescent="0.2">
      <c r="A7" t="s">
        <v>7</v>
      </c>
      <c r="B7">
        <v>335</v>
      </c>
      <c r="C7">
        <v>30349</v>
      </c>
      <c r="D7">
        <v>65535</v>
      </c>
    </row>
    <row r="8" spans="1:4" x14ac:dyDescent="0.2">
      <c r="A8" t="s">
        <v>8</v>
      </c>
      <c r="B8">
        <v>301</v>
      </c>
      <c r="C8">
        <v>31706</v>
      </c>
      <c r="D8">
        <v>65535</v>
      </c>
    </row>
    <row r="9" spans="1:4" x14ac:dyDescent="0.2">
      <c r="A9" t="s">
        <v>9</v>
      </c>
      <c r="B9">
        <v>396</v>
      </c>
      <c r="C9">
        <v>23958</v>
      </c>
      <c r="D9">
        <v>65535</v>
      </c>
    </row>
    <row r="10" spans="1:4" x14ac:dyDescent="0.2">
      <c r="A10" t="s">
        <v>10</v>
      </c>
      <c r="B10">
        <v>338</v>
      </c>
      <c r="C10">
        <v>23828</v>
      </c>
      <c r="D10">
        <v>66535</v>
      </c>
    </row>
    <row r="11" spans="1:4" x14ac:dyDescent="0.2">
      <c r="A11" t="s">
        <v>11</v>
      </c>
      <c r="B11">
        <v>382</v>
      </c>
      <c r="C11">
        <v>19337</v>
      </c>
      <c r="D11">
        <v>66535</v>
      </c>
    </row>
    <row r="12" spans="1:4" x14ac:dyDescent="0.2">
      <c r="A12" t="s">
        <v>12</v>
      </c>
      <c r="B12">
        <v>327</v>
      </c>
      <c r="C12">
        <v>33403</v>
      </c>
      <c r="D12">
        <v>65535</v>
      </c>
    </row>
    <row r="13" spans="1:4" x14ac:dyDescent="0.2">
      <c r="A13" t="s">
        <v>13</v>
      </c>
      <c r="B13">
        <v>501</v>
      </c>
      <c r="C13">
        <v>21182</v>
      </c>
      <c r="D13">
        <v>65535</v>
      </c>
    </row>
    <row r="14" spans="1:4" x14ac:dyDescent="0.2">
      <c r="A14" t="s">
        <v>14</v>
      </c>
      <c r="B14">
        <v>419</v>
      </c>
      <c r="C14">
        <v>24118</v>
      </c>
      <c r="D14">
        <v>65535</v>
      </c>
    </row>
    <row r="15" spans="1:4" x14ac:dyDescent="0.2">
      <c r="A15" t="s">
        <v>15</v>
      </c>
      <c r="B15">
        <v>436</v>
      </c>
      <c r="C15">
        <v>23602</v>
      </c>
      <c r="D15">
        <v>65535</v>
      </c>
    </row>
    <row r="16" spans="1:4" x14ac:dyDescent="0.2">
      <c r="A16" t="s">
        <v>16</v>
      </c>
      <c r="B16">
        <v>419</v>
      </c>
      <c r="C16">
        <v>23205</v>
      </c>
      <c r="D16">
        <v>65535</v>
      </c>
    </row>
    <row r="17" spans="1:4" x14ac:dyDescent="0.2">
      <c r="A17" t="s">
        <v>17</v>
      </c>
      <c r="B17">
        <v>401</v>
      </c>
      <c r="C17">
        <v>29040</v>
      </c>
      <c r="D17">
        <v>65535</v>
      </c>
    </row>
    <row r="18" spans="1:4" x14ac:dyDescent="0.2">
      <c r="A18" t="s">
        <v>18</v>
      </c>
      <c r="B18">
        <v>425</v>
      </c>
      <c r="C18">
        <v>18560</v>
      </c>
      <c r="D18">
        <v>65535</v>
      </c>
    </row>
    <row r="19" spans="1:4" x14ac:dyDescent="0.2">
      <c r="A19" t="s">
        <v>19</v>
      </c>
      <c r="B19">
        <v>333</v>
      </c>
      <c r="C19">
        <v>19541</v>
      </c>
      <c r="D19">
        <v>65535</v>
      </c>
    </row>
    <row r="20" spans="1:4" x14ac:dyDescent="0.2">
      <c r="A20" t="s">
        <v>20</v>
      </c>
      <c r="B20">
        <v>383</v>
      </c>
      <c r="C20">
        <v>22440</v>
      </c>
      <c r="D20">
        <v>65535</v>
      </c>
    </row>
    <row r="21" spans="1:4" x14ac:dyDescent="0.2">
      <c r="A21" t="s">
        <v>21</v>
      </c>
      <c r="B21">
        <v>470</v>
      </c>
      <c r="C21">
        <v>24867</v>
      </c>
      <c r="D21">
        <v>65535</v>
      </c>
    </row>
    <row r="22" spans="1:4" x14ac:dyDescent="0.2">
      <c r="A22" t="s">
        <v>22</v>
      </c>
      <c r="B22">
        <v>381</v>
      </c>
      <c r="C22">
        <v>26902</v>
      </c>
      <c r="D22">
        <v>65535</v>
      </c>
    </row>
    <row r="23" spans="1:4" x14ac:dyDescent="0.2">
      <c r="A23" t="s">
        <v>23</v>
      </c>
      <c r="B23">
        <v>455</v>
      </c>
      <c r="C23">
        <v>26914</v>
      </c>
      <c r="D23">
        <v>65535</v>
      </c>
    </row>
    <row r="24" spans="1:4" x14ac:dyDescent="0.2">
      <c r="A24" t="s">
        <v>24</v>
      </c>
      <c r="B24">
        <v>396</v>
      </c>
      <c r="C24">
        <v>25773</v>
      </c>
      <c r="D24">
        <v>65535</v>
      </c>
    </row>
    <row r="25" spans="1:4" x14ac:dyDescent="0.2">
      <c r="A25" t="s">
        <v>25</v>
      </c>
      <c r="B25">
        <v>316</v>
      </c>
      <c r="C25">
        <v>23932</v>
      </c>
      <c r="D25">
        <v>65535</v>
      </c>
    </row>
    <row r="26" spans="1:4" x14ac:dyDescent="0.2">
      <c r="A26" t="s">
        <v>26</v>
      </c>
      <c r="B26">
        <v>184</v>
      </c>
      <c r="C26">
        <v>26222</v>
      </c>
      <c r="D26">
        <v>65535</v>
      </c>
    </row>
    <row r="27" spans="1:4" x14ac:dyDescent="0.2">
      <c r="A27" t="s">
        <v>27</v>
      </c>
      <c r="B27">
        <v>445</v>
      </c>
      <c r="C27">
        <v>18252</v>
      </c>
      <c r="D27">
        <v>65535</v>
      </c>
    </row>
    <row r="28" spans="1:4" x14ac:dyDescent="0.2">
      <c r="A28" t="s">
        <v>28</v>
      </c>
      <c r="B28">
        <v>155</v>
      </c>
      <c r="C28">
        <v>23237</v>
      </c>
      <c r="D28">
        <v>65535</v>
      </c>
    </row>
    <row r="29" spans="1:4" x14ac:dyDescent="0.2">
      <c r="A29" t="s">
        <v>29</v>
      </c>
      <c r="B29">
        <v>242</v>
      </c>
      <c r="C29">
        <v>16680</v>
      </c>
      <c r="D29">
        <v>65535</v>
      </c>
    </row>
    <row r="30" spans="1:4" x14ac:dyDescent="0.2">
      <c r="A30" t="s">
        <v>30</v>
      </c>
      <c r="B30">
        <v>420</v>
      </c>
      <c r="C30">
        <v>16542</v>
      </c>
      <c r="D30">
        <v>65535</v>
      </c>
    </row>
    <row r="31" spans="1:4" x14ac:dyDescent="0.2">
      <c r="A31" t="s">
        <v>31</v>
      </c>
      <c r="B31">
        <v>499</v>
      </c>
      <c r="C31">
        <v>17692</v>
      </c>
      <c r="D31">
        <v>65535</v>
      </c>
    </row>
    <row r="32" spans="1:4" x14ac:dyDescent="0.2">
      <c r="A32" t="s">
        <v>32</v>
      </c>
      <c r="B32">
        <v>209</v>
      </c>
      <c r="C32">
        <v>18319</v>
      </c>
      <c r="D32">
        <v>65535</v>
      </c>
    </row>
    <row r="33" spans="1:5" x14ac:dyDescent="0.2">
      <c r="A33" t="s">
        <v>33</v>
      </c>
      <c r="B33">
        <v>443</v>
      </c>
      <c r="C33">
        <v>10338</v>
      </c>
      <c r="D33">
        <v>65535</v>
      </c>
    </row>
    <row r="34" spans="1:5" x14ac:dyDescent="0.2">
      <c r="A34" t="s">
        <v>34</v>
      </c>
      <c r="B34">
        <v>449</v>
      </c>
      <c r="C34">
        <v>17675</v>
      </c>
      <c r="D34">
        <v>65535</v>
      </c>
    </row>
    <row r="35" spans="1:5" x14ac:dyDescent="0.2">
      <c r="A35" t="s">
        <v>35</v>
      </c>
      <c r="B35">
        <v>306</v>
      </c>
      <c r="C35">
        <v>15000</v>
      </c>
      <c r="D35">
        <v>65535</v>
      </c>
    </row>
    <row r="36" spans="1:5" x14ac:dyDescent="0.2">
      <c r="A36" t="s">
        <v>36</v>
      </c>
      <c r="B36">
        <v>309</v>
      </c>
      <c r="C36">
        <v>7383</v>
      </c>
      <c r="D36">
        <v>54935</v>
      </c>
      <c r="E36" t="s">
        <v>37</v>
      </c>
    </row>
    <row r="37" spans="1:5" x14ac:dyDescent="0.2">
      <c r="A37" t="s">
        <v>38</v>
      </c>
      <c r="B37">
        <v>209</v>
      </c>
      <c r="C37">
        <v>8548</v>
      </c>
      <c r="D37">
        <v>62824</v>
      </c>
      <c r="E37" t="s">
        <v>39</v>
      </c>
    </row>
    <row r="38" spans="1:5" x14ac:dyDescent="0.2">
      <c r="A38" t="s">
        <v>40</v>
      </c>
      <c r="B38">
        <v>298</v>
      </c>
      <c r="C38">
        <v>11124</v>
      </c>
      <c r="D38">
        <v>65535</v>
      </c>
      <c r="E38" t="s">
        <v>39</v>
      </c>
    </row>
    <row r="40" spans="1:5" x14ac:dyDescent="0.2">
      <c r="A40" t="s">
        <v>42</v>
      </c>
      <c r="B40">
        <f>AVERAGE(B2:B38)</f>
        <v>365.13513513513516</v>
      </c>
      <c r="C40">
        <f>AVERAGE(C2:C38)</f>
        <v>21079.722222222223</v>
      </c>
      <c r="D40">
        <f>AVERAGE(D2:D38)</f>
        <v>65220.805555555555</v>
      </c>
    </row>
    <row r="41" spans="1:5" x14ac:dyDescent="0.2">
      <c r="A41" t="s">
        <v>43</v>
      </c>
      <c r="B41">
        <f>_xlfn.STDEV.P(B2:B38)</f>
        <v>84.642702839055517</v>
      </c>
      <c r="C41">
        <f>_xlfn.STDEV.P(C2:C38)</f>
        <v>6050.8323514258545</v>
      </c>
      <c r="D41">
        <f>_xlfn.STDEV.P(D2:D38)</f>
        <v>1811.6572189180888</v>
      </c>
    </row>
    <row r="42" spans="1:5" x14ac:dyDescent="0.2">
      <c r="A42" t="s">
        <v>235</v>
      </c>
      <c r="B42">
        <f>SUM(B2:B38)</f>
        <v>13510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F225-3797-4BA8-BA36-B2F8A358B191}">
  <dimension ref="A1:D44"/>
  <sheetViews>
    <sheetView workbookViewId="0">
      <selection activeCell="B44" sqref="B44"/>
    </sheetView>
  </sheetViews>
  <sheetFormatPr baseColWidth="10" defaultColWidth="8.83203125" defaultRowHeight="15" x14ac:dyDescent="0.2"/>
  <cols>
    <col min="1" max="1" width="12.5" customWidth="1"/>
  </cols>
  <sheetData>
    <row r="1" spans="1:4" x14ac:dyDescent="0.2">
      <c r="A1" t="s">
        <v>226</v>
      </c>
      <c r="B1" t="s">
        <v>160</v>
      </c>
      <c r="C1" t="s">
        <v>161</v>
      </c>
      <c r="D1" t="s">
        <v>162</v>
      </c>
    </row>
    <row r="2" spans="1:4" x14ac:dyDescent="0.2">
      <c r="A2" t="s">
        <v>199</v>
      </c>
      <c r="B2">
        <v>304</v>
      </c>
      <c r="C2">
        <v>14419</v>
      </c>
      <c r="D2">
        <v>65535</v>
      </c>
    </row>
    <row r="3" spans="1:4" x14ac:dyDescent="0.2">
      <c r="B3">
        <v>316</v>
      </c>
      <c r="C3">
        <v>15929</v>
      </c>
      <c r="D3">
        <v>65535</v>
      </c>
    </row>
    <row r="4" spans="1:4" x14ac:dyDescent="0.2">
      <c r="B4">
        <v>352</v>
      </c>
      <c r="C4">
        <v>10583</v>
      </c>
      <c r="D4">
        <v>65535</v>
      </c>
    </row>
    <row r="5" spans="1:4" x14ac:dyDescent="0.2">
      <c r="A5" t="s">
        <v>206</v>
      </c>
      <c r="B5" t="s">
        <v>207</v>
      </c>
      <c r="C5" t="s">
        <v>207</v>
      </c>
      <c r="D5" t="s">
        <v>216</v>
      </c>
    </row>
    <row r="6" spans="1:4" x14ac:dyDescent="0.2">
      <c r="A6" t="s">
        <v>194</v>
      </c>
      <c r="B6">
        <v>298</v>
      </c>
      <c r="C6">
        <v>19829</v>
      </c>
      <c r="D6">
        <v>65535</v>
      </c>
    </row>
    <row r="7" spans="1:4" x14ac:dyDescent="0.2">
      <c r="B7">
        <v>391</v>
      </c>
      <c r="C7">
        <v>12692</v>
      </c>
      <c r="D7">
        <v>65535</v>
      </c>
    </row>
    <row r="8" spans="1:4" x14ac:dyDescent="0.2">
      <c r="B8">
        <v>390</v>
      </c>
      <c r="C8">
        <v>13794</v>
      </c>
      <c r="D8">
        <v>65535</v>
      </c>
    </row>
    <row r="9" spans="1:4" x14ac:dyDescent="0.2">
      <c r="B9">
        <v>386</v>
      </c>
      <c r="C9">
        <v>14684</v>
      </c>
      <c r="D9">
        <v>65535</v>
      </c>
    </row>
    <row r="10" spans="1:4" x14ac:dyDescent="0.2">
      <c r="A10" t="s">
        <v>202</v>
      </c>
      <c r="B10">
        <v>370</v>
      </c>
      <c r="C10">
        <v>16506</v>
      </c>
      <c r="D10">
        <v>65535</v>
      </c>
    </row>
    <row r="11" spans="1:4" x14ac:dyDescent="0.2">
      <c r="A11" t="s">
        <v>195</v>
      </c>
      <c r="B11">
        <v>425</v>
      </c>
      <c r="C11">
        <v>17135</v>
      </c>
      <c r="D11">
        <v>65535</v>
      </c>
    </row>
    <row r="12" spans="1:4" x14ac:dyDescent="0.2">
      <c r="B12">
        <v>405</v>
      </c>
      <c r="C12">
        <v>20143</v>
      </c>
      <c r="D12">
        <v>65535</v>
      </c>
    </row>
    <row r="13" spans="1:4" x14ac:dyDescent="0.2">
      <c r="B13">
        <v>393</v>
      </c>
      <c r="C13">
        <v>23626</v>
      </c>
      <c r="D13">
        <v>65535</v>
      </c>
    </row>
    <row r="14" spans="1:4" x14ac:dyDescent="0.2">
      <c r="B14">
        <v>441</v>
      </c>
      <c r="C14">
        <v>18707</v>
      </c>
      <c r="D14">
        <v>65535</v>
      </c>
    </row>
    <row r="15" spans="1:4" x14ac:dyDescent="0.2">
      <c r="A15" t="s">
        <v>202</v>
      </c>
      <c r="B15">
        <v>320</v>
      </c>
      <c r="C15">
        <v>14955</v>
      </c>
      <c r="D15">
        <v>65535</v>
      </c>
    </row>
    <row r="16" spans="1:4" x14ac:dyDescent="0.2">
      <c r="A16" t="s">
        <v>208</v>
      </c>
      <c r="B16">
        <v>350</v>
      </c>
      <c r="C16">
        <v>20104</v>
      </c>
      <c r="D16">
        <v>65535</v>
      </c>
    </row>
    <row r="17" spans="1:4" x14ac:dyDescent="0.2">
      <c r="B17">
        <v>489</v>
      </c>
      <c r="C17">
        <v>16694</v>
      </c>
      <c r="D17">
        <v>65535</v>
      </c>
    </row>
    <row r="18" spans="1:4" x14ac:dyDescent="0.2">
      <c r="B18">
        <v>468</v>
      </c>
      <c r="C18">
        <v>28508</v>
      </c>
      <c r="D18">
        <v>65535</v>
      </c>
    </row>
    <row r="19" spans="1:4" x14ac:dyDescent="0.2">
      <c r="B19">
        <v>499</v>
      </c>
      <c r="C19">
        <v>20296</v>
      </c>
      <c r="D19">
        <v>65535</v>
      </c>
    </row>
    <row r="20" spans="1:4" x14ac:dyDescent="0.2">
      <c r="B20">
        <v>405</v>
      </c>
      <c r="C20">
        <v>19853</v>
      </c>
      <c r="D20">
        <v>65535</v>
      </c>
    </row>
    <row r="21" spans="1:4" x14ac:dyDescent="0.2">
      <c r="A21" t="s">
        <v>188</v>
      </c>
      <c r="B21">
        <v>450</v>
      </c>
      <c r="C21">
        <v>15285</v>
      </c>
      <c r="D21">
        <v>65535</v>
      </c>
    </row>
    <row r="22" spans="1:4" x14ac:dyDescent="0.2">
      <c r="A22" t="s">
        <v>197</v>
      </c>
      <c r="B22">
        <v>471</v>
      </c>
      <c r="C22">
        <v>22290</v>
      </c>
      <c r="D22">
        <v>65535</v>
      </c>
    </row>
    <row r="23" spans="1:4" x14ac:dyDescent="0.2">
      <c r="B23">
        <v>419</v>
      </c>
      <c r="C23">
        <v>20846</v>
      </c>
      <c r="D23">
        <v>65535</v>
      </c>
    </row>
    <row r="24" spans="1:4" x14ac:dyDescent="0.2">
      <c r="B24">
        <v>480</v>
      </c>
      <c r="C24">
        <v>20846</v>
      </c>
      <c r="D24">
        <v>65535</v>
      </c>
    </row>
    <row r="25" spans="1:4" x14ac:dyDescent="0.2">
      <c r="B25">
        <v>430</v>
      </c>
      <c r="C25">
        <v>23613</v>
      </c>
      <c r="D25">
        <v>65535</v>
      </c>
    </row>
    <row r="26" spans="1:4" x14ac:dyDescent="0.2">
      <c r="A26" t="s">
        <v>202</v>
      </c>
      <c r="B26">
        <v>349</v>
      </c>
      <c r="C26">
        <v>21193</v>
      </c>
      <c r="D26">
        <v>65535</v>
      </c>
    </row>
    <row r="27" spans="1:4" x14ac:dyDescent="0.2">
      <c r="A27" t="s">
        <v>189</v>
      </c>
      <c r="B27">
        <v>420</v>
      </c>
      <c r="C27">
        <v>4493</v>
      </c>
      <c r="D27">
        <v>65535</v>
      </c>
    </row>
    <row r="28" spans="1:4" x14ac:dyDescent="0.2">
      <c r="B28">
        <v>440</v>
      </c>
      <c r="C28">
        <v>4974</v>
      </c>
      <c r="D28">
        <v>65535</v>
      </c>
    </row>
    <row r="29" spans="1:4" x14ac:dyDescent="0.2">
      <c r="B29">
        <v>420</v>
      </c>
      <c r="C29">
        <v>5329</v>
      </c>
      <c r="D29">
        <v>65535</v>
      </c>
    </row>
    <row r="30" spans="1:4" x14ac:dyDescent="0.2">
      <c r="B30">
        <v>226</v>
      </c>
      <c r="C30">
        <v>4180</v>
      </c>
      <c r="D30">
        <v>65535</v>
      </c>
    </row>
    <row r="31" spans="1:4" x14ac:dyDescent="0.2">
      <c r="B31">
        <v>466</v>
      </c>
      <c r="C31">
        <v>5177</v>
      </c>
      <c r="D31">
        <v>65535</v>
      </c>
    </row>
    <row r="32" spans="1:4" x14ac:dyDescent="0.2">
      <c r="A32" t="s">
        <v>191</v>
      </c>
      <c r="B32">
        <v>566</v>
      </c>
      <c r="C32">
        <v>7207</v>
      </c>
      <c r="D32">
        <v>65535</v>
      </c>
    </row>
    <row r="33" spans="1:4" x14ac:dyDescent="0.2">
      <c r="B33">
        <v>436</v>
      </c>
      <c r="C33">
        <v>6290</v>
      </c>
      <c r="D33">
        <v>65535</v>
      </c>
    </row>
    <row r="34" spans="1:4" x14ac:dyDescent="0.2">
      <c r="B34">
        <v>405</v>
      </c>
      <c r="C34">
        <v>9457</v>
      </c>
      <c r="D34">
        <v>65535</v>
      </c>
    </row>
    <row r="35" spans="1:4" x14ac:dyDescent="0.2">
      <c r="B35">
        <v>343</v>
      </c>
      <c r="C35">
        <v>6290</v>
      </c>
      <c r="D35">
        <v>65535</v>
      </c>
    </row>
    <row r="36" spans="1:4" x14ac:dyDescent="0.2">
      <c r="A36" t="s">
        <v>202</v>
      </c>
      <c r="B36">
        <v>328</v>
      </c>
      <c r="C36">
        <v>6852</v>
      </c>
      <c r="D36">
        <v>65535</v>
      </c>
    </row>
    <row r="37" spans="1:4" x14ac:dyDescent="0.2">
      <c r="A37" t="s">
        <v>203</v>
      </c>
      <c r="B37">
        <v>473</v>
      </c>
      <c r="C37">
        <v>7221</v>
      </c>
      <c r="D37">
        <v>65535</v>
      </c>
    </row>
    <row r="38" spans="1:4" x14ac:dyDescent="0.2">
      <c r="B38">
        <v>466</v>
      </c>
      <c r="C38">
        <v>7964</v>
      </c>
      <c r="D38">
        <v>65535</v>
      </c>
    </row>
    <row r="39" spans="1:4" x14ac:dyDescent="0.2">
      <c r="B39">
        <v>462</v>
      </c>
      <c r="C39">
        <v>6219</v>
      </c>
      <c r="D39">
        <v>65535</v>
      </c>
    </row>
    <row r="40" spans="1:4" x14ac:dyDescent="0.2">
      <c r="A40" t="s">
        <v>206</v>
      </c>
      <c r="B40">
        <v>398</v>
      </c>
      <c r="C40">
        <v>7931</v>
      </c>
      <c r="D40">
        <v>65535</v>
      </c>
    </row>
    <row r="42" spans="1:4" x14ac:dyDescent="0.2">
      <c r="A42" t="s">
        <v>219</v>
      </c>
      <c r="B42">
        <f>AVERAGE(B6:B40,B2:B4)</f>
        <v>406.57894736842104</v>
      </c>
    </row>
    <row r="43" spans="1:4" x14ac:dyDescent="0.2">
      <c r="A43" t="s">
        <v>220</v>
      </c>
      <c r="B43">
        <f>_xlfn.STDEV.P(B10,B40)</f>
        <v>14</v>
      </c>
    </row>
    <row r="44" spans="1:4" x14ac:dyDescent="0.2">
      <c r="A44" t="s">
        <v>235</v>
      </c>
      <c r="B44">
        <f>SUM(B2:B4,B6:B40)</f>
        <v>15450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5587-5D00-4B19-BDBA-5F673A76EF8D}">
  <dimension ref="A1:D48"/>
  <sheetViews>
    <sheetView topLeftCell="A4" workbookViewId="0">
      <selection activeCell="B44" sqref="B44"/>
    </sheetView>
  </sheetViews>
  <sheetFormatPr baseColWidth="10" defaultColWidth="8.83203125" defaultRowHeight="15" x14ac:dyDescent="0.2"/>
  <cols>
    <col min="1" max="1" width="17.83203125" customWidth="1"/>
  </cols>
  <sheetData>
    <row r="1" spans="1:4" x14ac:dyDescent="0.2">
      <c r="A1" t="s">
        <v>225</v>
      </c>
      <c r="B1" t="s">
        <v>160</v>
      </c>
      <c r="C1" t="s">
        <v>45</v>
      </c>
      <c r="D1" t="s">
        <v>46</v>
      </c>
    </row>
    <row r="2" spans="1:4" x14ac:dyDescent="0.2">
      <c r="A2" t="s">
        <v>205</v>
      </c>
      <c r="B2">
        <v>365</v>
      </c>
      <c r="C2">
        <v>12347</v>
      </c>
      <c r="D2">
        <v>65535</v>
      </c>
    </row>
    <row r="3" spans="1:4" x14ac:dyDescent="0.2">
      <c r="A3" t="s">
        <v>204</v>
      </c>
      <c r="B3">
        <v>384</v>
      </c>
      <c r="C3">
        <v>11734</v>
      </c>
      <c r="D3">
        <v>65535</v>
      </c>
    </row>
    <row r="4" spans="1:4" x14ac:dyDescent="0.2">
      <c r="A4" t="s">
        <v>199</v>
      </c>
      <c r="B4">
        <v>341</v>
      </c>
      <c r="C4">
        <v>16504</v>
      </c>
      <c r="D4">
        <v>65535</v>
      </c>
    </row>
    <row r="5" spans="1:4" x14ac:dyDescent="0.2">
      <c r="B5">
        <v>375</v>
      </c>
      <c r="C5">
        <v>13415</v>
      </c>
      <c r="D5">
        <v>65535</v>
      </c>
    </row>
    <row r="6" spans="1:4" x14ac:dyDescent="0.2">
      <c r="B6">
        <v>544</v>
      </c>
      <c r="C6">
        <v>12596</v>
      </c>
      <c r="D6">
        <v>65535</v>
      </c>
    </row>
    <row r="7" spans="1:4" x14ac:dyDescent="0.2">
      <c r="B7">
        <v>431</v>
      </c>
      <c r="C7">
        <v>14384</v>
      </c>
      <c r="D7">
        <v>65535</v>
      </c>
    </row>
    <row r="8" spans="1:4" x14ac:dyDescent="0.2">
      <c r="A8" t="s">
        <v>202</v>
      </c>
      <c r="B8">
        <v>457</v>
      </c>
      <c r="C8">
        <v>15391</v>
      </c>
      <c r="D8">
        <v>65535</v>
      </c>
    </row>
    <row r="9" spans="1:4" x14ac:dyDescent="0.2">
      <c r="A9" t="s">
        <v>194</v>
      </c>
      <c r="B9">
        <v>423</v>
      </c>
      <c r="C9">
        <v>19502</v>
      </c>
      <c r="D9">
        <v>65535</v>
      </c>
    </row>
    <row r="10" spans="1:4" x14ac:dyDescent="0.2">
      <c r="B10">
        <v>489</v>
      </c>
      <c r="C10">
        <v>19502</v>
      </c>
      <c r="D10">
        <v>65535</v>
      </c>
    </row>
    <row r="11" spans="1:4" x14ac:dyDescent="0.2">
      <c r="B11">
        <v>433</v>
      </c>
      <c r="C11">
        <v>17243</v>
      </c>
      <c r="D11">
        <v>65535</v>
      </c>
    </row>
    <row r="12" spans="1:4" x14ac:dyDescent="0.2">
      <c r="B12">
        <v>388</v>
      </c>
      <c r="C12">
        <v>14186</v>
      </c>
      <c r="D12">
        <v>65535</v>
      </c>
    </row>
    <row r="13" spans="1:4" x14ac:dyDescent="0.2">
      <c r="A13" t="s">
        <v>202</v>
      </c>
      <c r="B13">
        <v>478</v>
      </c>
      <c r="C13">
        <v>14693</v>
      </c>
      <c r="D13">
        <v>65535</v>
      </c>
    </row>
    <row r="14" spans="1:4" x14ac:dyDescent="0.2">
      <c r="A14" t="s">
        <v>195</v>
      </c>
      <c r="B14">
        <v>342</v>
      </c>
      <c r="C14">
        <v>24569</v>
      </c>
      <c r="D14">
        <v>65535</v>
      </c>
    </row>
    <row r="15" spans="1:4" x14ac:dyDescent="0.2">
      <c r="B15">
        <v>346</v>
      </c>
      <c r="C15">
        <v>25900</v>
      </c>
      <c r="D15">
        <v>65535</v>
      </c>
    </row>
    <row r="16" spans="1:4" x14ac:dyDescent="0.2">
      <c r="B16">
        <v>442</v>
      </c>
      <c r="C16">
        <v>23382</v>
      </c>
      <c r="D16">
        <v>65535</v>
      </c>
    </row>
    <row r="17" spans="1:4" x14ac:dyDescent="0.2">
      <c r="B17">
        <v>466</v>
      </c>
      <c r="C17">
        <v>27455</v>
      </c>
      <c r="D17">
        <v>65535</v>
      </c>
    </row>
    <row r="18" spans="1:4" x14ac:dyDescent="0.2">
      <c r="B18">
        <v>453</v>
      </c>
      <c r="C18">
        <v>26438</v>
      </c>
      <c r="D18">
        <v>65535</v>
      </c>
    </row>
    <row r="19" spans="1:4" x14ac:dyDescent="0.2">
      <c r="A19" t="s">
        <v>188</v>
      </c>
      <c r="B19">
        <v>386</v>
      </c>
      <c r="C19">
        <v>20508</v>
      </c>
      <c r="D19">
        <v>65535</v>
      </c>
    </row>
    <row r="20" spans="1:4" x14ac:dyDescent="0.2">
      <c r="A20" t="s">
        <v>190</v>
      </c>
      <c r="B20">
        <v>364</v>
      </c>
      <c r="C20">
        <v>20164</v>
      </c>
      <c r="D20">
        <v>65535</v>
      </c>
    </row>
    <row r="21" spans="1:4" x14ac:dyDescent="0.2">
      <c r="B21">
        <v>470</v>
      </c>
      <c r="C21">
        <v>22843</v>
      </c>
      <c r="D21">
        <v>65535</v>
      </c>
    </row>
    <row r="22" spans="1:4" x14ac:dyDescent="0.2">
      <c r="B22">
        <f>454+58</f>
        <v>512</v>
      </c>
      <c r="C22">
        <v>21583</v>
      </c>
      <c r="D22">
        <v>65535</v>
      </c>
    </row>
    <row r="23" spans="1:4" x14ac:dyDescent="0.2">
      <c r="B23">
        <f>389+34</f>
        <v>423</v>
      </c>
      <c r="C23">
        <v>17990</v>
      </c>
      <c r="D23">
        <v>65535</v>
      </c>
    </row>
    <row r="24" spans="1:4" x14ac:dyDescent="0.2">
      <c r="A24" t="s">
        <v>188</v>
      </c>
      <c r="B24">
        <f>354+54</f>
        <v>408</v>
      </c>
      <c r="C24">
        <v>22301</v>
      </c>
      <c r="D24">
        <v>65535</v>
      </c>
    </row>
    <row r="25" spans="1:4" x14ac:dyDescent="0.2">
      <c r="A25" t="s">
        <v>197</v>
      </c>
      <c r="B25">
        <f>298+26</f>
        <v>324</v>
      </c>
      <c r="C25">
        <v>24417</v>
      </c>
      <c r="D25">
        <v>65535</v>
      </c>
    </row>
    <row r="26" spans="1:4" x14ac:dyDescent="0.2">
      <c r="B26">
        <f>504+59</f>
        <v>563</v>
      </c>
      <c r="C26">
        <v>22010</v>
      </c>
      <c r="D26">
        <v>65535</v>
      </c>
    </row>
    <row r="27" spans="1:4" x14ac:dyDescent="0.2">
      <c r="B27">
        <f>415+57</f>
        <v>472</v>
      </c>
      <c r="C27">
        <v>21574</v>
      </c>
      <c r="D27">
        <v>65535</v>
      </c>
    </row>
    <row r="28" spans="1:4" x14ac:dyDescent="0.2">
      <c r="B28">
        <f>489+57</f>
        <v>546</v>
      </c>
      <c r="C28">
        <v>20070</v>
      </c>
      <c r="D28">
        <v>65535</v>
      </c>
    </row>
    <row r="29" spans="1:4" x14ac:dyDescent="0.2">
      <c r="A29" t="s">
        <v>202</v>
      </c>
      <c r="B29">
        <f>483+75</f>
        <v>558</v>
      </c>
      <c r="C29">
        <v>20469</v>
      </c>
      <c r="D29">
        <v>65535</v>
      </c>
    </row>
    <row r="30" spans="1:4" x14ac:dyDescent="0.2">
      <c r="A30" t="s">
        <v>189</v>
      </c>
      <c r="B30">
        <f>566</f>
        <v>566</v>
      </c>
      <c r="C30">
        <v>10395</v>
      </c>
      <c r="D30">
        <v>65535</v>
      </c>
    </row>
    <row r="31" spans="1:4" x14ac:dyDescent="0.2">
      <c r="B31">
        <v>533</v>
      </c>
      <c r="C31">
        <v>15984</v>
      </c>
      <c r="D31">
        <v>65535</v>
      </c>
    </row>
    <row r="32" spans="1:4" x14ac:dyDescent="0.2">
      <c r="B32">
        <v>465</v>
      </c>
      <c r="C32">
        <v>13030</v>
      </c>
      <c r="D32">
        <v>65535</v>
      </c>
    </row>
    <row r="33" spans="1:4" x14ac:dyDescent="0.2">
      <c r="A33" t="s">
        <v>206</v>
      </c>
      <c r="B33">
        <v>532</v>
      </c>
      <c r="C33">
        <v>14881</v>
      </c>
      <c r="D33">
        <v>65535</v>
      </c>
    </row>
    <row r="34" spans="1:4" x14ac:dyDescent="0.2">
      <c r="A34" t="s">
        <v>202</v>
      </c>
      <c r="B34">
        <v>408</v>
      </c>
      <c r="C34">
        <v>13948</v>
      </c>
      <c r="D34">
        <v>65535</v>
      </c>
    </row>
    <row r="35" spans="1:4" x14ac:dyDescent="0.2">
      <c r="A35" t="s">
        <v>191</v>
      </c>
      <c r="B35">
        <v>578</v>
      </c>
      <c r="C35">
        <v>12257</v>
      </c>
      <c r="D35">
        <v>65535</v>
      </c>
    </row>
    <row r="36" spans="1:4" x14ac:dyDescent="0.2">
      <c r="B36">
        <f>556+68</f>
        <v>624</v>
      </c>
      <c r="C36">
        <v>17739</v>
      </c>
      <c r="D36">
        <v>65535</v>
      </c>
    </row>
    <row r="37" spans="1:4" x14ac:dyDescent="0.2">
      <c r="B37">
        <f>319+75</f>
        <v>394</v>
      </c>
      <c r="C37">
        <v>12317</v>
      </c>
      <c r="D37">
        <v>65535</v>
      </c>
    </row>
    <row r="38" spans="1:4" x14ac:dyDescent="0.2">
      <c r="B38">
        <f>505+53</f>
        <v>558</v>
      </c>
      <c r="C38">
        <v>17462</v>
      </c>
      <c r="D38">
        <v>65535</v>
      </c>
    </row>
    <row r="39" spans="1:4" x14ac:dyDescent="0.2">
      <c r="A39" t="s">
        <v>202</v>
      </c>
      <c r="B39">
        <f>524+53</f>
        <v>577</v>
      </c>
      <c r="C39">
        <v>21051</v>
      </c>
      <c r="D39">
        <v>65535</v>
      </c>
    </row>
    <row r="40" spans="1:4" x14ac:dyDescent="0.2">
      <c r="A40" t="s">
        <v>209</v>
      </c>
      <c r="B40">
        <f>608+117</f>
        <v>725</v>
      </c>
      <c r="C40">
        <v>21051</v>
      </c>
      <c r="D40">
        <v>65535</v>
      </c>
    </row>
    <row r="41" spans="1:4" x14ac:dyDescent="0.2">
      <c r="B41">
        <f>518+56</f>
        <v>574</v>
      </c>
      <c r="C41">
        <v>20888</v>
      </c>
      <c r="D41">
        <v>65535</v>
      </c>
    </row>
    <row r="42" spans="1:4" x14ac:dyDescent="0.2">
      <c r="B42">
        <f>534+49</f>
        <v>583</v>
      </c>
      <c r="C42">
        <v>17447</v>
      </c>
      <c r="D42">
        <v>65535</v>
      </c>
    </row>
    <row r="43" spans="1:4" x14ac:dyDescent="0.2">
      <c r="B43">
        <f>585+97</f>
        <v>682</v>
      </c>
      <c r="C43">
        <v>14392</v>
      </c>
      <c r="D43">
        <v>65535</v>
      </c>
    </row>
    <row r="44" spans="1:4" x14ac:dyDescent="0.2">
      <c r="A44" t="s">
        <v>202</v>
      </c>
      <c r="B44">
        <v>601</v>
      </c>
      <c r="C44">
        <v>17494</v>
      </c>
      <c r="D44">
        <v>65535</v>
      </c>
    </row>
    <row r="46" spans="1:4" x14ac:dyDescent="0.2">
      <c r="A46" t="s">
        <v>219</v>
      </c>
      <c r="B46">
        <f>AVERAGE(B2:B44)</f>
        <v>478.67441860465118</v>
      </c>
    </row>
    <row r="47" spans="1:4" x14ac:dyDescent="0.2">
      <c r="A47" t="s">
        <v>220</v>
      </c>
      <c r="B47">
        <f>_xlfn.STDEV.P(B2,B44)</f>
        <v>118</v>
      </c>
    </row>
    <row r="48" spans="1:4" x14ac:dyDescent="0.2">
      <c r="A48" t="s">
        <v>235</v>
      </c>
      <c r="B48">
        <f>SUM(B2:B44)</f>
        <v>20583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D96A-3471-40B3-A2B7-34AE1F6CD07A}">
  <dimension ref="A1:D40"/>
  <sheetViews>
    <sheetView workbookViewId="0">
      <selection activeCell="B40" sqref="B40"/>
    </sheetView>
  </sheetViews>
  <sheetFormatPr baseColWidth="10" defaultColWidth="8.83203125" defaultRowHeight="15" x14ac:dyDescent="0.2"/>
  <cols>
    <col min="1" max="1" width="14.33203125" customWidth="1"/>
  </cols>
  <sheetData>
    <row r="1" spans="1:4" x14ac:dyDescent="0.2">
      <c r="A1" t="s">
        <v>224</v>
      </c>
      <c r="B1" t="s">
        <v>160</v>
      </c>
      <c r="C1" t="s">
        <v>161</v>
      </c>
      <c r="D1" t="s">
        <v>46</v>
      </c>
    </row>
    <row r="2" spans="1:4" x14ac:dyDescent="0.2">
      <c r="A2" t="s">
        <v>205</v>
      </c>
      <c r="B2">
        <f>312+27</f>
        <v>339</v>
      </c>
      <c r="C2">
        <v>14499</v>
      </c>
      <c r="D2">
        <v>65535</v>
      </c>
    </row>
    <row r="3" spans="1:4" x14ac:dyDescent="0.2">
      <c r="B3">
        <f>391+16</f>
        <v>407</v>
      </c>
      <c r="C3">
        <v>12218</v>
      </c>
      <c r="D3">
        <v>65535</v>
      </c>
    </row>
    <row r="4" spans="1:4" x14ac:dyDescent="0.2">
      <c r="B4">
        <f>385+60</f>
        <v>445</v>
      </c>
      <c r="C4">
        <v>10124</v>
      </c>
      <c r="D4">
        <v>65535</v>
      </c>
    </row>
    <row r="5" spans="1:4" x14ac:dyDescent="0.2">
      <c r="A5" t="s">
        <v>206</v>
      </c>
      <c r="B5">
        <f>445+80</f>
        <v>525</v>
      </c>
      <c r="C5">
        <v>11910</v>
      </c>
      <c r="D5">
        <v>65535</v>
      </c>
    </row>
    <row r="6" spans="1:4" x14ac:dyDescent="0.2">
      <c r="A6" t="s">
        <v>199</v>
      </c>
      <c r="B6">
        <f>356+25</f>
        <v>381</v>
      </c>
      <c r="C6">
        <v>15197</v>
      </c>
      <c r="D6">
        <v>65535</v>
      </c>
    </row>
    <row r="7" spans="1:4" x14ac:dyDescent="0.2">
      <c r="B7">
        <f>448+57</f>
        <v>505</v>
      </c>
      <c r="C7">
        <v>11603</v>
      </c>
      <c r="D7">
        <v>65535</v>
      </c>
    </row>
    <row r="8" spans="1:4" x14ac:dyDescent="0.2">
      <c r="B8">
        <f>497+43</f>
        <v>540</v>
      </c>
      <c r="C8">
        <v>12756</v>
      </c>
      <c r="D8">
        <v>65535</v>
      </c>
    </row>
    <row r="9" spans="1:4" x14ac:dyDescent="0.2">
      <c r="B9">
        <f>495+58</f>
        <v>553</v>
      </c>
      <c r="C9">
        <v>13242</v>
      </c>
      <c r="D9">
        <v>65535</v>
      </c>
    </row>
    <row r="10" spans="1:4" x14ac:dyDescent="0.2">
      <c r="A10" t="s">
        <v>202</v>
      </c>
      <c r="B10">
        <f>495+55</f>
        <v>550</v>
      </c>
      <c r="C10">
        <v>13497</v>
      </c>
      <c r="D10">
        <v>65535</v>
      </c>
    </row>
    <row r="11" spans="1:4" x14ac:dyDescent="0.2">
      <c r="A11" t="s">
        <v>194</v>
      </c>
      <c r="B11">
        <f>364+25</f>
        <v>389</v>
      </c>
      <c r="C11">
        <v>14536</v>
      </c>
      <c r="D11">
        <v>65535</v>
      </c>
    </row>
    <row r="12" spans="1:4" x14ac:dyDescent="0.2">
      <c r="B12">
        <f>481+24</f>
        <v>505</v>
      </c>
      <c r="C12">
        <v>16762</v>
      </c>
      <c r="D12">
        <v>65535</v>
      </c>
    </row>
    <row r="13" spans="1:4" x14ac:dyDescent="0.2">
      <c r="B13">
        <v>545</v>
      </c>
      <c r="C13">
        <v>14668</v>
      </c>
      <c r="D13">
        <v>65535</v>
      </c>
    </row>
    <row r="14" spans="1:4" x14ac:dyDescent="0.2">
      <c r="B14">
        <f>437+57</f>
        <v>494</v>
      </c>
      <c r="C14">
        <v>15450</v>
      </c>
      <c r="D14">
        <v>65535</v>
      </c>
    </row>
    <row r="15" spans="1:4" x14ac:dyDescent="0.2">
      <c r="A15" t="s">
        <v>202</v>
      </c>
      <c r="B15">
        <v>369</v>
      </c>
      <c r="C15">
        <v>13134</v>
      </c>
      <c r="D15">
        <v>65535</v>
      </c>
    </row>
    <row r="16" spans="1:4" x14ac:dyDescent="0.2">
      <c r="A16" t="s">
        <v>195</v>
      </c>
      <c r="B16">
        <f>427+38</f>
        <v>465</v>
      </c>
      <c r="C16">
        <v>14214</v>
      </c>
      <c r="D16">
        <v>65535</v>
      </c>
    </row>
    <row r="17" spans="1:4" x14ac:dyDescent="0.2">
      <c r="B17">
        <v>463</v>
      </c>
      <c r="C17">
        <v>17410</v>
      </c>
      <c r="D17">
        <v>65535</v>
      </c>
    </row>
    <row r="18" spans="1:4" x14ac:dyDescent="0.2">
      <c r="B18">
        <v>494</v>
      </c>
      <c r="C18">
        <v>11603</v>
      </c>
      <c r="D18">
        <v>65535</v>
      </c>
    </row>
    <row r="19" spans="1:4" x14ac:dyDescent="0.2">
      <c r="B19">
        <v>484</v>
      </c>
      <c r="C19">
        <v>10995</v>
      </c>
      <c r="D19">
        <v>65535</v>
      </c>
    </row>
    <row r="20" spans="1:4" x14ac:dyDescent="0.2">
      <c r="B20">
        <v>448</v>
      </c>
      <c r="C20">
        <v>9679</v>
      </c>
      <c r="D20">
        <v>65535</v>
      </c>
    </row>
    <row r="21" spans="1:4" x14ac:dyDescent="0.2">
      <c r="A21" t="s">
        <v>188</v>
      </c>
      <c r="B21">
        <v>479</v>
      </c>
      <c r="C21">
        <v>13972</v>
      </c>
      <c r="D21">
        <v>65535</v>
      </c>
    </row>
    <row r="22" spans="1:4" x14ac:dyDescent="0.2">
      <c r="A22" t="s">
        <v>197</v>
      </c>
      <c r="B22">
        <v>503</v>
      </c>
      <c r="C22">
        <v>10192</v>
      </c>
      <c r="D22">
        <v>65535</v>
      </c>
    </row>
    <row r="23" spans="1:4" x14ac:dyDescent="0.2">
      <c r="B23">
        <v>440</v>
      </c>
      <c r="C23">
        <v>9364</v>
      </c>
      <c r="D23">
        <v>65535</v>
      </c>
    </row>
    <row r="24" spans="1:4" x14ac:dyDescent="0.2">
      <c r="B24">
        <v>558</v>
      </c>
      <c r="C24">
        <v>8328</v>
      </c>
      <c r="D24">
        <v>65535</v>
      </c>
    </row>
    <row r="25" spans="1:4" x14ac:dyDescent="0.2">
      <c r="B25">
        <v>489</v>
      </c>
      <c r="C25">
        <v>7272</v>
      </c>
      <c r="D25">
        <v>65535</v>
      </c>
    </row>
    <row r="26" spans="1:4" x14ac:dyDescent="0.2">
      <c r="B26">
        <v>445</v>
      </c>
      <c r="C26">
        <v>8328</v>
      </c>
      <c r="D26">
        <v>65535</v>
      </c>
    </row>
    <row r="27" spans="1:4" x14ac:dyDescent="0.2">
      <c r="B27">
        <v>402</v>
      </c>
      <c r="C27">
        <v>10094</v>
      </c>
      <c r="D27">
        <v>65535</v>
      </c>
    </row>
    <row r="28" spans="1:4" x14ac:dyDescent="0.2">
      <c r="A28" t="s">
        <v>189</v>
      </c>
      <c r="B28">
        <f>447+36</f>
        <v>483</v>
      </c>
      <c r="C28">
        <v>28163</v>
      </c>
      <c r="D28">
        <v>65535</v>
      </c>
    </row>
    <row r="29" spans="1:4" x14ac:dyDescent="0.2">
      <c r="B29">
        <v>394</v>
      </c>
      <c r="C29">
        <v>31367</v>
      </c>
      <c r="D29">
        <v>65535</v>
      </c>
    </row>
    <row r="30" spans="1:4" x14ac:dyDescent="0.2">
      <c r="B30">
        <v>538</v>
      </c>
      <c r="C30">
        <v>22975</v>
      </c>
      <c r="D30">
        <v>65535</v>
      </c>
    </row>
    <row r="31" spans="1:4" x14ac:dyDescent="0.2">
      <c r="B31">
        <v>507</v>
      </c>
      <c r="C31">
        <v>25653</v>
      </c>
      <c r="D31">
        <v>65535</v>
      </c>
    </row>
    <row r="32" spans="1:4" x14ac:dyDescent="0.2">
      <c r="B32">
        <f>468+37</f>
        <v>505</v>
      </c>
      <c r="C32">
        <v>25022</v>
      </c>
      <c r="D32">
        <v>65535</v>
      </c>
    </row>
    <row r="33" spans="1:4" x14ac:dyDescent="0.2">
      <c r="A33" t="s">
        <v>188</v>
      </c>
      <c r="B33">
        <v>627</v>
      </c>
      <c r="C33">
        <v>16338</v>
      </c>
      <c r="D33">
        <v>65535</v>
      </c>
    </row>
    <row r="34" spans="1:4" x14ac:dyDescent="0.2">
      <c r="A34" t="s">
        <v>191</v>
      </c>
      <c r="B34">
        <v>156</v>
      </c>
      <c r="C34">
        <v>21019</v>
      </c>
      <c r="D34">
        <v>65535</v>
      </c>
    </row>
    <row r="35" spans="1:4" x14ac:dyDescent="0.2">
      <c r="A35" t="s">
        <v>204</v>
      </c>
      <c r="B35">
        <v>160</v>
      </c>
      <c r="C35">
        <v>24636</v>
      </c>
      <c r="D35">
        <v>65535</v>
      </c>
    </row>
    <row r="36" spans="1:4" x14ac:dyDescent="0.2">
      <c r="A36" t="s">
        <v>210</v>
      </c>
      <c r="B36">
        <v>521</v>
      </c>
      <c r="C36">
        <v>26485</v>
      </c>
      <c r="D36">
        <v>65535</v>
      </c>
    </row>
    <row r="38" spans="1:4" x14ac:dyDescent="0.2">
      <c r="A38" t="s">
        <v>219</v>
      </c>
      <c r="B38">
        <f>AVERAGE(B2:B36)</f>
        <v>460.22857142857146</v>
      </c>
    </row>
    <row r="39" spans="1:4" x14ac:dyDescent="0.2">
      <c r="A39" t="s">
        <v>220</v>
      </c>
      <c r="B39">
        <f>_xlfn.STDEV.P(B6,B36)</f>
        <v>70</v>
      </c>
    </row>
    <row r="40" spans="1:4" x14ac:dyDescent="0.2">
      <c r="A40" t="s">
        <v>235</v>
      </c>
      <c r="B40">
        <f>SUM(B2:B36)</f>
        <v>16108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B361-2752-4521-820E-AD9C00693EB2}">
  <dimension ref="A1:D23"/>
  <sheetViews>
    <sheetView workbookViewId="0">
      <selection activeCell="B23" sqref="B23"/>
    </sheetView>
  </sheetViews>
  <sheetFormatPr baseColWidth="10" defaultColWidth="8.83203125" defaultRowHeight="15" x14ac:dyDescent="0.2"/>
  <sheetData>
    <row r="1" spans="1:4" x14ac:dyDescent="0.2">
      <c r="A1" t="s">
        <v>223</v>
      </c>
      <c r="C1" t="s">
        <v>214</v>
      </c>
      <c r="D1" t="s">
        <v>215</v>
      </c>
    </row>
    <row r="2" spans="1:4" x14ac:dyDescent="0.2">
      <c r="A2" t="s">
        <v>199</v>
      </c>
      <c r="B2">
        <v>148</v>
      </c>
      <c r="C2">
        <v>25428</v>
      </c>
      <c r="D2">
        <v>65535</v>
      </c>
    </row>
    <row r="3" spans="1:4" x14ac:dyDescent="0.2">
      <c r="A3" t="s">
        <v>204</v>
      </c>
      <c r="B3">
        <v>270</v>
      </c>
      <c r="C3">
        <v>25438</v>
      </c>
      <c r="D3">
        <v>65535</v>
      </c>
    </row>
    <row r="4" spans="1:4" x14ac:dyDescent="0.2">
      <c r="A4" t="s">
        <v>194</v>
      </c>
      <c r="B4">
        <v>375</v>
      </c>
      <c r="C4">
        <v>29650</v>
      </c>
      <c r="D4">
        <v>65535</v>
      </c>
    </row>
    <row r="5" spans="1:4" x14ac:dyDescent="0.2">
      <c r="B5">
        <f>376+13</f>
        <v>389</v>
      </c>
      <c r="C5">
        <v>28540</v>
      </c>
      <c r="D5">
        <v>65535</v>
      </c>
    </row>
    <row r="6" spans="1:4" x14ac:dyDescent="0.2">
      <c r="B6">
        <v>446</v>
      </c>
      <c r="C6">
        <v>22835</v>
      </c>
      <c r="D6">
        <v>65535</v>
      </c>
    </row>
    <row r="7" spans="1:4" x14ac:dyDescent="0.2">
      <c r="B7">
        <v>433</v>
      </c>
      <c r="C7">
        <v>27563</v>
      </c>
      <c r="D7">
        <v>65535</v>
      </c>
    </row>
    <row r="8" spans="1:4" x14ac:dyDescent="0.2">
      <c r="A8" t="s">
        <v>202</v>
      </c>
      <c r="B8">
        <v>405</v>
      </c>
      <c r="C8">
        <v>20098</v>
      </c>
      <c r="D8">
        <v>65535</v>
      </c>
    </row>
    <row r="9" spans="1:4" x14ac:dyDescent="0.2">
      <c r="A9" t="s">
        <v>195</v>
      </c>
      <c r="B9">
        <v>396</v>
      </c>
      <c r="C9">
        <v>51545</v>
      </c>
      <c r="D9">
        <v>65535</v>
      </c>
    </row>
    <row r="10" spans="1:4" x14ac:dyDescent="0.2">
      <c r="B10">
        <v>399</v>
      </c>
      <c r="C10">
        <v>38391</v>
      </c>
      <c r="D10">
        <v>65535</v>
      </c>
    </row>
    <row r="11" spans="1:4" x14ac:dyDescent="0.2">
      <c r="B11">
        <v>345</v>
      </c>
      <c r="C11">
        <v>43551</v>
      </c>
      <c r="D11">
        <v>65535</v>
      </c>
    </row>
    <row r="12" spans="1:4" x14ac:dyDescent="0.2">
      <c r="B12">
        <v>395</v>
      </c>
      <c r="C12">
        <v>28737</v>
      </c>
      <c r="D12">
        <v>65535</v>
      </c>
    </row>
    <row r="13" spans="1:4" x14ac:dyDescent="0.2">
      <c r="A13" t="s">
        <v>202</v>
      </c>
      <c r="B13">
        <v>288</v>
      </c>
      <c r="C13">
        <v>39328</v>
      </c>
      <c r="D13">
        <v>65535</v>
      </c>
    </row>
    <row r="14" spans="1:4" x14ac:dyDescent="0.2">
      <c r="A14" t="s">
        <v>190</v>
      </c>
      <c r="B14">
        <v>389</v>
      </c>
      <c r="C14">
        <v>46900</v>
      </c>
      <c r="D14">
        <v>65535</v>
      </c>
    </row>
    <row r="15" spans="1:4" x14ac:dyDescent="0.2">
      <c r="B15">
        <v>432</v>
      </c>
      <c r="C15">
        <v>43800</v>
      </c>
      <c r="D15">
        <v>65535</v>
      </c>
    </row>
    <row r="16" spans="1:4" x14ac:dyDescent="0.2">
      <c r="B16">
        <v>427</v>
      </c>
      <c r="C16">
        <v>41754</v>
      </c>
      <c r="D16">
        <v>65535</v>
      </c>
    </row>
    <row r="17" spans="1:4" x14ac:dyDescent="0.2">
      <c r="B17">
        <v>364</v>
      </c>
      <c r="C17">
        <v>29792</v>
      </c>
      <c r="D17">
        <v>65535</v>
      </c>
    </row>
    <row r="18" spans="1:4" x14ac:dyDescent="0.2">
      <c r="B18">
        <v>444</v>
      </c>
      <c r="C18">
        <v>31519</v>
      </c>
      <c r="D18">
        <v>65535</v>
      </c>
    </row>
    <row r="19" spans="1:4" x14ac:dyDescent="0.2">
      <c r="B19">
        <v>387</v>
      </c>
      <c r="C19">
        <v>10671</v>
      </c>
      <c r="D19">
        <v>65535</v>
      </c>
    </row>
    <row r="21" spans="1:4" x14ac:dyDescent="0.2">
      <c r="A21" t="s">
        <v>219</v>
      </c>
      <c r="B21">
        <f>AVERAGE(B2:B19)</f>
        <v>374</v>
      </c>
    </row>
    <row r="22" spans="1:4" x14ac:dyDescent="0.2">
      <c r="A22" t="s">
        <v>220</v>
      </c>
      <c r="B22">
        <f>_xlfn.STDEV.P(B2,B19)</f>
        <v>119.5</v>
      </c>
    </row>
    <row r="23" spans="1:4" x14ac:dyDescent="0.2">
      <c r="A23" t="s">
        <v>235</v>
      </c>
      <c r="B23">
        <f>SUM(B2:B19)</f>
        <v>6732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3521-633D-475F-8DEF-417A17D1F6BE}">
  <dimension ref="A1:D46"/>
  <sheetViews>
    <sheetView workbookViewId="0">
      <selection activeCell="C46" sqref="C46"/>
    </sheetView>
  </sheetViews>
  <sheetFormatPr baseColWidth="10" defaultColWidth="8.83203125" defaultRowHeight="15" x14ac:dyDescent="0.2"/>
  <cols>
    <col min="1" max="1" width="17.6640625" customWidth="1"/>
  </cols>
  <sheetData>
    <row r="1" spans="1:4" x14ac:dyDescent="0.2">
      <c r="A1" t="s">
        <v>222</v>
      </c>
      <c r="B1" t="s">
        <v>160</v>
      </c>
      <c r="C1" t="s">
        <v>45</v>
      </c>
      <c r="D1" t="s">
        <v>46</v>
      </c>
    </row>
    <row r="2" spans="1:4" x14ac:dyDescent="0.2">
      <c r="A2" t="s">
        <v>205</v>
      </c>
      <c r="B2">
        <v>115</v>
      </c>
      <c r="D2">
        <v>65535</v>
      </c>
    </row>
    <row r="3" spans="1:4" x14ac:dyDescent="0.2">
      <c r="A3" t="s">
        <v>199</v>
      </c>
      <c r="B3">
        <v>372</v>
      </c>
      <c r="C3">
        <v>29735</v>
      </c>
      <c r="D3">
        <v>65535</v>
      </c>
    </row>
    <row r="4" spans="1:4" x14ac:dyDescent="0.2">
      <c r="B4">
        <f>370+47</f>
        <v>417</v>
      </c>
      <c r="C4">
        <v>28765</v>
      </c>
      <c r="D4">
        <v>65535</v>
      </c>
    </row>
    <row r="5" spans="1:4" x14ac:dyDescent="0.2">
      <c r="A5" t="s">
        <v>193</v>
      </c>
      <c r="B5">
        <v>504</v>
      </c>
      <c r="C5">
        <v>28406</v>
      </c>
      <c r="D5">
        <v>65535</v>
      </c>
    </row>
    <row r="6" spans="1:4" x14ac:dyDescent="0.2">
      <c r="A6" t="s">
        <v>194</v>
      </c>
      <c r="B6">
        <v>502</v>
      </c>
      <c r="C6">
        <v>31748</v>
      </c>
      <c r="D6">
        <v>65535</v>
      </c>
    </row>
    <row r="7" spans="1:4" x14ac:dyDescent="0.2">
      <c r="B7">
        <v>384</v>
      </c>
      <c r="C7">
        <v>27841</v>
      </c>
      <c r="D7">
        <v>65535</v>
      </c>
    </row>
    <row r="8" spans="1:4" x14ac:dyDescent="0.2">
      <c r="B8">
        <v>441</v>
      </c>
      <c r="C8">
        <v>27850</v>
      </c>
      <c r="D8">
        <v>65535</v>
      </c>
    </row>
    <row r="9" spans="1:4" x14ac:dyDescent="0.2">
      <c r="B9">
        <v>440</v>
      </c>
      <c r="C9">
        <v>18951</v>
      </c>
      <c r="D9">
        <v>65535</v>
      </c>
    </row>
    <row r="10" spans="1:4" x14ac:dyDescent="0.2">
      <c r="A10" t="s">
        <v>202</v>
      </c>
      <c r="B10">
        <v>434</v>
      </c>
      <c r="C10">
        <v>28238</v>
      </c>
      <c r="D10">
        <v>65535</v>
      </c>
    </row>
    <row r="11" spans="1:4" x14ac:dyDescent="0.2">
      <c r="A11" t="s">
        <v>195</v>
      </c>
      <c r="B11">
        <v>425</v>
      </c>
      <c r="C11">
        <v>28324</v>
      </c>
      <c r="D11">
        <v>65535</v>
      </c>
    </row>
    <row r="12" spans="1:4" x14ac:dyDescent="0.2">
      <c r="B12">
        <v>605</v>
      </c>
      <c r="C12">
        <v>29741</v>
      </c>
      <c r="D12">
        <v>65535</v>
      </c>
    </row>
    <row r="13" spans="1:4" x14ac:dyDescent="0.2">
      <c r="B13">
        <v>601</v>
      </c>
      <c r="C13">
        <v>32024</v>
      </c>
      <c r="D13">
        <v>65535</v>
      </c>
    </row>
    <row r="14" spans="1:4" x14ac:dyDescent="0.2">
      <c r="B14">
        <v>533</v>
      </c>
      <c r="C14">
        <v>32024</v>
      </c>
      <c r="D14">
        <v>65535</v>
      </c>
    </row>
    <row r="15" spans="1:4" x14ac:dyDescent="0.2">
      <c r="A15" t="s">
        <v>202</v>
      </c>
      <c r="B15">
        <v>458</v>
      </c>
      <c r="C15">
        <v>28250</v>
      </c>
      <c r="D15">
        <v>65535</v>
      </c>
    </row>
    <row r="16" spans="1:4" x14ac:dyDescent="0.2">
      <c r="A16" t="s">
        <v>190</v>
      </c>
      <c r="B16">
        <v>526</v>
      </c>
      <c r="C16">
        <v>29740</v>
      </c>
      <c r="D16">
        <v>65535</v>
      </c>
    </row>
    <row r="17" spans="1:4" x14ac:dyDescent="0.2">
      <c r="B17">
        <v>500</v>
      </c>
      <c r="C17">
        <v>31071</v>
      </c>
      <c r="D17">
        <v>65535</v>
      </c>
    </row>
    <row r="18" spans="1:4" x14ac:dyDescent="0.2">
      <c r="B18">
        <v>464</v>
      </c>
      <c r="C18">
        <v>31556</v>
      </c>
      <c r="D18">
        <v>65535</v>
      </c>
    </row>
    <row r="19" spans="1:4" x14ac:dyDescent="0.2">
      <c r="B19">
        <v>382</v>
      </c>
      <c r="C19">
        <v>29004</v>
      </c>
      <c r="D19">
        <v>65535</v>
      </c>
    </row>
    <row r="20" spans="1:4" x14ac:dyDescent="0.2">
      <c r="B20">
        <v>489</v>
      </c>
      <c r="C20">
        <v>29404</v>
      </c>
      <c r="D20">
        <v>65535</v>
      </c>
    </row>
    <row r="21" spans="1:4" x14ac:dyDescent="0.2">
      <c r="A21" t="s">
        <v>188</v>
      </c>
      <c r="B21">
        <v>438</v>
      </c>
      <c r="C21">
        <v>29284</v>
      </c>
      <c r="D21">
        <v>65535</v>
      </c>
    </row>
    <row r="22" spans="1:4" x14ac:dyDescent="0.2">
      <c r="A22" t="s">
        <v>197</v>
      </c>
      <c r="B22">
        <v>486</v>
      </c>
      <c r="C22">
        <v>23762</v>
      </c>
      <c r="D22">
        <v>65535</v>
      </c>
    </row>
    <row r="23" spans="1:4" x14ac:dyDescent="0.2">
      <c r="B23">
        <v>438</v>
      </c>
      <c r="C23">
        <v>23881</v>
      </c>
      <c r="D23">
        <v>65535</v>
      </c>
    </row>
    <row r="24" spans="1:4" x14ac:dyDescent="0.2">
      <c r="B24">
        <v>271</v>
      </c>
      <c r="C24">
        <v>21870</v>
      </c>
      <c r="D24">
        <v>65535</v>
      </c>
    </row>
    <row r="25" spans="1:4" x14ac:dyDescent="0.2">
      <c r="B25">
        <v>474</v>
      </c>
      <c r="C25">
        <v>23079</v>
      </c>
      <c r="D25">
        <v>65535</v>
      </c>
    </row>
    <row r="26" spans="1:4" x14ac:dyDescent="0.2">
      <c r="B26">
        <v>481</v>
      </c>
      <c r="C26">
        <v>24397</v>
      </c>
      <c r="D26">
        <v>65535</v>
      </c>
    </row>
    <row r="27" spans="1:4" x14ac:dyDescent="0.2">
      <c r="A27" t="s">
        <v>188</v>
      </c>
      <c r="B27">
        <f>457+27</f>
        <v>484</v>
      </c>
      <c r="C27">
        <v>24764</v>
      </c>
      <c r="D27">
        <v>65535</v>
      </c>
    </row>
    <row r="28" spans="1:4" x14ac:dyDescent="0.2">
      <c r="A28" t="s">
        <v>189</v>
      </c>
      <c r="B28">
        <v>534</v>
      </c>
      <c r="C28">
        <v>19574</v>
      </c>
      <c r="D28">
        <v>65535</v>
      </c>
    </row>
    <row r="29" spans="1:4" x14ac:dyDescent="0.2">
      <c r="B29">
        <v>405</v>
      </c>
      <c r="C29">
        <v>18567</v>
      </c>
      <c r="D29">
        <v>65535</v>
      </c>
    </row>
    <row r="30" spans="1:4" x14ac:dyDescent="0.2">
      <c r="B30">
        <v>490</v>
      </c>
      <c r="C30">
        <v>24308</v>
      </c>
      <c r="D30">
        <v>65535</v>
      </c>
    </row>
    <row r="31" spans="1:4" x14ac:dyDescent="0.2">
      <c r="B31">
        <v>336</v>
      </c>
      <c r="C31">
        <v>21672</v>
      </c>
      <c r="D31">
        <v>65535</v>
      </c>
    </row>
    <row r="32" spans="1:4" x14ac:dyDescent="0.2">
      <c r="A32" t="s">
        <v>202</v>
      </c>
      <c r="B32">
        <v>341</v>
      </c>
      <c r="C32">
        <v>22939</v>
      </c>
      <c r="D32">
        <v>65535</v>
      </c>
    </row>
    <row r="33" spans="1:4" x14ac:dyDescent="0.2">
      <c r="A33" t="s">
        <v>191</v>
      </c>
      <c r="B33">
        <v>451</v>
      </c>
      <c r="C33">
        <v>13114</v>
      </c>
      <c r="D33">
        <v>65535</v>
      </c>
    </row>
    <row r="34" spans="1:4" x14ac:dyDescent="0.2">
      <c r="B34">
        <v>474</v>
      </c>
      <c r="C34">
        <v>13956</v>
      </c>
      <c r="D34">
        <v>65535</v>
      </c>
    </row>
    <row r="35" spans="1:4" x14ac:dyDescent="0.2">
      <c r="B35">
        <v>484</v>
      </c>
      <c r="C35">
        <v>16235</v>
      </c>
      <c r="D35">
        <v>65535</v>
      </c>
    </row>
    <row r="36" spans="1:4" x14ac:dyDescent="0.2">
      <c r="B36">
        <v>502</v>
      </c>
      <c r="C36">
        <v>16252</v>
      </c>
      <c r="D36">
        <v>65535</v>
      </c>
    </row>
    <row r="37" spans="1:4" x14ac:dyDescent="0.2">
      <c r="B37">
        <v>438</v>
      </c>
      <c r="C37">
        <v>14666</v>
      </c>
      <c r="D37">
        <v>65535</v>
      </c>
    </row>
    <row r="38" spans="1:4" x14ac:dyDescent="0.2">
      <c r="A38" t="s">
        <v>188</v>
      </c>
      <c r="B38">
        <v>336</v>
      </c>
      <c r="C38">
        <v>13404</v>
      </c>
      <c r="D38">
        <v>65535</v>
      </c>
    </row>
    <row r="39" spans="1:4" x14ac:dyDescent="0.2">
      <c r="A39" t="s">
        <v>203</v>
      </c>
      <c r="B39">
        <v>612</v>
      </c>
      <c r="C39">
        <v>13312</v>
      </c>
      <c r="D39">
        <v>65535</v>
      </c>
    </row>
    <row r="40" spans="1:4" x14ac:dyDescent="0.2">
      <c r="B40">
        <v>531</v>
      </c>
      <c r="C40">
        <v>14019</v>
      </c>
      <c r="D40">
        <v>65535</v>
      </c>
    </row>
    <row r="41" spans="1:4" x14ac:dyDescent="0.2">
      <c r="B41">
        <v>430</v>
      </c>
      <c r="C41">
        <v>13820</v>
      </c>
      <c r="D41">
        <v>65535</v>
      </c>
    </row>
    <row r="42" spans="1:4" x14ac:dyDescent="0.2">
      <c r="A42" t="s">
        <v>206</v>
      </c>
      <c r="B42">
        <v>457</v>
      </c>
      <c r="C42">
        <v>13196</v>
      </c>
      <c r="D42">
        <v>65535</v>
      </c>
    </row>
    <row r="44" spans="1:4" x14ac:dyDescent="0.2">
      <c r="A44" t="s">
        <v>219</v>
      </c>
      <c r="B44">
        <f>AVERAGE(B2:B42)</f>
        <v>450.85365853658539</v>
      </c>
    </row>
    <row r="45" spans="1:4" x14ac:dyDescent="0.2">
      <c r="A45" t="s">
        <v>220</v>
      </c>
      <c r="B45">
        <f>_xlfn.STDEV.P(B25,B42)</f>
        <v>8.5</v>
      </c>
    </row>
    <row r="46" spans="1:4" x14ac:dyDescent="0.2">
      <c r="A46" t="s">
        <v>235</v>
      </c>
      <c r="B46">
        <f>SUM(B2:B42)</f>
        <v>18485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9EB4-F5FA-4AEE-98EF-7EB9BB98070B}">
  <dimension ref="A1:D49"/>
  <sheetViews>
    <sheetView tabSelected="1" workbookViewId="0">
      <selection activeCell="B49" sqref="B49"/>
    </sheetView>
  </sheetViews>
  <sheetFormatPr baseColWidth="10" defaultColWidth="8.83203125" defaultRowHeight="15" x14ac:dyDescent="0.2"/>
  <cols>
    <col min="1" max="1" width="14.33203125" customWidth="1"/>
  </cols>
  <sheetData>
    <row r="1" spans="1:4" x14ac:dyDescent="0.2">
      <c r="A1" t="s">
        <v>211</v>
      </c>
      <c r="B1" t="s">
        <v>160</v>
      </c>
      <c r="C1" t="s">
        <v>161</v>
      </c>
      <c r="D1" t="s">
        <v>46</v>
      </c>
    </row>
    <row r="2" spans="1:4" x14ac:dyDescent="0.2">
      <c r="A2" t="s">
        <v>199</v>
      </c>
      <c r="B2">
        <v>383</v>
      </c>
      <c r="C2">
        <v>16379</v>
      </c>
      <c r="D2">
        <v>65535</v>
      </c>
    </row>
    <row r="3" spans="1:4" x14ac:dyDescent="0.2">
      <c r="A3" t="s">
        <v>204</v>
      </c>
      <c r="B3">
        <v>498</v>
      </c>
      <c r="C3">
        <v>15908</v>
      </c>
      <c r="D3">
        <v>65535</v>
      </c>
    </row>
    <row r="4" spans="1:4" x14ac:dyDescent="0.2">
      <c r="A4" t="s">
        <v>194</v>
      </c>
      <c r="B4">
        <v>457</v>
      </c>
      <c r="C4">
        <v>15374</v>
      </c>
      <c r="D4">
        <v>65535</v>
      </c>
    </row>
    <row r="5" spans="1:4" x14ac:dyDescent="0.2">
      <c r="B5">
        <v>385</v>
      </c>
      <c r="C5">
        <v>20511</v>
      </c>
      <c r="D5">
        <v>65535</v>
      </c>
    </row>
    <row r="6" spans="1:4" x14ac:dyDescent="0.2">
      <c r="B6">
        <v>398</v>
      </c>
      <c r="C6">
        <v>12052</v>
      </c>
      <c r="D6">
        <v>65535</v>
      </c>
    </row>
    <row r="7" spans="1:4" x14ac:dyDescent="0.2">
      <c r="A7" t="s">
        <v>206</v>
      </c>
      <c r="B7">
        <v>412</v>
      </c>
      <c r="C7">
        <v>12052</v>
      </c>
      <c r="D7">
        <v>65535</v>
      </c>
    </row>
    <row r="8" spans="1:4" x14ac:dyDescent="0.2">
      <c r="A8" t="s">
        <v>195</v>
      </c>
      <c r="B8">
        <f>343+27</f>
        <v>370</v>
      </c>
      <c r="C8">
        <v>20101</v>
      </c>
      <c r="D8">
        <v>65535</v>
      </c>
    </row>
    <row r="9" spans="1:4" x14ac:dyDescent="0.2">
      <c r="B9">
        <v>460</v>
      </c>
      <c r="C9">
        <v>23073</v>
      </c>
      <c r="D9">
        <v>65535</v>
      </c>
    </row>
    <row r="10" spans="1:4" x14ac:dyDescent="0.2">
      <c r="B10">
        <v>428</v>
      </c>
      <c r="C10">
        <v>20071</v>
      </c>
      <c r="D10">
        <v>65535</v>
      </c>
    </row>
    <row r="11" spans="1:4" x14ac:dyDescent="0.2">
      <c r="B11">
        <v>384</v>
      </c>
      <c r="C11">
        <v>14201</v>
      </c>
      <c r="D11">
        <v>65535</v>
      </c>
    </row>
    <row r="12" spans="1:4" x14ac:dyDescent="0.2">
      <c r="A12" t="s">
        <v>202</v>
      </c>
      <c r="B12">
        <f>474+137</f>
        <v>611</v>
      </c>
      <c r="C12">
        <v>16382</v>
      </c>
      <c r="D12">
        <v>65535</v>
      </c>
    </row>
    <row r="13" spans="1:4" x14ac:dyDescent="0.2">
      <c r="A13" t="s">
        <v>190</v>
      </c>
      <c r="B13">
        <f>333+54</f>
        <v>387</v>
      </c>
      <c r="C13">
        <v>8122</v>
      </c>
      <c r="D13">
        <v>65535</v>
      </c>
    </row>
    <row r="14" spans="1:4" x14ac:dyDescent="0.2">
      <c r="B14">
        <v>530</v>
      </c>
      <c r="C14">
        <v>20303</v>
      </c>
      <c r="D14">
        <v>65535</v>
      </c>
    </row>
    <row r="15" spans="1:4" x14ac:dyDescent="0.2">
      <c r="B15">
        <v>150</v>
      </c>
      <c r="C15">
        <v>7967</v>
      </c>
      <c r="D15">
        <v>65535</v>
      </c>
    </row>
    <row r="16" spans="1:4" x14ac:dyDescent="0.2">
      <c r="B16">
        <f>290+48</f>
        <v>338</v>
      </c>
      <c r="C16">
        <v>17774</v>
      </c>
      <c r="D16">
        <v>65535</v>
      </c>
    </row>
    <row r="17" spans="1:4" x14ac:dyDescent="0.2">
      <c r="A17" t="s">
        <v>202</v>
      </c>
      <c r="B17">
        <v>447</v>
      </c>
      <c r="C17">
        <v>19273</v>
      </c>
      <c r="D17">
        <v>65535</v>
      </c>
    </row>
    <row r="18" spans="1:4" x14ac:dyDescent="0.2">
      <c r="A18" t="s">
        <v>197</v>
      </c>
      <c r="B18">
        <v>445</v>
      </c>
      <c r="C18">
        <v>17843</v>
      </c>
      <c r="D18">
        <v>65535</v>
      </c>
    </row>
    <row r="19" spans="1:4" x14ac:dyDescent="0.2">
      <c r="B19">
        <v>511</v>
      </c>
      <c r="C19">
        <v>16261</v>
      </c>
      <c r="D19">
        <v>65535</v>
      </c>
    </row>
    <row r="20" spans="1:4" x14ac:dyDescent="0.2">
      <c r="B20">
        <v>411</v>
      </c>
      <c r="C20">
        <v>23302</v>
      </c>
      <c r="D20">
        <v>65535</v>
      </c>
    </row>
    <row r="21" spans="1:4" x14ac:dyDescent="0.2">
      <c r="B21">
        <v>313</v>
      </c>
      <c r="C21">
        <v>16033</v>
      </c>
      <c r="D21">
        <v>65535</v>
      </c>
    </row>
    <row r="22" spans="1:4" x14ac:dyDescent="0.2">
      <c r="A22" t="s">
        <v>202</v>
      </c>
      <c r="B22">
        <v>360</v>
      </c>
      <c r="C22">
        <v>17843</v>
      </c>
      <c r="D22">
        <v>65535</v>
      </c>
    </row>
    <row r="23" spans="1:4" x14ac:dyDescent="0.2">
      <c r="A23" t="s">
        <v>189</v>
      </c>
      <c r="B23">
        <v>352</v>
      </c>
      <c r="C23">
        <v>15713</v>
      </c>
      <c r="D23">
        <v>65535</v>
      </c>
    </row>
    <row r="24" spans="1:4" x14ac:dyDescent="0.2">
      <c r="B24">
        <v>385</v>
      </c>
      <c r="C24">
        <v>11372</v>
      </c>
      <c r="D24">
        <v>65535</v>
      </c>
    </row>
    <row r="25" spans="1:4" x14ac:dyDescent="0.2">
      <c r="B25">
        <v>480</v>
      </c>
      <c r="C25">
        <v>19770</v>
      </c>
      <c r="D25">
        <v>65535</v>
      </c>
    </row>
    <row r="26" spans="1:4" x14ac:dyDescent="0.2">
      <c r="B26">
        <v>437</v>
      </c>
      <c r="C26">
        <v>10596</v>
      </c>
      <c r="D26">
        <v>65535</v>
      </c>
    </row>
    <row r="27" spans="1:4" x14ac:dyDescent="0.2">
      <c r="B27">
        <v>456</v>
      </c>
      <c r="C27">
        <v>8881</v>
      </c>
      <c r="D27">
        <v>65535</v>
      </c>
    </row>
    <row r="28" spans="1:4" x14ac:dyDescent="0.2">
      <c r="A28" t="s">
        <v>188</v>
      </c>
      <c r="B28">
        <v>463</v>
      </c>
      <c r="C28">
        <v>10308</v>
      </c>
      <c r="D28">
        <v>65535</v>
      </c>
    </row>
    <row r="29" spans="1:4" x14ac:dyDescent="0.2">
      <c r="A29" t="s">
        <v>191</v>
      </c>
      <c r="B29">
        <v>426</v>
      </c>
      <c r="C29">
        <v>11021</v>
      </c>
      <c r="D29">
        <v>65535</v>
      </c>
    </row>
    <row r="30" spans="1:4" x14ac:dyDescent="0.2">
      <c r="B30">
        <v>417</v>
      </c>
      <c r="C30">
        <v>15175</v>
      </c>
      <c r="D30">
        <v>65535</v>
      </c>
    </row>
    <row r="31" spans="1:4" x14ac:dyDescent="0.2">
      <c r="B31">
        <v>489</v>
      </c>
      <c r="C31">
        <v>11708</v>
      </c>
      <c r="D31">
        <v>65535</v>
      </c>
    </row>
    <row r="32" spans="1:4" x14ac:dyDescent="0.2">
      <c r="B32">
        <v>423</v>
      </c>
      <c r="C32">
        <v>12068</v>
      </c>
      <c r="D32">
        <v>65535</v>
      </c>
    </row>
    <row r="33" spans="1:4" x14ac:dyDescent="0.2">
      <c r="B33">
        <v>374</v>
      </c>
      <c r="C33">
        <v>12864</v>
      </c>
      <c r="D33">
        <v>65535</v>
      </c>
    </row>
    <row r="34" spans="1:4" x14ac:dyDescent="0.2">
      <c r="B34">
        <f>318+23</f>
        <v>341</v>
      </c>
      <c r="C34">
        <v>8816</v>
      </c>
      <c r="D34">
        <v>65535</v>
      </c>
    </row>
    <row r="35" spans="1:4" x14ac:dyDescent="0.2">
      <c r="A35" t="s">
        <v>203</v>
      </c>
      <c r="B35">
        <v>395</v>
      </c>
      <c r="C35">
        <v>6921</v>
      </c>
      <c r="D35">
        <v>65535</v>
      </c>
    </row>
    <row r="36" spans="1:4" x14ac:dyDescent="0.2">
      <c r="B36">
        <v>394</v>
      </c>
      <c r="C36">
        <v>8411</v>
      </c>
      <c r="D36">
        <v>65535</v>
      </c>
    </row>
    <row r="37" spans="1:4" x14ac:dyDescent="0.2">
      <c r="B37">
        <v>470</v>
      </c>
      <c r="C37">
        <v>7686</v>
      </c>
      <c r="D37">
        <v>65535</v>
      </c>
    </row>
    <row r="38" spans="1:4" x14ac:dyDescent="0.2">
      <c r="B38">
        <v>434</v>
      </c>
      <c r="C38">
        <v>8277</v>
      </c>
      <c r="D38">
        <v>65535</v>
      </c>
    </row>
    <row r="39" spans="1:4" x14ac:dyDescent="0.2">
      <c r="B39">
        <v>278</v>
      </c>
      <c r="C39">
        <v>10639</v>
      </c>
      <c r="D39">
        <v>65535</v>
      </c>
    </row>
    <row r="40" spans="1:4" x14ac:dyDescent="0.2">
      <c r="A40" t="s">
        <v>188</v>
      </c>
      <c r="B40">
        <f>345+27</f>
        <v>372</v>
      </c>
      <c r="C40">
        <v>8547</v>
      </c>
      <c r="D40">
        <v>65535</v>
      </c>
    </row>
    <row r="41" spans="1:4" x14ac:dyDescent="0.2">
      <c r="A41" t="s">
        <v>210</v>
      </c>
      <c r="B41">
        <v>618</v>
      </c>
      <c r="C41">
        <v>18214</v>
      </c>
      <c r="D41">
        <v>65535</v>
      </c>
    </row>
    <row r="42" spans="1:4" x14ac:dyDescent="0.2">
      <c r="B42">
        <v>618</v>
      </c>
      <c r="C42">
        <v>14377</v>
      </c>
      <c r="D42">
        <v>65535</v>
      </c>
    </row>
    <row r="43" spans="1:4" x14ac:dyDescent="0.2">
      <c r="B43">
        <v>467</v>
      </c>
      <c r="C43">
        <v>9771</v>
      </c>
      <c r="D43">
        <v>65535</v>
      </c>
    </row>
    <row r="44" spans="1:4" x14ac:dyDescent="0.2">
      <c r="B44">
        <v>441</v>
      </c>
      <c r="C44">
        <v>11546</v>
      </c>
      <c r="D44">
        <v>65535</v>
      </c>
    </row>
    <row r="45" spans="1:4" x14ac:dyDescent="0.2">
      <c r="A45" t="s">
        <v>202</v>
      </c>
      <c r="B45">
        <v>575</v>
      </c>
      <c r="C45">
        <v>10274</v>
      </c>
      <c r="D45">
        <v>65535</v>
      </c>
    </row>
    <row r="47" spans="1:4" x14ac:dyDescent="0.2">
      <c r="A47" t="s">
        <v>221</v>
      </c>
      <c r="B47">
        <f>AVERAGE(B2:B45)</f>
        <v>426.88636363636363</v>
      </c>
    </row>
    <row r="48" spans="1:4" x14ac:dyDescent="0.2">
      <c r="A48" t="s">
        <v>78</v>
      </c>
      <c r="B48">
        <f>_xlfn.STDEV.P(B2:B45)</f>
        <v>86.027272607187797</v>
      </c>
    </row>
    <row r="49" spans="1:2" x14ac:dyDescent="0.2">
      <c r="A49" t="s">
        <v>235</v>
      </c>
      <c r="B49">
        <f>SUM(B2:B45)</f>
        <v>18783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2EE4-062A-4542-9619-6712C5521A67}">
  <dimension ref="A1:D49"/>
  <sheetViews>
    <sheetView topLeftCell="A10" workbookViewId="0">
      <selection activeCell="B49" sqref="B49"/>
    </sheetView>
  </sheetViews>
  <sheetFormatPr baseColWidth="10" defaultColWidth="8.83203125" defaultRowHeight="15" x14ac:dyDescent="0.2"/>
  <cols>
    <col min="1" max="1" width="18.1640625" customWidth="1"/>
  </cols>
  <sheetData>
    <row r="1" spans="1:4" x14ac:dyDescent="0.2">
      <c r="A1" t="s">
        <v>212</v>
      </c>
      <c r="B1" t="s">
        <v>160</v>
      </c>
      <c r="C1" t="s">
        <v>161</v>
      </c>
      <c r="D1" t="s">
        <v>46</v>
      </c>
    </row>
    <row r="2" spans="1:4" x14ac:dyDescent="0.2">
      <c r="A2" t="s">
        <v>205</v>
      </c>
      <c r="B2">
        <f>442+35</f>
        <v>477</v>
      </c>
      <c r="C2">
        <v>13796</v>
      </c>
      <c r="D2">
        <v>65535</v>
      </c>
    </row>
    <row r="3" spans="1:4" x14ac:dyDescent="0.2">
      <c r="A3" t="s">
        <v>204</v>
      </c>
      <c r="B3">
        <f>507+45</f>
        <v>552</v>
      </c>
      <c r="C3">
        <v>12418</v>
      </c>
      <c r="D3">
        <v>65535</v>
      </c>
    </row>
    <row r="4" spans="1:4" x14ac:dyDescent="0.2">
      <c r="A4" t="s">
        <v>199</v>
      </c>
      <c r="B4">
        <v>436</v>
      </c>
      <c r="C4">
        <v>12518</v>
      </c>
      <c r="D4">
        <v>65535</v>
      </c>
    </row>
    <row r="5" spans="1:4" x14ac:dyDescent="0.2">
      <c r="B5">
        <v>555</v>
      </c>
      <c r="C5">
        <v>15187</v>
      </c>
      <c r="D5">
        <v>65535</v>
      </c>
    </row>
    <row r="6" spans="1:4" x14ac:dyDescent="0.2">
      <c r="B6">
        <v>533</v>
      </c>
      <c r="C6">
        <v>14767</v>
      </c>
      <c r="D6">
        <v>65535</v>
      </c>
    </row>
    <row r="7" spans="1:4" x14ac:dyDescent="0.2">
      <c r="B7">
        <v>510</v>
      </c>
      <c r="C7">
        <v>14881</v>
      </c>
      <c r="D7">
        <v>65535</v>
      </c>
    </row>
    <row r="8" spans="1:4" x14ac:dyDescent="0.2">
      <c r="A8" t="s">
        <v>202</v>
      </c>
      <c r="B8">
        <v>371</v>
      </c>
      <c r="C8">
        <v>21104</v>
      </c>
      <c r="D8">
        <v>65535</v>
      </c>
    </row>
    <row r="9" spans="1:4" x14ac:dyDescent="0.2">
      <c r="A9" t="s">
        <v>194</v>
      </c>
      <c r="B9">
        <v>488</v>
      </c>
      <c r="C9">
        <v>10931</v>
      </c>
      <c r="D9">
        <v>65535</v>
      </c>
    </row>
    <row r="10" spans="1:4" x14ac:dyDescent="0.2">
      <c r="B10">
        <v>545</v>
      </c>
      <c r="C10">
        <v>16977</v>
      </c>
      <c r="D10">
        <v>65535</v>
      </c>
    </row>
    <row r="11" spans="1:4" x14ac:dyDescent="0.2">
      <c r="B11">
        <f>547+54</f>
        <v>601</v>
      </c>
      <c r="C11">
        <v>14678</v>
      </c>
      <c r="D11">
        <v>65535</v>
      </c>
    </row>
    <row r="12" spans="1:4" x14ac:dyDescent="0.2">
      <c r="B12">
        <f>526+34</f>
        <v>560</v>
      </c>
      <c r="C12">
        <v>13123</v>
      </c>
      <c r="D12">
        <v>65535</v>
      </c>
    </row>
    <row r="13" spans="1:4" x14ac:dyDescent="0.2">
      <c r="B13">
        <v>522</v>
      </c>
      <c r="C13">
        <v>20023</v>
      </c>
      <c r="D13">
        <v>65535</v>
      </c>
    </row>
    <row r="14" spans="1:4" x14ac:dyDescent="0.2">
      <c r="A14" t="s">
        <v>188</v>
      </c>
      <c r="B14">
        <v>525</v>
      </c>
      <c r="C14">
        <v>11661</v>
      </c>
      <c r="D14">
        <v>65535</v>
      </c>
    </row>
    <row r="15" spans="1:4" x14ac:dyDescent="0.2">
      <c r="A15" t="s">
        <v>195</v>
      </c>
      <c r="B15">
        <v>506</v>
      </c>
      <c r="C15">
        <v>16948</v>
      </c>
      <c r="D15">
        <v>65535</v>
      </c>
    </row>
    <row r="16" spans="1:4" x14ac:dyDescent="0.2">
      <c r="B16">
        <v>564</v>
      </c>
      <c r="C16">
        <v>14799</v>
      </c>
      <c r="D16">
        <v>65535</v>
      </c>
    </row>
    <row r="17" spans="1:4" x14ac:dyDescent="0.2">
      <c r="B17">
        <f>520+43</f>
        <v>563</v>
      </c>
      <c r="C17">
        <v>10297</v>
      </c>
      <c r="D17">
        <v>65535</v>
      </c>
    </row>
    <row r="18" spans="1:4" x14ac:dyDescent="0.2">
      <c r="B18">
        <f>526+45</f>
        <v>571</v>
      </c>
      <c r="C18">
        <v>11603</v>
      </c>
      <c r="D18">
        <v>65535</v>
      </c>
    </row>
    <row r="19" spans="1:4" x14ac:dyDescent="0.2">
      <c r="B19">
        <v>334</v>
      </c>
      <c r="C19">
        <v>9910</v>
      </c>
      <c r="D19">
        <v>65535</v>
      </c>
    </row>
    <row r="20" spans="1:4" x14ac:dyDescent="0.2">
      <c r="A20" t="s">
        <v>188</v>
      </c>
      <c r="B20">
        <v>512</v>
      </c>
      <c r="C20">
        <v>13298</v>
      </c>
      <c r="D20">
        <v>65535</v>
      </c>
    </row>
    <row r="21" spans="1:4" x14ac:dyDescent="0.2">
      <c r="A21" t="s">
        <v>190</v>
      </c>
      <c r="B21">
        <f>418+26</f>
        <v>444</v>
      </c>
      <c r="C21">
        <v>17627</v>
      </c>
      <c r="D21">
        <v>65535</v>
      </c>
    </row>
    <row r="22" spans="1:4" x14ac:dyDescent="0.2">
      <c r="B22">
        <v>507</v>
      </c>
      <c r="C22">
        <v>20923</v>
      </c>
      <c r="D22">
        <v>65535</v>
      </c>
    </row>
    <row r="23" spans="1:4" x14ac:dyDescent="0.2">
      <c r="B23">
        <v>551</v>
      </c>
      <c r="C23">
        <v>20645</v>
      </c>
      <c r="D23">
        <v>65535</v>
      </c>
    </row>
    <row r="24" spans="1:4" x14ac:dyDescent="0.2">
      <c r="B24">
        <v>439</v>
      </c>
      <c r="C24">
        <v>12362</v>
      </c>
      <c r="D24">
        <v>65535</v>
      </c>
    </row>
    <row r="25" spans="1:4" x14ac:dyDescent="0.2">
      <c r="B25">
        <v>356</v>
      </c>
      <c r="C25">
        <v>15874</v>
      </c>
      <c r="D25">
        <v>65535</v>
      </c>
    </row>
    <row r="26" spans="1:4" x14ac:dyDescent="0.2">
      <c r="A26" t="s">
        <v>188</v>
      </c>
      <c r="B26">
        <v>488</v>
      </c>
      <c r="C26">
        <v>28550</v>
      </c>
      <c r="D26">
        <v>65535</v>
      </c>
    </row>
    <row r="27" spans="1:4" x14ac:dyDescent="0.2">
      <c r="A27" t="s">
        <v>197</v>
      </c>
      <c r="B27">
        <v>447</v>
      </c>
      <c r="C27">
        <v>28102</v>
      </c>
      <c r="D27">
        <v>65535</v>
      </c>
    </row>
    <row r="28" spans="1:4" x14ac:dyDescent="0.2">
      <c r="B28">
        <v>568</v>
      </c>
      <c r="C28">
        <v>23647</v>
      </c>
      <c r="D28">
        <v>65535</v>
      </c>
    </row>
    <row r="29" spans="1:4" x14ac:dyDescent="0.2">
      <c r="B29">
        <v>508</v>
      </c>
      <c r="C29">
        <v>32974</v>
      </c>
      <c r="D29">
        <v>65535</v>
      </c>
    </row>
    <row r="30" spans="1:4" x14ac:dyDescent="0.2">
      <c r="B30">
        <v>503</v>
      </c>
      <c r="C30">
        <v>29432</v>
      </c>
      <c r="D30">
        <v>65535</v>
      </c>
    </row>
    <row r="31" spans="1:4" x14ac:dyDescent="0.2">
      <c r="B31">
        <v>437</v>
      </c>
      <c r="C31">
        <v>27930</v>
      </c>
      <c r="D31">
        <v>65535</v>
      </c>
    </row>
    <row r="32" spans="1:4" x14ac:dyDescent="0.2">
      <c r="A32" t="s">
        <v>188</v>
      </c>
      <c r="B32">
        <v>503</v>
      </c>
      <c r="C32">
        <v>28550</v>
      </c>
      <c r="D32">
        <v>65535</v>
      </c>
    </row>
    <row r="33" spans="1:4" x14ac:dyDescent="0.2">
      <c r="A33" t="s">
        <v>189</v>
      </c>
      <c r="B33">
        <v>645</v>
      </c>
      <c r="C33">
        <v>29007</v>
      </c>
      <c r="D33">
        <v>65535</v>
      </c>
    </row>
    <row r="34" spans="1:4" x14ac:dyDescent="0.2">
      <c r="B34">
        <v>463</v>
      </c>
      <c r="C34">
        <v>28535</v>
      </c>
      <c r="D34">
        <v>65535</v>
      </c>
    </row>
    <row r="35" spans="1:4" x14ac:dyDescent="0.2">
      <c r="B35">
        <v>494</v>
      </c>
      <c r="C35">
        <v>29244</v>
      </c>
      <c r="D35">
        <v>65535</v>
      </c>
    </row>
    <row r="36" spans="1:4" x14ac:dyDescent="0.2">
      <c r="B36">
        <v>424</v>
      </c>
      <c r="C36">
        <v>27224</v>
      </c>
      <c r="D36">
        <v>65535</v>
      </c>
    </row>
    <row r="37" spans="1:4" x14ac:dyDescent="0.2">
      <c r="B37">
        <v>360</v>
      </c>
      <c r="C37">
        <v>27811</v>
      </c>
      <c r="D37">
        <v>65535</v>
      </c>
    </row>
    <row r="38" spans="1:4" x14ac:dyDescent="0.2">
      <c r="A38" t="s">
        <v>188</v>
      </c>
      <c r="B38">
        <v>460</v>
      </c>
      <c r="C38">
        <v>27811</v>
      </c>
      <c r="D38">
        <v>65535</v>
      </c>
    </row>
    <row r="39" spans="1:4" x14ac:dyDescent="0.2">
      <c r="A39" t="s">
        <v>191</v>
      </c>
      <c r="B39">
        <v>712</v>
      </c>
      <c r="C39">
        <v>31998</v>
      </c>
      <c r="D39">
        <v>65535</v>
      </c>
    </row>
    <row r="40" spans="1:4" x14ac:dyDescent="0.2">
      <c r="B40">
        <v>613</v>
      </c>
      <c r="C40">
        <v>24148</v>
      </c>
    </row>
    <row r="41" spans="1:4" x14ac:dyDescent="0.2">
      <c r="B41">
        <v>503</v>
      </c>
      <c r="C41">
        <v>29910</v>
      </c>
    </row>
    <row r="42" spans="1:4" x14ac:dyDescent="0.2">
      <c r="B42">
        <v>484</v>
      </c>
      <c r="C42">
        <v>29770</v>
      </c>
    </row>
    <row r="43" spans="1:4" x14ac:dyDescent="0.2">
      <c r="A43" t="s">
        <v>202</v>
      </c>
      <c r="B43">
        <v>602</v>
      </c>
      <c r="C43">
        <v>29145</v>
      </c>
    </row>
    <row r="44" spans="1:4" x14ac:dyDescent="0.2">
      <c r="A44" t="s">
        <v>203</v>
      </c>
      <c r="B44">
        <v>704</v>
      </c>
      <c r="C44">
        <v>29716</v>
      </c>
    </row>
    <row r="45" spans="1:4" x14ac:dyDescent="0.2">
      <c r="A45" t="s">
        <v>204</v>
      </c>
      <c r="B45">
        <v>602</v>
      </c>
      <c r="C45">
        <v>29698</v>
      </c>
    </row>
    <row r="47" spans="1:4" x14ac:dyDescent="0.2">
      <c r="A47" t="s">
        <v>221</v>
      </c>
      <c r="B47">
        <f>AVERAGE(B2:B45)</f>
        <v>512.31818181818187</v>
      </c>
    </row>
    <row r="48" spans="1:4" x14ac:dyDescent="0.2">
      <c r="A48" t="s">
        <v>43</v>
      </c>
      <c r="B48">
        <f>_xlfn.STDEV.P(B2:B45)</f>
        <v>81.339292955572191</v>
      </c>
    </row>
    <row r="49" spans="1:2" x14ac:dyDescent="0.2">
      <c r="A49" t="s">
        <v>235</v>
      </c>
      <c r="B49">
        <f>SUM(B2:B45)</f>
        <v>22542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0712-4B54-4656-B4D0-9501A981863D}">
  <dimension ref="A1:D43"/>
  <sheetViews>
    <sheetView workbookViewId="0">
      <selection activeCell="B43" sqref="B43"/>
    </sheetView>
  </sheetViews>
  <sheetFormatPr baseColWidth="10" defaultColWidth="8.83203125" defaultRowHeight="15" x14ac:dyDescent="0.2"/>
  <cols>
    <col min="1" max="1" width="16.33203125" customWidth="1"/>
  </cols>
  <sheetData>
    <row r="1" spans="1:4" x14ac:dyDescent="0.2">
      <c r="A1" t="s">
        <v>213</v>
      </c>
      <c r="B1" t="s">
        <v>160</v>
      </c>
      <c r="C1" t="s">
        <v>45</v>
      </c>
      <c r="D1" t="s">
        <v>46</v>
      </c>
    </row>
    <row r="2" spans="1:4" x14ac:dyDescent="0.2">
      <c r="A2" t="s">
        <v>205</v>
      </c>
      <c r="B2">
        <v>454</v>
      </c>
      <c r="C2">
        <v>15164</v>
      </c>
      <c r="D2">
        <v>65535</v>
      </c>
    </row>
    <row r="3" spans="1:4" x14ac:dyDescent="0.2">
      <c r="B3">
        <f>375+34</f>
        <v>409</v>
      </c>
      <c r="C3">
        <v>15579</v>
      </c>
      <c r="D3">
        <v>65535</v>
      </c>
    </row>
    <row r="4" spans="1:4" x14ac:dyDescent="0.2">
      <c r="A4" t="s">
        <v>193</v>
      </c>
      <c r="B4">
        <v>380</v>
      </c>
      <c r="C4">
        <v>18262</v>
      </c>
      <c r="D4">
        <v>65535</v>
      </c>
    </row>
    <row r="5" spans="1:4" x14ac:dyDescent="0.2">
      <c r="A5" t="s">
        <v>199</v>
      </c>
      <c r="B5">
        <f>336+15</f>
        <v>351</v>
      </c>
      <c r="C5">
        <v>26766</v>
      </c>
      <c r="D5">
        <v>65535</v>
      </c>
    </row>
    <row r="6" spans="1:4" x14ac:dyDescent="0.2">
      <c r="B6">
        <v>438</v>
      </c>
      <c r="C6">
        <v>27432</v>
      </c>
      <c r="D6">
        <v>65535</v>
      </c>
    </row>
    <row r="7" spans="1:4" x14ac:dyDescent="0.2">
      <c r="B7">
        <v>447</v>
      </c>
      <c r="C7">
        <v>30160</v>
      </c>
      <c r="D7">
        <v>65535</v>
      </c>
    </row>
    <row r="8" spans="1:4" x14ac:dyDescent="0.2">
      <c r="B8">
        <v>460</v>
      </c>
      <c r="C8">
        <v>24318</v>
      </c>
      <c r="D8">
        <v>65535</v>
      </c>
    </row>
    <row r="9" spans="1:4" x14ac:dyDescent="0.2">
      <c r="A9" t="s">
        <v>202</v>
      </c>
      <c r="B9">
        <v>406</v>
      </c>
      <c r="C9">
        <v>21088</v>
      </c>
      <c r="D9">
        <v>65535</v>
      </c>
    </row>
    <row r="10" spans="1:4" x14ac:dyDescent="0.2">
      <c r="A10" t="s">
        <v>194</v>
      </c>
      <c r="B10">
        <f>357+68</f>
        <v>425</v>
      </c>
      <c r="C10">
        <v>16777</v>
      </c>
      <c r="D10">
        <v>65535</v>
      </c>
    </row>
    <row r="11" spans="1:4" x14ac:dyDescent="0.2">
      <c r="B11">
        <v>433</v>
      </c>
      <c r="C11">
        <v>24704</v>
      </c>
      <c r="D11">
        <v>65535</v>
      </c>
    </row>
    <row r="12" spans="1:4" x14ac:dyDescent="0.2">
      <c r="B12">
        <v>504</v>
      </c>
      <c r="C12">
        <v>22811</v>
      </c>
      <c r="D12">
        <v>65535</v>
      </c>
    </row>
    <row r="13" spans="1:4" x14ac:dyDescent="0.2">
      <c r="B13">
        <v>376</v>
      </c>
      <c r="C13">
        <v>21495</v>
      </c>
      <c r="D13">
        <v>65535</v>
      </c>
    </row>
    <row r="14" spans="1:4" x14ac:dyDescent="0.2">
      <c r="A14" t="s">
        <v>202</v>
      </c>
      <c r="B14">
        <v>402</v>
      </c>
      <c r="C14">
        <v>18961</v>
      </c>
      <c r="D14">
        <v>65535</v>
      </c>
    </row>
    <row r="15" spans="1:4" x14ac:dyDescent="0.2">
      <c r="A15" t="s">
        <v>195</v>
      </c>
      <c r="B15">
        <v>456</v>
      </c>
      <c r="C15">
        <v>25287</v>
      </c>
      <c r="D15">
        <v>65535</v>
      </c>
    </row>
    <row r="16" spans="1:4" x14ac:dyDescent="0.2">
      <c r="B16">
        <f>386+29</f>
        <v>415</v>
      </c>
      <c r="C16">
        <v>26265</v>
      </c>
      <c r="D16">
        <v>65535</v>
      </c>
    </row>
    <row r="17" spans="1:4" x14ac:dyDescent="0.2">
      <c r="B17">
        <v>441</v>
      </c>
      <c r="C17">
        <v>22394</v>
      </c>
      <c r="D17">
        <v>65535</v>
      </c>
    </row>
    <row r="18" spans="1:4" x14ac:dyDescent="0.2">
      <c r="B18">
        <f>378+34</f>
        <v>412</v>
      </c>
      <c r="C18">
        <v>24433</v>
      </c>
      <c r="D18">
        <v>65535</v>
      </c>
    </row>
    <row r="19" spans="1:4" x14ac:dyDescent="0.2">
      <c r="A19" t="s">
        <v>202</v>
      </c>
      <c r="B19">
        <v>354</v>
      </c>
      <c r="C19">
        <v>24433</v>
      </c>
      <c r="D19">
        <v>65535</v>
      </c>
    </row>
    <row r="20" spans="1:4" x14ac:dyDescent="0.2">
      <c r="A20" t="s">
        <v>197</v>
      </c>
      <c r="B20">
        <v>480</v>
      </c>
      <c r="C20">
        <v>7480</v>
      </c>
      <c r="D20">
        <v>65535</v>
      </c>
    </row>
    <row r="21" spans="1:4" x14ac:dyDescent="0.2">
      <c r="B21">
        <f>338+28</f>
        <v>366</v>
      </c>
      <c r="C21">
        <v>25183</v>
      </c>
      <c r="D21">
        <v>65535</v>
      </c>
    </row>
    <row r="22" spans="1:4" x14ac:dyDescent="0.2">
      <c r="B22">
        <f>424+45</f>
        <v>469</v>
      </c>
      <c r="C22">
        <v>23874</v>
      </c>
      <c r="D22">
        <v>65535</v>
      </c>
    </row>
    <row r="23" spans="1:4" x14ac:dyDescent="0.2">
      <c r="B23">
        <v>434</v>
      </c>
      <c r="C23">
        <v>29353</v>
      </c>
      <c r="D23">
        <v>65535</v>
      </c>
    </row>
    <row r="24" spans="1:4" x14ac:dyDescent="0.2">
      <c r="B24">
        <v>398</v>
      </c>
      <c r="C24">
        <v>24195</v>
      </c>
      <c r="D24">
        <v>65535</v>
      </c>
    </row>
    <row r="25" spans="1:4" x14ac:dyDescent="0.2">
      <c r="A25" t="s">
        <v>188</v>
      </c>
      <c r="B25">
        <v>397</v>
      </c>
      <c r="C25">
        <v>17171</v>
      </c>
      <c r="D25">
        <v>65535</v>
      </c>
    </row>
    <row r="26" spans="1:4" x14ac:dyDescent="0.2">
      <c r="A26" t="s">
        <v>189</v>
      </c>
      <c r="B26">
        <v>415</v>
      </c>
      <c r="C26">
        <v>22279</v>
      </c>
      <c r="D26">
        <v>65535</v>
      </c>
    </row>
    <row r="27" spans="1:4" x14ac:dyDescent="0.2">
      <c r="B27">
        <f>418+31</f>
        <v>449</v>
      </c>
      <c r="C27">
        <v>28302</v>
      </c>
      <c r="D27">
        <v>65535</v>
      </c>
    </row>
    <row r="28" spans="1:4" x14ac:dyDescent="0.2">
      <c r="B28">
        <v>330</v>
      </c>
      <c r="C28">
        <v>18243</v>
      </c>
      <c r="D28">
        <v>65535</v>
      </c>
    </row>
    <row r="29" spans="1:4" x14ac:dyDescent="0.2">
      <c r="B29">
        <f>356+28</f>
        <v>384</v>
      </c>
      <c r="C29">
        <v>26168</v>
      </c>
      <c r="D29">
        <v>65535</v>
      </c>
    </row>
    <row r="30" spans="1:4" x14ac:dyDescent="0.2">
      <c r="B30">
        <v>224</v>
      </c>
      <c r="C30">
        <v>26666</v>
      </c>
      <c r="D30">
        <v>65535</v>
      </c>
    </row>
    <row r="31" spans="1:4" x14ac:dyDescent="0.2">
      <c r="A31" t="s">
        <v>188</v>
      </c>
      <c r="B31">
        <v>454</v>
      </c>
      <c r="C31">
        <v>20426</v>
      </c>
      <c r="D31">
        <v>65535</v>
      </c>
    </row>
    <row r="32" spans="1:4" x14ac:dyDescent="0.2">
      <c r="A32" t="s">
        <v>191</v>
      </c>
      <c r="B32">
        <v>419</v>
      </c>
      <c r="C32">
        <v>29345</v>
      </c>
      <c r="D32">
        <v>65535</v>
      </c>
    </row>
    <row r="33" spans="1:4" x14ac:dyDescent="0.2">
      <c r="B33">
        <v>441</v>
      </c>
      <c r="C33">
        <v>26800</v>
      </c>
      <c r="D33">
        <v>65535</v>
      </c>
    </row>
    <row r="34" spans="1:4" x14ac:dyDescent="0.2">
      <c r="B34">
        <v>501</v>
      </c>
      <c r="C34">
        <v>31169</v>
      </c>
      <c r="D34">
        <v>65535</v>
      </c>
    </row>
    <row r="35" spans="1:4" x14ac:dyDescent="0.2">
      <c r="B35">
        <v>416</v>
      </c>
      <c r="C35">
        <v>29643</v>
      </c>
      <c r="D35">
        <v>65535</v>
      </c>
    </row>
    <row r="36" spans="1:4" x14ac:dyDescent="0.2">
      <c r="B36">
        <v>330</v>
      </c>
      <c r="C36">
        <v>29077</v>
      </c>
      <c r="D36">
        <v>65535</v>
      </c>
    </row>
    <row r="37" spans="1:4" x14ac:dyDescent="0.2">
      <c r="A37" t="s">
        <v>203</v>
      </c>
      <c r="B37">
        <v>69</v>
      </c>
      <c r="C37">
        <v>21963</v>
      </c>
      <c r="D37">
        <v>65535</v>
      </c>
    </row>
    <row r="38" spans="1:4" x14ac:dyDescent="0.2">
      <c r="B38">
        <v>105</v>
      </c>
      <c r="C38">
        <v>23024</v>
      </c>
      <c r="D38">
        <v>65535</v>
      </c>
    </row>
    <row r="39" spans="1:4" x14ac:dyDescent="0.2">
      <c r="A39" t="s">
        <v>193</v>
      </c>
      <c r="B39">
        <v>103</v>
      </c>
      <c r="C39">
        <v>29077</v>
      </c>
      <c r="D39">
        <v>65535</v>
      </c>
    </row>
    <row r="41" spans="1:4" x14ac:dyDescent="0.2">
      <c r="A41" t="s">
        <v>221</v>
      </c>
      <c r="B41">
        <f>AVERAGE(B2:B39)</f>
        <v>388.07894736842104</v>
      </c>
    </row>
    <row r="42" spans="1:4" x14ac:dyDescent="0.2">
      <c r="A42" t="s">
        <v>43</v>
      </c>
      <c r="B42">
        <f>_xlfn.STDEV.P(B2,B39)</f>
        <v>175.5</v>
      </c>
    </row>
    <row r="43" spans="1:4" x14ac:dyDescent="0.2">
      <c r="A43" t="s">
        <v>235</v>
      </c>
      <c r="B43">
        <f>SUM(B2:B39)</f>
        <v>14747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C3B3-0F13-A246-B004-76A20EF369F0}">
  <dimension ref="A1:F17"/>
  <sheetViews>
    <sheetView workbookViewId="0">
      <selection activeCell="F9" sqref="F9:F15"/>
    </sheetView>
  </sheetViews>
  <sheetFormatPr baseColWidth="10" defaultRowHeight="15" x14ac:dyDescent="0.2"/>
  <cols>
    <col min="4" max="4" width="14.83203125" customWidth="1"/>
    <col min="5" max="5" width="21.83203125" customWidth="1"/>
  </cols>
  <sheetData>
    <row r="1" spans="1:6" x14ac:dyDescent="0.2">
      <c r="A1" s="1" t="s">
        <v>231</v>
      </c>
      <c r="B1" s="1" t="s">
        <v>240</v>
      </c>
      <c r="C1" t="s">
        <v>235</v>
      </c>
      <c r="D1" s="1" t="s">
        <v>232</v>
      </c>
      <c r="E1" s="1" t="s">
        <v>233</v>
      </c>
      <c r="F1" s="1" t="s">
        <v>234</v>
      </c>
    </row>
    <row r="2" spans="1:6" x14ac:dyDescent="0.2">
      <c r="A2">
        <v>4132</v>
      </c>
      <c r="B2">
        <f>'4132'!B40</f>
        <v>365.13513513513516</v>
      </c>
      <c r="C2">
        <v>13510</v>
      </c>
      <c r="D2">
        <v>37</v>
      </c>
      <c r="E2">
        <f>C2/D2</f>
        <v>365.13513513513516</v>
      </c>
      <c r="F2" t="s">
        <v>239</v>
      </c>
    </row>
    <row r="3" spans="1:6" x14ac:dyDescent="0.2">
      <c r="A3">
        <v>4131</v>
      </c>
      <c r="B3">
        <v>349.67739999999998</v>
      </c>
      <c r="C3">
        <v>10840</v>
      </c>
      <c r="D3">
        <v>31</v>
      </c>
      <c r="E3">
        <f>C3/D3</f>
        <v>349.67741935483872</v>
      </c>
      <c r="F3" t="s">
        <v>239</v>
      </c>
    </row>
    <row r="4" spans="1:6" x14ac:dyDescent="0.2">
      <c r="A4">
        <v>4133</v>
      </c>
      <c r="B4">
        <v>365.67500000000001</v>
      </c>
      <c r="C4">
        <v>14627</v>
      </c>
      <c r="D4">
        <v>40</v>
      </c>
      <c r="E4">
        <f>C4/D4</f>
        <v>365.67500000000001</v>
      </c>
      <c r="F4" t="s">
        <v>239</v>
      </c>
    </row>
    <row r="5" spans="1:6" x14ac:dyDescent="0.2">
      <c r="A5">
        <v>4135</v>
      </c>
      <c r="B5">
        <v>392.4</v>
      </c>
      <c r="C5">
        <v>15696</v>
      </c>
      <c r="D5">
        <v>40</v>
      </c>
      <c r="F5" t="s">
        <v>239</v>
      </c>
    </row>
    <row r="6" spans="1:6" x14ac:dyDescent="0.2">
      <c r="A6">
        <v>4144</v>
      </c>
      <c r="B6">
        <v>394.35</v>
      </c>
      <c r="C6">
        <v>15774</v>
      </c>
      <c r="D6">
        <v>40</v>
      </c>
      <c r="F6" t="s">
        <v>239</v>
      </c>
    </row>
    <row r="7" spans="1:6" x14ac:dyDescent="0.2">
      <c r="A7">
        <v>4128</v>
      </c>
      <c r="B7">
        <v>381.35899999999998</v>
      </c>
      <c r="C7">
        <v>14873</v>
      </c>
      <c r="D7">
        <v>40</v>
      </c>
      <c r="F7" t="s">
        <v>239</v>
      </c>
    </row>
    <row r="8" spans="1:6" x14ac:dyDescent="0.2">
      <c r="A8">
        <v>4146</v>
      </c>
      <c r="B8">
        <v>448.87099999999998</v>
      </c>
      <c r="C8">
        <v>13915</v>
      </c>
      <c r="D8">
        <v>31</v>
      </c>
      <c r="F8" t="s">
        <v>239</v>
      </c>
    </row>
    <row r="9" spans="1:6" x14ac:dyDescent="0.2">
      <c r="A9">
        <v>4148</v>
      </c>
      <c r="B9">
        <v>425.84199999999998</v>
      </c>
      <c r="C9">
        <v>16182</v>
      </c>
      <c r="D9">
        <v>38</v>
      </c>
      <c r="F9" t="s">
        <v>238</v>
      </c>
    </row>
    <row r="10" spans="1:6" x14ac:dyDescent="0.2">
      <c r="A10">
        <v>4143</v>
      </c>
      <c r="B10">
        <v>406.57889999999998</v>
      </c>
      <c r="C10">
        <v>15450</v>
      </c>
      <c r="D10">
        <v>38</v>
      </c>
      <c r="F10" t="s">
        <v>238</v>
      </c>
    </row>
    <row r="11" spans="1:6" x14ac:dyDescent="0.2">
      <c r="A11">
        <v>4152</v>
      </c>
      <c r="B11">
        <v>478.67439999999999</v>
      </c>
      <c r="C11">
        <v>20583</v>
      </c>
      <c r="D11">
        <v>43</v>
      </c>
      <c r="F11" t="s">
        <v>238</v>
      </c>
    </row>
    <row r="12" spans="1:6" x14ac:dyDescent="0.2">
      <c r="A12">
        <v>4158</v>
      </c>
      <c r="B12">
        <v>460.22859999999997</v>
      </c>
      <c r="C12">
        <v>16108</v>
      </c>
      <c r="D12">
        <v>35</v>
      </c>
      <c r="F12" t="s">
        <v>238</v>
      </c>
    </row>
    <row r="13" spans="1:6" x14ac:dyDescent="0.2">
      <c r="A13">
        <v>4151</v>
      </c>
      <c r="B13">
        <v>374</v>
      </c>
      <c r="C13">
        <v>6732</v>
      </c>
      <c r="D13">
        <v>19</v>
      </c>
      <c r="F13" t="s">
        <v>238</v>
      </c>
    </row>
    <row r="14" spans="1:6" x14ac:dyDescent="0.2">
      <c r="A14">
        <v>4147</v>
      </c>
      <c r="B14">
        <v>450.8537</v>
      </c>
      <c r="C14">
        <v>18485</v>
      </c>
      <c r="D14">
        <v>41</v>
      </c>
      <c r="F14" t="s">
        <v>238</v>
      </c>
    </row>
    <row r="15" spans="1:6" x14ac:dyDescent="0.2">
      <c r="A15">
        <v>4153</v>
      </c>
      <c r="B15">
        <v>426.88639999999998</v>
      </c>
      <c r="C15">
        <v>18783</v>
      </c>
      <c r="D15">
        <v>44</v>
      </c>
      <c r="F15" t="s">
        <v>238</v>
      </c>
    </row>
    <row r="16" spans="1:6" x14ac:dyDescent="0.2">
      <c r="A16">
        <v>4155</v>
      </c>
      <c r="B16">
        <v>512.31820000000005</v>
      </c>
      <c r="C16">
        <v>2242</v>
      </c>
      <c r="D16">
        <v>44</v>
      </c>
      <c r="F16" t="s">
        <v>237</v>
      </c>
    </row>
    <row r="17" spans="1:6" x14ac:dyDescent="0.2">
      <c r="A17">
        <v>2733</v>
      </c>
      <c r="B17">
        <v>388.07889999999998</v>
      </c>
      <c r="C17">
        <v>14747</v>
      </c>
      <c r="D17">
        <v>38</v>
      </c>
      <c r="F17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FFA7-75C7-43C0-B33B-DD1364B174E1}">
  <dimension ref="A1:D36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18.83203125" customWidth="1"/>
  </cols>
  <sheetData>
    <row r="1" spans="1:4" x14ac:dyDescent="0.2">
      <c r="B1" t="s">
        <v>0</v>
      </c>
      <c r="C1" t="s">
        <v>45</v>
      </c>
      <c r="D1" t="s">
        <v>46</v>
      </c>
    </row>
    <row r="2" spans="1:4" x14ac:dyDescent="0.2">
      <c r="A2" t="s">
        <v>47</v>
      </c>
      <c r="B2">
        <v>189</v>
      </c>
      <c r="C2">
        <v>25921</v>
      </c>
      <c r="D2">
        <v>65535</v>
      </c>
    </row>
    <row r="3" spans="1:4" x14ac:dyDescent="0.2">
      <c r="A3" t="s">
        <v>48</v>
      </c>
      <c r="B3">
        <v>260</v>
      </c>
      <c r="C3">
        <v>24207</v>
      </c>
      <c r="D3">
        <v>65535</v>
      </c>
    </row>
    <row r="4" spans="1:4" x14ac:dyDescent="0.2">
      <c r="A4" t="s">
        <v>49</v>
      </c>
      <c r="B4">
        <v>226</v>
      </c>
      <c r="C4">
        <v>19934</v>
      </c>
      <c r="D4">
        <v>65535</v>
      </c>
    </row>
    <row r="5" spans="1:4" x14ac:dyDescent="0.2">
      <c r="A5" t="s">
        <v>50</v>
      </c>
      <c r="B5">
        <v>182</v>
      </c>
      <c r="C5">
        <v>13092</v>
      </c>
      <c r="D5">
        <v>65535</v>
      </c>
    </row>
    <row r="6" spans="1:4" x14ac:dyDescent="0.2">
      <c r="A6" t="s">
        <v>51</v>
      </c>
      <c r="B6">
        <v>371</v>
      </c>
      <c r="C6">
        <v>22468</v>
      </c>
      <c r="D6">
        <v>65535</v>
      </c>
    </row>
    <row r="7" spans="1:4" x14ac:dyDescent="0.2">
      <c r="A7" t="s">
        <v>52</v>
      </c>
      <c r="B7">
        <v>261</v>
      </c>
      <c r="C7">
        <v>25521</v>
      </c>
      <c r="D7">
        <v>65535</v>
      </c>
    </row>
    <row r="8" spans="1:4" x14ac:dyDescent="0.2">
      <c r="A8" t="s">
        <v>53</v>
      </c>
      <c r="B8">
        <v>282</v>
      </c>
      <c r="C8">
        <v>19923</v>
      </c>
      <c r="D8">
        <v>65535</v>
      </c>
    </row>
    <row r="9" spans="1:4" x14ac:dyDescent="0.2">
      <c r="A9" t="s">
        <v>54</v>
      </c>
      <c r="B9">
        <v>386</v>
      </c>
      <c r="C9">
        <v>20232</v>
      </c>
      <c r="D9">
        <v>65535</v>
      </c>
    </row>
    <row r="10" spans="1:4" x14ac:dyDescent="0.2">
      <c r="A10" t="s">
        <v>55</v>
      </c>
      <c r="B10">
        <v>321</v>
      </c>
      <c r="C10">
        <v>22340</v>
      </c>
      <c r="D10">
        <v>65535</v>
      </c>
    </row>
    <row r="11" spans="1:4" x14ac:dyDescent="0.2">
      <c r="A11" t="s">
        <v>56</v>
      </c>
      <c r="B11">
        <v>354</v>
      </c>
      <c r="C11">
        <v>22302</v>
      </c>
      <c r="D11">
        <v>65535</v>
      </c>
    </row>
    <row r="12" spans="1:4" x14ac:dyDescent="0.2">
      <c r="A12" t="s">
        <v>57</v>
      </c>
      <c r="B12">
        <v>257</v>
      </c>
      <c r="C12">
        <v>21312</v>
      </c>
      <c r="D12">
        <v>65535</v>
      </c>
    </row>
    <row r="13" spans="1:4" x14ac:dyDescent="0.2">
      <c r="A13" t="s">
        <v>58</v>
      </c>
      <c r="B13">
        <v>464</v>
      </c>
      <c r="C13">
        <v>21409</v>
      </c>
      <c r="D13">
        <v>65535</v>
      </c>
    </row>
    <row r="14" spans="1:4" x14ac:dyDescent="0.2">
      <c r="A14" t="s">
        <v>59</v>
      </c>
      <c r="B14">
        <v>467</v>
      </c>
      <c r="C14">
        <v>21837</v>
      </c>
      <c r="D14">
        <v>65535</v>
      </c>
    </row>
    <row r="15" spans="1:4" x14ac:dyDescent="0.2">
      <c r="A15" t="s">
        <v>60</v>
      </c>
      <c r="B15">
        <v>469</v>
      </c>
      <c r="C15">
        <v>22112</v>
      </c>
      <c r="D15">
        <v>65535</v>
      </c>
    </row>
    <row r="16" spans="1:4" x14ac:dyDescent="0.2">
      <c r="A16" t="s">
        <v>61</v>
      </c>
      <c r="B16">
        <v>177</v>
      </c>
      <c r="C16">
        <v>16743</v>
      </c>
      <c r="D16">
        <v>65535</v>
      </c>
    </row>
    <row r="17" spans="1:4" x14ac:dyDescent="0.2">
      <c r="A17" t="s">
        <v>62</v>
      </c>
      <c r="B17">
        <v>414</v>
      </c>
      <c r="C17">
        <v>23433</v>
      </c>
      <c r="D17">
        <v>65535</v>
      </c>
    </row>
    <row r="18" spans="1:4" x14ac:dyDescent="0.2">
      <c r="A18" t="s">
        <v>63</v>
      </c>
      <c r="B18">
        <v>386</v>
      </c>
      <c r="C18">
        <v>20205</v>
      </c>
      <c r="D18">
        <v>65535</v>
      </c>
    </row>
    <row r="19" spans="1:4" x14ac:dyDescent="0.2">
      <c r="A19" t="s">
        <v>64</v>
      </c>
      <c r="B19">
        <v>361</v>
      </c>
      <c r="C19">
        <v>19864</v>
      </c>
      <c r="D19">
        <v>65535</v>
      </c>
    </row>
    <row r="20" spans="1:4" x14ac:dyDescent="0.2">
      <c r="A20" t="s">
        <v>65</v>
      </c>
      <c r="B20">
        <v>318</v>
      </c>
      <c r="C20">
        <v>22284</v>
      </c>
      <c r="D20">
        <v>65535</v>
      </c>
    </row>
    <row r="21" spans="1:4" x14ac:dyDescent="0.2">
      <c r="A21" t="s">
        <v>66</v>
      </c>
      <c r="B21">
        <v>429</v>
      </c>
      <c r="C21">
        <v>20506</v>
      </c>
      <c r="D21">
        <v>65535</v>
      </c>
    </row>
    <row r="22" spans="1:4" x14ac:dyDescent="0.2">
      <c r="A22" t="s">
        <v>67</v>
      </c>
      <c r="B22">
        <v>434</v>
      </c>
      <c r="C22">
        <v>24398</v>
      </c>
      <c r="D22">
        <v>65535</v>
      </c>
    </row>
    <row r="23" spans="1:4" x14ac:dyDescent="0.2">
      <c r="A23" t="s">
        <v>68</v>
      </c>
      <c r="B23">
        <v>219</v>
      </c>
      <c r="C23">
        <v>34715</v>
      </c>
      <c r="D23">
        <v>65535</v>
      </c>
    </row>
    <row r="24" spans="1:4" x14ac:dyDescent="0.2">
      <c r="A24" t="s">
        <v>69</v>
      </c>
      <c r="B24">
        <v>404</v>
      </c>
      <c r="C24">
        <v>23670</v>
      </c>
      <c r="D24">
        <v>65535</v>
      </c>
    </row>
    <row r="25" spans="1:4" x14ac:dyDescent="0.2">
      <c r="A25" t="s">
        <v>70</v>
      </c>
      <c r="B25">
        <v>624</v>
      </c>
      <c r="C25">
        <v>24583</v>
      </c>
      <c r="D25">
        <v>65535</v>
      </c>
    </row>
    <row r="26" spans="1:4" x14ac:dyDescent="0.2">
      <c r="A26" t="s">
        <v>71</v>
      </c>
      <c r="B26">
        <v>313</v>
      </c>
      <c r="C26">
        <v>20515</v>
      </c>
      <c r="D26">
        <v>65535</v>
      </c>
    </row>
    <row r="27" spans="1:4" x14ac:dyDescent="0.2">
      <c r="A27" t="s">
        <v>72</v>
      </c>
      <c r="B27">
        <v>391</v>
      </c>
      <c r="C27">
        <v>15390</v>
      </c>
      <c r="D27">
        <v>65535</v>
      </c>
    </row>
    <row r="28" spans="1:4" x14ac:dyDescent="0.2">
      <c r="A28" t="s">
        <v>73</v>
      </c>
      <c r="B28">
        <v>414</v>
      </c>
      <c r="C28">
        <v>8853</v>
      </c>
      <c r="D28">
        <v>65535</v>
      </c>
    </row>
    <row r="29" spans="1:4" x14ac:dyDescent="0.2">
      <c r="A29" t="s">
        <v>74</v>
      </c>
      <c r="B29">
        <v>436</v>
      </c>
      <c r="C29">
        <v>16321</v>
      </c>
      <c r="D29">
        <v>65535</v>
      </c>
    </row>
    <row r="30" spans="1:4" x14ac:dyDescent="0.2">
      <c r="A30" t="s">
        <v>75</v>
      </c>
      <c r="B30">
        <v>400</v>
      </c>
      <c r="C30">
        <v>14634</v>
      </c>
      <c r="D30">
        <v>65535</v>
      </c>
    </row>
    <row r="31" spans="1:4" x14ac:dyDescent="0.2">
      <c r="A31" t="s">
        <v>76</v>
      </c>
      <c r="B31">
        <v>236</v>
      </c>
      <c r="C31">
        <v>13090</v>
      </c>
      <c r="D31">
        <v>65535</v>
      </c>
    </row>
    <row r="32" spans="1:4" x14ac:dyDescent="0.2">
      <c r="A32" t="s">
        <v>77</v>
      </c>
      <c r="B32">
        <v>395</v>
      </c>
      <c r="C32">
        <v>14027</v>
      </c>
      <c r="D32">
        <v>65535</v>
      </c>
    </row>
    <row r="34" spans="1:4" x14ac:dyDescent="0.2">
      <c r="A34" t="s">
        <v>78</v>
      </c>
      <c r="B34">
        <f>_xlfn.STDEV.P(B2:B32)</f>
        <v>101.47791340715132</v>
      </c>
      <c r="C34">
        <f>_xlfn.STDEV.P(C2:C32)</f>
        <v>4823.1158714753492</v>
      </c>
      <c r="D34">
        <f>_xlfn.STDEV.P(D8:D32)</f>
        <v>0</v>
      </c>
    </row>
    <row r="35" spans="1:4" x14ac:dyDescent="0.2">
      <c r="A35" t="s">
        <v>42</v>
      </c>
      <c r="B35">
        <f>AVERAGE(B2:B32)</f>
        <v>349.67741935483872</v>
      </c>
      <c r="C35">
        <f>AVERAGE(C8:C32)</f>
        <v>20187.919999999998</v>
      </c>
      <c r="D35">
        <f>AVERAGE(D2:D32)</f>
        <v>65535</v>
      </c>
    </row>
    <row r="36" spans="1:4" x14ac:dyDescent="0.2">
      <c r="A36" t="s">
        <v>235</v>
      </c>
      <c r="B36">
        <f>SUM(B2:B32)</f>
        <v>10840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484C-2E2F-EA42-BC35-40529718F9B3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628-2A43-4330-8ADC-A04AEAE7AF4B}">
  <dimension ref="A1:D45"/>
  <sheetViews>
    <sheetView workbookViewId="0">
      <selection activeCell="A2" sqref="A2:A41"/>
    </sheetView>
  </sheetViews>
  <sheetFormatPr baseColWidth="10" defaultColWidth="8.83203125" defaultRowHeight="15" x14ac:dyDescent="0.2"/>
  <cols>
    <col min="1" max="1" width="18.5" customWidth="1"/>
  </cols>
  <sheetData>
    <row r="1" spans="1:4" x14ac:dyDescent="0.2">
      <c r="B1" t="s">
        <v>0</v>
      </c>
      <c r="C1" t="s">
        <v>45</v>
      </c>
      <c r="D1" t="s">
        <v>46</v>
      </c>
    </row>
    <row r="2" spans="1:4" x14ac:dyDescent="0.2">
      <c r="A2" t="s">
        <v>79</v>
      </c>
      <c r="B2">
        <v>290</v>
      </c>
      <c r="C2">
        <v>36361</v>
      </c>
      <c r="D2">
        <v>65535</v>
      </c>
    </row>
    <row r="3" spans="1:4" x14ac:dyDescent="0.2">
      <c r="A3" t="s">
        <v>80</v>
      </c>
      <c r="B3">
        <v>312</v>
      </c>
      <c r="C3">
        <v>43611</v>
      </c>
      <c r="D3">
        <v>65535</v>
      </c>
    </row>
    <row r="4" spans="1:4" x14ac:dyDescent="0.2">
      <c r="A4" t="s">
        <v>81</v>
      </c>
      <c r="B4">
        <v>332</v>
      </c>
      <c r="C4">
        <v>29718</v>
      </c>
      <c r="D4">
        <v>65535</v>
      </c>
    </row>
    <row r="5" spans="1:4" x14ac:dyDescent="0.2">
      <c r="A5" t="s">
        <v>82</v>
      </c>
      <c r="B5">
        <v>419</v>
      </c>
      <c r="C5">
        <v>42215</v>
      </c>
      <c r="D5">
        <v>65535</v>
      </c>
    </row>
    <row r="6" spans="1:4" x14ac:dyDescent="0.2">
      <c r="A6" t="s">
        <v>83</v>
      </c>
      <c r="B6">
        <v>365</v>
      </c>
      <c r="C6">
        <v>30022</v>
      </c>
      <c r="D6">
        <v>65535</v>
      </c>
    </row>
    <row r="7" spans="1:4" x14ac:dyDescent="0.2">
      <c r="A7" t="s">
        <v>84</v>
      </c>
      <c r="B7">
        <v>440</v>
      </c>
      <c r="C7">
        <v>30013</v>
      </c>
      <c r="D7">
        <v>65535</v>
      </c>
    </row>
    <row r="8" spans="1:4" x14ac:dyDescent="0.2">
      <c r="A8" t="s">
        <v>85</v>
      </c>
      <c r="B8">
        <v>345</v>
      </c>
      <c r="C8">
        <v>28007</v>
      </c>
      <c r="D8">
        <v>65535</v>
      </c>
    </row>
    <row r="9" spans="1:4" x14ac:dyDescent="0.2">
      <c r="A9" t="s">
        <v>86</v>
      </c>
      <c r="B9">
        <v>343</v>
      </c>
      <c r="C9">
        <v>28520</v>
      </c>
      <c r="D9">
        <v>65535</v>
      </c>
    </row>
    <row r="10" spans="1:4" x14ac:dyDescent="0.2">
      <c r="A10" t="s">
        <v>87</v>
      </c>
      <c r="B10">
        <v>411</v>
      </c>
      <c r="C10">
        <v>28254</v>
      </c>
      <c r="D10">
        <v>65535</v>
      </c>
    </row>
    <row r="11" spans="1:4" x14ac:dyDescent="0.2">
      <c r="A11" t="s">
        <v>88</v>
      </c>
      <c r="B11">
        <v>406</v>
      </c>
      <c r="C11">
        <v>34776</v>
      </c>
      <c r="D11">
        <v>65535</v>
      </c>
    </row>
    <row r="12" spans="1:4" x14ac:dyDescent="0.2">
      <c r="A12" t="s">
        <v>89</v>
      </c>
      <c r="B12">
        <v>485</v>
      </c>
      <c r="C12">
        <v>35864</v>
      </c>
      <c r="D12">
        <v>65535</v>
      </c>
    </row>
    <row r="13" spans="1:4" x14ac:dyDescent="0.2">
      <c r="A13" t="s">
        <v>90</v>
      </c>
      <c r="B13">
        <v>385</v>
      </c>
      <c r="C13">
        <v>27497</v>
      </c>
      <c r="D13">
        <v>65535</v>
      </c>
    </row>
    <row r="14" spans="1:4" x14ac:dyDescent="0.2">
      <c r="A14" t="s">
        <v>91</v>
      </c>
      <c r="B14">
        <v>312</v>
      </c>
      <c r="C14">
        <v>41009</v>
      </c>
      <c r="D14">
        <v>65535</v>
      </c>
    </row>
    <row r="15" spans="1:4" x14ac:dyDescent="0.2">
      <c r="A15" t="s">
        <v>92</v>
      </c>
      <c r="B15">
        <v>443</v>
      </c>
      <c r="C15">
        <v>28760</v>
      </c>
      <c r="D15">
        <v>65535</v>
      </c>
    </row>
    <row r="16" spans="1:4" x14ac:dyDescent="0.2">
      <c r="A16" t="s">
        <v>93</v>
      </c>
      <c r="B16">
        <v>455</v>
      </c>
      <c r="C16">
        <v>36566</v>
      </c>
      <c r="D16">
        <v>65535</v>
      </c>
    </row>
    <row r="17" spans="1:4" x14ac:dyDescent="0.2">
      <c r="A17" t="s">
        <v>94</v>
      </c>
      <c r="B17">
        <v>313</v>
      </c>
      <c r="C17">
        <v>41316</v>
      </c>
      <c r="D17">
        <v>65535</v>
      </c>
    </row>
    <row r="18" spans="1:4" x14ac:dyDescent="0.2">
      <c r="A18" t="s">
        <v>95</v>
      </c>
      <c r="B18">
        <v>257</v>
      </c>
      <c r="C18">
        <v>34060</v>
      </c>
      <c r="D18">
        <v>65535</v>
      </c>
    </row>
    <row r="19" spans="1:4" x14ac:dyDescent="0.2">
      <c r="A19" t="s">
        <v>96</v>
      </c>
      <c r="B19">
        <v>408</v>
      </c>
      <c r="C19">
        <v>31788</v>
      </c>
      <c r="D19">
        <v>65535</v>
      </c>
    </row>
    <row r="20" spans="1:4" x14ac:dyDescent="0.2">
      <c r="A20" t="s">
        <v>97</v>
      </c>
      <c r="B20">
        <v>293</v>
      </c>
      <c r="C20">
        <v>47375</v>
      </c>
      <c r="D20">
        <v>65535</v>
      </c>
    </row>
    <row r="21" spans="1:4" x14ac:dyDescent="0.2">
      <c r="A21" t="s">
        <v>98</v>
      </c>
      <c r="B21">
        <v>435</v>
      </c>
      <c r="C21">
        <v>28962</v>
      </c>
      <c r="D21">
        <v>65535</v>
      </c>
    </row>
    <row r="22" spans="1:4" x14ac:dyDescent="0.2">
      <c r="A22" t="s">
        <v>99</v>
      </c>
      <c r="B22">
        <v>363</v>
      </c>
      <c r="C22">
        <v>34018</v>
      </c>
      <c r="D22">
        <v>65535</v>
      </c>
    </row>
    <row r="23" spans="1:4" x14ac:dyDescent="0.2">
      <c r="A23" t="s">
        <v>100</v>
      </c>
      <c r="B23">
        <v>331</v>
      </c>
      <c r="C23">
        <v>35970</v>
      </c>
      <c r="D23">
        <v>65535</v>
      </c>
    </row>
    <row r="24" spans="1:4" x14ac:dyDescent="0.2">
      <c r="A24" t="s">
        <v>101</v>
      </c>
      <c r="B24">
        <v>427</v>
      </c>
      <c r="C24">
        <v>32020</v>
      </c>
      <c r="D24">
        <v>65535</v>
      </c>
    </row>
    <row r="25" spans="1:4" x14ac:dyDescent="0.2">
      <c r="A25" t="s">
        <v>102</v>
      </c>
      <c r="B25">
        <v>323</v>
      </c>
      <c r="C25">
        <v>35084</v>
      </c>
      <c r="D25">
        <v>65535</v>
      </c>
    </row>
    <row r="26" spans="1:4" x14ac:dyDescent="0.2">
      <c r="A26" t="s">
        <v>103</v>
      </c>
      <c r="B26">
        <v>375</v>
      </c>
      <c r="C26">
        <v>40124</v>
      </c>
      <c r="D26">
        <v>65535</v>
      </c>
    </row>
    <row r="27" spans="1:4" x14ac:dyDescent="0.2">
      <c r="A27" t="s">
        <v>104</v>
      </c>
      <c r="B27">
        <v>328</v>
      </c>
      <c r="C27">
        <v>33800</v>
      </c>
      <c r="D27">
        <v>65535</v>
      </c>
    </row>
    <row r="28" spans="1:4" x14ac:dyDescent="0.2">
      <c r="A28" t="s">
        <v>105</v>
      </c>
      <c r="B28">
        <v>366</v>
      </c>
      <c r="C28">
        <v>22052</v>
      </c>
      <c r="D28">
        <v>65535</v>
      </c>
    </row>
    <row r="29" spans="1:4" x14ac:dyDescent="0.2">
      <c r="A29" t="s">
        <v>106</v>
      </c>
      <c r="B29">
        <v>399</v>
      </c>
      <c r="C29">
        <v>38966</v>
      </c>
      <c r="D29">
        <v>65535</v>
      </c>
    </row>
    <row r="30" spans="1:4" x14ac:dyDescent="0.2">
      <c r="A30" t="s">
        <v>107</v>
      </c>
      <c r="B30">
        <v>319</v>
      </c>
      <c r="C30">
        <v>42292</v>
      </c>
      <c r="D30">
        <v>65535</v>
      </c>
    </row>
    <row r="31" spans="1:4" x14ac:dyDescent="0.2">
      <c r="A31" t="s">
        <v>108</v>
      </c>
      <c r="B31">
        <v>402</v>
      </c>
      <c r="C31">
        <v>28801</v>
      </c>
      <c r="D31">
        <v>65535</v>
      </c>
    </row>
    <row r="32" spans="1:4" x14ac:dyDescent="0.2">
      <c r="A32" t="s">
        <v>109</v>
      </c>
      <c r="B32">
        <v>243</v>
      </c>
      <c r="C32">
        <v>47868</v>
      </c>
      <c r="D32">
        <v>65535</v>
      </c>
    </row>
    <row r="33" spans="1:4" x14ac:dyDescent="0.2">
      <c r="A33" t="s">
        <v>110</v>
      </c>
      <c r="B33">
        <v>331</v>
      </c>
      <c r="C33">
        <v>26883</v>
      </c>
      <c r="D33">
        <v>65535</v>
      </c>
    </row>
    <row r="34" spans="1:4" x14ac:dyDescent="0.2">
      <c r="A34" t="s">
        <v>111</v>
      </c>
      <c r="B34">
        <v>415</v>
      </c>
      <c r="C34">
        <v>29021</v>
      </c>
      <c r="D34">
        <v>65535</v>
      </c>
    </row>
    <row r="35" spans="1:4" x14ac:dyDescent="0.2">
      <c r="A35" t="s">
        <v>112</v>
      </c>
      <c r="B35">
        <v>387</v>
      </c>
      <c r="C35">
        <v>28474</v>
      </c>
      <c r="D35">
        <v>65535</v>
      </c>
    </row>
    <row r="36" spans="1:4" x14ac:dyDescent="0.2">
      <c r="A36" t="s">
        <v>113</v>
      </c>
      <c r="B36">
        <v>204</v>
      </c>
      <c r="C36">
        <v>42044</v>
      </c>
      <c r="D36">
        <v>65535</v>
      </c>
    </row>
    <row r="37" spans="1:4" x14ac:dyDescent="0.2">
      <c r="A37" t="s">
        <v>114</v>
      </c>
      <c r="B37">
        <v>303</v>
      </c>
      <c r="C37">
        <v>26538</v>
      </c>
      <c r="D37">
        <v>65535</v>
      </c>
    </row>
    <row r="38" spans="1:4" x14ac:dyDescent="0.2">
      <c r="A38" t="s">
        <v>115</v>
      </c>
      <c r="B38">
        <v>383</v>
      </c>
      <c r="C38">
        <v>26965</v>
      </c>
      <c r="D38">
        <v>65535</v>
      </c>
    </row>
    <row r="39" spans="1:4" x14ac:dyDescent="0.2">
      <c r="A39" t="s">
        <v>117</v>
      </c>
      <c r="B39">
        <v>619</v>
      </c>
      <c r="C39">
        <v>28635</v>
      </c>
      <c r="D39">
        <v>65535</v>
      </c>
    </row>
    <row r="40" spans="1:4" x14ac:dyDescent="0.2">
      <c r="A40" t="s">
        <v>118</v>
      </c>
      <c r="B40">
        <v>376</v>
      </c>
      <c r="C40">
        <v>32855</v>
      </c>
      <c r="D40">
        <v>65535</v>
      </c>
    </row>
    <row r="41" spans="1:4" x14ac:dyDescent="0.2">
      <c r="A41" t="s">
        <v>116</v>
      </c>
      <c r="B41">
        <v>284</v>
      </c>
      <c r="C41">
        <v>33200</v>
      </c>
      <c r="D41">
        <v>65535</v>
      </c>
    </row>
    <row r="43" spans="1:4" x14ac:dyDescent="0.2">
      <c r="A43" t="s">
        <v>43</v>
      </c>
      <c r="B43">
        <f>_xlfn.STDEV.P(B2:B41)</f>
        <v>73.145535578051508</v>
      </c>
      <c r="C43">
        <f>_xlfn.STDEV.P(C2:C41)</f>
        <v>6150.1275425799095</v>
      </c>
      <c r="D43">
        <f>_xlfn.STDEV.P(D2:D41)</f>
        <v>0</v>
      </c>
    </row>
    <row r="44" spans="1:4" x14ac:dyDescent="0.2">
      <c r="A44" t="s">
        <v>42</v>
      </c>
      <c r="B44">
        <f>AVERAGE(B2:B41)</f>
        <v>365.67500000000001</v>
      </c>
      <c r="C44">
        <f>AVERAGE(C2:C41)</f>
        <v>33757.599999999999</v>
      </c>
      <c r="D44">
        <f>AVERAGE(D2:D41)</f>
        <v>65535</v>
      </c>
    </row>
    <row r="45" spans="1:4" x14ac:dyDescent="0.2">
      <c r="A45" t="s">
        <v>235</v>
      </c>
      <c r="B45">
        <f>SUM(B2:B41)</f>
        <v>14627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D484-6C7C-43F1-9F12-9EB369ECAE1B}">
  <dimension ref="A1:D45"/>
  <sheetViews>
    <sheetView topLeftCell="A6" workbookViewId="0">
      <selection activeCell="B45" sqref="B45"/>
    </sheetView>
  </sheetViews>
  <sheetFormatPr baseColWidth="10" defaultColWidth="8.83203125" defaultRowHeight="15" x14ac:dyDescent="0.2"/>
  <cols>
    <col min="1" max="1" width="19.33203125" customWidth="1"/>
  </cols>
  <sheetData>
    <row r="1" spans="1:4" x14ac:dyDescent="0.2">
      <c r="B1" t="s">
        <v>0</v>
      </c>
      <c r="C1" t="s">
        <v>45</v>
      </c>
      <c r="D1" t="s">
        <v>162</v>
      </c>
    </row>
    <row r="2" spans="1:4" x14ac:dyDescent="0.2">
      <c r="A2" t="s">
        <v>119</v>
      </c>
      <c r="B2">
        <v>303</v>
      </c>
      <c r="C2">
        <v>13933</v>
      </c>
      <c r="D2">
        <v>65535</v>
      </c>
    </row>
    <row r="3" spans="1:4" x14ac:dyDescent="0.2">
      <c r="A3" t="s">
        <v>120</v>
      </c>
      <c r="B3">
        <v>254</v>
      </c>
      <c r="C3">
        <v>17104</v>
      </c>
      <c r="D3">
        <v>65535</v>
      </c>
    </row>
    <row r="4" spans="1:4" x14ac:dyDescent="0.2">
      <c r="A4" t="s">
        <v>121</v>
      </c>
      <c r="B4">
        <v>383</v>
      </c>
      <c r="C4">
        <v>18228</v>
      </c>
      <c r="D4">
        <v>65535</v>
      </c>
    </row>
    <row r="5" spans="1:4" x14ac:dyDescent="0.2">
      <c r="A5" t="s">
        <v>122</v>
      </c>
      <c r="B5">
        <v>382</v>
      </c>
      <c r="C5">
        <v>17785</v>
      </c>
      <c r="D5">
        <v>65535</v>
      </c>
    </row>
    <row r="6" spans="1:4" x14ac:dyDescent="0.2">
      <c r="A6" t="s">
        <v>123</v>
      </c>
      <c r="B6">
        <v>410</v>
      </c>
      <c r="C6">
        <v>17947</v>
      </c>
      <c r="D6">
        <v>65535</v>
      </c>
    </row>
    <row r="7" spans="1:4" x14ac:dyDescent="0.2">
      <c r="A7" t="s">
        <v>124</v>
      </c>
      <c r="B7">
        <v>384</v>
      </c>
      <c r="C7">
        <v>16953</v>
      </c>
      <c r="D7">
        <v>65535</v>
      </c>
    </row>
    <row r="8" spans="1:4" x14ac:dyDescent="0.2">
      <c r="A8" t="s">
        <v>125</v>
      </c>
      <c r="B8">
        <v>360</v>
      </c>
      <c r="C8">
        <v>15555</v>
      </c>
      <c r="D8">
        <v>65535</v>
      </c>
    </row>
    <row r="9" spans="1:4" x14ac:dyDescent="0.2">
      <c r="A9" t="s">
        <v>126</v>
      </c>
      <c r="B9">
        <v>391</v>
      </c>
      <c r="C9">
        <v>19530</v>
      </c>
      <c r="D9">
        <v>65535</v>
      </c>
    </row>
    <row r="10" spans="1:4" x14ac:dyDescent="0.2">
      <c r="A10" t="s">
        <v>127</v>
      </c>
      <c r="B10">
        <v>355</v>
      </c>
      <c r="C10">
        <v>17780</v>
      </c>
      <c r="D10">
        <v>65535</v>
      </c>
    </row>
    <row r="11" spans="1:4" x14ac:dyDescent="0.2">
      <c r="A11" t="s">
        <v>128</v>
      </c>
      <c r="B11">
        <v>370</v>
      </c>
      <c r="C11">
        <v>17517</v>
      </c>
      <c r="D11">
        <v>65535</v>
      </c>
    </row>
    <row r="12" spans="1:4" x14ac:dyDescent="0.2">
      <c r="A12" t="s">
        <v>129</v>
      </c>
      <c r="B12">
        <v>373</v>
      </c>
      <c r="C12">
        <v>18619</v>
      </c>
      <c r="D12">
        <v>65535</v>
      </c>
    </row>
    <row r="13" spans="1:4" x14ac:dyDescent="0.2">
      <c r="A13" t="s">
        <v>130</v>
      </c>
      <c r="B13">
        <v>345</v>
      </c>
      <c r="C13">
        <v>16710</v>
      </c>
      <c r="D13">
        <v>65535</v>
      </c>
    </row>
    <row r="14" spans="1:4" x14ac:dyDescent="0.2">
      <c r="A14" t="s">
        <v>132</v>
      </c>
      <c r="B14">
        <v>382</v>
      </c>
      <c r="C14">
        <v>17654</v>
      </c>
      <c r="D14">
        <v>65535</v>
      </c>
    </row>
    <row r="15" spans="1:4" x14ac:dyDescent="0.2">
      <c r="A15" t="s">
        <v>133</v>
      </c>
      <c r="B15">
        <v>411</v>
      </c>
      <c r="C15">
        <v>21382</v>
      </c>
      <c r="D15">
        <v>65535</v>
      </c>
    </row>
    <row r="16" spans="1:4" x14ac:dyDescent="0.2">
      <c r="A16" t="s">
        <v>134</v>
      </c>
      <c r="B16">
        <v>402</v>
      </c>
      <c r="C16">
        <v>19766</v>
      </c>
      <c r="D16">
        <v>65535</v>
      </c>
    </row>
    <row r="17" spans="1:4" x14ac:dyDescent="0.2">
      <c r="A17" t="s">
        <v>135</v>
      </c>
      <c r="B17">
        <v>348</v>
      </c>
      <c r="C17">
        <v>19034</v>
      </c>
      <c r="D17">
        <v>65535</v>
      </c>
    </row>
    <row r="18" spans="1:4" x14ac:dyDescent="0.2">
      <c r="A18" t="s">
        <v>131</v>
      </c>
      <c r="B18">
        <v>321</v>
      </c>
      <c r="C18">
        <v>16185</v>
      </c>
      <c r="D18">
        <v>65535</v>
      </c>
    </row>
    <row r="19" spans="1:4" x14ac:dyDescent="0.2">
      <c r="A19" t="s">
        <v>137</v>
      </c>
      <c r="B19">
        <v>403</v>
      </c>
      <c r="C19">
        <v>22304</v>
      </c>
      <c r="D19">
        <v>65535</v>
      </c>
    </row>
    <row r="20" spans="1:4" x14ac:dyDescent="0.2">
      <c r="A20" t="s">
        <v>138</v>
      </c>
      <c r="B20">
        <v>364</v>
      </c>
      <c r="C20">
        <v>20081</v>
      </c>
      <c r="D20">
        <v>65535</v>
      </c>
    </row>
    <row r="21" spans="1:4" x14ac:dyDescent="0.2">
      <c r="A21" t="s">
        <v>139</v>
      </c>
      <c r="B21">
        <v>348</v>
      </c>
      <c r="C21">
        <v>22634</v>
      </c>
      <c r="D21">
        <v>65535</v>
      </c>
    </row>
    <row r="22" spans="1:4" x14ac:dyDescent="0.2">
      <c r="A22" t="s">
        <v>140</v>
      </c>
      <c r="B22">
        <v>407</v>
      </c>
      <c r="C22">
        <v>17130</v>
      </c>
      <c r="D22">
        <v>65535</v>
      </c>
    </row>
    <row r="23" spans="1:4" x14ac:dyDescent="0.2">
      <c r="A23" t="s">
        <v>136</v>
      </c>
      <c r="B23">
        <v>415</v>
      </c>
      <c r="C23">
        <v>21596</v>
      </c>
      <c r="D23">
        <v>65535</v>
      </c>
    </row>
    <row r="24" spans="1:4" x14ac:dyDescent="0.2">
      <c r="A24" t="s">
        <v>141</v>
      </c>
      <c r="B24">
        <v>333</v>
      </c>
      <c r="C24">
        <v>21562</v>
      </c>
      <c r="D24">
        <v>65535</v>
      </c>
    </row>
    <row r="25" spans="1:4" x14ac:dyDescent="0.2">
      <c r="A25" t="s">
        <v>142</v>
      </c>
      <c r="B25">
        <v>448</v>
      </c>
      <c r="C25">
        <v>26252</v>
      </c>
      <c r="D25">
        <v>65535</v>
      </c>
    </row>
    <row r="26" spans="1:4" x14ac:dyDescent="0.2">
      <c r="A26" t="s">
        <v>143</v>
      </c>
      <c r="B26">
        <v>515</v>
      </c>
      <c r="C26">
        <v>26821</v>
      </c>
      <c r="D26">
        <v>65535</v>
      </c>
    </row>
    <row r="27" spans="1:4" x14ac:dyDescent="0.2">
      <c r="A27" t="s">
        <v>144</v>
      </c>
      <c r="B27">
        <v>526</v>
      </c>
      <c r="C27">
        <v>28719</v>
      </c>
      <c r="D27">
        <v>65535</v>
      </c>
    </row>
    <row r="28" spans="1:4" x14ac:dyDescent="0.2">
      <c r="A28" t="s">
        <v>145</v>
      </c>
      <c r="B28">
        <v>439</v>
      </c>
      <c r="C28">
        <v>26176</v>
      </c>
      <c r="D28">
        <v>65535</v>
      </c>
    </row>
    <row r="29" spans="1:4" x14ac:dyDescent="0.2">
      <c r="A29" t="s">
        <v>147</v>
      </c>
      <c r="B29">
        <v>370</v>
      </c>
      <c r="C29">
        <v>23125</v>
      </c>
      <c r="D29">
        <v>65535</v>
      </c>
    </row>
    <row r="30" spans="1:4" x14ac:dyDescent="0.2">
      <c r="A30" t="s">
        <v>148</v>
      </c>
      <c r="B30">
        <v>437</v>
      </c>
      <c r="C30">
        <v>23868</v>
      </c>
      <c r="D30">
        <v>65535</v>
      </c>
    </row>
    <row r="31" spans="1:4" x14ac:dyDescent="0.2">
      <c r="A31" t="s">
        <v>149</v>
      </c>
      <c r="B31">
        <v>536</v>
      </c>
      <c r="C31">
        <v>24304</v>
      </c>
      <c r="D31">
        <v>65535</v>
      </c>
    </row>
    <row r="32" spans="1:4" x14ac:dyDescent="0.2">
      <c r="A32" t="s">
        <v>150</v>
      </c>
      <c r="B32">
        <v>503</v>
      </c>
      <c r="C32">
        <v>16160</v>
      </c>
      <c r="D32">
        <v>65535</v>
      </c>
    </row>
    <row r="33" spans="1:4" x14ac:dyDescent="0.2">
      <c r="A33" t="s">
        <v>146</v>
      </c>
      <c r="B33">
        <v>414</v>
      </c>
      <c r="C33">
        <v>30252</v>
      </c>
      <c r="D33">
        <v>65535</v>
      </c>
    </row>
    <row r="34" spans="1:4" x14ac:dyDescent="0.2">
      <c r="A34" t="s">
        <v>151</v>
      </c>
      <c r="B34">
        <v>349</v>
      </c>
      <c r="C34">
        <v>21307</v>
      </c>
      <c r="D34">
        <v>65535</v>
      </c>
    </row>
    <row r="35" spans="1:4" x14ac:dyDescent="0.2">
      <c r="A35" t="s">
        <v>152</v>
      </c>
      <c r="B35">
        <v>539</v>
      </c>
      <c r="C35">
        <v>20035</v>
      </c>
      <c r="D35">
        <v>65535</v>
      </c>
    </row>
    <row r="36" spans="1:4" x14ac:dyDescent="0.2">
      <c r="A36" t="s">
        <v>153</v>
      </c>
      <c r="B36">
        <v>445</v>
      </c>
      <c r="C36">
        <v>11508</v>
      </c>
      <c r="D36">
        <v>65535</v>
      </c>
    </row>
    <row r="37" spans="1:4" x14ac:dyDescent="0.2">
      <c r="A37" t="s">
        <v>154</v>
      </c>
      <c r="B37">
        <v>535</v>
      </c>
      <c r="C37">
        <v>18264</v>
      </c>
      <c r="D37">
        <v>65535</v>
      </c>
    </row>
    <row r="38" spans="1:4" x14ac:dyDescent="0.2">
      <c r="A38" t="s">
        <v>155</v>
      </c>
      <c r="B38">
        <v>419</v>
      </c>
      <c r="C38">
        <v>11829</v>
      </c>
      <c r="D38">
        <v>65535</v>
      </c>
    </row>
    <row r="39" spans="1:4" x14ac:dyDescent="0.2">
      <c r="A39" t="s">
        <v>156</v>
      </c>
      <c r="B39">
        <v>563</v>
      </c>
      <c r="C39">
        <v>12213</v>
      </c>
      <c r="D39">
        <v>65535</v>
      </c>
    </row>
    <row r="40" spans="1:4" x14ac:dyDescent="0.2">
      <c r="A40" t="s">
        <v>157</v>
      </c>
      <c r="B40">
        <v>89</v>
      </c>
      <c r="C40">
        <v>16626</v>
      </c>
      <c r="D40">
        <v>65535</v>
      </c>
    </row>
    <row r="41" spans="1:4" x14ac:dyDescent="0.2">
      <c r="A41" t="s">
        <v>158</v>
      </c>
      <c r="B41">
        <v>125</v>
      </c>
      <c r="C41">
        <v>13450</v>
      </c>
      <c r="D41">
        <v>65535</v>
      </c>
    </row>
    <row r="43" spans="1:4" x14ac:dyDescent="0.2">
      <c r="A43" t="s">
        <v>219</v>
      </c>
      <c r="B43">
        <f>AVERAGE(B2:B41)</f>
        <v>392.4</v>
      </c>
    </row>
    <row r="44" spans="1:4" x14ac:dyDescent="0.2">
      <c r="A44" t="s">
        <v>220</v>
      </c>
      <c r="B44">
        <f>_xlfn.STDEV.P(B2:B41)</f>
        <v>95.112249473976803</v>
      </c>
    </row>
    <row r="45" spans="1:4" x14ac:dyDescent="0.2">
      <c r="A45" t="s">
        <v>235</v>
      </c>
      <c r="B45">
        <f>SUM(B2:B41)</f>
        <v>15696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7EE9-C77F-47E3-9DC6-F38FBE4DCD91}">
  <dimension ref="A1:D45"/>
  <sheetViews>
    <sheetView workbookViewId="0">
      <selection activeCell="B45" sqref="B45"/>
    </sheetView>
  </sheetViews>
  <sheetFormatPr baseColWidth="10" defaultColWidth="8.83203125" defaultRowHeight="15" x14ac:dyDescent="0.2"/>
  <cols>
    <col min="1" max="1" width="18.83203125" customWidth="1"/>
  </cols>
  <sheetData>
    <row r="1" spans="1:4" x14ac:dyDescent="0.2">
      <c r="A1" t="s">
        <v>230</v>
      </c>
      <c r="B1" t="s">
        <v>160</v>
      </c>
      <c r="C1" t="s">
        <v>161</v>
      </c>
      <c r="D1" t="s">
        <v>162</v>
      </c>
    </row>
    <row r="2" spans="1:4" x14ac:dyDescent="0.2">
      <c r="A2" t="s">
        <v>159</v>
      </c>
      <c r="B2">
        <v>341</v>
      </c>
      <c r="C2">
        <v>21416</v>
      </c>
      <c r="D2">
        <v>65535</v>
      </c>
    </row>
    <row r="3" spans="1:4" x14ac:dyDescent="0.2">
      <c r="A3" t="s">
        <v>163</v>
      </c>
      <c r="B3">
        <v>225</v>
      </c>
      <c r="C3">
        <v>41260</v>
      </c>
      <c r="D3">
        <v>65535</v>
      </c>
    </row>
    <row r="4" spans="1:4" x14ac:dyDescent="0.2">
      <c r="A4" t="s">
        <v>164</v>
      </c>
      <c r="B4">
        <v>338</v>
      </c>
      <c r="C4">
        <v>22320</v>
      </c>
      <c r="D4">
        <v>65535</v>
      </c>
    </row>
    <row r="5" spans="1:4" x14ac:dyDescent="0.2">
      <c r="A5" t="s">
        <v>165</v>
      </c>
      <c r="B5">
        <v>455</v>
      </c>
      <c r="C5">
        <v>20992</v>
      </c>
      <c r="D5">
        <v>65535</v>
      </c>
    </row>
    <row r="6" spans="1:4" x14ac:dyDescent="0.2">
      <c r="A6" t="s">
        <v>166</v>
      </c>
      <c r="B6">
        <v>385</v>
      </c>
      <c r="C6">
        <v>21794</v>
      </c>
      <c r="D6">
        <v>65535</v>
      </c>
    </row>
    <row r="7" spans="1:4" x14ac:dyDescent="0.2">
      <c r="A7" t="s">
        <v>167</v>
      </c>
      <c r="B7">
        <v>405</v>
      </c>
      <c r="C7">
        <v>14442</v>
      </c>
      <c r="D7">
        <v>65535</v>
      </c>
    </row>
    <row r="8" spans="1:4" x14ac:dyDescent="0.2">
      <c r="A8" t="s">
        <v>168</v>
      </c>
      <c r="B8">
        <v>387</v>
      </c>
      <c r="C8">
        <v>17714</v>
      </c>
      <c r="D8">
        <v>65535</v>
      </c>
    </row>
    <row r="9" spans="1:4" x14ac:dyDescent="0.2">
      <c r="A9" t="s">
        <v>169</v>
      </c>
      <c r="B9">
        <v>374</v>
      </c>
      <c r="C9">
        <v>22221</v>
      </c>
      <c r="D9">
        <v>65535</v>
      </c>
    </row>
    <row r="10" spans="1:4" x14ac:dyDescent="0.2">
      <c r="A10" t="s">
        <v>170</v>
      </c>
      <c r="B10">
        <v>392</v>
      </c>
      <c r="C10">
        <v>18231</v>
      </c>
      <c r="D10">
        <v>65535</v>
      </c>
    </row>
    <row r="11" spans="1:4" x14ac:dyDescent="0.2">
      <c r="A11" t="s">
        <v>171</v>
      </c>
      <c r="B11">
        <v>393</v>
      </c>
      <c r="C11">
        <v>23622</v>
      </c>
      <c r="D11">
        <v>65535</v>
      </c>
    </row>
    <row r="12" spans="1:4" x14ac:dyDescent="0.2">
      <c r="A12" t="s">
        <v>172</v>
      </c>
      <c r="B12">
        <v>416</v>
      </c>
      <c r="C12">
        <v>21573</v>
      </c>
      <c r="D12">
        <v>65535</v>
      </c>
    </row>
    <row r="13" spans="1:4" x14ac:dyDescent="0.2">
      <c r="A13" t="s">
        <v>173</v>
      </c>
      <c r="B13">
        <v>361</v>
      </c>
      <c r="C13">
        <v>23169</v>
      </c>
      <c r="D13">
        <v>65535</v>
      </c>
    </row>
    <row r="14" spans="1:4" x14ac:dyDescent="0.2">
      <c r="A14" t="s">
        <v>174</v>
      </c>
      <c r="B14">
        <v>380</v>
      </c>
      <c r="C14">
        <v>24121</v>
      </c>
      <c r="D14">
        <v>65535</v>
      </c>
    </row>
    <row r="15" spans="1:4" x14ac:dyDescent="0.2">
      <c r="A15" t="s">
        <v>175</v>
      </c>
      <c r="B15">
        <v>547</v>
      </c>
      <c r="C15">
        <v>27378</v>
      </c>
      <c r="D15">
        <v>65535</v>
      </c>
    </row>
    <row r="16" spans="1:4" x14ac:dyDescent="0.2">
      <c r="A16" t="s">
        <v>181</v>
      </c>
      <c r="B16">
        <v>343</v>
      </c>
      <c r="C16">
        <v>33418</v>
      </c>
      <c r="D16">
        <v>65535</v>
      </c>
    </row>
    <row r="17" spans="1:4" x14ac:dyDescent="0.2">
      <c r="A17" t="s">
        <v>182</v>
      </c>
      <c r="B17">
        <v>414</v>
      </c>
      <c r="C17">
        <v>24877</v>
      </c>
      <c r="D17">
        <v>65535</v>
      </c>
    </row>
    <row r="18" spans="1:4" x14ac:dyDescent="0.2">
      <c r="A18" t="s">
        <v>183</v>
      </c>
      <c r="B18">
        <v>352</v>
      </c>
      <c r="C18">
        <v>22363</v>
      </c>
      <c r="D18">
        <v>65535</v>
      </c>
    </row>
    <row r="19" spans="1:4" x14ac:dyDescent="0.2">
      <c r="A19" t="s">
        <v>184</v>
      </c>
      <c r="B19">
        <v>294</v>
      </c>
      <c r="C19" t="s">
        <v>186</v>
      </c>
      <c r="D19">
        <v>65535</v>
      </c>
    </row>
    <row r="20" spans="1:4" x14ac:dyDescent="0.2">
      <c r="A20" t="s">
        <v>185</v>
      </c>
      <c r="B20">
        <v>379</v>
      </c>
      <c r="C20">
        <v>22504</v>
      </c>
      <c r="D20">
        <v>65535</v>
      </c>
    </row>
    <row r="21" spans="1:4" x14ac:dyDescent="0.2">
      <c r="A21" t="s">
        <v>177</v>
      </c>
      <c r="B21">
        <v>323</v>
      </c>
      <c r="C21">
        <v>33460</v>
      </c>
      <c r="D21">
        <v>65535</v>
      </c>
    </row>
    <row r="22" spans="1:4" x14ac:dyDescent="0.2">
      <c r="A22" t="s">
        <v>178</v>
      </c>
      <c r="B22">
        <v>525</v>
      </c>
      <c r="C22">
        <v>26457</v>
      </c>
      <c r="D22">
        <v>65535</v>
      </c>
    </row>
    <row r="23" spans="1:4" x14ac:dyDescent="0.2">
      <c r="A23" t="s">
        <v>179</v>
      </c>
      <c r="B23">
        <v>469</v>
      </c>
      <c r="C23">
        <v>26289</v>
      </c>
      <c r="D23">
        <v>65535</v>
      </c>
    </row>
    <row r="24" spans="1:4" x14ac:dyDescent="0.2">
      <c r="A24" t="s">
        <v>180</v>
      </c>
      <c r="B24">
        <v>185</v>
      </c>
      <c r="C24">
        <v>24311</v>
      </c>
      <c r="D24">
        <v>65535</v>
      </c>
    </row>
    <row r="25" spans="1:4" x14ac:dyDescent="0.2">
      <c r="A25" t="s">
        <v>176</v>
      </c>
      <c r="B25">
        <v>515</v>
      </c>
      <c r="C25">
        <v>24437</v>
      </c>
      <c r="D25">
        <v>65535</v>
      </c>
    </row>
    <row r="26" spans="1:4" x14ac:dyDescent="0.2">
      <c r="A26" t="s">
        <v>187</v>
      </c>
      <c r="B26">
        <v>363</v>
      </c>
      <c r="C26">
        <v>15090</v>
      </c>
      <c r="D26">
        <v>65535</v>
      </c>
    </row>
    <row r="27" spans="1:4" x14ac:dyDescent="0.2">
      <c r="B27">
        <v>326</v>
      </c>
      <c r="C27">
        <v>12576</v>
      </c>
      <c r="D27">
        <v>65535</v>
      </c>
    </row>
    <row r="28" spans="1:4" x14ac:dyDescent="0.2">
      <c r="B28">
        <v>452</v>
      </c>
      <c r="C28">
        <v>10570</v>
      </c>
      <c r="D28">
        <v>65535</v>
      </c>
    </row>
    <row r="29" spans="1:4" x14ac:dyDescent="0.2">
      <c r="B29">
        <v>431</v>
      </c>
      <c r="C29">
        <v>14039</v>
      </c>
      <c r="D29">
        <v>65535</v>
      </c>
    </row>
    <row r="30" spans="1:4" x14ac:dyDescent="0.2">
      <c r="B30">
        <v>503</v>
      </c>
      <c r="C30">
        <v>12274</v>
      </c>
      <c r="D30">
        <v>65535</v>
      </c>
    </row>
    <row r="31" spans="1:4" x14ac:dyDescent="0.2">
      <c r="A31" t="s">
        <v>188</v>
      </c>
      <c r="B31">
        <v>326</v>
      </c>
      <c r="C31">
        <v>13927</v>
      </c>
      <c r="D31">
        <v>65535</v>
      </c>
    </row>
    <row r="32" spans="1:4" x14ac:dyDescent="0.2">
      <c r="A32" t="s">
        <v>189</v>
      </c>
      <c r="B32">
        <v>456</v>
      </c>
      <c r="C32">
        <v>16394</v>
      </c>
      <c r="D32">
        <v>65535</v>
      </c>
    </row>
    <row r="33" spans="1:4" x14ac:dyDescent="0.2">
      <c r="B33">
        <v>301</v>
      </c>
      <c r="C33">
        <v>15607</v>
      </c>
      <c r="D33">
        <v>65535</v>
      </c>
    </row>
    <row r="34" spans="1:4" x14ac:dyDescent="0.2">
      <c r="B34">
        <v>379</v>
      </c>
      <c r="C34">
        <v>16322</v>
      </c>
      <c r="D34">
        <v>65535</v>
      </c>
    </row>
    <row r="35" spans="1:4" x14ac:dyDescent="0.2">
      <c r="B35">
        <v>421</v>
      </c>
      <c r="C35">
        <v>15996</v>
      </c>
      <c r="D35">
        <v>65535</v>
      </c>
    </row>
    <row r="36" spans="1:4" x14ac:dyDescent="0.2">
      <c r="B36">
        <v>403</v>
      </c>
      <c r="C36">
        <v>16364</v>
      </c>
      <c r="D36">
        <v>65535</v>
      </c>
    </row>
    <row r="37" spans="1:4" x14ac:dyDescent="0.2">
      <c r="A37" t="s">
        <v>188</v>
      </c>
      <c r="B37">
        <v>406</v>
      </c>
      <c r="C37">
        <v>15285</v>
      </c>
      <c r="D37">
        <v>65535</v>
      </c>
    </row>
    <row r="38" spans="1:4" x14ac:dyDescent="0.2">
      <c r="A38" t="s">
        <v>191</v>
      </c>
      <c r="B38">
        <v>540</v>
      </c>
      <c r="C38">
        <v>20391</v>
      </c>
      <c r="D38">
        <v>65535</v>
      </c>
    </row>
    <row r="39" spans="1:4" x14ac:dyDescent="0.2">
      <c r="B39">
        <v>512</v>
      </c>
      <c r="C39">
        <v>14249</v>
      </c>
      <c r="D39">
        <v>65535</v>
      </c>
    </row>
    <row r="40" spans="1:4" x14ac:dyDescent="0.2">
      <c r="B40">
        <v>306</v>
      </c>
      <c r="C40">
        <v>18331</v>
      </c>
      <c r="D40">
        <v>65535</v>
      </c>
    </row>
    <row r="41" spans="1:4" x14ac:dyDescent="0.2">
      <c r="B41">
        <v>451</v>
      </c>
      <c r="C41">
        <v>16970</v>
      </c>
      <c r="D41">
        <v>65535</v>
      </c>
    </row>
    <row r="43" spans="1:4" x14ac:dyDescent="0.2">
      <c r="A43" t="s">
        <v>219</v>
      </c>
      <c r="B43">
        <f>AVERAGE(B2:B41)</f>
        <v>394.35</v>
      </c>
    </row>
    <row r="44" spans="1:4" x14ac:dyDescent="0.2">
      <c r="A44" t="s">
        <v>220</v>
      </c>
      <c r="B44">
        <f>_xlfn.STDEV.P(B2:B41)</f>
        <v>79.360427796226006</v>
      </c>
    </row>
    <row r="45" spans="1:4" x14ac:dyDescent="0.2">
      <c r="A45" t="s">
        <v>235</v>
      </c>
      <c r="B45">
        <f>SUM(B2:B41)</f>
        <v>15774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D8E6-9862-4ACE-991C-F7B778A71253}">
  <dimension ref="A1:D44"/>
  <sheetViews>
    <sheetView topLeftCell="A6" workbookViewId="0">
      <selection activeCell="B42" sqref="B42"/>
    </sheetView>
  </sheetViews>
  <sheetFormatPr baseColWidth="10" defaultColWidth="8.83203125" defaultRowHeight="15" x14ac:dyDescent="0.2"/>
  <cols>
    <col min="1" max="1" width="12.83203125" customWidth="1"/>
  </cols>
  <sheetData>
    <row r="1" spans="1:4" x14ac:dyDescent="0.2">
      <c r="A1" t="s">
        <v>229</v>
      </c>
      <c r="B1" t="s">
        <v>160</v>
      </c>
      <c r="C1" t="s">
        <v>161</v>
      </c>
      <c r="D1" t="s">
        <v>162</v>
      </c>
    </row>
    <row r="2" spans="1:4" x14ac:dyDescent="0.2">
      <c r="A2" t="s">
        <v>192</v>
      </c>
      <c r="B2">
        <v>401</v>
      </c>
      <c r="C2" t="s">
        <v>218</v>
      </c>
      <c r="D2">
        <v>65535</v>
      </c>
    </row>
    <row r="3" spans="1:4" x14ac:dyDescent="0.2">
      <c r="B3">
        <v>523</v>
      </c>
      <c r="C3" t="s">
        <v>218</v>
      </c>
      <c r="D3">
        <v>65535</v>
      </c>
    </row>
    <row r="4" spans="1:4" x14ac:dyDescent="0.2">
      <c r="A4" t="s">
        <v>193</v>
      </c>
      <c r="B4">
        <v>413</v>
      </c>
      <c r="C4" t="s">
        <v>218</v>
      </c>
      <c r="D4">
        <v>65535</v>
      </c>
    </row>
    <row r="5" spans="1:4" x14ac:dyDescent="0.2">
      <c r="A5" t="s">
        <v>194</v>
      </c>
      <c r="B5">
        <v>508</v>
      </c>
      <c r="C5">
        <v>16956</v>
      </c>
      <c r="D5">
        <v>65535</v>
      </c>
    </row>
    <row r="6" spans="1:4" x14ac:dyDescent="0.2">
      <c r="B6">
        <v>417</v>
      </c>
      <c r="C6">
        <v>12753</v>
      </c>
      <c r="D6">
        <v>65535</v>
      </c>
    </row>
    <row r="7" spans="1:4" x14ac:dyDescent="0.2">
      <c r="B7">
        <v>414</v>
      </c>
      <c r="C7">
        <v>12949</v>
      </c>
      <c r="D7">
        <v>65535</v>
      </c>
    </row>
    <row r="8" spans="1:4" x14ac:dyDescent="0.2">
      <c r="B8">
        <v>366</v>
      </c>
      <c r="C8">
        <v>15150</v>
      </c>
      <c r="D8">
        <v>65535</v>
      </c>
    </row>
    <row r="9" spans="1:4" x14ac:dyDescent="0.2">
      <c r="B9">
        <v>314</v>
      </c>
      <c r="C9">
        <v>14391</v>
      </c>
      <c r="D9">
        <v>65535</v>
      </c>
    </row>
    <row r="10" spans="1:4" x14ac:dyDescent="0.2">
      <c r="A10" t="s">
        <v>188</v>
      </c>
      <c r="B10">
        <v>367</v>
      </c>
      <c r="C10">
        <v>17282</v>
      </c>
      <c r="D10">
        <v>65535</v>
      </c>
    </row>
    <row r="11" spans="1:4" x14ac:dyDescent="0.2">
      <c r="A11" t="s">
        <v>195</v>
      </c>
      <c r="B11">
        <v>332</v>
      </c>
      <c r="C11">
        <v>17068</v>
      </c>
      <c r="D11">
        <v>65535</v>
      </c>
    </row>
    <row r="12" spans="1:4" x14ac:dyDescent="0.2">
      <c r="B12">
        <v>333</v>
      </c>
      <c r="C12">
        <v>19509</v>
      </c>
      <c r="D12">
        <v>65535</v>
      </c>
    </row>
    <row r="13" spans="1:4" x14ac:dyDescent="0.2">
      <c r="B13">
        <v>199</v>
      </c>
      <c r="C13">
        <v>13920</v>
      </c>
      <c r="D13">
        <v>65535</v>
      </c>
    </row>
    <row r="14" spans="1:4" x14ac:dyDescent="0.2">
      <c r="B14">
        <v>423</v>
      </c>
      <c r="C14">
        <v>12601</v>
      </c>
      <c r="D14">
        <v>65535</v>
      </c>
    </row>
    <row r="15" spans="1:4" x14ac:dyDescent="0.2">
      <c r="B15">
        <v>369</v>
      </c>
      <c r="C15">
        <v>15894</v>
      </c>
      <c r="D15">
        <v>65535</v>
      </c>
    </row>
    <row r="16" spans="1:4" x14ac:dyDescent="0.2">
      <c r="B16">
        <v>441</v>
      </c>
      <c r="C16">
        <v>13459</v>
      </c>
      <c r="D16">
        <v>65535</v>
      </c>
    </row>
    <row r="17" spans="1:4" x14ac:dyDescent="0.2">
      <c r="B17">
        <v>319</v>
      </c>
      <c r="C17">
        <v>12079</v>
      </c>
      <c r="D17">
        <v>65535</v>
      </c>
    </row>
    <row r="18" spans="1:4" x14ac:dyDescent="0.2">
      <c r="B18">
        <v>395</v>
      </c>
      <c r="C18">
        <v>17041</v>
      </c>
      <c r="D18">
        <v>65535</v>
      </c>
    </row>
    <row r="19" spans="1:4" x14ac:dyDescent="0.2">
      <c r="A19" t="s">
        <v>196</v>
      </c>
      <c r="B19">
        <v>356</v>
      </c>
      <c r="C19">
        <v>16701</v>
      </c>
      <c r="D19">
        <v>65535</v>
      </c>
    </row>
    <row r="20" spans="1:4" x14ac:dyDescent="0.2">
      <c r="A20" t="s">
        <v>190</v>
      </c>
      <c r="B20">
        <v>397</v>
      </c>
      <c r="C20">
        <v>16809</v>
      </c>
      <c r="D20">
        <v>65535</v>
      </c>
    </row>
    <row r="21" spans="1:4" x14ac:dyDescent="0.2">
      <c r="B21">
        <v>379</v>
      </c>
      <c r="C21">
        <v>15677</v>
      </c>
      <c r="D21">
        <v>65535</v>
      </c>
    </row>
    <row r="22" spans="1:4" x14ac:dyDescent="0.2">
      <c r="B22">
        <v>432</v>
      </c>
      <c r="C22">
        <v>15451</v>
      </c>
      <c r="D22">
        <v>65535</v>
      </c>
    </row>
    <row r="23" spans="1:4" x14ac:dyDescent="0.2">
      <c r="B23">
        <v>450</v>
      </c>
      <c r="C23">
        <v>12138</v>
      </c>
      <c r="D23">
        <v>65535</v>
      </c>
    </row>
    <row r="24" spans="1:4" x14ac:dyDescent="0.2">
      <c r="B24">
        <v>340</v>
      </c>
      <c r="C24">
        <v>13757</v>
      </c>
      <c r="D24">
        <v>65535</v>
      </c>
    </row>
    <row r="25" spans="1:4" x14ac:dyDescent="0.2">
      <c r="B25">
        <v>309</v>
      </c>
      <c r="C25">
        <v>18471</v>
      </c>
      <c r="D25">
        <v>65535</v>
      </c>
    </row>
    <row r="26" spans="1:4" x14ac:dyDescent="0.2">
      <c r="B26">
        <v>458</v>
      </c>
      <c r="C26">
        <v>11370</v>
      </c>
      <c r="D26">
        <v>65535</v>
      </c>
    </row>
    <row r="27" spans="1:4" x14ac:dyDescent="0.2">
      <c r="B27">
        <v>478</v>
      </c>
      <c r="C27">
        <v>12095</v>
      </c>
      <c r="D27">
        <v>65535</v>
      </c>
    </row>
    <row r="28" spans="1:4" x14ac:dyDescent="0.2">
      <c r="A28" t="s">
        <v>197</v>
      </c>
      <c r="B28">
        <v>364</v>
      </c>
      <c r="C28">
        <v>9309</v>
      </c>
      <c r="D28">
        <v>65535</v>
      </c>
    </row>
    <row r="29" spans="1:4" x14ac:dyDescent="0.2">
      <c r="B29">
        <v>451</v>
      </c>
      <c r="C29">
        <v>11345</v>
      </c>
      <c r="D29">
        <v>65535</v>
      </c>
    </row>
    <row r="30" spans="1:4" x14ac:dyDescent="0.2">
      <c r="B30">
        <v>346</v>
      </c>
      <c r="C30">
        <v>15945</v>
      </c>
      <c r="D30">
        <v>65535</v>
      </c>
    </row>
    <row r="31" spans="1:4" x14ac:dyDescent="0.2">
      <c r="B31">
        <v>353</v>
      </c>
      <c r="C31">
        <v>12072</v>
      </c>
      <c r="D31">
        <v>65535</v>
      </c>
    </row>
    <row r="32" spans="1:4" x14ac:dyDescent="0.2">
      <c r="B32">
        <v>331</v>
      </c>
      <c r="C32">
        <v>10368</v>
      </c>
      <c r="D32">
        <v>65535</v>
      </c>
    </row>
    <row r="33" spans="1:4" x14ac:dyDescent="0.2">
      <c r="B33">
        <v>310</v>
      </c>
      <c r="C33">
        <v>12636</v>
      </c>
      <c r="D33">
        <v>65535</v>
      </c>
    </row>
    <row r="34" spans="1:4" x14ac:dyDescent="0.2">
      <c r="A34" t="s">
        <v>198</v>
      </c>
      <c r="B34">
        <v>382</v>
      </c>
      <c r="C34">
        <v>11318</v>
      </c>
      <c r="D34">
        <v>65535</v>
      </c>
    </row>
    <row r="35" spans="1:4" x14ac:dyDescent="0.2">
      <c r="A35" t="s">
        <v>189</v>
      </c>
      <c r="B35">
        <v>234</v>
      </c>
      <c r="C35">
        <v>19878</v>
      </c>
      <c r="D35">
        <v>65535</v>
      </c>
    </row>
    <row r="36" spans="1:4" x14ac:dyDescent="0.2">
      <c r="B36">
        <v>375</v>
      </c>
      <c r="C36">
        <v>15463</v>
      </c>
      <c r="D36">
        <v>65535</v>
      </c>
    </row>
    <row r="37" spans="1:4" x14ac:dyDescent="0.2">
      <c r="B37">
        <v>309</v>
      </c>
      <c r="C37">
        <v>15295</v>
      </c>
      <c r="D37">
        <v>65535</v>
      </c>
    </row>
    <row r="38" spans="1:4" x14ac:dyDescent="0.2">
      <c r="B38">
        <v>442</v>
      </c>
      <c r="C38">
        <v>9877</v>
      </c>
      <c r="D38">
        <v>65535</v>
      </c>
    </row>
    <row r="39" spans="1:4" x14ac:dyDescent="0.2">
      <c r="B39">
        <v>494</v>
      </c>
      <c r="C39">
        <v>14692</v>
      </c>
      <c r="D39">
        <v>65535</v>
      </c>
    </row>
    <row r="40" spans="1:4" x14ac:dyDescent="0.2">
      <c r="B40">
        <v>349</v>
      </c>
      <c r="C40">
        <v>13909</v>
      </c>
      <c r="D40">
        <v>65535</v>
      </c>
    </row>
    <row r="42" spans="1:4" x14ac:dyDescent="0.2">
      <c r="A42" t="s">
        <v>219</v>
      </c>
      <c r="B42">
        <f>AVERAGE(B2:B40)</f>
        <v>381.35897435897436</v>
      </c>
    </row>
    <row r="43" spans="1:4" x14ac:dyDescent="0.2">
      <c r="A43" t="s">
        <v>220</v>
      </c>
      <c r="B43">
        <f>_xlfn.STDEV.P(B1:B40)</f>
        <v>68.297421650280953</v>
      </c>
    </row>
    <row r="44" spans="1:4" x14ac:dyDescent="0.2">
      <c r="A44" t="s">
        <v>236</v>
      </c>
      <c r="B44">
        <f>SUM(B2:B40)</f>
        <v>14873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CDED-C2FA-4D6A-A521-558FF0BDA841}">
  <dimension ref="A1:D43"/>
  <sheetViews>
    <sheetView workbookViewId="0">
      <selection activeCell="B41" sqref="B41"/>
    </sheetView>
  </sheetViews>
  <sheetFormatPr baseColWidth="10" defaultColWidth="8.83203125" defaultRowHeight="15" x14ac:dyDescent="0.2"/>
  <cols>
    <col min="1" max="1" width="16.83203125" customWidth="1"/>
  </cols>
  <sheetData>
    <row r="1" spans="1:4" x14ac:dyDescent="0.2">
      <c r="A1" t="s">
        <v>228</v>
      </c>
      <c r="B1" t="s">
        <v>160</v>
      </c>
      <c r="C1" t="s">
        <v>161</v>
      </c>
      <c r="D1" t="s">
        <v>162</v>
      </c>
    </row>
    <row r="2" spans="1:4" x14ac:dyDescent="0.2">
      <c r="A2" t="s">
        <v>199</v>
      </c>
      <c r="B2">
        <v>405</v>
      </c>
      <c r="C2">
        <v>9036</v>
      </c>
      <c r="D2">
        <v>65535</v>
      </c>
    </row>
    <row r="3" spans="1:4" x14ac:dyDescent="0.2">
      <c r="B3">
        <v>350</v>
      </c>
      <c r="C3">
        <v>9379</v>
      </c>
      <c r="D3">
        <v>65535</v>
      </c>
    </row>
    <row r="4" spans="1:4" x14ac:dyDescent="0.2">
      <c r="A4" t="s">
        <v>200</v>
      </c>
      <c r="B4">
        <v>233</v>
      </c>
      <c r="C4">
        <v>10038</v>
      </c>
      <c r="D4">
        <v>65535</v>
      </c>
    </row>
    <row r="5" spans="1:4" x14ac:dyDescent="0.2">
      <c r="A5" t="s">
        <v>194</v>
      </c>
      <c r="B5">
        <v>337</v>
      </c>
      <c r="C5">
        <v>10107</v>
      </c>
      <c r="D5">
        <v>65535</v>
      </c>
    </row>
    <row r="6" spans="1:4" x14ac:dyDescent="0.2">
      <c r="B6">
        <v>387</v>
      </c>
      <c r="C6">
        <v>10751</v>
      </c>
      <c r="D6">
        <v>65535</v>
      </c>
    </row>
    <row r="7" spans="1:4" x14ac:dyDescent="0.2">
      <c r="B7">
        <v>437</v>
      </c>
      <c r="C7">
        <v>13801</v>
      </c>
      <c r="D7">
        <v>65535</v>
      </c>
    </row>
    <row r="8" spans="1:4" x14ac:dyDescent="0.2">
      <c r="B8">
        <v>427</v>
      </c>
      <c r="C8">
        <v>10306</v>
      </c>
      <c r="D8">
        <v>65535</v>
      </c>
    </row>
    <row r="9" spans="1:4" x14ac:dyDescent="0.2">
      <c r="A9" t="s">
        <v>201</v>
      </c>
      <c r="B9">
        <v>410</v>
      </c>
      <c r="C9">
        <v>11062</v>
      </c>
      <c r="D9">
        <v>65535</v>
      </c>
    </row>
    <row r="10" spans="1:4" x14ac:dyDescent="0.2">
      <c r="A10" t="s">
        <v>195</v>
      </c>
      <c r="B10">
        <v>358</v>
      </c>
      <c r="C10">
        <v>9141</v>
      </c>
      <c r="D10">
        <v>65535</v>
      </c>
    </row>
    <row r="11" spans="1:4" x14ac:dyDescent="0.2">
      <c r="B11">
        <v>383</v>
      </c>
      <c r="C11">
        <v>12189</v>
      </c>
      <c r="D11">
        <v>65535</v>
      </c>
    </row>
    <row r="12" spans="1:4" x14ac:dyDescent="0.2">
      <c r="B12">
        <v>357</v>
      </c>
      <c r="C12">
        <v>13109</v>
      </c>
      <c r="D12">
        <v>65535</v>
      </c>
    </row>
    <row r="13" spans="1:4" x14ac:dyDescent="0.2">
      <c r="B13">
        <v>354</v>
      </c>
      <c r="C13">
        <v>12086</v>
      </c>
      <c r="D13">
        <v>65535</v>
      </c>
    </row>
    <row r="14" spans="1:4" x14ac:dyDescent="0.2">
      <c r="A14" t="s">
        <v>202</v>
      </c>
      <c r="B14">
        <v>427</v>
      </c>
      <c r="C14">
        <v>11128</v>
      </c>
      <c r="D14">
        <v>65535</v>
      </c>
    </row>
    <row r="15" spans="1:4" x14ac:dyDescent="0.2">
      <c r="A15" t="s">
        <v>190</v>
      </c>
      <c r="B15">
        <v>459</v>
      </c>
      <c r="C15">
        <v>11450</v>
      </c>
      <c r="D15">
        <v>65535</v>
      </c>
    </row>
    <row r="16" spans="1:4" x14ac:dyDescent="0.2">
      <c r="B16">
        <v>490</v>
      </c>
      <c r="C16">
        <v>15098</v>
      </c>
      <c r="D16">
        <v>65535</v>
      </c>
    </row>
    <row r="17" spans="1:4" x14ac:dyDescent="0.2">
      <c r="B17">
        <v>492</v>
      </c>
      <c r="C17">
        <v>17598</v>
      </c>
      <c r="D17">
        <v>65535</v>
      </c>
    </row>
    <row r="18" spans="1:4" x14ac:dyDescent="0.2">
      <c r="B18">
        <v>451</v>
      </c>
      <c r="C18">
        <v>20262</v>
      </c>
      <c r="D18">
        <v>65535</v>
      </c>
    </row>
    <row r="19" spans="1:4" x14ac:dyDescent="0.2">
      <c r="B19">
        <v>355</v>
      </c>
      <c r="C19">
        <v>11630</v>
      </c>
      <c r="D19">
        <v>65535</v>
      </c>
    </row>
    <row r="20" spans="1:4" x14ac:dyDescent="0.2">
      <c r="A20" t="s">
        <v>188</v>
      </c>
      <c r="B20">
        <v>470</v>
      </c>
      <c r="C20">
        <v>12343</v>
      </c>
      <c r="D20">
        <v>65535</v>
      </c>
    </row>
    <row r="21" spans="1:4" x14ac:dyDescent="0.2">
      <c r="A21" t="s">
        <v>197</v>
      </c>
      <c r="B21">
        <v>483</v>
      </c>
      <c r="C21">
        <v>23121</v>
      </c>
      <c r="D21">
        <v>65535</v>
      </c>
    </row>
    <row r="22" spans="1:4" x14ac:dyDescent="0.2">
      <c r="B22">
        <v>519</v>
      </c>
      <c r="C22">
        <v>17376</v>
      </c>
      <c r="D22">
        <v>65535</v>
      </c>
    </row>
    <row r="23" spans="1:4" x14ac:dyDescent="0.2">
      <c r="B23">
        <v>436</v>
      </c>
      <c r="C23">
        <v>26959</v>
      </c>
      <c r="D23">
        <v>65535</v>
      </c>
    </row>
    <row r="24" spans="1:4" x14ac:dyDescent="0.2">
      <c r="B24">
        <v>425</v>
      </c>
      <c r="C24">
        <v>23215</v>
      </c>
      <c r="D24">
        <v>65535</v>
      </c>
    </row>
    <row r="25" spans="1:4" x14ac:dyDescent="0.2">
      <c r="B25">
        <v>334</v>
      </c>
      <c r="C25">
        <v>24940</v>
      </c>
      <c r="D25">
        <v>65535</v>
      </c>
    </row>
    <row r="26" spans="1:4" x14ac:dyDescent="0.2">
      <c r="A26" t="s">
        <v>188</v>
      </c>
      <c r="B26">
        <v>474</v>
      </c>
      <c r="C26">
        <v>18488</v>
      </c>
      <c r="D26">
        <v>65535</v>
      </c>
    </row>
    <row r="27" spans="1:4" x14ac:dyDescent="0.2">
      <c r="A27" t="s">
        <v>189</v>
      </c>
      <c r="B27">
        <v>430</v>
      </c>
      <c r="C27">
        <v>22722</v>
      </c>
      <c r="D27">
        <v>65535</v>
      </c>
    </row>
    <row r="28" spans="1:4" x14ac:dyDescent="0.2">
      <c r="B28">
        <v>433</v>
      </c>
      <c r="C28">
        <v>16513</v>
      </c>
      <c r="D28">
        <v>65535</v>
      </c>
    </row>
    <row r="29" spans="1:4" x14ac:dyDescent="0.2">
      <c r="B29">
        <v>414</v>
      </c>
      <c r="C29">
        <v>14826</v>
      </c>
      <c r="D29">
        <v>65535</v>
      </c>
    </row>
    <row r="30" spans="1:4" x14ac:dyDescent="0.2">
      <c r="B30">
        <v>465</v>
      </c>
      <c r="C30">
        <v>20547</v>
      </c>
      <c r="D30">
        <v>65535</v>
      </c>
    </row>
    <row r="31" spans="1:4" x14ac:dyDescent="0.2">
      <c r="A31" t="s">
        <v>202</v>
      </c>
      <c r="B31">
        <v>384</v>
      </c>
      <c r="C31">
        <v>19744</v>
      </c>
      <c r="D31">
        <v>65535</v>
      </c>
    </row>
    <row r="32" spans="1:4" x14ac:dyDescent="0.2">
      <c r="A32" t="s">
        <v>191</v>
      </c>
      <c r="B32">
        <v>445</v>
      </c>
      <c r="C32">
        <v>8548</v>
      </c>
      <c r="D32">
        <v>65535</v>
      </c>
    </row>
    <row r="33" spans="1:4" x14ac:dyDescent="0.2">
      <c r="B33">
        <v>464</v>
      </c>
      <c r="C33">
        <v>6271</v>
      </c>
      <c r="D33">
        <v>65535</v>
      </c>
    </row>
    <row r="34" spans="1:4" x14ac:dyDescent="0.2">
      <c r="B34">
        <v>425</v>
      </c>
      <c r="C34">
        <v>5707</v>
      </c>
      <c r="D34">
        <v>65535</v>
      </c>
    </row>
    <row r="35" spans="1:4" x14ac:dyDescent="0.2">
      <c r="B35">
        <v>462</v>
      </c>
      <c r="C35">
        <v>5913</v>
      </c>
      <c r="D35">
        <v>65535</v>
      </c>
    </row>
    <row r="36" spans="1:4" x14ac:dyDescent="0.2">
      <c r="B36">
        <v>501</v>
      </c>
      <c r="C36">
        <v>8167</v>
      </c>
      <c r="D36">
        <v>65535</v>
      </c>
    </row>
    <row r="37" spans="1:4" x14ac:dyDescent="0.2">
      <c r="A37" t="s">
        <v>188</v>
      </c>
      <c r="B37">
        <v>466</v>
      </c>
      <c r="C37">
        <v>6298</v>
      </c>
      <c r="D37">
        <v>65535</v>
      </c>
    </row>
    <row r="38" spans="1:4" x14ac:dyDescent="0.2">
      <c r="A38" t="s">
        <v>203</v>
      </c>
      <c r="B38">
        <v>561</v>
      </c>
      <c r="C38">
        <v>8068</v>
      </c>
      <c r="D38">
        <v>65535</v>
      </c>
    </row>
    <row r="39" spans="1:4" x14ac:dyDescent="0.2">
      <c r="A39" t="s">
        <v>204</v>
      </c>
      <c r="B39">
        <v>479</v>
      </c>
      <c r="C39">
        <v>12119</v>
      </c>
      <c r="D39">
        <v>65535</v>
      </c>
    </row>
    <row r="41" spans="1:4" x14ac:dyDescent="0.2">
      <c r="A41" t="s">
        <v>219</v>
      </c>
      <c r="B41">
        <f>AVERAGE(B2:B39)</f>
        <v>425.84210526315792</v>
      </c>
    </row>
    <row r="42" spans="1:4" x14ac:dyDescent="0.2">
      <c r="A42" t="s">
        <v>220</v>
      </c>
      <c r="B42">
        <f>_xlfn.STDEV.P(B2,B39)</f>
        <v>37</v>
      </c>
    </row>
    <row r="43" spans="1:4" x14ac:dyDescent="0.2">
      <c r="A43" t="s">
        <v>235</v>
      </c>
      <c r="B43">
        <f>SUM(B2:B39)</f>
        <v>16182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51DC-2FAE-4C63-B883-DEC534AE20AE}">
  <dimension ref="A1:D36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13.5" customWidth="1"/>
  </cols>
  <sheetData>
    <row r="1" spans="1:4" x14ac:dyDescent="0.2">
      <c r="A1" t="s">
        <v>227</v>
      </c>
      <c r="B1" t="s">
        <v>0</v>
      </c>
      <c r="C1" t="s">
        <v>161</v>
      </c>
      <c r="D1" t="s">
        <v>217</v>
      </c>
    </row>
    <row r="2" spans="1:4" x14ac:dyDescent="0.2">
      <c r="A2" t="s">
        <v>205</v>
      </c>
      <c r="B2">
        <v>491</v>
      </c>
      <c r="C2">
        <v>13059</v>
      </c>
    </row>
    <row r="3" spans="1:4" x14ac:dyDescent="0.2">
      <c r="A3" t="s">
        <v>204</v>
      </c>
      <c r="B3">
        <v>307</v>
      </c>
      <c r="C3">
        <v>14504</v>
      </c>
    </row>
    <row r="4" spans="1:4" x14ac:dyDescent="0.2">
      <c r="A4" t="s">
        <v>199</v>
      </c>
      <c r="B4">
        <v>422</v>
      </c>
      <c r="C4">
        <v>13105</v>
      </c>
    </row>
    <row r="5" spans="1:4" x14ac:dyDescent="0.2">
      <c r="B5">
        <v>406</v>
      </c>
      <c r="C5">
        <v>15487</v>
      </c>
    </row>
    <row r="6" spans="1:4" x14ac:dyDescent="0.2">
      <c r="B6">
        <v>406</v>
      </c>
      <c r="C6">
        <v>15776</v>
      </c>
    </row>
    <row r="7" spans="1:4" x14ac:dyDescent="0.2">
      <c r="B7">
        <v>476</v>
      </c>
      <c r="C7">
        <v>13617</v>
      </c>
    </row>
    <row r="8" spans="1:4" x14ac:dyDescent="0.2">
      <c r="A8" t="s">
        <v>202</v>
      </c>
      <c r="B8">
        <v>379</v>
      </c>
      <c r="C8">
        <v>20190</v>
      </c>
    </row>
    <row r="9" spans="1:4" x14ac:dyDescent="0.2">
      <c r="A9" t="s">
        <v>194</v>
      </c>
      <c r="B9">
        <v>320</v>
      </c>
      <c r="C9">
        <v>21190</v>
      </c>
    </row>
    <row r="10" spans="1:4" x14ac:dyDescent="0.2">
      <c r="B10">
        <v>486</v>
      </c>
      <c r="C10">
        <v>19606</v>
      </c>
    </row>
    <row r="11" spans="1:4" x14ac:dyDescent="0.2">
      <c r="B11">
        <v>497</v>
      </c>
      <c r="C11">
        <v>18316</v>
      </c>
    </row>
    <row r="12" spans="1:4" x14ac:dyDescent="0.2">
      <c r="B12">
        <v>368</v>
      </c>
      <c r="C12">
        <v>13839</v>
      </c>
    </row>
    <row r="13" spans="1:4" x14ac:dyDescent="0.2">
      <c r="A13" t="s">
        <v>202</v>
      </c>
      <c r="B13">
        <v>473</v>
      </c>
      <c r="C13">
        <v>20699</v>
      </c>
    </row>
    <row r="14" spans="1:4" x14ac:dyDescent="0.2">
      <c r="A14" t="s">
        <v>195</v>
      </c>
      <c r="B14">
        <v>400</v>
      </c>
      <c r="C14">
        <v>22851</v>
      </c>
    </row>
    <row r="15" spans="1:4" x14ac:dyDescent="0.2">
      <c r="B15">
        <v>473</v>
      </c>
      <c r="C15">
        <v>22841</v>
      </c>
    </row>
    <row r="16" spans="1:4" x14ac:dyDescent="0.2">
      <c r="B16">
        <v>469</v>
      </c>
      <c r="C16">
        <v>20550</v>
      </c>
    </row>
    <row r="17" spans="1:4" x14ac:dyDescent="0.2">
      <c r="B17">
        <v>465</v>
      </c>
      <c r="C17">
        <v>17891</v>
      </c>
    </row>
    <row r="18" spans="1:4" x14ac:dyDescent="0.2">
      <c r="A18" t="s">
        <v>202</v>
      </c>
      <c r="B18">
        <v>371</v>
      </c>
      <c r="C18">
        <v>19611</v>
      </c>
    </row>
    <row r="19" spans="1:4" x14ac:dyDescent="0.2">
      <c r="A19" t="s">
        <v>190</v>
      </c>
      <c r="B19">
        <v>411</v>
      </c>
      <c r="C19">
        <v>18330</v>
      </c>
    </row>
    <row r="20" spans="1:4" x14ac:dyDescent="0.2">
      <c r="B20">
        <v>440</v>
      </c>
      <c r="C20">
        <v>25885</v>
      </c>
    </row>
    <row r="21" spans="1:4" x14ac:dyDescent="0.2">
      <c r="B21">
        <v>454</v>
      </c>
      <c r="C21">
        <v>19795</v>
      </c>
    </row>
    <row r="22" spans="1:4" x14ac:dyDescent="0.2">
      <c r="B22">
        <v>388</v>
      </c>
      <c r="C22">
        <v>18239</v>
      </c>
    </row>
    <row r="23" spans="1:4" x14ac:dyDescent="0.2">
      <c r="A23" t="s">
        <v>202</v>
      </c>
      <c r="B23">
        <v>360</v>
      </c>
      <c r="C23">
        <v>17184</v>
      </c>
    </row>
    <row r="24" spans="1:4" x14ac:dyDescent="0.2">
      <c r="A24" t="s">
        <v>197</v>
      </c>
      <c r="B24">
        <v>335</v>
      </c>
      <c r="C24">
        <v>21864</v>
      </c>
    </row>
    <row r="25" spans="1:4" x14ac:dyDescent="0.2">
      <c r="B25">
        <v>504</v>
      </c>
      <c r="C25">
        <v>22010</v>
      </c>
    </row>
    <row r="26" spans="1:4" x14ac:dyDescent="0.2">
      <c r="B26">
        <v>447</v>
      </c>
      <c r="C26">
        <v>21864</v>
      </c>
    </row>
    <row r="27" spans="1:4" x14ac:dyDescent="0.2">
      <c r="B27">
        <v>491</v>
      </c>
      <c r="C27">
        <v>16007</v>
      </c>
    </row>
    <row r="28" spans="1:4" x14ac:dyDescent="0.2">
      <c r="A28" t="s">
        <v>202</v>
      </c>
      <c r="B28">
        <v>498</v>
      </c>
      <c r="C28">
        <v>18432</v>
      </c>
      <c r="D28">
        <v>502</v>
      </c>
    </row>
    <row r="29" spans="1:4" x14ac:dyDescent="0.2">
      <c r="A29" t="s">
        <v>189</v>
      </c>
      <c r="B29">
        <f>566+130</f>
        <v>696</v>
      </c>
      <c r="C29">
        <v>17510</v>
      </c>
      <c r="D29">
        <v>689</v>
      </c>
    </row>
    <row r="30" spans="1:4" x14ac:dyDescent="0.2">
      <c r="B30">
        <f>495+25</f>
        <v>520</v>
      </c>
      <c r="C30">
        <v>14451</v>
      </c>
      <c r="D30">
        <v>529</v>
      </c>
    </row>
    <row r="31" spans="1:4" x14ac:dyDescent="0.2">
      <c r="B31">
        <f>536+82</f>
        <v>618</v>
      </c>
      <c r="C31">
        <v>17350</v>
      </c>
      <c r="D31">
        <v>599</v>
      </c>
    </row>
    <row r="32" spans="1:4" x14ac:dyDescent="0.2">
      <c r="A32" t="s">
        <v>206</v>
      </c>
      <c r="B32">
        <f>483+61</f>
        <v>544</v>
      </c>
      <c r="C32">
        <v>15378</v>
      </c>
      <c r="D32">
        <v>559</v>
      </c>
    </row>
    <row r="34" spans="1:2" x14ac:dyDescent="0.2">
      <c r="A34" t="s">
        <v>219</v>
      </c>
      <c r="B34">
        <f>AVERAGE(B2:B32)</f>
        <v>448.87096774193549</v>
      </c>
    </row>
    <row r="35" spans="1:2" x14ac:dyDescent="0.2">
      <c r="A35" t="s">
        <v>220</v>
      </c>
      <c r="B35">
        <f>_xlfn.STDEV.P(B2:B32)</f>
        <v>81.551385714570785</v>
      </c>
    </row>
    <row r="36" spans="1:2" x14ac:dyDescent="0.2">
      <c r="A36" t="s">
        <v>235</v>
      </c>
      <c r="B36">
        <f>SUM(B2:B32)</f>
        <v>13915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4132</vt:lpstr>
      <vt:lpstr>4131</vt:lpstr>
      <vt:lpstr>Sheet1</vt:lpstr>
      <vt:lpstr>4133</vt:lpstr>
      <vt:lpstr>4135</vt:lpstr>
      <vt:lpstr>4144</vt:lpstr>
      <vt:lpstr>4128</vt:lpstr>
      <vt:lpstr>4148</vt:lpstr>
      <vt:lpstr>4146</vt:lpstr>
      <vt:lpstr>4143</vt:lpstr>
      <vt:lpstr>4152</vt:lpstr>
      <vt:lpstr>4158</vt:lpstr>
      <vt:lpstr>4151</vt:lpstr>
      <vt:lpstr>4147</vt:lpstr>
      <vt:lpstr>4153</vt:lpstr>
      <vt:lpstr>4155</vt:lpstr>
      <vt:lpstr>2733</vt:lpstr>
      <vt:lpstr>Compiled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Flores</dc:creator>
  <cp:lastModifiedBy>Oscar Mendez</cp:lastModifiedBy>
  <dcterms:created xsi:type="dcterms:W3CDTF">2020-03-30T03:07:21Z</dcterms:created>
  <dcterms:modified xsi:type="dcterms:W3CDTF">2021-02-19T09:25:09Z</dcterms:modified>
</cp:coreProperties>
</file>