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1/"/>
    </mc:Choice>
  </mc:AlternateContent>
  <xr:revisionPtr revIDLastSave="0" documentId="13_ncr:1_{70774DE6-65FA-4D4C-9B14-1CAE52B1C387}" xr6:coauthVersionLast="36" xr6:coauthVersionMax="36" xr10:uidLastSave="{00000000-0000-0000-0000-000000000000}"/>
  <bookViews>
    <workbookView xWindow="9020" yWindow="6000" windowWidth="23440" windowHeight="12340" xr2:uid="{2A4B74B5-9A0C-1F4A-AA95-54ECCB3EF7CB}"/>
  </bookViews>
  <sheets>
    <sheet name="Postnatal 1" sheetId="1" r:id="rId1"/>
    <sheet name="2018-1" sheetId="2" r:id="rId2"/>
    <sheet name="2018-3" sheetId="3" r:id="rId3"/>
    <sheet name="Sexes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3" l="1"/>
  <c r="L15" i="3" s="1"/>
  <c r="M15" i="3" s="1"/>
  <c r="N15" i="3" s="1"/>
  <c r="K16" i="3"/>
  <c r="L16" i="3" s="1"/>
  <c r="M16" i="3" s="1"/>
  <c r="N16" i="3" s="1"/>
  <c r="K17" i="3"/>
  <c r="L17" i="3" s="1"/>
  <c r="M17" i="3" s="1"/>
  <c r="N17" i="3" s="1"/>
  <c r="K18" i="3"/>
  <c r="L18" i="3" s="1"/>
  <c r="M18" i="3" s="1"/>
  <c r="N18" i="3" s="1"/>
  <c r="K19" i="3"/>
  <c r="L19" i="3" s="1"/>
  <c r="M19" i="3" s="1"/>
  <c r="N19" i="3" s="1"/>
  <c r="K20" i="3"/>
  <c r="L20" i="3" s="1"/>
  <c r="M20" i="3" s="1"/>
  <c r="N20" i="3" s="1"/>
  <c r="K21" i="3"/>
  <c r="L21" i="3" s="1"/>
  <c r="M21" i="3" s="1"/>
  <c r="N21" i="3" s="1"/>
  <c r="K22" i="3"/>
  <c r="L22" i="3" s="1"/>
  <c r="M22" i="3" s="1"/>
  <c r="N22" i="3" s="1"/>
  <c r="K23" i="3"/>
  <c r="L23" i="3"/>
  <c r="M23" i="3"/>
  <c r="N23" i="3"/>
  <c r="N14" i="3"/>
  <c r="M14" i="3"/>
  <c r="L14" i="3"/>
  <c r="K14" i="3"/>
  <c r="K17" i="2"/>
  <c r="L17" i="2" s="1"/>
  <c r="M17" i="2" s="1"/>
  <c r="N17" i="2" s="1"/>
  <c r="K18" i="2"/>
  <c r="L18" i="2"/>
  <c r="M18" i="2"/>
  <c r="N18" i="2"/>
  <c r="K19" i="2"/>
  <c r="L19" i="2"/>
  <c r="M19" i="2"/>
  <c r="N19" i="2"/>
  <c r="K20" i="2"/>
  <c r="L20" i="2" s="1"/>
  <c r="M20" i="2" s="1"/>
  <c r="N20" i="2" s="1"/>
  <c r="K21" i="2"/>
  <c r="L21" i="2"/>
  <c r="M21" i="2" s="1"/>
  <c r="N21" i="2" s="1"/>
  <c r="K22" i="2"/>
  <c r="L22" i="2"/>
  <c r="M22" i="2"/>
  <c r="N22" i="2"/>
  <c r="K23" i="2"/>
  <c r="L23" i="2" s="1"/>
  <c r="M23" i="2" s="1"/>
  <c r="N23" i="2" s="1"/>
  <c r="K24" i="2"/>
  <c r="L24" i="2"/>
  <c r="M24" i="2"/>
  <c r="N24" i="2"/>
  <c r="K25" i="2"/>
  <c r="L25" i="2"/>
  <c r="M25" i="2"/>
  <c r="N25" i="2"/>
  <c r="K26" i="2"/>
  <c r="L26" i="2" s="1"/>
  <c r="M26" i="2" s="1"/>
  <c r="N26" i="2" s="1"/>
  <c r="K27" i="2"/>
  <c r="L27" i="2"/>
  <c r="M27" i="2"/>
  <c r="N27" i="2"/>
  <c r="K16" i="2"/>
  <c r="L16" i="2" s="1"/>
  <c r="M16" i="2" s="1"/>
  <c r="N16" i="2" s="1"/>
  <c r="V5" i="3" l="1"/>
  <c r="W5" i="3" s="1"/>
  <c r="C12" i="3"/>
  <c r="D12" i="3" s="1"/>
  <c r="U28" i="3" s="1"/>
  <c r="V28" i="3" s="1"/>
  <c r="C11" i="3"/>
  <c r="D11" i="3" s="1"/>
  <c r="C10" i="3"/>
  <c r="D10" i="3" s="1"/>
  <c r="C9" i="3"/>
  <c r="D9" i="3" s="1"/>
  <c r="C8" i="3"/>
  <c r="D8" i="3" s="1"/>
  <c r="C7" i="3"/>
  <c r="D7" i="3" s="1"/>
  <c r="U23" i="3" s="1"/>
  <c r="V23" i="3" s="1"/>
  <c r="X23" i="3" s="1"/>
  <c r="C6" i="3"/>
  <c r="D6" i="3" s="1"/>
  <c r="C5" i="3"/>
  <c r="D5" i="3" s="1"/>
  <c r="C4" i="3"/>
  <c r="D4" i="3" s="1"/>
  <c r="C3" i="3"/>
  <c r="D3" i="3" s="1"/>
  <c r="V7" i="3" l="1"/>
  <c r="W7" i="3" s="1"/>
  <c r="K9" i="3"/>
  <c r="L9" i="3" s="1"/>
  <c r="M9" i="3" s="1"/>
  <c r="N9" i="3" s="1"/>
  <c r="K5" i="3"/>
  <c r="L5" i="3" s="1"/>
  <c r="M5" i="3" s="1"/>
  <c r="N5" i="3" s="1"/>
  <c r="V8" i="3"/>
  <c r="W8" i="3" s="1"/>
  <c r="X8" i="3" s="1"/>
  <c r="K10" i="3"/>
  <c r="L10" i="3" s="1"/>
  <c r="M10" i="3" s="1"/>
  <c r="N10" i="3" s="1"/>
  <c r="K11" i="3"/>
  <c r="L11" i="3" s="1"/>
  <c r="M11" i="3" s="1"/>
  <c r="N11" i="3" s="1"/>
  <c r="V9" i="3"/>
  <c r="W9" i="3" s="1"/>
  <c r="K2" i="3"/>
  <c r="L2" i="3" s="1"/>
  <c r="M2" i="3" s="1"/>
  <c r="N2" i="3" s="1"/>
  <c r="K3" i="3"/>
  <c r="L3" i="3" s="1"/>
  <c r="M3" i="3" s="1"/>
  <c r="N3" i="3" s="1"/>
  <c r="U25" i="3"/>
  <c r="V25" i="3" s="1"/>
  <c r="W25" i="3" s="1"/>
  <c r="K4" i="3"/>
  <c r="L4" i="3" s="1"/>
  <c r="M4" i="3" s="1"/>
  <c r="N4" i="3" s="1"/>
  <c r="U24" i="3"/>
  <c r="V24" i="3" s="1"/>
  <c r="W24" i="3" s="1"/>
  <c r="K6" i="3"/>
  <c r="L6" i="3" s="1"/>
  <c r="M6" i="3" s="1"/>
  <c r="N6" i="3" s="1"/>
  <c r="X24" i="3"/>
  <c r="Y5" i="3"/>
  <c r="X5" i="3"/>
  <c r="W28" i="3"/>
  <c r="X28" i="3"/>
  <c r="U22" i="3"/>
  <c r="V22" i="3" s="1"/>
  <c r="U20" i="3"/>
  <c r="V20" i="3" s="1"/>
  <c r="W23" i="3"/>
  <c r="V3" i="3"/>
  <c r="W3" i="3" s="1"/>
  <c r="U21" i="3"/>
  <c r="V21" i="3" s="1"/>
  <c r="U19" i="3"/>
  <c r="V19" i="3" s="1"/>
  <c r="U27" i="3"/>
  <c r="V27" i="3" s="1"/>
  <c r="V10" i="3"/>
  <c r="W10" i="3" s="1"/>
  <c r="Z10" i="3" s="1"/>
  <c r="U26" i="3"/>
  <c r="V26" i="3" s="1"/>
  <c r="X7" i="3"/>
  <c r="Y7" i="3"/>
  <c r="Z7" i="3"/>
  <c r="X9" i="3"/>
  <c r="Y9" i="3"/>
  <c r="Z9" i="3"/>
  <c r="K7" i="3"/>
  <c r="L7" i="3" s="1"/>
  <c r="M7" i="3" s="1"/>
  <c r="N7" i="3" s="1"/>
  <c r="V4" i="3"/>
  <c r="W4" i="3" s="1"/>
  <c r="K8" i="3"/>
  <c r="L8" i="3" s="1"/>
  <c r="M8" i="3" s="1"/>
  <c r="N8" i="3" s="1"/>
  <c r="Z5" i="3"/>
  <c r="V2" i="3"/>
  <c r="W2" i="3" s="1"/>
  <c r="V6" i="3"/>
  <c r="W6" i="3" s="1"/>
  <c r="V11" i="3"/>
  <c r="W11" i="3" s="1"/>
  <c r="C14" i="2"/>
  <c r="D14" i="2" s="1"/>
  <c r="K13" i="2" s="1"/>
  <c r="L13" i="2" s="1"/>
  <c r="M13" i="2" s="1"/>
  <c r="N13" i="2" s="1"/>
  <c r="C13" i="2"/>
  <c r="D13" i="2" s="1"/>
  <c r="K12" i="2" s="1"/>
  <c r="L12" i="2" s="1"/>
  <c r="M12" i="2" s="1"/>
  <c r="N12" i="2" s="1"/>
  <c r="C12" i="2"/>
  <c r="D12" i="2" s="1"/>
  <c r="K11" i="2" s="1"/>
  <c r="L11" i="2" s="1"/>
  <c r="M11" i="2" s="1"/>
  <c r="N11" i="2" s="1"/>
  <c r="C11" i="2"/>
  <c r="D11" i="2" s="1"/>
  <c r="K10" i="2" s="1"/>
  <c r="L10" i="2" s="1"/>
  <c r="M10" i="2" s="1"/>
  <c r="N10" i="2" s="1"/>
  <c r="C10" i="2"/>
  <c r="D10" i="2" s="1"/>
  <c r="K9" i="2" s="1"/>
  <c r="L9" i="2" s="1"/>
  <c r="M9" i="2" s="1"/>
  <c r="N9" i="2" s="1"/>
  <c r="C9" i="2"/>
  <c r="D9" i="2" s="1"/>
  <c r="K8" i="2" s="1"/>
  <c r="L8" i="2" s="1"/>
  <c r="M8" i="2" s="1"/>
  <c r="N8" i="2" s="1"/>
  <c r="C8" i="2"/>
  <c r="D8" i="2" s="1"/>
  <c r="K7" i="2" s="1"/>
  <c r="L7" i="2" s="1"/>
  <c r="M7" i="2" s="1"/>
  <c r="N7" i="2" s="1"/>
  <c r="C7" i="2"/>
  <c r="D7" i="2" s="1"/>
  <c r="K6" i="2" s="1"/>
  <c r="L6" i="2" s="1"/>
  <c r="M6" i="2" s="1"/>
  <c r="N6" i="2" s="1"/>
  <c r="C6" i="2"/>
  <c r="D6" i="2" s="1"/>
  <c r="K5" i="2" s="1"/>
  <c r="L5" i="2" s="1"/>
  <c r="M5" i="2" s="1"/>
  <c r="N5" i="2" s="1"/>
  <c r="C5" i="2"/>
  <c r="D5" i="2" s="1"/>
  <c r="K4" i="2" s="1"/>
  <c r="L4" i="2" s="1"/>
  <c r="M4" i="2" s="1"/>
  <c r="N4" i="2" s="1"/>
  <c r="C4" i="2"/>
  <c r="D4" i="2" s="1"/>
  <c r="V21" i="2" s="1"/>
  <c r="W21" i="2" s="1"/>
  <c r="C3" i="2"/>
  <c r="D3" i="2" s="1"/>
  <c r="K2" i="2" s="1"/>
  <c r="L2" i="2" s="1"/>
  <c r="M2" i="2" s="1"/>
  <c r="N2" i="2" s="1"/>
  <c r="X10" i="3" l="1"/>
  <c r="Y10" i="3"/>
  <c r="X25" i="3"/>
  <c r="Z8" i="3"/>
  <c r="Y8" i="3"/>
  <c r="W7" i="2"/>
  <c r="X7" i="2" s="1"/>
  <c r="W5" i="2"/>
  <c r="X5" i="2" s="1"/>
  <c r="V25" i="2"/>
  <c r="W25" i="2" s="1"/>
  <c r="X25" i="2" s="1"/>
  <c r="W10" i="2"/>
  <c r="X10" i="2" s="1"/>
  <c r="AA10" i="2" s="1"/>
  <c r="W4" i="2"/>
  <c r="X4" i="2" s="1"/>
  <c r="Z4" i="2" s="1"/>
  <c r="W26" i="3"/>
  <c r="X26" i="3"/>
  <c r="Z3" i="3"/>
  <c r="Y3" i="3"/>
  <c r="X3" i="3"/>
  <c r="V23" i="2"/>
  <c r="W23" i="2" s="1"/>
  <c r="X23" i="2" s="1"/>
  <c r="X27" i="3"/>
  <c r="W27" i="3"/>
  <c r="X20" i="3"/>
  <c r="W20" i="3"/>
  <c r="V22" i="2"/>
  <c r="W22" i="2" s="1"/>
  <c r="X22" i="2" s="1"/>
  <c r="W19" i="3"/>
  <c r="X19" i="3"/>
  <c r="W22" i="3"/>
  <c r="X22" i="3"/>
  <c r="W21" i="3"/>
  <c r="X21" i="3"/>
  <c r="Y4" i="2"/>
  <c r="AA4" i="2"/>
  <c r="X21" i="2"/>
  <c r="Y21" i="2"/>
  <c r="Y7" i="2"/>
  <c r="Z7" i="2"/>
  <c r="AA7" i="2"/>
  <c r="AA5" i="2"/>
  <c r="Y5" i="2"/>
  <c r="Z5" i="2"/>
  <c r="W6" i="2"/>
  <c r="X6" i="2" s="1"/>
  <c r="V24" i="2"/>
  <c r="W24" i="2" s="1"/>
  <c r="K3" i="2"/>
  <c r="L3" i="2" s="1"/>
  <c r="M3" i="2" s="1"/>
  <c r="N3" i="2" s="1"/>
  <c r="W2" i="2"/>
  <c r="X2" i="2" s="1"/>
  <c r="V20" i="2"/>
  <c r="W20" i="2" s="1"/>
  <c r="W13" i="2"/>
  <c r="X13" i="2" s="1"/>
  <c r="V31" i="2"/>
  <c r="W31" i="2" s="1"/>
  <c r="W12" i="2"/>
  <c r="X12" i="2" s="1"/>
  <c r="V30" i="2"/>
  <c r="W30" i="2" s="1"/>
  <c r="W11" i="2"/>
  <c r="X11" i="2" s="1"/>
  <c r="V29" i="2"/>
  <c r="W29" i="2" s="1"/>
  <c r="W3" i="2"/>
  <c r="X3" i="2" s="1"/>
  <c r="V28" i="2"/>
  <c r="W28" i="2" s="1"/>
  <c r="W9" i="2"/>
  <c r="X9" i="2" s="1"/>
  <c r="V27" i="2"/>
  <c r="W27" i="2" s="1"/>
  <c r="W8" i="2"/>
  <c r="X8" i="2" s="1"/>
  <c r="V26" i="2"/>
  <c r="W26" i="2" s="1"/>
  <c r="X6" i="3"/>
  <c r="Y6" i="3"/>
  <c r="Z6" i="3"/>
  <c r="X2" i="3"/>
  <c r="Y2" i="3"/>
  <c r="Z2" i="3"/>
  <c r="X4" i="3"/>
  <c r="Z4" i="3"/>
  <c r="Y4" i="3"/>
  <c r="X11" i="3"/>
  <c r="Y11" i="3"/>
  <c r="Z11" i="3"/>
  <c r="AA16" i="1"/>
  <c r="AB16" i="1" s="1"/>
  <c r="AA17" i="1"/>
  <c r="AB17" i="1" s="1"/>
  <c r="AA8" i="1"/>
  <c r="AB8" i="1" s="1"/>
  <c r="AA9" i="1"/>
  <c r="AB9" i="1" s="1"/>
  <c r="AA2" i="1"/>
  <c r="AB2" i="1" s="1"/>
  <c r="N2" i="1"/>
  <c r="O2" i="1" s="1"/>
  <c r="M2" i="1"/>
  <c r="L5" i="1"/>
  <c r="M5" i="1" s="1"/>
  <c r="N5" i="1" s="1"/>
  <c r="O5" i="1" s="1"/>
  <c r="L2" i="1"/>
  <c r="D10" i="1"/>
  <c r="E10" i="1" s="1"/>
  <c r="L9" i="1" s="1"/>
  <c r="M9" i="1" s="1"/>
  <c r="N9" i="1" s="1"/>
  <c r="O9" i="1" s="1"/>
  <c r="D9" i="1"/>
  <c r="E9" i="1" s="1"/>
  <c r="AA18" i="1" s="1"/>
  <c r="AB18" i="1" s="1"/>
  <c r="D8" i="1"/>
  <c r="E8" i="1" s="1"/>
  <c r="L7" i="1" s="1"/>
  <c r="M7" i="1" s="1"/>
  <c r="N7" i="1" s="1"/>
  <c r="O7" i="1" s="1"/>
  <c r="D7" i="1"/>
  <c r="E7" i="1" s="1"/>
  <c r="L6" i="1" s="1"/>
  <c r="M6" i="1" s="1"/>
  <c r="N6" i="1" s="1"/>
  <c r="O6" i="1" s="1"/>
  <c r="D6" i="1"/>
  <c r="E6" i="1" s="1"/>
  <c r="AA5" i="1" s="1"/>
  <c r="AB5" i="1" s="1"/>
  <c r="D5" i="1"/>
  <c r="E5" i="1" s="1"/>
  <c r="AA4" i="1" s="1"/>
  <c r="AB4" i="1" s="1"/>
  <c r="D4" i="1"/>
  <c r="E4" i="1" s="1"/>
  <c r="AA13" i="1" s="1"/>
  <c r="AB13" i="1" s="1"/>
  <c r="D3" i="1"/>
  <c r="E3" i="1" s="1"/>
  <c r="AA12" i="1" s="1"/>
  <c r="AB12" i="1" s="1"/>
  <c r="Z10" i="2" l="1"/>
  <c r="Y10" i="2"/>
  <c r="Y22" i="2"/>
  <c r="Y25" i="2"/>
  <c r="Y23" i="2"/>
  <c r="AC5" i="1"/>
  <c r="AD5" i="1"/>
  <c r="AC4" i="1"/>
  <c r="AD4" i="1"/>
  <c r="AC12" i="1"/>
  <c r="AD12" i="1"/>
  <c r="AC9" i="1"/>
  <c r="AD9" i="1"/>
  <c r="AC13" i="1"/>
  <c r="AD13" i="1"/>
  <c r="AC17" i="1"/>
  <c r="AD17" i="1"/>
  <c r="AC2" i="1"/>
  <c r="AD2" i="1"/>
  <c r="AC8" i="1"/>
  <c r="AD8" i="1"/>
  <c r="AD16" i="1"/>
  <c r="AC16" i="1"/>
  <c r="AD18" i="1"/>
  <c r="AC18" i="1"/>
  <c r="AA15" i="1"/>
  <c r="AB15" i="1" s="1"/>
  <c r="AA7" i="1"/>
  <c r="AB7" i="1" s="1"/>
  <c r="AA6" i="1"/>
  <c r="AB6" i="1" s="1"/>
  <c r="L4" i="1"/>
  <c r="M4" i="1" s="1"/>
  <c r="N4" i="1" s="1"/>
  <c r="O4" i="1" s="1"/>
  <c r="L3" i="1"/>
  <c r="M3" i="1" s="1"/>
  <c r="N3" i="1" s="1"/>
  <c r="O3" i="1" s="1"/>
  <c r="AA3" i="1"/>
  <c r="AB3" i="1" s="1"/>
  <c r="L8" i="1"/>
  <c r="M8" i="1" s="1"/>
  <c r="N8" i="1" s="1"/>
  <c r="O8" i="1" s="1"/>
  <c r="AA19" i="1"/>
  <c r="AB19" i="1" s="1"/>
  <c r="AA14" i="1"/>
  <c r="AB14" i="1" s="1"/>
  <c r="X20" i="2"/>
  <c r="Y20" i="2"/>
  <c r="AA2" i="2"/>
  <c r="Z2" i="2"/>
  <c r="Y2" i="2"/>
  <c r="Y28" i="2"/>
  <c r="X28" i="2"/>
  <c r="AA6" i="2"/>
  <c r="Y6" i="2"/>
  <c r="Z6" i="2"/>
  <c r="Y29" i="2"/>
  <c r="X29" i="2"/>
  <c r="Y26" i="2"/>
  <c r="X26" i="2"/>
  <c r="AA13" i="2"/>
  <c r="Z13" i="2"/>
  <c r="Y13" i="2"/>
  <c r="Y27" i="2"/>
  <c r="X27" i="2"/>
  <c r="Y24" i="2"/>
  <c r="X24" i="2"/>
  <c r="AA3" i="2"/>
  <c r="Y3" i="2"/>
  <c r="Z3" i="2"/>
  <c r="Y30" i="2"/>
  <c r="X30" i="2"/>
  <c r="AA8" i="2"/>
  <c r="Z8" i="2"/>
  <c r="Y8" i="2"/>
  <c r="Y9" i="2"/>
  <c r="AA9" i="2"/>
  <c r="Z9" i="2"/>
  <c r="AA11" i="2"/>
  <c r="Z11" i="2"/>
  <c r="Y11" i="2"/>
  <c r="AA12" i="2"/>
  <c r="Z12" i="2"/>
  <c r="Y12" i="2"/>
  <c r="X31" i="2"/>
  <c r="Y31" i="2"/>
  <c r="E11" i="1"/>
  <c r="AC7" i="1" l="1"/>
  <c r="AD7" i="1"/>
  <c r="AD19" i="1"/>
  <c r="AC19" i="1"/>
  <c r="AC6" i="1"/>
  <c r="AD6" i="1"/>
  <c r="AD3" i="1"/>
  <c r="AC3" i="1"/>
  <c r="AC15" i="1"/>
  <c r="AD15" i="1"/>
  <c r="AC14" i="1"/>
  <c r="AD14" i="1"/>
</calcChain>
</file>

<file path=xl/sharedStrings.xml><?xml version="1.0" encoding="utf-8"?>
<sst xmlns="http://schemas.openxmlformats.org/spreadsheetml/2006/main" count="289" uniqueCount="139">
  <si>
    <t>Cell count (from hemocytometer)</t>
  </si>
  <si>
    <t>Cells/ml</t>
  </si>
  <si>
    <t>Total cells</t>
  </si>
  <si>
    <t>column B*25*2*10000</t>
  </si>
  <si>
    <t>PCTRL 1</t>
  </si>
  <si>
    <t>PCTRL 2</t>
  </si>
  <si>
    <t>PCTRL 3</t>
  </si>
  <si>
    <t>PCTRL 4</t>
  </si>
  <si>
    <t>Pichia 1</t>
  </si>
  <si>
    <t>Pichia 2</t>
  </si>
  <si>
    <t>Pichia 3</t>
  </si>
  <si>
    <t>Pichia 4</t>
  </si>
  <si>
    <t>Lung</t>
  </si>
  <si>
    <t>Sample:</t>
  </si>
  <si>
    <t>Cells | Freq. of Parent</t>
  </si>
  <si>
    <t>Cells/Single Cells | Freq. of Parent</t>
  </si>
  <si>
    <t>Cells/Single Cells/CD45+CDllbhigh | Freq. of Parent</t>
  </si>
  <si>
    <t>Cells/Single Cells/CD45+CDllbhigh/SinglecF+ | Freq. of Parent</t>
  </si>
  <si>
    <t>Lung_Myeloid_PCTRL_001.fcs</t>
  </si>
  <si>
    <t>Lung_Myeloid_PCTRL_002.fcs</t>
  </si>
  <si>
    <t>Lung_Myeloid_PCTRL_003.fcs</t>
  </si>
  <si>
    <t>Lung_Myeloid_PCTRL_004.fcs</t>
  </si>
  <si>
    <t>Lung_Myeloid_Pichia_001.fcs</t>
  </si>
  <si>
    <t>Lung_Myeloid_Pichia_002.fcs</t>
  </si>
  <si>
    <t>Lung_Myeloid_Pichia_003.fcs</t>
  </si>
  <si>
    <t>Lung_Myeloid_Pichia_004.fcs</t>
  </si>
  <si>
    <t>Myeloid:</t>
  </si>
  <si>
    <t>T cell diff</t>
  </si>
  <si>
    <t>Lymphocytes | Freq. of Parent</t>
  </si>
  <si>
    <t>Lymphocytes/CD3+CD4+ | Freq. of Parent</t>
  </si>
  <si>
    <t>Lymphocytes/CD3+CD4+/ICOS+ | Freq. of Parent</t>
  </si>
  <si>
    <t>Lymphocytes/CD3+CD4+/RORgThigh | Freq. of Parent</t>
  </si>
  <si>
    <t>Lung_ILC_PCTRL_001.fcs</t>
  </si>
  <si>
    <t>Lung_ILC_PCTRL_002.fcs</t>
  </si>
  <si>
    <t>Lung_ILC_PCTRL_003.fcs</t>
  </si>
  <si>
    <t>Lung_ILC_PCTRL_004.fcs</t>
  </si>
  <si>
    <t>Lung_ILC_Pichia_001.fcs</t>
  </si>
  <si>
    <t>Lung_ILC_Pichia_002.fcs</t>
  </si>
  <si>
    <t>Lung_ILC_Pichia_003.fcs</t>
  </si>
  <si>
    <t>Lung_ILC_Pichia_004.fcs</t>
  </si>
  <si>
    <t>T cell restim</t>
  </si>
  <si>
    <t>Lymphocytes/CD3+CD4+/IL-4+ | Freq. of Parent</t>
  </si>
  <si>
    <t>Lymphocytes/CD3+CD4+/IL-17+ | Freq. of Parent</t>
  </si>
  <si>
    <t>Lung_Restim_PCTRL_001.fcs</t>
  </si>
  <si>
    <t>Lung_Restim_PCTRL_002.fcs</t>
  </si>
  <si>
    <t>Lung_Restim_PCTRL_003.fcs</t>
  </si>
  <si>
    <t>Lung_Restim_PCTRL_004.fcs</t>
  </si>
  <si>
    <t>Lung_Restim_Pichia_001.fcs</t>
  </si>
  <si>
    <t>Lung_Restim_Pichia_002.fcs</t>
  </si>
  <si>
    <t>Lung_Restim_Pichia_003.fcs</t>
  </si>
  <si>
    <t>Lung_Restim_Pichia_004.fcs</t>
  </si>
  <si>
    <t>Sample</t>
  </si>
  <si>
    <t>Count</t>
  </si>
  <si>
    <t>Control lung 1</t>
  </si>
  <si>
    <t>Control lung 2</t>
  </si>
  <si>
    <t>Control lung 3</t>
  </si>
  <si>
    <t>Control lung 4</t>
  </si>
  <si>
    <t>Control lung 5</t>
  </si>
  <si>
    <t>Control lung 6</t>
  </si>
  <si>
    <t>Control lung 7</t>
  </si>
  <si>
    <t>Pichia lung 1</t>
  </si>
  <si>
    <t>Pichia lung 2</t>
  </si>
  <si>
    <t>Pichia lung 3</t>
  </si>
  <si>
    <t>Pichia lung 4</t>
  </si>
  <si>
    <t>Pichia lung 5</t>
  </si>
  <si>
    <t>Cells/Single Cells/CD45+CD11bhigh | Freq. of Parent</t>
  </si>
  <si>
    <t>Cells/Single Cells/CD45+CD11bhigh/SinglecF+ | Freq. of Parent</t>
  </si>
  <si>
    <t>Lung_Eosinophils_CTRL_001.fcs</t>
  </si>
  <si>
    <t>Lung_Eosinophils_CTRL_002.fcs</t>
  </si>
  <si>
    <t>Lung_Eosinophils_CTRL_003.fcs</t>
  </si>
  <si>
    <t>Lung_Eosinophils_CTRL_004.fcs</t>
  </si>
  <si>
    <t>Lung_Eosinophils_CTRL_005.fcs</t>
  </si>
  <si>
    <t>Lung_Eosinophils_CTRL_006.fcs</t>
  </si>
  <si>
    <t>Lung_Eosinophils_CTRL_007.fcs</t>
  </si>
  <si>
    <t>Lung_Eosinophils_Pichia_001.fcs</t>
  </si>
  <si>
    <t>Lung_Eosinophils_Pichia_002.fcs</t>
  </si>
  <si>
    <t>Lung_Eosinophils_Pichia_003.fcs</t>
  </si>
  <si>
    <t>Lung_Eosinophils_Pichia_004.fcs</t>
  </si>
  <si>
    <t>Lung_Eosinophils_Pichia_005.fcs</t>
  </si>
  <si>
    <t>Eosinophils</t>
  </si>
  <si>
    <t>Lymphocytes/CD3+CD4+/GATA3+ | Freq. of Parent</t>
  </si>
  <si>
    <t>Lymphocytes/CD3+CD4+/RORyThigh | Freq. of Parent</t>
  </si>
  <si>
    <t>Lung_Tcelldiff_CTRL_001.fcs</t>
  </si>
  <si>
    <t>Lung_Tcelldiff_CTRL_002.fcs</t>
  </si>
  <si>
    <t>Lung_Tcelldiff_CTRL_003.fcs</t>
  </si>
  <si>
    <t>Lung_Tcelldiff_CTRL_004.fcs</t>
  </si>
  <si>
    <t>Lung_Tcelldiff_CTRL_005.fcs</t>
  </si>
  <si>
    <t>Lung_Tcelldiff_CTRL_006.fcs</t>
  </si>
  <si>
    <t>Lung_Tcelldiff_CTRL_007.fcs</t>
  </si>
  <si>
    <t>Lung_Tcelldiff_Pichia_001.fcs</t>
  </si>
  <si>
    <t>Lung_Tcelldiff_Pichia_002.fcs</t>
  </si>
  <si>
    <t>Lung_Tcelldiff_Pichia_003.fcs</t>
  </si>
  <si>
    <t>Lung_Tcelldiff_Pichia_004.fcs</t>
  </si>
  <si>
    <t>Lung_Tcelldiff_Pichia_005.fcs</t>
  </si>
  <si>
    <t>Lung_TcellRestim_CTRL_001.fcs</t>
  </si>
  <si>
    <t>Lung_TcellRestim_CTRL_002.fcs</t>
  </si>
  <si>
    <t>Lung_TcellRestim_CTRL_003.fcs</t>
  </si>
  <si>
    <t>Lung_TcellRestim_CTRL_004.fcs</t>
  </si>
  <si>
    <t>Lung_TcellRestim_CTRL_005.fcs</t>
  </si>
  <si>
    <t>Lung_TcellRestim_CTRL_006.fcs</t>
  </si>
  <si>
    <t>Lung_TcellRestim_CTRL_007.fcs</t>
  </si>
  <si>
    <t>Lung_TcellRestim_Pichia_001.fcs</t>
  </si>
  <si>
    <t>Lung_TcellRestim_Pichia_002.fcs</t>
  </si>
  <si>
    <t>Lung_TcellRestim_Pichia_003.fcs</t>
  </si>
  <si>
    <t>Lung_TcellRestim_Pichia_004.fcs</t>
  </si>
  <si>
    <t>Lung_TcellRestim_Pichia_005.fcs</t>
  </si>
  <si>
    <t>GATA</t>
  </si>
  <si>
    <t>ICOS</t>
  </si>
  <si>
    <t>RORyT</t>
  </si>
  <si>
    <t>IL-4</t>
  </si>
  <si>
    <t>IL-17</t>
  </si>
  <si>
    <t>Pichia lung 6</t>
  </si>
  <si>
    <t>Pichia lung 7</t>
  </si>
  <si>
    <t>Pichia lung 8</t>
  </si>
  <si>
    <t>Eos</t>
  </si>
  <si>
    <t>Lung_Eosinophils_Pichia_006.fcs</t>
  </si>
  <si>
    <t>Lung_Eosinophils_Pichia_007.fcs</t>
  </si>
  <si>
    <t>Lung_Eosinophils_Pichia_008.fcs</t>
  </si>
  <si>
    <t>Tcell</t>
  </si>
  <si>
    <t>Lung_Tcelldiff_Pichia_006.fcs</t>
  </si>
  <si>
    <t>Lung_Tcelldiff_Pichia_007.fcs</t>
  </si>
  <si>
    <t>Lung_Tcelldiff_Pichia_008.fcs</t>
  </si>
  <si>
    <t>Stim</t>
  </si>
  <si>
    <t>Lung_TcellRestim_Pichia_006.fcs</t>
  </si>
  <si>
    <t>Lung_TcellRestim_Pichia_007.fcs</t>
  </si>
  <si>
    <t>Lung_TcellRestim_Pichia_008.fcs</t>
  </si>
  <si>
    <t>Control male</t>
  </si>
  <si>
    <t>Control female</t>
  </si>
  <si>
    <t>Pichia male</t>
  </si>
  <si>
    <t>Pichia female</t>
  </si>
  <si>
    <t>RORgT</t>
  </si>
  <si>
    <t>male control</t>
  </si>
  <si>
    <t>female control</t>
  </si>
  <si>
    <t>GATA #</t>
  </si>
  <si>
    <t>Il-4</t>
  </si>
  <si>
    <t>Cells/Single Cells/CD45+CD11bpos_new | Freq. of Parent</t>
  </si>
  <si>
    <t>Cells/Single Cells/CD45+CD11bpos_new/GR1+ | Freq. of Parent</t>
  </si>
  <si>
    <t>Cells/Single Cells/CD45+CD11b+ | Freq. of Parent</t>
  </si>
  <si>
    <t>Cells/Single Cells/CD45+CD11b+/GR1+singelcF- | Freq. of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</si>
</sst>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D0D0-EFA0-934C-895E-1D066E3379B0}">
  <dimension ref="A1:AD19"/>
  <sheetViews>
    <sheetView tabSelected="1" workbookViewId="0">
      <selection activeCell="G15" sqref="G15"/>
    </sheetView>
  </sheetViews>
  <sheetFormatPr baseColWidth="10" defaultRowHeight="16" x14ac:dyDescent="0.2"/>
  <cols>
    <col min="7" max="7" width="23.5" customWidth="1"/>
    <col min="22" max="22" width="28.5" customWidth="1"/>
  </cols>
  <sheetData>
    <row r="1" spans="1:30" x14ac:dyDescent="0.2">
      <c r="C1" t="s">
        <v>0</v>
      </c>
      <c r="D1" t="s">
        <v>1</v>
      </c>
      <c r="E1" t="s">
        <v>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14</v>
      </c>
      <c r="M1" t="s">
        <v>15</v>
      </c>
      <c r="N1" t="s">
        <v>16</v>
      </c>
      <c r="O1" t="s">
        <v>17</v>
      </c>
      <c r="U1" t="s">
        <v>27</v>
      </c>
      <c r="V1" t="s">
        <v>13</v>
      </c>
      <c r="W1" t="s">
        <v>28</v>
      </c>
      <c r="X1" t="s">
        <v>29</v>
      </c>
      <c r="Y1" t="s">
        <v>30</v>
      </c>
      <c r="Z1" t="s">
        <v>31</v>
      </c>
      <c r="AA1" t="s">
        <v>28</v>
      </c>
      <c r="AB1" t="s">
        <v>29</v>
      </c>
      <c r="AC1" t="s">
        <v>30</v>
      </c>
      <c r="AD1" t="s">
        <v>31</v>
      </c>
    </row>
    <row r="2" spans="1:30" x14ac:dyDescent="0.2">
      <c r="D2" t="s">
        <v>3</v>
      </c>
      <c r="F2" t="s">
        <v>26</v>
      </c>
      <c r="G2" t="s">
        <v>18</v>
      </c>
      <c r="H2">
        <v>52.9</v>
      </c>
      <c r="I2">
        <v>93.1</v>
      </c>
      <c r="J2">
        <v>13.7</v>
      </c>
      <c r="K2">
        <v>17.8</v>
      </c>
      <c r="L2" s="1">
        <f>H2*E3/100</f>
        <v>17192500</v>
      </c>
      <c r="M2" s="1">
        <f>I2*L2/100</f>
        <v>16006217.5</v>
      </c>
      <c r="N2" s="1">
        <f t="shared" ref="N2:O9" si="0">J2*M2/100</f>
        <v>2192851.7974999999</v>
      </c>
      <c r="O2" s="1">
        <f t="shared" si="0"/>
        <v>390327.619955</v>
      </c>
      <c r="V2" t="s">
        <v>32</v>
      </c>
      <c r="W2">
        <v>27.3</v>
      </c>
      <c r="X2">
        <v>8.7799999999999994</v>
      </c>
      <c r="Y2">
        <v>8.7100000000000009</v>
      </c>
      <c r="Z2">
        <v>5.88</v>
      </c>
      <c r="AA2" s="1">
        <f>W2*E3/100</f>
        <v>8872500</v>
      </c>
      <c r="AB2" s="1">
        <f>X2*AA2/100</f>
        <v>779005.5</v>
      </c>
      <c r="AC2" s="1">
        <f>Y2*AB2/100</f>
        <v>67851.379050000003</v>
      </c>
      <c r="AD2" s="1">
        <f>Z2*AB2/100</f>
        <v>45805.523399999998</v>
      </c>
    </row>
    <row r="3" spans="1:30" x14ac:dyDescent="0.2">
      <c r="A3" t="s">
        <v>12</v>
      </c>
      <c r="B3" t="s">
        <v>4</v>
      </c>
      <c r="C3">
        <v>65</v>
      </c>
      <c r="D3" s="1">
        <f t="shared" ref="D3:D10" si="1">C3*10000*25*2</f>
        <v>32500000</v>
      </c>
      <c r="E3" s="1">
        <f>D3*1</f>
        <v>32500000</v>
      </c>
      <c r="G3" t="s">
        <v>19</v>
      </c>
      <c r="H3">
        <v>41.5</v>
      </c>
      <c r="I3">
        <v>92.3</v>
      </c>
      <c r="J3">
        <v>15.5</v>
      </c>
      <c r="K3">
        <v>22</v>
      </c>
      <c r="L3" s="1">
        <f t="shared" ref="L3:L9" si="2">H3*E4/100</f>
        <v>11412500</v>
      </c>
      <c r="M3" s="1">
        <f t="shared" ref="M3:M9" si="3">I3*L3/100</f>
        <v>10533737.5</v>
      </c>
      <c r="N3" s="1">
        <f t="shared" si="0"/>
        <v>1632729.3125</v>
      </c>
      <c r="O3" s="1">
        <f t="shared" si="0"/>
        <v>359200.44874999998</v>
      </c>
      <c r="V3" t="s">
        <v>33</v>
      </c>
      <c r="W3">
        <v>23.1</v>
      </c>
      <c r="X3">
        <v>7.62</v>
      </c>
      <c r="Y3">
        <v>5.96</v>
      </c>
      <c r="Z3">
        <v>4.59</v>
      </c>
      <c r="AA3" s="1">
        <f t="shared" ref="AA3:AA9" si="4">W3*E4/100</f>
        <v>6352500</v>
      </c>
      <c r="AB3" s="1">
        <f t="shared" ref="AB3:AB9" si="5">X3*AA3/100</f>
        <v>484060.5</v>
      </c>
      <c r="AC3" s="1">
        <f t="shared" ref="AC3:AC9" si="6">Y3*AB3/100</f>
        <v>28850.005799999999</v>
      </c>
      <c r="AD3" s="1">
        <f t="shared" ref="AD3:AD9" si="7">Z3*AB3/100</f>
        <v>22218.376949999998</v>
      </c>
    </row>
    <row r="4" spans="1:30" x14ac:dyDescent="0.2">
      <c r="B4" t="s">
        <v>5</v>
      </c>
      <c r="C4">
        <v>55</v>
      </c>
      <c r="D4" s="1">
        <f t="shared" si="1"/>
        <v>27500000</v>
      </c>
      <c r="E4" s="1">
        <f t="shared" ref="E4:E10" si="8">D4*1</f>
        <v>27500000</v>
      </c>
      <c r="G4" t="s">
        <v>20</v>
      </c>
      <c r="H4">
        <v>43.2</v>
      </c>
      <c r="I4">
        <v>91.6</v>
      </c>
      <c r="J4">
        <v>12.3</v>
      </c>
      <c r="K4">
        <v>36.1</v>
      </c>
      <c r="L4" s="1">
        <f t="shared" si="2"/>
        <v>9720000.0000000019</v>
      </c>
      <c r="M4" s="1">
        <f t="shared" si="3"/>
        <v>8903520.0000000019</v>
      </c>
      <c r="N4" s="1">
        <f t="shared" si="0"/>
        <v>1095132.9600000002</v>
      </c>
      <c r="O4" s="1">
        <f t="shared" si="0"/>
        <v>395342.99856000004</v>
      </c>
      <c r="V4" t="s">
        <v>34</v>
      </c>
      <c r="W4">
        <v>21.9</v>
      </c>
      <c r="X4">
        <v>11.4</v>
      </c>
      <c r="Y4">
        <v>11.2</v>
      </c>
      <c r="Z4">
        <v>7.32</v>
      </c>
      <c r="AA4" s="1">
        <f t="shared" si="4"/>
        <v>4927499.9999999991</v>
      </c>
      <c r="AB4" s="1">
        <f t="shared" si="5"/>
        <v>561734.99999999988</v>
      </c>
      <c r="AC4" s="1">
        <f t="shared" si="6"/>
        <v>62914.319999999978</v>
      </c>
      <c r="AD4" s="1">
        <f t="shared" si="7"/>
        <v>41119.001999999993</v>
      </c>
    </row>
    <row r="5" spans="1:30" x14ac:dyDescent="0.2">
      <c r="B5" t="s">
        <v>6</v>
      </c>
      <c r="C5">
        <v>45</v>
      </c>
      <c r="D5" s="1">
        <f t="shared" si="1"/>
        <v>22500000</v>
      </c>
      <c r="E5" s="1">
        <f t="shared" si="8"/>
        <v>22500000</v>
      </c>
      <c r="G5" t="s">
        <v>21</v>
      </c>
      <c r="H5">
        <v>39.9</v>
      </c>
      <c r="I5">
        <v>91.4</v>
      </c>
      <c r="J5">
        <v>10.4</v>
      </c>
      <c r="K5">
        <v>19.3</v>
      </c>
      <c r="L5" s="1">
        <f t="shared" si="2"/>
        <v>11970000</v>
      </c>
      <c r="M5" s="1">
        <f t="shared" si="3"/>
        <v>10940580</v>
      </c>
      <c r="N5" s="1">
        <f t="shared" si="0"/>
        <v>1137820.32</v>
      </c>
      <c r="O5" s="1">
        <f t="shared" si="0"/>
        <v>219599.32176000002</v>
      </c>
      <c r="V5" t="s">
        <v>35</v>
      </c>
      <c r="W5">
        <v>24.1</v>
      </c>
      <c r="X5">
        <v>10.7</v>
      </c>
      <c r="Y5">
        <v>13.7</v>
      </c>
      <c r="Z5">
        <v>8.5500000000000007</v>
      </c>
      <c r="AA5" s="1">
        <f t="shared" si="4"/>
        <v>7230000</v>
      </c>
      <c r="AB5" s="1">
        <f t="shared" si="5"/>
        <v>773610</v>
      </c>
      <c r="AC5" s="1">
        <f t="shared" si="6"/>
        <v>105984.57</v>
      </c>
      <c r="AD5" s="1">
        <f t="shared" si="7"/>
        <v>66143.655000000013</v>
      </c>
    </row>
    <row r="6" spans="1:30" x14ac:dyDescent="0.2">
      <c r="B6" t="s">
        <v>7</v>
      </c>
      <c r="C6">
        <v>60</v>
      </c>
      <c r="D6" s="1">
        <f t="shared" si="1"/>
        <v>30000000</v>
      </c>
      <c r="E6" s="1">
        <f t="shared" si="8"/>
        <v>30000000</v>
      </c>
      <c r="G6" t="s">
        <v>22</v>
      </c>
      <c r="H6">
        <v>43</v>
      </c>
      <c r="I6">
        <v>91.5</v>
      </c>
      <c r="J6">
        <v>11.3</v>
      </c>
      <c r="K6">
        <v>20.2</v>
      </c>
      <c r="L6" s="1">
        <f t="shared" si="2"/>
        <v>10965000</v>
      </c>
      <c r="M6" s="1">
        <f t="shared" si="3"/>
        <v>10032975</v>
      </c>
      <c r="N6" s="1">
        <f t="shared" si="0"/>
        <v>1133726.175</v>
      </c>
      <c r="O6" s="1">
        <f t="shared" si="0"/>
        <v>229012.68734999999</v>
      </c>
      <c r="V6" t="s">
        <v>36</v>
      </c>
      <c r="W6">
        <v>20.399999999999999</v>
      </c>
      <c r="X6">
        <v>10.199999999999999</v>
      </c>
      <c r="Y6">
        <v>21.8</v>
      </c>
      <c r="Z6">
        <v>12.9</v>
      </c>
      <c r="AA6" s="1">
        <f t="shared" si="4"/>
        <v>5201999.9999999991</v>
      </c>
      <c r="AB6" s="1">
        <f t="shared" si="5"/>
        <v>530603.99999999988</v>
      </c>
      <c r="AC6" s="1">
        <f t="shared" si="6"/>
        <v>115671.67199999998</v>
      </c>
      <c r="AD6" s="1">
        <f t="shared" si="7"/>
        <v>68447.915999999983</v>
      </c>
    </row>
    <row r="7" spans="1:30" x14ac:dyDescent="0.2">
      <c r="B7" t="s">
        <v>8</v>
      </c>
      <c r="C7">
        <v>51</v>
      </c>
      <c r="D7" s="1">
        <f t="shared" si="1"/>
        <v>25500000</v>
      </c>
      <c r="E7" s="1">
        <f t="shared" si="8"/>
        <v>25500000</v>
      </c>
      <c r="G7" t="s">
        <v>23</v>
      </c>
      <c r="H7">
        <v>45.6</v>
      </c>
      <c r="I7">
        <v>92.2</v>
      </c>
      <c r="J7">
        <v>24</v>
      </c>
      <c r="K7">
        <v>60.6</v>
      </c>
      <c r="L7" s="1">
        <f t="shared" si="2"/>
        <v>13452000</v>
      </c>
      <c r="M7" s="1">
        <f t="shared" si="3"/>
        <v>12402744</v>
      </c>
      <c r="N7" s="1">
        <f t="shared" si="0"/>
        <v>2976658.56</v>
      </c>
      <c r="O7" s="1">
        <f t="shared" si="0"/>
        <v>1803855.08736</v>
      </c>
      <c r="V7" t="s">
        <v>37</v>
      </c>
      <c r="W7">
        <v>20.5</v>
      </c>
      <c r="X7">
        <v>10.3</v>
      </c>
      <c r="Y7">
        <v>20.8</v>
      </c>
      <c r="Z7">
        <v>12.8</v>
      </c>
      <c r="AA7" s="1">
        <f t="shared" si="4"/>
        <v>6047500</v>
      </c>
      <c r="AB7" s="1">
        <f t="shared" si="5"/>
        <v>622892.50000000012</v>
      </c>
      <c r="AC7" s="1">
        <f t="shared" si="6"/>
        <v>129561.64000000004</v>
      </c>
      <c r="AD7" s="1">
        <f t="shared" si="7"/>
        <v>79730.24000000002</v>
      </c>
    </row>
    <row r="8" spans="1:30" x14ac:dyDescent="0.2">
      <c r="B8" t="s">
        <v>9</v>
      </c>
      <c r="C8">
        <v>59</v>
      </c>
      <c r="D8" s="1">
        <f t="shared" si="1"/>
        <v>29500000</v>
      </c>
      <c r="E8" s="1">
        <f t="shared" si="8"/>
        <v>29500000</v>
      </c>
      <c r="G8" t="s">
        <v>24</v>
      </c>
      <c r="H8">
        <v>43.9</v>
      </c>
      <c r="I8">
        <v>91.2</v>
      </c>
      <c r="J8">
        <v>17.2</v>
      </c>
      <c r="K8">
        <v>56.1</v>
      </c>
      <c r="L8" s="1">
        <f t="shared" si="2"/>
        <v>13609000</v>
      </c>
      <c r="M8" s="1">
        <f t="shared" si="3"/>
        <v>12411408</v>
      </c>
      <c r="N8" s="1">
        <f t="shared" si="0"/>
        <v>2134762.176</v>
      </c>
      <c r="O8" s="1">
        <f t="shared" si="0"/>
        <v>1197601.5807360001</v>
      </c>
      <c r="V8" t="s">
        <v>38</v>
      </c>
      <c r="W8">
        <v>21.2</v>
      </c>
      <c r="X8">
        <v>11.9</v>
      </c>
      <c r="Y8">
        <v>21.3</v>
      </c>
      <c r="Z8">
        <v>13.8</v>
      </c>
      <c r="AA8" s="1">
        <f t="shared" si="4"/>
        <v>6572000</v>
      </c>
      <c r="AB8" s="1">
        <f t="shared" si="5"/>
        <v>782068</v>
      </c>
      <c r="AC8" s="1">
        <f t="shared" si="6"/>
        <v>166580.484</v>
      </c>
      <c r="AD8" s="1">
        <f t="shared" si="7"/>
        <v>107925.38400000001</v>
      </c>
    </row>
    <row r="9" spans="1:30" x14ac:dyDescent="0.2">
      <c r="B9" t="s">
        <v>10</v>
      </c>
      <c r="C9">
        <v>62</v>
      </c>
      <c r="D9" s="1">
        <f t="shared" si="1"/>
        <v>31000000</v>
      </c>
      <c r="E9" s="1">
        <f t="shared" si="8"/>
        <v>31000000</v>
      </c>
      <c r="G9" t="s">
        <v>25</v>
      </c>
      <c r="H9">
        <v>46.6</v>
      </c>
      <c r="I9">
        <v>91.6</v>
      </c>
      <c r="J9">
        <v>22.1</v>
      </c>
      <c r="K9">
        <v>62.3</v>
      </c>
      <c r="L9" s="1">
        <f t="shared" si="2"/>
        <v>13048000</v>
      </c>
      <c r="M9" s="1">
        <f t="shared" si="3"/>
        <v>11951968</v>
      </c>
      <c r="N9" s="1">
        <f t="shared" si="0"/>
        <v>2641384.9280000003</v>
      </c>
      <c r="O9" s="1">
        <f t="shared" si="0"/>
        <v>1645582.810144</v>
      </c>
      <c r="V9" t="s">
        <v>39</v>
      </c>
      <c r="W9">
        <v>22.7</v>
      </c>
      <c r="X9">
        <v>11.8</v>
      </c>
      <c r="Y9">
        <v>20</v>
      </c>
      <c r="Z9">
        <v>12.5</v>
      </c>
      <c r="AA9" s="1">
        <f t="shared" si="4"/>
        <v>6356000</v>
      </c>
      <c r="AB9" s="1">
        <f t="shared" si="5"/>
        <v>750008</v>
      </c>
      <c r="AC9" s="1">
        <f t="shared" si="6"/>
        <v>150001.60000000001</v>
      </c>
      <c r="AD9" s="1">
        <f t="shared" si="7"/>
        <v>93751</v>
      </c>
    </row>
    <row r="10" spans="1:30" x14ac:dyDescent="0.2">
      <c r="B10" t="s">
        <v>11</v>
      </c>
      <c r="C10">
        <v>56</v>
      </c>
      <c r="D10" s="1">
        <f t="shared" si="1"/>
        <v>28000000</v>
      </c>
      <c r="E10" s="1">
        <f t="shared" si="8"/>
        <v>28000000</v>
      </c>
      <c r="AB10" s="1"/>
    </row>
    <row r="11" spans="1:30" x14ac:dyDescent="0.2">
      <c r="E11" s="1">
        <f>TTEST(E3:E6,E7:E10,2,2)</f>
        <v>0.8826859808619989</v>
      </c>
      <c r="V11" t="s">
        <v>13</v>
      </c>
      <c r="W11" t="s">
        <v>28</v>
      </c>
      <c r="X11" t="s">
        <v>29</v>
      </c>
      <c r="Y11" t="s">
        <v>41</v>
      </c>
      <c r="Z11" t="s">
        <v>42</v>
      </c>
      <c r="AA11" t="s">
        <v>28</v>
      </c>
      <c r="AB11" t="s">
        <v>29</v>
      </c>
      <c r="AC11" t="s">
        <v>41</v>
      </c>
      <c r="AD11" t="s">
        <v>42</v>
      </c>
    </row>
    <row r="12" spans="1:30" x14ac:dyDescent="0.2">
      <c r="V12" t="s">
        <v>43</v>
      </c>
      <c r="W12">
        <v>14.4</v>
      </c>
      <c r="X12">
        <v>16.2</v>
      </c>
      <c r="Y12">
        <v>0.47</v>
      </c>
      <c r="Z12">
        <v>0.21</v>
      </c>
      <c r="AA12" s="1">
        <f>W12*E3/100</f>
        <v>4680000</v>
      </c>
      <c r="AB12" s="1">
        <f>X12*AA12/100</f>
        <v>758160</v>
      </c>
      <c r="AC12" s="1">
        <f>Y12*AB12/100</f>
        <v>3563.3519999999994</v>
      </c>
      <c r="AD12" s="1">
        <f>Z12*AB12/100</f>
        <v>1592.136</v>
      </c>
    </row>
    <row r="13" spans="1:30" x14ac:dyDescent="0.2">
      <c r="V13" t="s">
        <v>44</v>
      </c>
      <c r="W13">
        <v>12.4</v>
      </c>
      <c r="X13">
        <v>14.4</v>
      </c>
      <c r="Y13">
        <v>0.79</v>
      </c>
      <c r="Z13">
        <v>0.17</v>
      </c>
      <c r="AA13" s="1">
        <f t="shared" ref="AA13:AA19" si="9">W13*E4/100</f>
        <v>3410000</v>
      </c>
      <c r="AB13" s="1">
        <f t="shared" ref="AB13:AC19" si="10">X13*AA13/100</f>
        <v>491040</v>
      </c>
      <c r="AC13" s="1">
        <f t="shared" si="10"/>
        <v>3879.2160000000003</v>
      </c>
      <c r="AD13" s="1">
        <f t="shared" ref="AD13:AD19" si="11">Z13*AB13/100</f>
        <v>834.76800000000003</v>
      </c>
    </row>
    <row r="14" spans="1:30" x14ac:dyDescent="0.2">
      <c r="V14" t="s">
        <v>45</v>
      </c>
      <c r="W14">
        <v>13.2</v>
      </c>
      <c r="X14">
        <v>15.9</v>
      </c>
      <c r="Y14">
        <v>0.88</v>
      </c>
      <c r="Z14">
        <v>0.9</v>
      </c>
      <c r="AA14" s="1">
        <f t="shared" si="9"/>
        <v>2970000</v>
      </c>
      <c r="AB14" s="1">
        <f t="shared" si="10"/>
        <v>472230</v>
      </c>
      <c r="AC14" s="1">
        <f t="shared" si="10"/>
        <v>4155.6239999999998</v>
      </c>
      <c r="AD14" s="1">
        <f t="shared" si="11"/>
        <v>4250.07</v>
      </c>
    </row>
    <row r="15" spans="1:30" x14ac:dyDescent="0.2">
      <c r="U15" t="s">
        <v>40</v>
      </c>
      <c r="V15" t="s">
        <v>46</v>
      </c>
      <c r="W15">
        <v>15.8</v>
      </c>
      <c r="X15">
        <v>16.7</v>
      </c>
      <c r="Y15">
        <v>0.28000000000000003</v>
      </c>
      <c r="Z15">
        <v>0.28000000000000003</v>
      </c>
      <c r="AA15" s="1">
        <f t="shared" si="9"/>
        <v>4740000</v>
      </c>
      <c r="AB15" s="1">
        <f t="shared" si="10"/>
        <v>791580</v>
      </c>
      <c r="AC15" s="1">
        <f t="shared" si="10"/>
        <v>2216.4240000000004</v>
      </c>
      <c r="AD15" s="1">
        <f t="shared" si="11"/>
        <v>2216.4240000000004</v>
      </c>
    </row>
    <row r="16" spans="1:30" x14ac:dyDescent="0.2">
      <c r="V16" t="s">
        <v>47</v>
      </c>
      <c r="W16">
        <v>15.6</v>
      </c>
      <c r="X16">
        <v>12.8</v>
      </c>
      <c r="Y16">
        <v>0.78</v>
      </c>
      <c r="Z16">
        <v>0.18</v>
      </c>
      <c r="AA16" s="1">
        <f t="shared" si="9"/>
        <v>3978000</v>
      </c>
      <c r="AB16" s="1">
        <f t="shared" si="10"/>
        <v>509184</v>
      </c>
      <c r="AC16" s="1">
        <f t="shared" si="10"/>
        <v>3971.6352000000002</v>
      </c>
      <c r="AD16" s="1">
        <f t="shared" si="11"/>
        <v>916.5311999999999</v>
      </c>
    </row>
    <row r="17" spans="22:30" x14ac:dyDescent="0.2">
      <c r="V17" t="s">
        <v>48</v>
      </c>
      <c r="W17">
        <v>12.8</v>
      </c>
      <c r="X17">
        <v>16.399999999999999</v>
      </c>
      <c r="Y17">
        <v>1.1499999999999999</v>
      </c>
      <c r="Z17">
        <v>1.31</v>
      </c>
      <c r="AA17" s="1">
        <f t="shared" si="9"/>
        <v>3776000</v>
      </c>
      <c r="AB17" s="1">
        <f t="shared" si="10"/>
        <v>619263.99999999988</v>
      </c>
      <c r="AC17" s="1">
        <f t="shared" si="10"/>
        <v>7121.5359999999982</v>
      </c>
      <c r="AD17" s="1">
        <f t="shared" si="11"/>
        <v>8112.3583999999983</v>
      </c>
    </row>
    <row r="18" spans="22:30" x14ac:dyDescent="0.2">
      <c r="V18" t="s">
        <v>49</v>
      </c>
      <c r="W18">
        <v>14.1</v>
      </c>
      <c r="X18">
        <v>15.7</v>
      </c>
      <c r="Y18">
        <v>0.93</v>
      </c>
      <c r="Z18">
        <v>0.84</v>
      </c>
      <c r="AA18" s="1">
        <f t="shared" si="9"/>
        <v>4371000</v>
      </c>
      <c r="AB18" s="1">
        <f t="shared" si="10"/>
        <v>686247</v>
      </c>
      <c r="AC18" s="1">
        <f t="shared" si="10"/>
        <v>6382.0971000000009</v>
      </c>
      <c r="AD18" s="1">
        <f t="shared" si="11"/>
        <v>5764.4748</v>
      </c>
    </row>
    <row r="19" spans="22:30" x14ac:dyDescent="0.2">
      <c r="V19" t="s">
        <v>50</v>
      </c>
      <c r="W19">
        <v>12.7</v>
      </c>
      <c r="X19">
        <v>18</v>
      </c>
      <c r="Y19">
        <v>0.56999999999999995</v>
      </c>
      <c r="Z19">
        <v>1.45</v>
      </c>
      <c r="AA19" s="1">
        <f t="shared" si="9"/>
        <v>3556000</v>
      </c>
      <c r="AB19" s="1">
        <f t="shared" si="10"/>
        <v>640080</v>
      </c>
      <c r="AC19" s="1">
        <f t="shared" si="10"/>
        <v>3648.4559999999997</v>
      </c>
      <c r="AD19" s="1">
        <f t="shared" si="11"/>
        <v>9281.16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CBA9-83E2-D542-9444-E0CA3DD9DD35}">
  <dimension ref="A1:AA31"/>
  <sheetViews>
    <sheetView topLeftCell="P1" workbookViewId="0">
      <selection activeCell="J1" sqref="J1"/>
    </sheetView>
  </sheetViews>
  <sheetFormatPr baseColWidth="10" defaultRowHeight="16" x14ac:dyDescent="0.2"/>
  <cols>
    <col min="1" max="1" width="16.33203125" customWidth="1"/>
    <col min="6" max="6" width="25.6640625" customWidth="1"/>
    <col min="17" max="17" width="26.1640625" customWidth="1"/>
  </cols>
  <sheetData>
    <row r="1" spans="1:27" x14ac:dyDescent="0.2">
      <c r="A1" t="s">
        <v>51</v>
      </c>
      <c r="B1" t="s">
        <v>52</v>
      </c>
      <c r="C1" t="s">
        <v>1</v>
      </c>
      <c r="D1" t="s">
        <v>2</v>
      </c>
      <c r="E1" t="s">
        <v>79</v>
      </c>
      <c r="F1" t="s">
        <v>13</v>
      </c>
      <c r="G1" t="s">
        <v>14</v>
      </c>
      <c r="H1" t="s">
        <v>15</v>
      </c>
      <c r="I1" t="s">
        <v>65</v>
      </c>
      <c r="J1" t="s">
        <v>66</v>
      </c>
      <c r="K1" t="s">
        <v>14</v>
      </c>
      <c r="L1" t="s">
        <v>15</v>
      </c>
      <c r="M1" t="s">
        <v>65</v>
      </c>
      <c r="N1" t="s">
        <v>66</v>
      </c>
      <c r="Q1" t="s">
        <v>13</v>
      </c>
      <c r="R1" t="s">
        <v>28</v>
      </c>
      <c r="S1" t="s">
        <v>29</v>
      </c>
      <c r="T1" t="s">
        <v>80</v>
      </c>
      <c r="U1" t="s">
        <v>30</v>
      </c>
      <c r="V1" t="s">
        <v>81</v>
      </c>
      <c r="W1" t="s">
        <v>28</v>
      </c>
      <c r="X1" t="s">
        <v>29</v>
      </c>
      <c r="Y1" t="s">
        <v>106</v>
      </c>
      <c r="Z1" t="s">
        <v>107</v>
      </c>
      <c r="AA1" t="s">
        <v>108</v>
      </c>
    </row>
    <row r="2" spans="1:27" x14ac:dyDescent="0.2">
      <c r="C2" t="s">
        <v>3</v>
      </c>
      <c r="F2" t="s">
        <v>67</v>
      </c>
      <c r="G2">
        <v>48.6</v>
      </c>
      <c r="H2">
        <v>96.8</v>
      </c>
      <c r="I2">
        <v>17</v>
      </c>
      <c r="J2">
        <v>7.44</v>
      </c>
      <c r="K2" s="1">
        <f>G2*D3/100</f>
        <v>13365000</v>
      </c>
      <c r="L2" s="1">
        <f>H2*K2/100</f>
        <v>12937320</v>
      </c>
      <c r="M2" s="1">
        <f t="shared" ref="M2:N13" si="0">I2*L2/100</f>
        <v>2199344.4</v>
      </c>
      <c r="N2" s="1">
        <f t="shared" si="0"/>
        <v>163631.22336</v>
      </c>
      <c r="O2" s="1"/>
      <c r="Q2" t="s">
        <v>82</v>
      </c>
      <c r="R2">
        <v>14.5</v>
      </c>
      <c r="S2">
        <v>9.24</v>
      </c>
      <c r="T2">
        <v>5.74</v>
      </c>
      <c r="U2">
        <v>13.5</v>
      </c>
      <c r="V2">
        <v>2.16</v>
      </c>
      <c r="W2" s="1">
        <f>R2*D3/100</f>
        <v>3987500</v>
      </c>
      <c r="X2" s="1">
        <f>S2*W2/100</f>
        <v>368445</v>
      </c>
      <c r="Y2" s="1">
        <f>T2*X2/100</f>
        <v>21148.743000000002</v>
      </c>
      <c r="Z2" s="1">
        <f>U2*X2/100</f>
        <v>49740.074999999997</v>
      </c>
      <c r="AA2" s="1">
        <f>V2*X2/100</f>
        <v>7958.4120000000003</v>
      </c>
    </row>
    <row r="3" spans="1:27" x14ac:dyDescent="0.2">
      <c r="A3" t="s">
        <v>53</v>
      </c>
      <c r="B3">
        <v>55</v>
      </c>
      <c r="C3" s="1">
        <f>B3*10000*25*2</f>
        <v>27500000</v>
      </c>
      <c r="D3" s="1">
        <f>C3*1</f>
        <v>27500000</v>
      </c>
      <c r="F3" t="s">
        <v>68</v>
      </c>
      <c r="G3">
        <v>44.5</v>
      </c>
      <c r="H3">
        <v>96.5</v>
      </c>
      <c r="I3">
        <v>12</v>
      </c>
      <c r="J3">
        <v>23.3</v>
      </c>
      <c r="K3" s="1">
        <f t="shared" ref="K3:K13" si="1">G3*D4/100</f>
        <v>13350000</v>
      </c>
      <c r="L3" s="1">
        <f t="shared" ref="L3:L13" si="2">H3*K3/100</f>
        <v>12882750</v>
      </c>
      <c r="M3" s="1">
        <f t="shared" si="0"/>
        <v>1545930</v>
      </c>
      <c r="N3" s="1">
        <f t="shared" si="0"/>
        <v>360201.69</v>
      </c>
      <c r="O3" s="1"/>
      <c r="Q3" t="s">
        <v>83</v>
      </c>
      <c r="R3">
        <v>13</v>
      </c>
      <c r="S3">
        <v>8.8800000000000008</v>
      </c>
      <c r="T3">
        <v>5.67</v>
      </c>
      <c r="U3">
        <v>19.600000000000001</v>
      </c>
      <c r="V3">
        <v>1.95</v>
      </c>
      <c r="W3" s="1">
        <f t="shared" ref="W3:W13" si="3">R3*D4/100</f>
        <v>3900000</v>
      </c>
      <c r="X3" s="1">
        <f t="shared" ref="X3:Y13" si="4">S3*W3/100</f>
        <v>346320</v>
      </c>
      <c r="Y3" s="1">
        <f t="shared" si="4"/>
        <v>19636.343999999997</v>
      </c>
      <c r="Z3" s="1">
        <f t="shared" ref="Z3:Z13" si="5">U3*X3/100</f>
        <v>67878.720000000016</v>
      </c>
      <c r="AA3" s="1">
        <f t="shared" ref="AA3:AA13" si="6">V3*X3/100</f>
        <v>6753.24</v>
      </c>
    </row>
    <row r="4" spans="1:27" x14ac:dyDescent="0.2">
      <c r="A4" t="s">
        <v>54</v>
      </c>
      <c r="B4">
        <v>60</v>
      </c>
      <c r="C4" s="1">
        <f t="shared" ref="C4:C14" si="7">B4*10000*25*2</f>
        <v>30000000</v>
      </c>
      <c r="D4" s="1">
        <f t="shared" ref="D4:D14" si="8">C4*1</f>
        <v>30000000</v>
      </c>
      <c r="F4" t="s">
        <v>69</v>
      </c>
      <c r="G4">
        <v>43</v>
      </c>
      <c r="H4">
        <v>96.3</v>
      </c>
      <c r="I4">
        <v>18.600000000000001</v>
      </c>
      <c r="J4">
        <v>8.77</v>
      </c>
      <c r="K4" s="1">
        <f t="shared" si="1"/>
        <v>10965000</v>
      </c>
      <c r="L4" s="1">
        <f t="shared" si="2"/>
        <v>10559295</v>
      </c>
      <c r="M4" s="1">
        <f t="shared" si="0"/>
        <v>1964028.8700000003</v>
      </c>
      <c r="N4" s="1">
        <f t="shared" si="0"/>
        <v>172245.33189900004</v>
      </c>
      <c r="O4" s="1"/>
      <c r="Q4" t="s">
        <v>84</v>
      </c>
      <c r="R4">
        <v>12.3</v>
      </c>
      <c r="S4">
        <v>8.93</v>
      </c>
      <c r="T4">
        <v>5.27</v>
      </c>
      <c r="U4">
        <v>8.77</v>
      </c>
      <c r="V4">
        <v>2.41</v>
      </c>
      <c r="W4" s="1">
        <f t="shared" si="3"/>
        <v>3136500</v>
      </c>
      <c r="X4" s="1">
        <f t="shared" si="4"/>
        <v>280089.45</v>
      </c>
      <c r="Y4" s="1">
        <f t="shared" si="4"/>
        <v>14760.714015</v>
      </c>
      <c r="Z4" s="1">
        <f t="shared" si="5"/>
        <v>24563.844764999998</v>
      </c>
      <c r="AA4" s="1">
        <f t="shared" si="6"/>
        <v>6750.1557450000009</v>
      </c>
    </row>
    <row r="5" spans="1:27" x14ac:dyDescent="0.2">
      <c r="A5" t="s">
        <v>55</v>
      </c>
      <c r="B5">
        <v>51</v>
      </c>
      <c r="C5" s="1">
        <f t="shared" si="7"/>
        <v>25500000</v>
      </c>
      <c r="D5" s="1">
        <f t="shared" si="8"/>
        <v>25500000</v>
      </c>
      <c r="F5" t="s">
        <v>70</v>
      </c>
      <c r="G5">
        <v>35.6</v>
      </c>
      <c r="H5">
        <v>95</v>
      </c>
      <c r="I5">
        <v>8.3000000000000007</v>
      </c>
      <c r="J5">
        <v>18</v>
      </c>
      <c r="K5" s="1">
        <f t="shared" si="1"/>
        <v>8010000</v>
      </c>
      <c r="L5" s="1">
        <f t="shared" si="2"/>
        <v>7609500</v>
      </c>
      <c r="M5" s="1">
        <f t="shared" si="0"/>
        <v>631588.50000000012</v>
      </c>
      <c r="N5" s="1">
        <f t="shared" si="0"/>
        <v>113685.93000000002</v>
      </c>
      <c r="O5" s="1"/>
      <c r="Q5" t="s">
        <v>85</v>
      </c>
      <c r="R5">
        <v>11</v>
      </c>
      <c r="S5">
        <v>10.8</v>
      </c>
      <c r="T5">
        <v>4.84</v>
      </c>
      <c r="U5">
        <v>12.9</v>
      </c>
      <c r="V5">
        <v>2.73</v>
      </c>
      <c r="W5" s="1">
        <f t="shared" si="3"/>
        <v>2475000</v>
      </c>
      <c r="X5" s="1">
        <f t="shared" si="4"/>
        <v>267300</v>
      </c>
      <c r="Y5" s="1">
        <f t="shared" si="4"/>
        <v>12937.32</v>
      </c>
      <c r="Z5" s="1">
        <f t="shared" si="5"/>
        <v>34481.699999999997</v>
      </c>
      <c r="AA5" s="1">
        <f t="shared" si="6"/>
        <v>7297.29</v>
      </c>
    </row>
    <row r="6" spans="1:27" x14ac:dyDescent="0.2">
      <c r="A6" t="s">
        <v>56</v>
      </c>
      <c r="B6">
        <v>45</v>
      </c>
      <c r="C6" s="1">
        <f t="shared" si="7"/>
        <v>22500000</v>
      </c>
      <c r="D6" s="1">
        <f t="shared" si="8"/>
        <v>22500000</v>
      </c>
      <c r="F6" t="s">
        <v>71</v>
      </c>
      <c r="G6">
        <v>43.5</v>
      </c>
      <c r="H6">
        <v>96.2</v>
      </c>
      <c r="I6">
        <v>13.2</v>
      </c>
      <c r="J6">
        <v>34.700000000000003</v>
      </c>
      <c r="K6" s="1">
        <f t="shared" si="1"/>
        <v>11527500</v>
      </c>
      <c r="L6" s="1">
        <f t="shared" si="2"/>
        <v>11089455</v>
      </c>
      <c r="M6" s="1">
        <f t="shared" si="0"/>
        <v>1463808.06</v>
      </c>
      <c r="N6" s="1">
        <f t="shared" si="0"/>
        <v>507941.39682000002</v>
      </c>
      <c r="O6" s="1"/>
      <c r="Q6" t="s">
        <v>86</v>
      </c>
      <c r="R6">
        <v>16.100000000000001</v>
      </c>
      <c r="S6">
        <v>9.44</v>
      </c>
      <c r="T6">
        <v>5.9</v>
      </c>
      <c r="U6">
        <v>17.8</v>
      </c>
      <c r="V6">
        <v>3.63</v>
      </c>
      <c r="W6" s="1">
        <f t="shared" si="3"/>
        <v>4266500.0000000009</v>
      </c>
      <c r="X6" s="1">
        <f t="shared" si="4"/>
        <v>402757.60000000009</v>
      </c>
      <c r="Y6" s="1">
        <f t="shared" si="4"/>
        <v>23762.698400000008</v>
      </c>
      <c r="Z6" s="1">
        <f t="shared" si="5"/>
        <v>71690.852800000022</v>
      </c>
      <c r="AA6" s="1">
        <f t="shared" si="6"/>
        <v>14620.100880000002</v>
      </c>
    </row>
    <row r="7" spans="1:27" x14ac:dyDescent="0.2">
      <c r="A7" t="s">
        <v>57</v>
      </c>
      <c r="B7">
        <v>53</v>
      </c>
      <c r="C7" s="1">
        <f t="shared" si="7"/>
        <v>26500000</v>
      </c>
      <c r="D7" s="1">
        <f t="shared" si="8"/>
        <v>26500000</v>
      </c>
      <c r="F7" t="s">
        <v>72</v>
      </c>
      <c r="G7">
        <v>37.6</v>
      </c>
      <c r="H7">
        <v>95.1</v>
      </c>
      <c r="I7">
        <v>10.5</v>
      </c>
      <c r="J7">
        <v>19.899999999999999</v>
      </c>
      <c r="K7" s="1">
        <f t="shared" si="1"/>
        <v>6956000</v>
      </c>
      <c r="L7" s="1">
        <f t="shared" si="2"/>
        <v>6615156</v>
      </c>
      <c r="M7" s="1">
        <f t="shared" si="0"/>
        <v>694591.38</v>
      </c>
      <c r="N7" s="1">
        <f t="shared" si="0"/>
        <v>138223.68461999999</v>
      </c>
      <c r="O7" s="1"/>
      <c r="Q7" t="s">
        <v>87</v>
      </c>
      <c r="R7">
        <v>14.1</v>
      </c>
      <c r="S7">
        <v>9.0500000000000007</v>
      </c>
      <c r="T7">
        <v>5.41</v>
      </c>
      <c r="U7">
        <v>11.4</v>
      </c>
      <c r="V7">
        <v>1.88</v>
      </c>
      <c r="W7" s="1">
        <f t="shared" si="3"/>
        <v>2608500</v>
      </c>
      <c r="X7" s="1">
        <f t="shared" si="4"/>
        <v>236069.25</v>
      </c>
      <c r="Y7" s="1">
        <f t="shared" si="4"/>
        <v>12771.346425000002</v>
      </c>
      <c r="Z7" s="1">
        <f t="shared" si="5"/>
        <v>26911.894500000002</v>
      </c>
      <c r="AA7" s="1">
        <f t="shared" si="6"/>
        <v>4438.1018999999997</v>
      </c>
    </row>
    <row r="8" spans="1:27" x14ac:dyDescent="0.2">
      <c r="A8" t="s">
        <v>58</v>
      </c>
      <c r="B8">
        <v>37</v>
      </c>
      <c r="C8" s="1">
        <f t="shared" si="7"/>
        <v>18500000</v>
      </c>
      <c r="D8" s="1">
        <f t="shared" si="8"/>
        <v>18500000</v>
      </c>
      <c r="F8" t="s">
        <v>73</v>
      </c>
      <c r="G8">
        <v>46</v>
      </c>
      <c r="H8">
        <v>96.6</v>
      </c>
      <c r="I8">
        <v>10.5</v>
      </c>
      <c r="J8">
        <v>20</v>
      </c>
      <c r="K8" s="1">
        <f t="shared" si="1"/>
        <v>12420000</v>
      </c>
      <c r="L8" s="1">
        <f t="shared" si="2"/>
        <v>11997720</v>
      </c>
      <c r="M8" s="1">
        <f t="shared" si="0"/>
        <v>1259760.6000000001</v>
      </c>
      <c r="N8" s="1">
        <f t="shared" si="0"/>
        <v>251952.12</v>
      </c>
      <c r="O8" s="1"/>
      <c r="Q8" t="s">
        <v>88</v>
      </c>
      <c r="R8">
        <v>16.399999999999999</v>
      </c>
      <c r="S8">
        <v>8.8800000000000008</v>
      </c>
      <c r="T8">
        <v>4.71</v>
      </c>
      <c r="U8">
        <v>11.7</v>
      </c>
      <c r="V8">
        <v>2.23</v>
      </c>
      <c r="W8" s="1">
        <f t="shared" si="3"/>
        <v>4427999.9999999991</v>
      </c>
      <c r="X8" s="1">
        <f t="shared" si="4"/>
        <v>393206.39999999991</v>
      </c>
      <c r="Y8" s="1">
        <f t="shared" si="4"/>
        <v>18520.021439999997</v>
      </c>
      <c r="Z8" s="1">
        <f t="shared" si="5"/>
        <v>46005.148799999988</v>
      </c>
      <c r="AA8" s="1">
        <f t="shared" si="6"/>
        <v>8768.5027199999968</v>
      </c>
    </row>
    <row r="9" spans="1:27" x14ac:dyDescent="0.2">
      <c r="A9" t="s">
        <v>59</v>
      </c>
      <c r="B9">
        <v>54</v>
      </c>
      <c r="C9" s="1">
        <f t="shared" si="7"/>
        <v>27000000</v>
      </c>
      <c r="D9" s="1">
        <f t="shared" si="8"/>
        <v>27000000</v>
      </c>
      <c r="F9" t="s">
        <v>74</v>
      </c>
      <c r="G9">
        <v>44.7</v>
      </c>
      <c r="H9">
        <v>97.2</v>
      </c>
      <c r="I9">
        <v>8.7899999999999991</v>
      </c>
      <c r="J9">
        <v>29.8</v>
      </c>
      <c r="K9" s="1">
        <f t="shared" si="1"/>
        <v>18327000</v>
      </c>
      <c r="L9" s="1">
        <f t="shared" si="2"/>
        <v>17813844</v>
      </c>
      <c r="M9" s="1">
        <f t="shared" si="0"/>
        <v>1565836.8876</v>
      </c>
      <c r="N9" s="1">
        <f t="shared" si="0"/>
        <v>466619.39250480005</v>
      </c>
      <c r="O9" s="1"/>
      <c r="Q9" t="s">
        <v>89</v>
      </c>
      <c r="R9">
        <v>15.8</v>
      </c>
      <c r="S9">
        <v>9.43</v>
      </c>
      <c r="T9">
        <v>6.91</v>
      </c>
      <c r="U9">
        <v>16</v>
      </c>
      <c r="V9">
        <v>2.35</v>
      </c>
      <c r="W9" s="1">
        <f t="shared" si="3"/>
        <v>6478000</v>
      </c>
      <c r="X9" s="1">
        <f t="shared" si="4"/>
        <v>610875.4</v>
      </c>
      <c r="Y9" s="1">
        <f t="shared" si="4"/>
        <v>42211.490140000002</v>
      </c>
      <c r="Z9" s="1">
        <f t="shared" si="5"/>
        <v>97740.063999999998</v>
      </c>
      <c r="AA9" s="1">
        <f t="shared" si="6"/>
        <v>14355.571900000003</v>
      </c>
    </row>
    <row r="10" spans="1:27" x14ac:dyDescent="0.2">
      <c r="A10" t="s">
        <v>60</v>
      </c>
      <c r="B10">
        <v>82</v>
      </c>
      <c r="C10" s="1">
        <f t="shared" si="7"/>
        <v>41000000</v>
      </c>
      <c r="D10" s="1">
        <f t="shared" si="8"/>
        <v>41000000</v>
      </c>
      <c r="F10" t="s">
        <v>75</v>
      </c>
      <c r="G10">
        <v>47.2</v>
      </c>
      <c r="H10">
        <v>97.1</v>
      </c>
      <c r="I10">
        <v>24.3</v>
      </c>
      <c r="J10">
        <v>70.7</v>
      </c>
      <c r="K10" s="1">
        <f t="shared" si="1"/>
        <v>22656000</v>
      </c>
      <c r="L10" s="1">
        <f t="shared" si="2"/>
        <v>21998976</v>
      </c>
      <c r="M10" s="1">
        <f t="shared" si="0"/>
        <v>5345751.1680000005</v>
      </c>
      <c r="N10" s="1">
        <f t="shared" si="0"/>
        <v>3779446.0757760005</v>
      </c>
      <c r="O10" s="1"/>
      <c r="Q10" t="s">
        <v>90</v>
      </c>
      <c r="R10">
        <v>12.6</v>
      </c>
      <c r="S10">
        <v>9.7100000000000009</v>
      </c>
      <c r="T10">
        <v>6.01</v>
      </c>
      <c r="U10">
        <v>25</v>
      </c>
      <c r="V10">
        <v>4.79</v>
      </c>
      <c r="W10" s="1">
        <f t="shared" si="3"/>
        <v>6048000</v>
      </c>
      <c r="X10" s="1">
        <f t="shared" si="4"/>
        <v>587260.80000000005</v>
      </c>
      <c r="Y10" s="1">
        <f t="shared" si="4"/>
        <v>35294.374080000001</v>
      </c>
      <c r="Z10" s="1">
        <f t="shared" si="5"/>
        <v>146815.20000000001</v>
      </c>
      <c r="AA10" s="1">
        <f t="shared" si="6"/>
        <v>28129.792320000004</v>
      </c>
    </row>
    <row r="11" spans="1:27" x14ac:dyDescent="0.2">
      <c r="A11" t="s">
        <v>61</v>
      </c>
      <c r="B11">
        <v>96</v>
      </c>
      <c r="C11" s="1">
        <f t="shared" si="7"/>
        <v>48000000</v>
      </c>
      <c r="D11" s="1">
        <f t="shared" si="8"/>
        <v>48000000</v>
      </c>
      <c r="F11" t="s">
        <v>76</v>
      </c>
      <c r="G11">
        <v>38.9</v>
      </c>
      <c r="H11">
        <v>96.1</v>
      </c>
      <c r="I11">
        <v>14.7</v>
      </c>
      <c r="J11">
        <v>40.5</v>
      </c>
      <c r="K11" s="1">
        <f t="shared" si="1"/>
        <v>11086500</v>
      </c>
      <c r="L11" s="1">
        <f t="shared" si="2"/>
        <v>10654126.499999998</v>
      </c>
      <c r="M11" s="1">
        <f t="shared" si="0"/>
        <v>1566156.5954999996</v>
      </c>
      <c r="N11" s="1">
        <f t="shared" si="0"/>
        <v>634293.42117749981</v>
      </c>
      <c r="O11" s="1"/>
      <c r="Q11" t="s">
        <v>91</v>
      </c>
      <c r="R11">
        <v>14.4</v>
      </c>
      <c r="S11">
        <v>10.6</v>
      </c>
      <c r="T11">
        <v>4.24</v>
      </c>
      <c r="U11">
        <v>17.899999999999999</v>
      </c>
      <c r="V11">
        <v>3.85</v>
      </c>
      <c r="W11" s="1">
        <f t="shared" si="3"/>
        <v>4104000</v>
      </c>
      <c r="X11" s="1">
        <f t="shared" si="4"/>
        <v>435024</v>
      </c>
      <c r="Y11" s="1">
        <f t="shared" si="4"/>
        <v>18445.017599999999</v>
      </c>
      <c r="Z11" s="1">
        <f t="shared" si="5"/>
        <v>77869.296000000002</v>
      </c>
      <c r="AA11" s="1">
        <f t="shared" si="6"/>
        <v>16748.424000000003</v>
      </c>
    </row>
    <row r="12" spans="1:27" x14ac:dyDescent="0.2">
      <c r="A12" t="s">
        <v>62</v>
      </c>
      <c r="B12">
        <v>57</v>
      </c>
      <c r="C12" s="1">
        <f t="shared" si="7"/>
        <v>28500000</v>
      </c>
      <c r="D12" s="1">
        <f t="shared" si="8"/>
        <v>28500000</v>
      </c>
      <c r="F12" t="s">
        <v>77</v>
      </c>
      <c r="G12">
        <v>42.6</v>
      </c>
      <c r="H12">
        <v>96.5</v>
      </c>
      <c r="I12">
        <v>10.3</v>
      </c>
      <c r="J12">
        <v>19.100000000000001</v>
      </c>
      <c r="K12" s="1">
        <f t="shared" si="1"/>
        <v>15762000</v>
      </c>
      <c r="L12" s="1">
        <f t="shared" si="2"/>
        <v>15210330</v>
      </c>
      <c r="M12" s="1">
        <f t="shared" si="0"/>
        <v>1566663.99</v>
      </c>
      <c r="N12" s="1">
        <f t="shared" si="0"/>
        <v>299232.82209000003</v>
      </c>
      <c r="O12" s="1"/>
      <c r="Q12" t="s">
        <v>92</v>
      </c>
      <c r="R12">
        <v>17.2</v>
      </c>
      <c r="S12">
        <v>10.3</v>
      </c>
      <c r="T12">
        <v>4.47</v>
      </c>
      <c r="U12">
        <v>12.6</v>
      </c>
      <c r="V12">
        <v>3.03</v>
      </c>
      <c r="W12" s="1">
        <f t="shared" si="3"/>
        <v>6364000</v>
      </c>
      <c r="X12" s="1">
        <f t="shared" si="4"/>
        <v>655492.00000000012</v>
      </c>
      <c r="Y12" s="1">
        <f t="shared" si="4"/>
        <v>29300.492400000003</v>
      </c>
      <c r="Z12" s="1">
        <f t="shared" si="5"/>
        <v>82591.992000000013</v>
      </c>
      <c r="AA12" s="1">
        <f t="shared" si="6"/>
        <v>19861.407600000002</v>
      </c>
    </row>
    <row r="13" spans="1:27" x14ac:dyDescent="0.2">
      <c r="A13" t="s">
        <v>63</v>
      </c>
      <c r="B13">
        <v>74</v>
      </c>
      <c r="C13" s="1">
        <f t="shared" si="7"/>
        <v>37000000</v>
      </c>
      <c r="D13" s="1">
        <f t="shared" si="8"/>
        <v>37000000</v>
      </c>
      <c r="F13" t="s">
        <v>78</v>
      </c>
      <c r="G13">
        <v>42.3</v>
      </c>
      <c r="H13">
        <v>97.1</v>
      </c>
      <c r="I13">
        <v>18.8</v>
      </c>
      <c r="J13">
        <v>70.599999999999994</v>
      </c>
      <c r="K13" s="1">
        <f t="shared" si="1"/>
        <v>10151999.999999998</v>
      </c>
      <c r="L13" s="1">
        <f t="shared" si="2"/>
        <v>9857591.9999999981</v>
      </c>
      <c r="M13" s="1">
        <f t="shared" si="0"/>
        <v>1853227.2959999996</v>
      </c>
      <c r="N13" s="1">
        <f t="shared" si="0"/>
        <v>1308378.4709759997</v>
      </c>
      <c r="O13" s="1"/>
      <c r="Q13" t="s">
        <v>93</v>
      </c>
      <c r="R13">
        <v>17.600000000000001</v>
      </c>
      <c r="S13">
        <v>10.3</v>
      </c>
      <c r="T13">
        <v>4.07</v>
      </c>
      <c r="U13">
        <v>16.7</v>
      </c>
      <c r="V13">
        <v>5.07</v>
      </c>
      <c r="W13" s="1">
        <f t="shared" si="3"/>
        <v>4224000.0000000009</v>
      </c>
      <c r="X13" s="1">
        <f t="shared" si="4"/>
        <v>435072.00000000017</v>
      </c>
      <c r="Y13" s="1">
        <f t="shared" si="4"/>
        <v>17707.430400000008</v>
      </c>
      <c r="Z13" s="1">
        <f t="shared" si="5"/>
        <v>72657.024000000019</v>
      </c>
      <c r="AA13" s="1">
        <f t="shared" si="6"/>
        <v>22058.15040000001</v>
      </c>
    </row>
    <row r="14" spans="1:27" x14ac:dyDescent="0.2">
      <c r="A14" t="s">
        <v>64</v>
      </c>
      <c r="B14">
        <v>48</v>
      </c>
      <c r="C14" s="1">
        <f t="shared" si="7"/>
        <v>24000000</v>
      </c>
      <c r="D14" s="1">
        <f t="shared" si="8"/>
        <v>24000000</v>
      </c>
      <c r="O14" s="1"/>
    </row>
    <row r="15" spans="1:27" x14ac:dyDescent="0.2">
      <c r="F15" t="s">
        <v>13</v>
      </c>
      <c r="G15" t="s">
        <v>14</v>
      </c>
      <c r="H15" t="s">
        <v>15</v>
      </c>
      <c r="I15" t="s">
        <v>135</v>
      </c>
      <c r="J15" t="s">
        <v>136</v>
      </c>
    </row>
    <row r="16" spans="1:27" x14ac:dyDescent="0.2">
      <c r="F16" t="s">
        <v>67</v>
      </c>
      <c r="G16">
        <v>48.6</v>
      </c>
      <c r="H16">
        <v>96.8</v>
      </c>
      <c r="I16">
        <v>22.3</v>
      </c>
      <c r="J16">
        <v>39.799999999999997</v>
      </c>
      <c r="K16" s="1">
        <f>G16*D3/100</f>
        <v>13365000</v>
      </c>
      <c r="L16">
        <f>H16*K16/100</f>
        <v>12937320</v>
      </c>
      <c r="M16">
        <f t="shared" ref="M16" si="9">I16*L16/100</f>
        <v>2885022.36</v>
      </c>
      <c r="N16">
        <f t="shared" ref="N16" si="10">J16*M16/100</f>
        <v>1148238.8992799998</v>
      </c>
    </row>
    <row r="17" spans="6:25" x14ac:dyDescent="0.2">
      <c r="F17" t="s">
        <v>68</v>
      </c>
      <c r="G17">
        <v>44.5</v>
      </c>
      <c r="H17">
        <v>96.5</v>
      </c>
      <c r="I17">
        <v>17.3</v>
      </c>
      <c r="J17">
        <v>35.700000000000003</v>
      </c>
      <c r="K17" s="1">
        <f t="shared" ref="K17:K27" si="11">G17*D4/100</f>
        <v>13350000</v>
      </c>
      <c r="L17">
        <f t="shared" ref="L17:L27" si="12">H17*K17/100</f>
        <v>12882750</v>
      </c>
      <c r="M17">
        <f t="shared" ref="M17:M27" si="13">I17*L17/100</f>
        <v>2228715.75</v>
      </c>
      <c r="N17">
        <f t="shared" ref="N17:N27" si="14">J17*M17/100</f>
        <v>795651.52275</v>
      </c>
    </row>
    <row r="18" spans="6:25" x14ac:dyDescent="0.2">
      <c r="F18" t="s">
        <v>69</v>
      </c>
      <c r="G18">
        <v>43</v>
      </c>
      <c r="H18">
        <v>96.3</v>
      </c>
      <c r="I18">
        <v>24.8</v>
      </c>
      <c r="J18">
        <v>46.2</v>
      </c>
      <c r="K18" s="1">
        <f t="shared" si="11"/>
        <v>10965000</v>
      </c>
      <c r="L18">
        <f t="shared" si="12"/>
        <v>10559295</v>
      </c>
      <c r="M18">
        <f t="shared" si="13"/>
        <v>2618705.16</v>
      </c>
      <c r="N18">
        <f t="shared" si="14"/>
        <v>1209841.7839200003</v>
      </c>
    </row>
    <row r="19" spans="6:25" x14ac:dyDescent="0.2">
      <c r="F19" t="s">
        <v>70</v>
      </c>
      <c r="G19">
        <v>35.6</v>
      </c>
      <c r="H19">
        <v>95</v>
      </c>
      <c r="I19">
        <v>14.7</v>
      </c>
      <c r="J19">
        <v>22.2</v>
      </c>
      <c r="K19" s="1">
        <f t="shared" si="11"/>
        <v>8010000</v>
      </c>
      <c r="L19">
        <f t="shared" si="12"/>
        <v>7609500</v>
      </c>
      <c r="M19">
        <f t="shared" si="13"/>
        <v>1118596.5</v>
      </c>
      <c r="N19">
        <f t="shared" si="14"/>
        <v>248328.42300000001</v>
      </c>
      <c r="Q19" t="s">
        <v>13</v>
      </c>
      <c r="R19" t="s">
        <v>28</v>
      </c>
      <c r="S19" t="s">
        <v>29</v>
      </c>
      <c r="T19" t="s">
        <v>41</v>
      </c>
      <c r="U19" t="s">
        <v>42</v>
      </c>
      <c r="V19" t="s">
        <v>28</v>
      </c>
      <c r="W19" t="s">
        <v>29</v>
      </c>
      <c r="X19" t="s">
        <v>109</v>
      </c>
      <c r="Y19" t="s">
        <v>110</v>
      </c>
    </row>
    <row r="20" spans="6:25" x14ac:dyDescent="0.2">
      <c r="F20" t="s">
        <v>71</v>
      </c>
      <c r="G20">
        <v>43.5</v>
      </c>
      <c r="H20">
        <v>96.2</v>
      </c>
      <c r="I20">
        <v>19.3</v>
      </c>
      <c r="J20">
        <v>22.8</v>
      </c>
      <c r="K20" s="1">
        <f t="shared" si="11"/>
        <v>11527500</v>
      </c>
      <c r="L20">
        <f t="shared" si="12"/>
        <v>11089455</v>
      </c>
      <c r="M20">
        <f t="shared" si="13"/>
        <v>2140264.8149999999</v>
      </c>
      <c r="N20">
        <f t="shared" si="14"/>
        <v>487980.37781999999</v>
      </c>
      <c r="Q20" t="s">
        <v>94</v>
      </c>
      <c r="R20">
        <v>11.1</v>
      </c>
      <c r="S20">
        <v>14.1</v>
      </c>
      <c r="T20">
        <v>1.99</v>
      </c>
      <c r="U20">
        <v>1.19</v>
      </c>
      <c r="V20" s="1">
        <f>R20*D3/100</f>
        <v>3052500</v>
      </c>
      <c r="W20" s="1">
        <f>S20*V20/100</f>
        <v>430402.5</v>
      </c>
      <c r="X20" s="1">
        <f t="shared" ref="X20:X31" si="15">T20*W20/100</f>
        <v>8565.0097499999993</v>
      </c>
      <c r="Y20" s="1">
        <f>U20*W20/100</f>
        <v>5121.7897499999999</v>
      </c>
    </row>
    <row r="21" spans="6:25" x14ac:dyDescent="0.2">
      <c r="F21" t="s">
        <v>72</v>
      </c>
      <c r="G21">
        <v>37.6</v>
      </c>
      <c r="H21">
        <v>95.1</v>
      </c>
      <c r="I21">
        <v>16.399999999999999</v>
      </c>
      <c r="J21">
        <v>28.4</v>
      </c>
      <c r="K21" s="1">
        <f t="shared" si="11"/>
        <v>6956000</v>
      </c>
      <c r="L21">
        <f t="shared" si="12"/>
        <v>6615156</v>
      </c>
      <c r="M21">
        <f t="shared" si="13"/>
        <v>1084885.5839999998</v>
      </c>
      <c r="N21">
        <f t="shared" si="14"/>
        <v>308107.50585599995</v>
      </c>
      <c r="Q21" t="s">
        <v>95</v>
      </c>
      <c r="R21">
        <v>13.4</v>
      </c>
      <c r="S21">
        <v>16.5</v>
      </c>
      <c r="T21">
        <v>1.92</v>
      </c>
      <c r="U21">
        <v>1.06</v>
      </c>
      <c r="V21" s="1">
        <f t="shared" ref="V21:V31" si="16">R21*D4/100</f>
        <v>4020000</v>
      </c>
      <c r="W21" s="1">
        <f t="shared" ref="W21:W31" si="17">S21*V21/100</f>
        <v>663300</v>
      </c>
      <c r="X21" s="1">
        <f t="shared" si="15"/>
        <v>12735.36</v>
      </c>
      <c r="Y21" s="1">
        <f t="shared" ref="Y21:Y31" si="18">U21*W21/100</f>
        <v>7030.98</v>
      </c>
    </row>
    <row r="22" spans="6:25" x14ac:dyDescent="0.2">
      <c r="F22" t="s">
        <v>73</v>
      </c>
      <c r="G22">
        <v>46</v>
      </c>
      <c r="H22">
        <v>96.6</v>
      </c>
      <c r="I22">
        <v>15.2</v>
      </c>
      <c r="J22">
        <v>34.700000000000003</v>
      </c>
      <c r="K22" s="1">
        <f t="shared" si="11"/>
        <v>12420000</v>
      </c>
      <c r="L22">
        <f t="shared" si="12"/>
        <v>11997720</v>
      </c>
      <c r="M22">
        <f t="shared" si="13"/>
        <v>1823653.44</v>
      </c>
      <c r="N22">
        <f t="shared" si="14"/>
        <v>632807.74367999996</v>
      </c>
      <c r="Q22" t="s">
        <v>96</v>
      </c>
      <c r="R22">
        <v>14.7</v>
      </c>
      <c r="S22">
        <v>16.600000000000001</v>
      </c>
      <c r="T22">
        <v>1.27</v>
      </c>
      <c r="U22">
        <v>0.74</v>
      </c>
      <c r="V22" s="1">
        <f t="shared" si="16"/>
        <v>3748500</v>
      </c>
      <c r="W22" s="1">
        <f t="shared" si="17"/>
        <v>622251.00000000012</v>
      </c>
      <c r="X22" s="1">
        <f t="shared" si="15"/>
        <v>7902.587700000001</v>
      </c>
      <c r="Y22" s="1">
        <f t="shared" si="18"/>
        <v>4604.657400000001</v>
      </c>
    </row>
    <row r="23" spans="6:25" x14ac:dyDescent="0.2">
      <c r="F23" t="s">
        <v>74</v>
      </c>
      <c r="G23">
        <v>44.7</v>
      </c>
      <c r="H23">
        <v>97.2</v>
      </c>
      <c r="I23">
        <v>13</v>
      </c>
      <c r="J23">
        <v>24.8</v>
      </c>
      <c r="K23" s="1">
        <f t="shared" si="11"/>
        <v>18327000</v>
      </c>
      <c r="L23">
        <f t="shared" si="12"/>
        <v>17813844</v>
      </c>
      <c r="M23">
        <f t="shared" si="13"/>
        <v>2315799.7200000002</v>
      </c>
      <c r="N23">
        <f t="shared" si="14"/>
        <v>574318.33056000015</v>
      </c>
      <c r="Q23" t="s">
        <v>97</v>
      </c>
      <c r="R23">
        <v>12.9</v>
      </c>
      <c r="S23">
        <v>14.1</v>
      </c>
      <c r="T23">
        <v>1.02</v>
      </c>
      <c r="U23">
        <v>0.83</v>
      </c>
      <c r="V23" s="1">
        <f t="shared" si="16"/>
        <v>2902500</v>
      </c>
      <c r="W23" s="1">
        <f t="shared" si="17"/>
        <v>409252.5</v>
      </c>
      <c r="X23" s="1">
        <f t="shared" si="15"/>
        <v>4174.3755000000001</v>
      </c>
      <c r="Y23" s="1">
        <f t="shared" si="18"/>
        <v>3396.7957500000002</v>
      </c>
    </row>
    <row r="24" spans="6:25" x14ac:dyDescent="0.2">
      <c r="F24" t="s">
        <v>75</v>
      </c>
      <c r="G24">
        <v>47.2</v>
      </c>
      <c r="H24">
        <v>97.1</v>
      </c>
      <c r="I24">
        <v>29.9</v>
      </c>
      <c r="J24">
        <v>11.9</v>
      </c>
      <c r="K24" s="1">
        <f t="shared" si="11"/>
        <v>22656000</v>
      </c>
      <c r="L24">
        <f t="shared" si="12"/>
        <v>21998976</v>
      </c>
      <c r="M24">
        <f t="shared" si="13"/>
        <v>6577693.824</v>
      </c>
      <c r="N24">
        <f t="shared" si="14"/>
        <v>782745.56505600002</v>
      </c>
      <c r="Q24" t="s">
        <v>98</v>
      </c>
      <c r="R24">
        <v>15.5</v>
      </c>
      <c r="S24">
        <v>15.2</v>
      </c>
      <c r="T24">
        <v>0.95</v>
      </c>
      <c r="U24">
        <v>0.64</v>
      </c>
      <c r="V24" s="1">
        <f t="shared" si="16"/>
        <v>4107500</v>
      </c>
      <c r="W24" s="1">
        <f t="shared" si="17"/>
        <v>624340</v>
      </c>
      <c r="X24" s="1">
        <f t="shared" si="15"/>
        <v>5931.23</v>
      </c>
      <c r="Y24" s="1">
        <f t="shared" si="18"/>
        <v>3995.7760000000003</v>
      </c>
    </row>
    <row r="25" spans="6:25" x14ac:dyDescent="0.2">
      <c r="F25" t="s">
        <v>76</v>
      </c>
      <c r="G25">
        <v>38.9</v>
      </c>
      <c r="H25">
        <v>96.1</v>
      </c>
      <c r="I25">
        <v>21.6</v>
      </c>
      <c r="J25">
        <v>14.7</v>
      </c>
      <c r="K25" s="1">
        <f t="shared" si="11"/>
        <v>11086500</v>
      </c>
      <c r="L25">
        <f t="shared" si="12"/>
        <v>10654126.499999998</v>
      </c>
      <c r="M25">
        <f t="shared" si="13"/>
        <v>2301291.3239999996</v>
      </c>
      <c r="N25">
        <f t="shared" si="14"/>
        <v>338289.82462799991</v>
      </c>
      <c r="Q25" t="s">
        <v>99</v>
      </c>
      <c r="R25">
        <v>15.4</v>
      </c>
      <c r="S25">
        <v>14.5</v>
      </c>
      <c r="T25">
        <v>0.81</v>
      </c>
      <c r="U25">
        <v>0.67</v>
      </c>
      <c r="V25" s="1">
        <f t="shared" si="16"/>
        <v>2849000</v>
      </c>
      <c r="W25" s="1">
        <f t="shared" si="17"/>
        <v>413105</v>
      </c>
      <c r="X25" s="1">
        <f t="shared" si="15"/>
        <v>3346.1505000000006</v>
      </c>
      <c r="Y25" s="1">
        <f t="shared" si="18"/>
        <v>2767.8035000000004</v>
      </c>
    </row>
    <row r="26" spans="6:25" x14ac:dyDescent="0.2">
      <c r="F26" t="s">
        <v>77</v>
      </c>
      <c r="G26">
        <v>42.6</v>
      </c>
      <c r="H26">
        <v>96.5</v>
      </c>
      <c r="I26">
        <v>16.2</v>
      </c>
      <c r="J26">
        <v>26.9</v>
      </c>
      <c r="K26" s="1">
        <f t="shared" si="11"/>
        <v>15762000</v>
      </c>
      <c r="L26">
        <f t="shared" si="12"/>
        <v>15210330</v>
      </c>
      <c r="M26">
        <f t="shared" si="13"/>
        <v>2464073.46</v>
      </c>
      <c r="N26">
        <f t="shared" si="14"/>
        <v>662835.76073999994</v>
      </c>
      <c r="Q26" t="s">
        <v>100</v>
      </c>
      <c r="R26">
        <v>15.8</v>
      </c>
      <c r="S26">
        <v>15.1</v>
      </c>
      <c r="T26">
        <v>0.81</v>
      </c>
      <c r="U26">
        <v>0.67</v>
      </c>
      <c r="V26" s="1">
        <f t="shared" si="16"/>
        <v>4266000</v>
      </c>
      <c r="W26" s="1">
        <f t="shared" si="17"/>
        <v>644166</v>
      </c>
      <c r="X26" s="1">
        <f t="shared" si="15"/>
        <v>5217.7446</v>
      </c>
      <c r="Y26" s="1">
        <f t="shared" si="18"/>
        <v>4315.9122000000007</v>
      </c>
    </row>
    <row r="27" spans="6:25" x14ac:dyDescent="0.2">
      <c r="F27" t="s">
        <v>78</v>
      </c>
      <c r="G27">
        <v>42.3</v>
      </c>
      <c r="H27">
        <v>97.1</v>
      </c>
      <c r="I27">
        <v>25.2</v>
      </c>
      <c r="J27">
        <v>9.36</v>
      </c>
      <c r="K27" s="1">
        <f t="shared" si="11"/>
        <v>10151999.999999998</v>
      </c>
      <c r="L27">
        <f t="shared" si="12"/>
        <v>9857591.9999999981</v>
      </c>
      <c r="M27">
        <f t="shared" si="13"/>
        <v>2484113.1839999994</v>
      </c>
      <c r="N27">
        <f t="shared" si="14"/>
        <v>232512.99402239994</v>
      </c>
      <c r="Q27" t="s">
        <v>101</v>
      </c>
      <c r="R27">
        <v>15.7</v>
      </c>
      <c r="S27">
        <v>14.4</v>
      </c>
      <c r="T27">
        <v>2.2599999999999998</v>
      </c>
      <c r="U27">
        <v>1</v>
      </c>
      <c r="V27" s="1">
        <f t="shared" si="16"/>
        <v>6437000</v>
      </c>
      <c r="W27" s="1">
        <f t="shared" si="17"/>
        <v>926928</v>
      </c>
      <c r="X27" s="1">
        <f t="shared" si="15"/>
        <v>20948.572799999998</v>
      </c>
      <c r="Y27" s="1">
        <f t="shared" si="18"/>
        <v>9269.2800000000007</v>
      </c>
    </row>
    <row r="28" spans="6:25" x14ac:dyDescent="0.2">
      <c r="Q28" t="s">
        <v>102</v>
      </c>
      <c r="R28">
        <v>13.2</v>
      </c>
      <c r="S28">
        <v>20.7</v>
      </c>
      <c r="T28">
        <v>4.1900000000000004</v>
      </c>
      <c r="U28">
        <v>3.29</v>
      </c>
      <c r="V28" s="1">
        <f t="shared" si="16"/>
        <v>6336000</v>
      </c>
      <c r="W28" s="1">
        <f t="shared" si="17"/>
        <v>1311552</v>
      </c>
      <c r="X28" s="1">
        <f t="shared" si="15"/>
        <v>54954.028800000007</v>
      </c>
      <c r="Y28" s="1">
        <f t="shared" si="18"/>
        <v>43150.060799999999</v>
      </c>
    </row>
    <row r="29" spans="6:25" x14ac:dyDescent="0.2">
      <c r="Q29" t="s">
        <v>103</v>
      </c>
      <c r="R29">
        <v>15.2</v>
      </c>
      <c r="S29">
        <v>18.7</v>
      </c>
      <c r="T29">
        <v>1.54</v>
      </c>
      <c r="U29">
        <v>2.67</v>
      </c>
      <c r="V29" s="1">
        <f t="shared" si="16"/>
        <v>4332000</v>
      </c>
      <c r="W29" s="1">
        <f t="shared" si="17"/>
        <v>810084</v>
      </c>
      <c r="X29" s="1">
        <f t="shared" si="15"/>
        <v>12475.293600000001</v>
      </c>
      <c r="Y29" s="1">
        <f t="shared" si="18"/>
        <v>21629.242799999996</v>
      </c>
    </row>
    <row r="30" spans="6:25" x14ac:dyDescent="0.2">
      <c r="Q30" t="s">
        <v>104</v>
      </c>
      <c r="R30">
        <v>16.899999999999999</v>
      </c>
      <c r="S30">
        <v>15.1</v>
      </c>
      <c r="T30">
        <v>0.31</v>
      </c>
      <c r="U30">
        <v>0.43</v>
      </c>
      <c r="V30" s="1">
        <f t="shared" si="16"/>
        <v>6253000</v>
      </c>
      <c r="W30" s="1">
        <f t="shared" si="17"/>
        <v>944203</v>
      </c>
      <c r="X30" s="1">
        <f t="shared" si="15"/>
        <v>2927.0293000000001</v>
      </c>
      <c r="Y30" s="1">
        <f t="shared" si="18"/>
        <v>4060.0728999999997</v>
      </c>
    </row>
    <row r="31" spans="6:25" x14ac:dyDescent="0.2">
      <c r="Q31" t="s">
        <v>105</v>
      </c>
      <c r="R31">
        <v>12.8</v>
      </c>
      <c r="S31">
        <v>15.6</v>
      </c>
      <c r="T31">
        <v>1.81</v>
      </c>
      <c r="U31">
        <v>2.23</v>
      </c>
      <c r="V31" s="1">
        <f t="shared" si="16"/>
        <v>3072000</v>
      </c>
      <c r="W31" s="1">
        <f t="shared" si="17"/>
        <v>479232</v>
      </c>
      <c r="X31" s="1">
        <f t="shared" si="15"/>
        <v>8674.0992000000006</v>
      </c>
      <c r="Y31" s="1">
        <f t="shared" si="18"/>
        <v>10686.873600000001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9F6D-30E0-7F43-B89D-CE07FE980409}">
  <dimension ref="A1:Z28"/>
  <sheetViews>
    <sheetView topLeftCell="L8" workbookViewId="0">
      <selection activeCell="J1" sqref="J1"/>
    </sheetView>
  </sheetViews>
  <sheetFormatPr baseColWidth="10" defaultRowHeight="16" x14ac:dyDescent="0.2"/>
  <cols>
    <col min="1" max="1" width="14.1640625" customWidth="1"/>
    <col min="6" max="6" width="27.83203125" customWidth="1"/>
    <col min="16" max="16" width="25.33203125" customWidth="1"/>
    <col min="17" max="17" width="14.83203125" customWidth="1"/>
    <col min="18" max="18" width="15" customWidth="1"/>
    <col min="19" max="19" width="12.5" customWidth="1"/>
    <col min="20" max="20" width="15.1640625" customWidth="1"/>
    <col min="21" max="21" width="15.6640625" customWidth="1"/>
    <col min="22" max="22" width="14.33203125" customWidth="1"/>
  </cols>
  <sheetData>
    <row r="1" spans="1:26" x14ac:dyDescent="0.2">
      <c r="A1" t="s">
        <v>51</v>
      </c>
      <c r="B1" t="s">
        <v>52</v>
      </c>
      <c r="C1" t="s">
        <v>1</v>
      </c>
      <c r="D1" t="s">
        <v>2</v>
      </c>
      <c r="E1" t="s">
        <v>114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14</v>
      </c>
      <c r="L1" t="s">
        <v>15</v>
      </c>
      <c r="M1" t="s">
        <v>16</v>
      </c>
      <c r="N1" t="s">
        <v>17</v>
      </c>
      <c r="O1" t="s">
        <v>118</v>
      </c>
      <c r="P1" t="s">
        <v>13</v>
      </c>
      <c r="Q1" t="s">
        <v>28</v>
      </c>
      <c r="R1" t="s">
        <v>29</v>
      </c>
      <c r="S1" t="s">
        <v>80</v>
      </c>
      <c r="T1" t="s">
        <v>30</v>
      </c>
      <c r="U1" t="s">
        <v>31</v>
      </c>
      <c r="V1" t="s">
        <v>28</v>
      </c>
      <c r="W1" t="s">
        <v>29</v>
      </c>
      <c r="X1" t="s">
        <v>106</v>
      </c>
      <c r="Y1" t="s">
        <v>107</v>
      </c>
      <c r="Z1" t="s">
        <v>108</v>
      </c>
    </row>
    <row r="2" spans="1:26" x14ac:dyDescent="0.2">
      <c r="C2" t="s">
        <v>3</v>
      </c>
      <c r="F2" t="s">
        <v>67</v>
      </c>
      <c r="G2">
        <v>47.2</v>
      </c>
      <c r="H2">
        <v>96.4</v>
      </c>
      <c r="I2">
        <v>21.2</v>
      </c>
      <c r="J2">
        <v>15.7</v>
      </c>
      <c r="K2" s="1">
        <f>G2*D3/100</f>
        <v>18880000</v>
      </c>
      <c r="L2" s="1">
        <f>H2*K2/100</f>
        <v>18200320</v>
      </c>
      <c r="M2" s="1">
        <f t="shared" ref="M2:N11" si="0">I2*L2/100</f>
        <v>3858467.84</v>
      </c>
      <c r="N2" s="1">
        <f t="shared" si="0"/>
        <v>605779.4508799999</v>
      </c>
      <c r="P2" t="s">
        <v>82</v>
      </c>
      <c r="Q2">
        <v>18.3</v>
      </c>
      <c r="R2">
        <v>6.2</v>
      </c>
      <c r="S2">
        <v>4.68</v>
      </c>
      <c r="T2">
        <v>15.1</v>
      </c>
      <c r="U2">
        <v>2.69</v>
      </c>
      <c r="V2" s="1">
        <f>Q2*D3/100</f>
        <v>7320000</v>
      </c>
      <c r="W2" s="1">
        <f>R2*V2/100</f>
        <v>453840</v>
      </c>
      <c r="X2" s="1">
        <f>S2*W2/100</f>
        <v>21239.711999999996</v>
      </c>
      <c r="Y2" s="1">
        <f>T2*W2/100</f>
        <v>68529.84</v>
      </c>
      <c r="Z2" s="1">
        <f>U2*W2/100</f>
        <v>12208.295999999998</v>
      </c>
    </row>
    <row r="3" spans="1:26" x14ac:dyDescent="0.2">
      <c r="A3" t="s">
        <v>53</v>
      </c>
      <c r="B3">
        <v>40</v>
      </c>
      <c r="C3" s="1">
        <f>B3*10000*25*2</f>
        <v>20000000</v>
      </c>
      <c r="D3" s="1">
        <f>C3*2</f>
        <v>40000000</v>
      </c>
      <c r="F3" t="s">
        <v>68</v>
      </c>
      <c r="G3">
        <v>44.2</v>
      </c>
      <c r="H3">
        <v>97.1</v>
      </c>
      <c r="I3">
        <v>20.399999999999999</v>
      </c>
      <c r="J3">
        <v>14.2</v>
      </c>
      <c r="K3" s="1">
        <f t="shared" ref="K3:K11" si="1">G3*D4/100</f>
        <v>17680000</v>
      </c>
      <c r="L3" s="1">
        <f t="shared" ref="L3:L11" si="2">H3*K3/100</f>
        <v>17167280</v>
      </c>
      <c r="M3" s="1">
        <f t="shared" si="0"/>
        <v>3502125.12</v>
      </c>
      <c r="N3" s="1">
        <f t="shared" si="0"/>
        <v>497301.76703999995</v>
      </c>
      <c r="P3" t="s">
        <v>83</v>
      </c>
      <c r="Q3">
        <v>20.399999999999999</v>
      </c>
      <c r="R3">
        <v>5.45</v>
      </c>
      <c r="S3">
        <v>5.61</v>
      </c>
      <c r="T3">
        <v>12.7</v>
      </c>
      <c r="U3">
        <v>2.74</v>
      </c>
      <c r="V3" s="1">
        <f t="shared" ref="V3:V11" si="3">Q3*D4/100</f>
        <v>8160000</v>
      </c>
      <c r="W3" s="1">
        <f t="shared" ref="W3:X11" si="4">R3*V3/100</f>
        <v>444720</v>
      </c>
      <c r="X3" s="1">
        <f t="shared" si="4"/>
        <v>24948.792000000001</v>
      </c>
      <c r="Y3" s="1">
        <f t="shared" ref="Y3:Y11" si="5">T3*W3/100</f>
        <v>56479.44</v>
      </c>
      <c r="Z3" s="1">
        <f t="shared" ref="Z3:Z11" si="6">U3*W3/100</f>
        <v>12185.328000000001</v>
      </c>
    </row>
    <row r="4" spans="1:26" x14ac:dyDescent="0.2">
      <c r="A4" t="s">
        <v>54</v>
      </c>
      <c r="B4">
        <v>40</v>
      </c>
      <c r="C4" s="1">
        <f t="shared" ref="C4:C12" si="7">B4*10000*25*2</f>
        <v>20000000</v>
      </c>
      <c r="D4" s="1">
        <f t="shared" ref="D4:D11" si="8">C4*2</f>
        <v>40000000</v>
      </c>
      <c r="F4" t="s">
        <v>74</v>
      </c>
      <c r="G4">
        <v>49.9</v>
      </c>
      <c r="H4">
        <v>97.6</v>
      </c>
      <c r="I4">
        <v>34.200000000000003</v>
      </c>
      <c r="J4">
        <v>56.3</v>
      </c>
      <c r="K4" s="1">
        <f t="shared" si="1"/>
        <v>24950000</v>
      </c>
      <c r="L4" s="1">
        <f t="shared" si="2"/>
        <v>24351200</v>
      </c>
      <c r="M4" s="1">
        <f t="shared" si="0"/>
        <v>8328110.4000000013</v>
      </c>
      <c r="N4" s="1">
        <f t="shared" si="0"/>
        <v>4688726.1552000009</v>
      </c>
      <c r="P4" t="s">
        <v>89</v>
      </c>
      <c r="Q4">
        <v>20.6</v>
      </c>
      <c r="R4">
        <v>8.58</v>
      </c>
      <c r="S4">
        <v>4.08</v>
      </c>
      <c r="T4">
        <v>24.9</v>
      </c>
      <c r="U4">
        <v>7.22</v>
      </c>
      <c r="V4" s="1">
        <f t="shared" si="3"/>
        <v>10300000.000000002</v>
      </c>
      <c r="W4" s="1">
        <f t="shared" si="4"/>
        <v>883740.00000000012</v>
      </c>
      <c r="X4" s="1">
        <f t="shared" si="4"/>
        <v>36056.592000000004</v>
      </c>
      <c r="Y4" s="1">
        <f t="shared" si="5"/>
        <v>220051.26</v>
      </c>
      <c r="Z4" s="1">
        <f t="shared" si="6"/>
        <v>63806.028000000006</v>
      </c>
    </row>
    <row r="5" spans="1:26" x14ac:dyDescent="0.2">
      <c r="A5" t="s">
        <v>60</v>
      </c>
      <c r="B5">
        <v>50</v>
      </c>
      <c r="C5" s="1">
        <f t="shared" si="7"/>
        <v>25000000</v>
      </c>
      <c r="D5" s="1">
        <f t="shared" si="8"/>
        <v>50000000</v>
      </c>
      <c r="F5" t="s">
        <v>75</v>
      </c>
      <c r="G5">
        <v>43.1</v>
      </c>
      <c r="H5">
        <v>96.6</v>
      </c>
      <c r="I5">
        <v>20.2</v>
      </c>
      <c r="J5">
        <v>13.4</v>
      </c>
      <c r="K5" s="1">
        <f t="shared" si="1"/>
        <v>20688000</v>
      </c>
      <c r="L5" s="1">
        <f t="shared" si="2"/>
        <v>19984608</v>
      </c>
      <c r="M5" s="1">
        <f t="shared" si="0"/>
        <v>4036890.8159999996</v>
      </c>
      <c r="N5" s="1">
        <f t="shared" si="0"/>
        <v>540943.36934400001</v>
      </c>
      <c r="P5" t="s">
        <v>90</v>
      </c>
      <c r="Q5">
        <v>20.5</v>
      </c>
      <c r="R5">
        <v>6.64</v>
      </c>
      <c r="S5">
        <v>5.44</v>
      </c>
      <c r="T5">
        <v>12.2</v>
      </c>
      <c r="U5">
        <v>4.3</v>
      </c>
      <c r="V5" s="1">
        <f t="shared" si="3"/>
        <v>9840000</v>
      </c>
      <c r="W5" s="1">
        <f t="shared" si="4"/>
        <v>653376</v>
      </c>
      <c r="X5" s="1">
        <f t="shared" si="4"/>
        <v>35543.654400000007</v>
      </c>
      <c r="Y5" s="1">
        <f t="shared" si="5"/>
        <v>79711.871999999988</v>
      </c>
      <c r="Z5" s="1">
        <f t="shared" si="6"/>
        <v>28095.167999999998</v>
      </c>
    </row>
    <row r="6" spans="1:26" x14ac:dyDescent="0.2">
      <c r="A6" t="s">
        <v>61</v>
      </c>
      <c r="B6">
        <v>48</v>
      </c>
      <c r="C6" s="1">
        <f t="shared" si="7"/>
        <v>24000000</v>
      </c>
      <c r="D6" s="1">
        <f t="shared" si="8"/>
        <v>48000000</v>
      </c>
      <c r="F6" t="s">
        <v>76</v>
      </c>
      <c r="G6">
        <v>47</v>
      </c>
      <c r="H6">
        <v>96.7</v>
      </c>
      <c r="I6">
        <v>19.600000000000001</v>
      </c>
      <c r="J6">
        <v>14.3</v>
      </c>
      <c r="K6" s="1">
        <f t="shared" si="1"/>
        <v>20210000</v>
      </c>
      <c r="L6" s="1">
        <f t="shared" si="2"/>
        <v>19543070</v>
      </c>
      <c r="M6" s="1">
        <f t="shared" si="0"/>
        <v>3830441.72</v>
      </c>
      <c r="N6" s="1">
        <f t="shared" si="0"/>
        <v>547753.16596000013</v>
      </c>
      <c r="P6" t="s">
        <v>91</v>
      </c>
      <c r="Q6">
        <v>25.3</v>
      </c>
      <c r="R6">
        <v>6.46</v>
      </c>
      <c r="S6">
        <v>4.6500000000000004</v>
      </c>
      <c r="T6">
        <v>11.5</v>
      </c>
      <c r="U6">
        <v>3.15</v>
      </c>
      <c r="V6" s="1">
        <f t="shared" si="3"/>
        <v>10879000</v>
      </c>
      <c r="W6" s="1">
        <f t="shared" si="4"/>
        <v>702783.4</v>
      </c>
      <c r="X6" s="1">
        <f t="shared" si="4"/>
        <v>32679.428100000005</v>
      </c>
      <c r="Y6" s="1">
        <f t="shared" si="5"/>
        <v>80820.091</v>
      </c>
      <c r="Z6" s="1">
        <f t="shared" si="6"/>
        <v>22137.677100000001</v>
      </c>
    </row>
    <row r="7" spans="1:26" x14ac:dyDescent="0.2">
      <c r="A7" t="s">
        <v>62</v>
      </c>
      <c r="B7">
        <v>43</v>
      </c>
      <c r="C7" s="1">
        <f t="shared" si="7"/>
        <v>21500000</v>
      </c>
      <c r="D7" s="1">
        <f t="shared" si="8"/>
        <v>43000000</v>
      </c>
      <c r="F7" t="s">
        <v>77</v>
      </c>
      <c r="G7">
        <v>46.7</v>
      </c>
      <c r="H7">
        <v>97.1</v>
      </c>
      <c r="I7">
        <v>21.6</v>
      </c>
      <c r="J7">
        <v>26.4</v>
      </c>
      <c r="K7" s="1">
        <f t="shared" si="1"/>
        <v>20081000.000000004</v>
      </c>
      <c r="L7" s="1">
        <f t="shared" si="2"/>
        <v>19498651.000000004</v>
      </c>
      <c r="M7" s="1">
        <f t="shared" si="0"/>
        <v>4211708.6160000004</v>
      </c>
      <c r="N7" s="1">
        <f t="shared" si="0"/>
        <v>1111891.0746240001</v>
      </c>
      <c r="P7" t="s">
        <v>92</v>
      </c>
      <c r="Q7">
        <v>25</v>
      </c>
      <c r="R7">
        <v>7.07</v>
      </c>
      <c r="S7">
        <v>4.72</v>
      </c>
      <c r="T7">
        <v>16.3</v>
      </c>
      <c r="U7">
        <v>7.55</v>
      </c>
      <c r="V7" s="1">
        <f t="shared" si="3"/>
        <v>10750000</v>
      </c>
      <c r="W7" s="1">
        <f t="shared" si="4"/>
        <v>760025</v>
      </c>
      <c r="X7" s="1">
        <f t="shared" si="4"/>
        <v>35873.18</v>
      </c>
      <c r="Y7" s="1">
        <f t="shared" si="5"/>
        <v>123884.075</v>
      </c>
      <c r="Z7" s="1">
        <f t="shared" si="6"/>
        <v>57381.887499999997</v>
      </c>
    </row>
    <row r="8" spans="1:26" x14ac:dyDescent="0.2">
      <c r="A8" t="s">
        <v>63</v>
      </c>
      <c r="B8">
        <v>43</v>
      </c>
      <c r="C8" s="1">
        <f t="shared" si="7"/>
        <v>21500000</v>
      </c>
      <c r="D8" s="1">
        <f t="shared" si="8"/>
        <v>43000000</v>
      </c>
      <c r="F8" t="s">
        <v>78</v>
      </c>
      <c r="G8">
        <v>50.2</v>
      </c>
      <c r="H8">
        <v>96.7</v>
      </c>
      <c r="I8">
        <v>24.2</v>
      </c>
      <c r="J8">
        <v>20.7</v>
      </c>
      <c r="K8" s="1">
        <f t="shared" si="1"/>
        <v>22088000</v>
      </c>
      <c r="L8" s="1">
        <f t="shared" si="2"/>
        <v>21359096</v>
      </c>
      <c r="M8" s="1">
        <f t="shared" si="0"/>
        <v>5168901.2319999998</v>
      </c>
      <c r="N8" s="1">
        <f t="shared" si="0"/>
        <v>1069962.5550239999</v>
      </c>
      <c r="P8" t="s">
        <v>93</v>
      </c>
      <c r="Q8">
        <v>24.8</v>
      </c>
      <c r="R8">
        <v>6.5</v>
      </c>
      <c r="S8">
        <v>5.25</v>
      </c>
      <c r="T8">
        <v>17.7</v>
      </c>
      <c r="U8">
        <v>4.5999999999999996</v>
      </c>
      <c r="V8" s="1">
        <f t="shared" si="3"/>
        <v>10912000</v>
      </c>
      <c r="W8" s="1">
        <f t="shared" si="4"/>
        <v>709280</v>
      </c>
      <c r="X8" s="1">
        <f t="shared" si="4"/>
        <v>37237.199999999997</v>
      </c>
      <c r="Y8" s="1">
        <f t="shared" si="5"/>
        <v>125542.56</v>
      </c>
      <c r="Z8" s="1">
        <f t="shared" si="6"/>
        <v>32626.879999999994</v>
      </c>
    </row>
    <row r="9" spans="1:26" x14ac:dyDescent="0.2">
      <c r="A9" t="s">
        <v>64</v>
      </c>
      <c r="B9">
        <v>44</v>
      </c>
      <c r="C9" s="1">
        <f t="shared" si="7"/>
        <v>22000000</v>
      </c>
      <c r="D9" s="1">
        <f t="shared" si="8"/>
        <v>44000000</v>
      </c>
      <c r="F9" t="s">
        <v>115</v>
      </c>
      <c r="G9">
        <v>58.2</v>
      </c>
      <c r="H9">
        <v>98</v>
      </c>
      <c r="I9">
        <v>45.3</v>
      </c>
      <c r="J9">
        <v>74.8</v>
      </c>
      <c r="K9" s="1">
        <f t="shared" si="1"/>
        <v>20370000</v>
      </c>
      <c r="L9" s="1">
        <f t="shared" si="2"/>
        <v>19962600</v>
      </c>
      <c r="M9" s="1">
        <f t="shared" si="0"/>
        <v>9043057.8000000007</v>
      </c>
      <c r="N9" s="1">
        <f t="shared" si="0"/>
        <v>6764207.2344000004</v>
      </c>
      <c r="P9" t="s">
        <v>119</v>
      </c>
      <c r="Q9">
        <v>20.5</v>
      </c>
      <c r="R9">
        <v>11.8</v>
      </c>
      <c r="S9">
        <v>4.24</v>
      </c>
      <c r="T9">
        <v>26.3</v>
      </c>
      <c r="U9">
        <v>4.3899999999999997</v>
      </c>
      <c r="V9" s="1">
        <f t="shared" si="3"/>
        <v>7175000</v>
      </c>
      <c r="W9" s="1">
        <f t="shared" si="4"/>
        <v>846650</v>
      </c>
      <c r="X9" s="1">
        <f t="shared" si="4"/>
        <v>35897.96</v>
      </c>
      <c r="Y9" s="1">
        <f t="shared" si="5"/>
        <v>222668.95</v>
      </c>
      <c r="Z9" s="1">
        <f t="shared" si="6"/>
        <v>37167.934999999998</v>
      </c>
    </row>
    <row r="10" spans="1:26" x14ac:dyDescent="0.2">
      <c r="A10" t="s">
        <v>111</v>
      </c>
      <c r="B10">
        <v>35</v>
      </c>
      <c r="C10" s="1">
        <f t="shared" si="7"/>
        <v>17500000</v>
      </c>
      <c r="D10" s="1">
        <f t="shared" si="8"/>
        <v>35000000</v>
      </c>
      <c r="F10" t="s">
        <v>116</v>
      </c>
      <c r="G10">
        <v>59.9</v>
      </c>
      <c r="H10">
        <v>98.5</v>
      </c>
      <c r="I10">
        <v>39.9</v>
      </c>
      <c r="J10">
        <v>70.7</v>
      </c>
      <c r="K10" s="1">
        <f t="shared" si="1"/>
        <v>25757000</v>
      </c>
      <c r="L10" s="1">
        <f t="shared" si="2"/>
        <v>25370645</v>
      </c>
      <c r="M10" s="1">
        <f t="shared" si="0"/>
        <v>10122887.355</v>
      </c>
      <c r="N10" s="1">
        <f t="shared" si="0"/>
        <v>7156881.3599850014</v>
      </c>
      <c r="P10" t="s">
        <v>120</v>
      </c>
      <c r="Q10">
        <v>24</v>
      </c>
      <c r="R10">
        <v>10.199999999999999</v>
      </c>
      <c r="S10">
        <v>4.01</v>
      </c>
      <c r="T10">
        <v>31.9</v>
      </c>
      <c r="U10">
        <v>7.48</v>
      </c>
      <c r="V10" s="1">
        <f t="shared" si="3"/>
        <v>10320000</v>
      </c>
      <c r="W10" s="1">
        <f t="shared" si="4"/>
        <v>1052640</v>
      </c>
      <c r="X10" s="1">
        <f t="shared" si="4"/>
        <v>42210.863999999994</v>
      </c>
      <c r="Y10" s="1">
        <f t="shared" si="5"/>
        <v>335792.16</v>
      </c>
      <c r="Z10" s="1">
        <f t="shared" si="6"/>
        <v>78737.472000000009</v>
      </c>
    </row>
    <row r="11" spans="1:26" x14ac:dyDescent="0.2">
      <c r="A11" t="s">
        <v>112</v>
      </c>
      <c r="B11">
        <v>43</v>
      </c>
      <c r="C11" s="1">
        <f t="shared" si="7"/>
        <v>21500000</v>
      </c>
      <c r="D11" s="1">
        <f t="shared" si="8"/>
        <v>43000000</v>
      </c>
      <c r="F11" t="s">
        <v>117</v>
      </c>
      <c r="G11">
        <v>61.9</v>
      </c>
      <c r="H11">
        <v>98</v>
      </c>
      <c r="I11">
        <v>43</v>
      </c>
      <c r="J11">
        <v>70.5</v>
      </c>
      <c r="K11" s="1">
        <f t="shared" si="1"/>
        <v>38997000</v>
      </c>
      <c r="L11" s="1">
        <f t="shared" si="2"/>
        <v>38217060</v>
      </c>
      <c r="M11" s="1">
        <f t="shared" si="0"/>
        <v>16433335.800000001</v>
      </c>
      <c r="N11" s="1">
        <f t="shared" si="0"/>
        <v>11585501.739</v>
      </c>
      <c r="P11" t="s">
        <v>121</v>
      </c>
      <c r="Q11">
        <v>20.2</v>
      </c>
      <c r="R11">
        <v>10.1</v>
      </c>
      <c r="S11">
        <v>3.81</v>
      </c>
      <c r="T11">
        <v>36.299999999999997</v>
      </c>
      <c r="U11">
        <v>8.7200000000000006</v>
      </c>
      <c r="V11" s="1">
        <f t="shared" si="3"/>
        <v>12726000</v>
      </c>
      <c r="W11" s="1">
        <f t="shared" si="4"/>
        <v>1285326</v>
      </c>
      <c r="X11" s="1">
        <f t="shared" si="4"/>
        <v>48970.920600000005</v>
      </c>
      <c r="Y11" s="1">
        <f t="shared" si="5"/>
        <v>466573.33799999999</v>
      </c>
      <c r="Z11" s="1">
        <f t="shared" si="6"/>
        <v>112080.42720000001</v>
      </c>
    </row>
    <row r="12" spans="1:26" x14ac:dyDescent="0.2">
      <c r="A12" t="s">
        <v>113</v>
      </c>
      <c r="B12">
        <v>42</v>
      </c>
      <c r="C12" s="1">
        <f t="shared" si="7"/>
        <v>21000000</v>
      </c>
      <c r="D12" s="1">
        <f>C12*3</f>
        <v>63000000</v>
      </c>
    </row>
    <row r="13" spans="1:26" x14ac:dyDescent="0.2">
      <c r="F13" t="s">
        <v>13</v>
      </c>
      <c r="G13" t="s">
        <v>14</v>
      </c>
      <c r="H13" t="s">
        <v>15</v>
      </c>
      <c r="I13" t="s">
        <v>137</v>
      </c>
      <c r="J13" t="s">
        <v>138</v>
      </c>
    </row>
    <row r="14" spans="1:26" x14ac:dyDescent="0.2">
      <c r="F14" t="s">
        <v>67</v>
      </c>
      <c r="G14">
        <v>47.2</v>
      </c>
      <c r="H14">
        <v>96.4</v>
      </c>
      <c r="I14">
        <v>28.2</v>
      </c>
      <c r="J14">
        <v>48.9</v>
      </c>
      <c r="K14" s="1">
        <f>G14*D3/100</f>
        <v>18880000</v>
      </c>
      <c r="L14" s="1">
        <f>H14*K14/100</f>
        <v>18200320</v>
      </c>
      <c r="M14" s="1">
        <f>J14*L14/100</f>
        <v>8899956.4800000004</v>
      </c>
      <c r="N14" s="1">
        <f>J14*M14/100</f>
        <v>4352078.7187200002</v>
      </c>
    </row>
    <row r="15" spans="1:26" x14ac:dyDescent="0.2">
      <c r="F15" t="s">
        <v>68</v>
      </c>
      <c r="G15">
        <v>44.2</v>
      </c>
      <c r="H15">
        <v>97.1</v>
      </c>
      <c r="I15">
        <v>27.7</v>
      </c>
      <c r="J15">
        <v>47.4</v>
      </c>
      <c r="K15" s="1">
        <f t="shared" ref="K15:K23" si="9">G15*D4/100</f>
        <v>17680000</v>
      </c>
      <c r="L15" s="1">
        <f t="shared" ref="L15:L23" si="10">H15*K15/100</f>
        <v>17167280</v>
      </c>
      <c r="M15" s="1">
        <f t="shared" ref="M15:M23" si="11">J15*L15/100</f>
        <v>8137290.7199999997</v>
      </c>
      <c r="N15" s="1">
        <f t="shared" ref="N15:N23" si="12">J15*M15/100</f>
        <v>3857075.8012799998</v>
      </c>
    </row>
    <row r="16" spans="1:26" x14ac:dyDescent="0.2">
      <c r="F16" t="s">
        <v>74</v>
      </c>
      <c r="G16">
        <v>49.9</v>
      </c>
      <c r="H16">
        <v>97.6</v>
      </c>
      <c r="I16">
        <v>40.299999999999997</v>
      </c>
      <c r="J16">
        <v>19.2</v>
      </c>
      <c r="K16" s="1">
        <f t="shared" si="9"/>
        <v>24950000</v>
      </c>
      <c r="L16" s="1">
        <f t="shared" si="10"/>
        <v>24351200</v>
      </c>
      <c r="M16" s="1">
        <f t="shared" si="11"/>
        <v>4675430.4000000004</v>
      </c>
      <c r="N16" s="1">
        <f t="shared" si="12"/>
        <v>897682.63680000009</v>
      </c>
    </row>
    <row r="17" spans="6:24" x14ac:dyDescent="0.2">
      <c r="F17" t="s">
        <v>75</v>
      </c>
      <c r="G17">
        <v>43.1</v>
      </c>
      <c r="H17">
        <v>96.6</v>
      </c>
      <c r="I17">
        <v>29.1</v>
      </c>
      <c r="J17">
        <v>47.6</v>
      </c>
      <c r="K17" s="1">
        <f t="shared" si="9"/>
        <v>20688000</v>
      </c>
      <c r="L17" s="1">
        <f t="shared" si="10"/>
        <v>19984608</v>
      </c>
      <c r="M17" s="1">
        <f t="shared" si="11"/>
        <v>9512673.4079999998</v>
      </c>
      <c r="N17" s="1">
        <f t="shared" si="12"/>
        <v>4528032.5422080001</v>
      </c>
    </row>
    <row r="18" spans="6:24" x14ac:dyDescent="0.2">
      <c r="F18" t="s">
        <v>76</v>
      </c>
      <c r="G18">
        <v>47</v>
      </c>
      <c r="H18">
        <v>96.7</v>
      </c>
      <c r="I18">
        <v>28.1</v>
      </c>
      <c r="J18">
        <v>45</v>
      </c>
      <c r="K18" s="1">
        <f t="shared" si="9"/>
        <v>20210000</v>
      </c>
      <c r="L18" s="1">
        <f t="shared" si="10"/>
        <v>19543070</v>
      </c>
      <c r="M18" s="1">
        <f t="shared" si="11"/>
        <v>8794381.5</v>
      </c>
      <c r="N18" s="1">
        <f t="shared" si="12"/>
        <v>3957471.6749999998</v>
      </c>
      <c r="P18" t="s">
        <v>13</v>
      </c>
      <c r="Q18" t="s">
        <v>28</v>
      </c>
      <c r="R18" t="s">
        <v>29</v>
      </c>
      <c r="S18" t="s">
        <v>41</v>
      </c>
      <c r="T18" t="s">
        <v>42</v>
      </c>
      <c r="U18" t="s">
        <v>28</v>
      </c>
      <c r="V18" t="s">
        <v>29</v>
      </c>
      <c r="W18" t="s">
        <v>109</v>
      </c>
      <c r="X18" t="s">
        <v>110</v>
      </c>
    </row>
    <row r="19" spans="6:24" x14ac:dyDescent="0.2">
      <c r="F19" t="s">
        <v>77</v>
      </c>
      <c r="G19">
        <v>46.7</v>
      </c>
      <c r="H19">
        <v>97.1</v>
      </c>
      <c r="I19">
        <v>29</v>
      </c>
      <c r="J19">
        <v>37</v>
      </c>
      <c r="K19" s="1">
        <f t="shared" si="9"/>
        <v>20081000.000000004</v>
      </c>
      <c r="L19" s="1">
        <f t="shared" si="10"/>
        <v>19498651.000000004</v>
      </c>
      <c r="M19" s="1">
        <f t="shared" si="11"/>
        <v>7214500.870000001</v>
      </c>
      <c r="N19" s="1">
        <f t="shared" si="12"/>
        <v>2669365.3219000003</v>
      </c>
      <c r="P19" t="s">
        <v>94</v>
      </c>
      <c r="Q19">
        <v>14.8</v>
      </c>
      <c r="R19">
        <v>7.23</v>
      </c>
      <c r="S19">
        <v>1.31</v>
      </c>
      <c r="T19">
        <v>3.13</v>
      </c>
      <c r="U19" s="1">
        <f>Q19*D3/100</f>
        <v>5920000</v>
      </c>
      <c r="V19" s="1">
        <f>R19*U19/100</f>
        <v>428016</v>
      </c>
      <c r="W19" s="1">
        <f>S19*V19/100</f>
        <v>5607.0096000000012</v>
      </c>
      <c r="X19" s="1">
        <f>T19*V19/100</f>
        <v>13396.900799999998</v>
      </c>
    </row>
    <row r="20" spans="6:24" x14ac:dyDescent="0.2">
      <c r="F20" t="s">
        <v>78</v>
      </c>
      <c r="G20">
        <v>50.2</v>
      </c>
      <c r="H20">
        <v>96.7</v>
      </c>
      <c r="I20">
        <v>33</v>
      </c>
      <c r="J20">
        <v>44.8</v>
      </c>
      <c r="K20" s="1">
        <f t="shared" si="9"/>
        <v>22088000</v>
      </c>
      <c r="L20" s="1">
        <f t="shared" si="10"/>
        <v>21359096</v>
      </c>
      <c r="M20" s="1">
        <f t="shared" si="11"/>
        <v>9568875.0079999994</v>
      </c>
      <c r="N20" s="1">
        <f t="shared" si="12"/>
        <v>4286856.0035839994</v>
      </c>
      <c r="P20" t="s">
        <v>95</v>
      </c>
      <c r="Q20">
        <v>15.8</v>
      </c>
      <c r="R20">
        <v>7.03</v>
      </c>
      <c r="S20">
        <v>0.36</v>
      </c>
      <c r="T20">
        <v>0.95</v>
      </c>
      <c r="U20" s="1">
        <f t="shared" ref="U20:U28" si="13">Q20*D4/100</f>
        <v>6320000</v>
      </c>
      <c r="V20" s="1">
        <f t="shared" ref="V20:W28" si="14">R20*U20/100</f>
        <v>444296</v>
      </c>
      <c r="W20" s="1">
        <f t="shared" si="14"/>
        <v>1599.4656</v>
      </c>
      <c r="X20" s="1">
        <f t="shared" ref="X20:X28" si="15">T20*V20/100</f>
        <v>4220.8119999999999</v>
      </c>
    </row>
    <row r="21" spans="6:24" x14ac:dyDescent="0.2">
      <c r="F21" t="s">
        <v>115</v>
      </c>
      <c r="G21">
        <v>58.2</v>
      </c>
      <c r="H21">
        <v>98</v>
      </c>
      <c r="I21">
        <v>50.9</v>
      </c>
      <c r="J21">
        <v>8.08</v>
      </c>
      <c r="K21" s="1">
        <f t="shared" si="9"/>
        <v>20370000</v>
      </c>
      <c r="L21" s="1">
        <f t="shared" si="10"/>
        <v>19962600</v>
      </c>
      <c r="M21" s="1">
        <f t="shared" si="11"/>
        <v>1612978.08</v>
      </c>
      <c r="N21" s="1">
        <f t="shared" si="12"/>
        <v>130328.62886400001</v>
      </c>
      <c r="O21" t="s">
        <v>122</v>
      </c>
      <c r="P21" t="s">
        <v>101</v>
      </c>
      <c r="Q21">
        <v>13.7</v>
      </c>
      <c r="R21">
        <v>8.5299999999999994</v>
      </c>
      <c r="S21">
        <v>0.81</v>
      </c>
      <c r="T21">
        <v>2.99</v>
      </c>
      <c r="U21" s="1">
        <f t="shared" si="13"/>
        <v>6850000</v>
      </c>
      <c r="V21" s="1">
        <f t="shared" si="14"/>
        <v>584304.99999999988</v>
      </c>
      <c r="W21" s="1">
        <f t="shared" si="14"/>
        <v>4732.8704999999991</v>
      </c>
      <c r="X21" s="1">
        <f t="shared" si="15"/>
        <v>17470.719499999996</v>
      </c>
    </row>
    <row r="22" spans="6:24" x14ac:dyDescent="0.2">
      <c r="F22" t="s">
        <v>116</v>
      </c>
      <c r="G22">
        <v>59.9</v>
      </c>
      <c r="H22">
        <v>98.5</v>
      </c>
      <c r="I22">
        <v>46.4</v>
      </c>
      <c r="J22">
        <v>7.3</v>
      </c>
      <c r="K22" s="1">
        <f t="shared" si="9"/>
        <v>25757000</v>
      </c>
      <c r="L22" s="1">
        <f t="shared" si="10"/>
        <v>25370645</v>
      </c>
      <c r="M22" s="1">
        <f t="shared" si="11"/>
        <v>1852057.085</v>
      </c>
      <c r="N22" s="1">
        <f t="shared" si="12"/>
        <v>135200.16720500001</v>
      </c>
      <c r="P22" t="s">
        <v>102</v>
      </c>
      <c r="Q22">
        <v>15.4</v>
      </c>
      <c r="R22">
        <v>8.31</v>
      </c>
      <c r="S22">
        <v>0.7</v>
      </c>
      <c r="T22">
        <v>1.56</v>
      </c>
      <c r="U22" s="1">
        <f t="shared" si="13"/>
        <v>7392000</v>
      </c>
      <c r="V22" s="1">
        <f t="shared" si="14"/>
        <v>614275.19999999995</v>
      </c>
      <c r="W22" s="1">
        <f t="shared" si="14"/>
        <v>4299.9263999999994</v>
      </c>
      <c r="X22" s="1">
        <f t="shared" si="15"/>
        <v>9582.6931199999999</v>
      </c>
    </row>
    <row r="23" spans="6:24" x14ac:dyDescent="0.2">
      <c r="F23" t="s">
        <v>117</v>
      </c>
      <c r="G23">
        <v>61.9</v>
      </c>
      <c r="H23">
        <v>98</v>
      </c>
      <c r="I23">
        <v>49.5</v>
      </c>
      <c r="J23">
        <v>8.6300000000000008</v>
      </c>
      <c r="K23" s="1">
        <f t="shared" si="9"/>
        <v>38997000</v>
      </c>
      <c r="L23" s="1">
        <f t="shared" si="10"/>
        <v>38217060</v>
      </c>
      <c r="M23" s="1">
        <f t="shared" si="11"/>
        <v>3298132.2779999999</v>
      </c>
      <c r="N23" s="1">
        <f t="shared" si="12"/>
        <v>284628.81559140002</v>
      </c>
      <c r="P23" t="s">
        <v>103</v>
      </c>
      <c r="Q23">
        <v>16.5</v>
      </c>
      <c r="R23">
        <v>7.2</v>
      </c>
      <c r="S23">
        <v>0.13</v>
      </c>
      <c r="T23">
        <v>1.1399999999999999</v>
      </c>
      <c r="U23" s="1">
        <f t="shared" si="13"/>
        <v>7095000</v>
      </c>
      <c r="V23" s="1">
        <f t="shared" si="14"/>
        <v>510840</v>
      </c>
      <c r="W23" s="1">
        <f t="shared" si="14"/>
        <v>664.09199999999998</v>
      </c>
      <c r="X23" s="1">
        <f t="shared" si="15"/>
        <v>5823.576</v>
      </c>
    </row>
    <row r="24" spans="6:24" x14ac:dyDescent="0.2">
      <c r="P24" t="s">
        <v>104</v>
      </c>
      <c r="Q24">
        <v>17.100000000000001</v>
      </c>
      <c r="R24">
        <v>7.97</v>
      </c>
      <c r="S24">
        <v>0.44</v>
      </c>
      <c r="T24">
        <v>3.07</v>
      </c>
      <c r="U24" s="1">
        <f t="shared" si="13"/>
        <v>7353000.0000000009</v>
      </c>
      <c r="V24" s="1">
        <f t="shared" si="14"/>
        <v>586034.10000000009</v>
      </c>
      <c r="W24" s="1">
        <f t="shared" si="14"/>
        <v>2578.5500400000005</v>
      </c>
      <c r="X24" s="1">
        <f t="shared" si="15"/>
        <v>17991.246870000003</v>
      </c>
    </row>
    <row r="25" spans="6:24" x14ac:dyDescent="0.2">
      <c r="P25" t="s">
        <v>105</v>
      </c>
      <c r="Q25">
        <v>16.100000000000001</v>
      </c>
      <c r="R25">
        <v>7.31</v>
      </c>
      <c r="S25">
        <v>0.26</v>
      </c>
      <c r="T25">
        <v>2.13</v>
      </c>
      <c r="U25" s="1">
        <f t="shared" si="13"/>
        <v>7084000.0000000009</v>
      </c>
      <c r="V25" s="1">
        <f t="shared" si="14"/>
        <v>517840.40000000008</v>
      </c>
      <c r="W25" s="1">
        <f t="shared" si="14"/>
        <v>1346.3850400000001</v>
      </c>
      <c r="X25" s="1">
        <f t="shared" si="15"/>
        <v>11030.000520000001</v>
      </c>
    </row>
    <row r="26" spans="6:24" x14ac:dyDescent="0.2">
      <c r="P26" t="s">
        <v>123</v>
      </c>
      <c r="Q26">
        <v>13.4</v>
      </c>
      <c r="R26">
        <v>10.199999999999999</v>
      </c>
      <c r="S26">
        <v>0.59</v>
      </c>
      <c r="T26">
        <v>3.33</v>
      </c>
      <c r="U26" s="1">
        <f t="shared" si="13"/>
        <v>4690000</v>
      </c>
      <c r="V26" s="1">
        <f t="shared" si="14"/>
        <v>478380</v>
      </c>
      <c r="W26" s="1">
        <f t="shared" si="14"/>
        <v>2822.442</v>
      </c>
      <c r="X26" s="1">
        <f t="shared" si="15"/>
        <v>15930.054000000002</v>
      </c>
    </row>
    <row r="27" spans="6:24" x14ac:dyDescent="0.2">
      <c r="P27" t="s">
        <v>124</v>
      </c>
      <c r="Q27">
        <v>15.4</v>
      </c>
      <c r="R27">
        <v>8.16</v>
      </c>
      <c r="S27">
        <v>1.31</v>
      </c>
      <c r="T27">
        <v>5.53</v>
      </c>
      <c r="U27" s="1">
        <f t="shared" si="13"/>
        <v>6622000</v>
      </c>
      <c r="V27" s="1">
        <f t="shared" si="14"/>
        <v>540355.19999999995</v>
      </c>
      <c r="W27" s="1">
        <f t="shared" si="14"/>
        <v>7078.653119999999</v>
      </c>
      <c r="X27" s="1">
        <f t="shared" si="15"/>
        <v>29881.64256</v>
      </c>
    </row>
    <row r="28" spans="6:24" x14ac:dyDescent="0.2">
      <c r="P28" t="s">
        <v>125</v>
      </c>
      <c r="Q28">
        <v>12.4</v>
      </c>
      <c r="R28">
        <v>7.58</v>
      </c>
      <c r="S28">
        <v>1.23</v>
      </c>
      <c r="T28">
        <v>7.52</v>
      </c>
      <c r="U28" s="1">
        <f t="shared" si="13"/>
        <v>7812000</v>
      </c>
      <c r="V28" s="1">
        <f t="shared" si="14"/>
        <v>592149.6</v>
      </c>
      <c r="W28" s="1">
        <f t="shared" si="14"/>
        <v>7283.4400799999994</v>
      </c>
      <c r="X28" s="1">
        <f t="shared" si="15"/>
        <v>44529.649919999996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0A90-CC3A-0344-9EDB-86ADBFF281D4}">
  <dimension ref="A1:AH20"/>
  <sheetViews>
    <sheetView topLeftCell="C1" workbookViewId="0">
      <selection activeCell="O17" sqref="O17"/>
    </sheetView>
  </sheetViews>
  <sheetFormatPr baseColWidth="10" defaultRowHeight="16" x14ac:dyDescent="0.2"/>
  <cols>
    <col min="2" max="2" width="12.6640625" customWidth="1"/>
  </cols>
  <sheetData>
    <row r="1" spans="1:34" x14ac:dyDescent="0.2">
      <c r="A1" t="s">
        <v>114</v>
      </c>
      <c r="B1" t="s">
        <v>126</v>
      </c>
      <c r="C1" t="s">
        <v>127</v>
      </c>
      <c r="E1" t="s">
        <v>128</v>
      </c>
      <c r="F1" t="s">
        <v>129</v>
      </c>
      <c r="H1" t="s">
        <v>110</v>
      </c>
      <c r="I1" t="s">
        <v>126</v>
      </c>
      <c r="J1" t="s">
        <v>127</v>
      </c>
      <c r="L1" t="s">
        <v>128</v>
      </c>
      <c r="M1" t="s">
        <v>129</v>
      </c>
      <c r="O1" t="s">
        <v>130</v>
      </c>
      <c r="P1" t="s">
        <v>126</v>
      </c>
      <c r="Q1" t="s">
        <v>127</v>
      </c>
      <c r="S1" t="s">
        <v>128</v>
      </c>
      <c r="T1" t="s">
        <v>129</v>
      </c>
      <c r="V1" t="s">
        <v>107</v>
      </c>
      <c r="W1" t="s">
        <v>126</v>
      </c>
      <c r="X1" t="s">
        <v>127</v>
      </c>
      <c r="Z1" t="s">
        <v>128</v>
      </c>
      <c r="AA1" t="s">
        <v>129</v>
      </c>
      <c r="AC1" t="s">
        <v>133</v>
      </c>
      <c r="AD1" t="s">
        <v>131</v>
      </c>
      <c r="AE1" t="s">
        <v>132</v>
      </c>
      <c r="AG1" t="s">
        <v>128</v>
      </c>
      <c r="AH1" t="s">
        <v>129</v>
      </c>
    </row>
    <row r="2" spans="1:34" x14ac:dyDescent="0.2">
      <c r="B2">
        <v>17.8</v>
      </c>
      <c r="C2">
        <v>36.1</v>
      </c>
      <c r="E2">
        <v>20.2</v>
      </c>
      <c r="F2">
        <v>56.1</v>
      </c>
      <c r="I2">
        <v>0.21</v>
      </c>
      <c r="J2">
        <v>0.9</v>
      </c>
      <c r="L2">
        <v>0.18</v>
      </c>
      <c r="M2">
        <v>0.84</v>
      </c>
      <c r="P2">
        <v>5.88</v>
      </c>
      <c r="Q2">
        <v>7.32</v>
      </c>
      <c r="S2">
        <v>12.9</v>
      </c>
      <c r="T2">
        <v>13.8</v>
      </c>
      <c r="W2">
        <v>8.7100000000000009</v>
      </c>
      <c r="X2">
        <v>11.2</v>
      </c>
      <c r="Z2">
        <v>21.8</v>
      </c>
      <c r="AA2">
        <v>21.3</v>
      </c>
      <c r="AD2">
        <v>21148.743000000002</v>
      </c>
      <c r="AE2">
        <v>12937.32</v>
      </c>
      <c r="AG2">
        <v>42211.490140000002</v>
      </c>
      <c r="AH2">
        <v>18445.017599999999</v>
      </c>
    </row>
    <row r="3" spans="1:34" x14ac:dyDescent="0.2">
      <c r="B3">
        <v>22</v>
      </c>
      <c r="C3">
        <v>19.3</v>
      </c>
      <c r="E3">
        <v>60.6</v>
      </c>
      <c r="F3">
        <v>62.3</v>
      </c>
      <c r="I3">
        <v>0.17</v>
      </c>
      <c r="J3">
        <v>0.28000000000000003</v>
      </c>
      <c r="L3">
        <v>1.31</v>
      </c>
      <c r="M3">
        <v>1.45</v>
      </c>
      <c r="P3">
        <v>4.59</v>
      </c>
      <c r="Q3">
        <v>8.5500000000000007</v>
      </c>
      <c r="S3">
        <v>12.8</v>
      </c>
      <c r="T3">
        <v>12.5</v>
      </c>
      <c r="W3">
        <v>5.96</v>
      </c>
      <c r="X3">
        <v>13.7</v>
      </c>
      <c r="Z3">
        <v>20.8</v>
      </c>
      <c r="AA3">
        <v>20</v>
      </c>
      <c r="AD3">
        <v>19636.343999999997</v>
      </c>
      <c r="AE3">
        <v>23762.698400000008</v>
      </c>
      <c r="AG3">
        <v>35294.374080000001</v>
      </c>
      <c r="AH3">
        <v>29300.492400000003</v>
      </c>
    </row>
    <row r="4" spans="1:34" x14ac:dyDescent="0.2">
      <c r="B4">
        <v>7.44</v>
      </c>
      <c r="C4">
        <v>18</v>
      </c>
      <c r="E4">
        <v>29.8</v>
      </c>
      <c r="F4">
        <v>40.5</v>
      </c>
      <c r="I4">
        <v>1.19</v>
      </c>
      <c r="J4">
        <v>0.83</v>
      </c>
      <c r="L4">
        <v>1</v>
      </c>
      <c r="M4">
        <v>2.67</v>
      </c>
      <c r="P4">
        <v>2.16</v>
      </c>
      <c r="Q4">
        <v>2.73</v>
      </c>
      <c r="S4">
        <v>2.35</v>
      </c>
      <c r="T4">
        <v>3.85</v>
      </c>
      <c r="W4">
        <v>13.5</v>
      </c>
      <c r="X4">
        <v>12.9</v>
      </c>
      <c r="Z4">
        <v>16</v>
      </c>
      <c r="AA4">
        <v>17.899999999999999</v>
      </c>
      <c r="AD4">
        <v>14760.714015</v>
      </c>
      <c r="AE4">
        <v>12771.346425000002</v>
      </c>
      <c r="AG4">
        <v>36056.592000000004</v>
      </c>
      <c r="AH4">
        <v>17707.430400000008</v>
      </c>
    </row>
    <row r="5" spans="1:34" x14ac:dyDescent="0.2">
      <c r="B5">
        <v>23.3</v>
      </c>
      <c r="C5">
        <v>34.700000000000003</v>
      </c>
      <c r="E5">
        <v>70.7</v>
      </c>
      <c r="F5">
        <v>19.100000000000001</v>
      </c>
      <c r="I5">
        <v>1.06</v>
      </c>
      <c r="J5">
        <v>0.64</v>
      </c>
      <c r="L5">
        <v>3.29</v>
      </c>
      <c r="M5">
        <v>0.43</v>
      </c>
      <c r="P5">
        <v>1.95</v>
      </c>
      <c r="Q5">
        <v>3.63</v>
      </c>
      <c r="S5">
        <v>4.79</v>
      </c>
      <c r="T5">
        <v>3.03</v>
      </c>
      <c r="W5">
        <v>19.600000000000001</v>
      </c>
      <c r="X5">
        <v>17.8</v>
      </c>
      <c r="Z5">
        <v>25</v>
      </c>
      <c r="AA5">
        <v>12.6</v>
      </c>
      <c r="AD5">
        <v>21239.711999999996</v>
      </c>
      <c r="AE5">
        <v>18520.021439999997</v>
      </c>
      <c r="AG5">
        <v>35543.654400000007</v>
      </c>
      <c r="AH5">
        <v>35897.96</v>
      </c>
    </row>
    <row r="6" spans="1:34" x14ac:dyDescent="0.2">
      <c r="B6">
        <v>8.77</v>
      </c>
      <c r="C6">
        <v>19.899999999999999</v>
      </c>
      <c r="E6">
        <v>56.3</v>
      </c>
      <c r="F6">
        <v>70.599999999999994</v>
      </c>
      <c r="I6">
        <v>0.74</v>
      </c>
      <c r="J6">
        <v>0.67</v>
      </c>
      <c r="L6">
        <v>2.99</v>
      </c>
      <c r="M6">
        <v>2.23</v>
      </c>
      <c r="P6">
        <v>2.41</v>
      </c>
      <c r="Q6">
        <v>1.88</v>
      </c>
      <c r="S6">
        <v>7.22</v>
      </c>
      <c r="T6">
        <v>5.07</v>
      </c>
      <c r="W6">
        <v>8.77</v>
      </c>
      <c r="X6">
        <v>11.4</v>
      </c>
      <c r="Z6">
        <v>24.9</v>
      </c>
      <c r="AA6">
        <v>16.7</v>
      </c>
      <c r="AD6">
        <v>24948.792000000001</v>
      </c>
      <c r="AG6">
        <v>32679.428100000005</v>
      </c>
      <c r="AH6">
        <v>42210.863999999994</v>
      </c>
    </row>
    <row r="7" spans="1:34" x14ac:dyDescent="0.2">
      <c r="B7">
        <v>15.7</v>
      </c>
      <c r="C7">
        <v>20</v>
      </c>
      <c r="E7">
        <v>13.4</v>
      </c>
      <c r="F7">
        <v>74.8</v>
      </c>
      <c r="I7">
        <v>3.13</v>
      </c>
      <c r="J7">
        <v>0.67</v>
      </c>
      <c r="L7">
        <v>1.56</v>
      </c>
      <c r="M7">
        <v>3.33</v>
      </c>
      <c r="P7">
        <v>2.69</v>
      </c>
      <c r="Q7">
        <v>2.23</v>
      </c>
      <c r="S7">
        <v>4.3</v>
      </c>
      <c r="T7">
        <v>4.3899999999999997</v>
      </c>
      <c r="W7">
        <v>15.1</v>
      </c>
      <c r="X7">
        <v>11.7</v>
      </c>
      <c r="Z7">
        <v>12.2</v>
      </c>
      <c r="AA7">
        <v>26.3</v>
      </c>
      <c r="AG7">
        <v>35873.18</v>
      </c>
      <c r="AH7">
        <v>48970.920600000005</v>
      </c>
    </row>
    <row r="8" spans="1:34" x14ac:dyDescent="0.2">
      <c r="B8">
        <v>14.2</v>
      </c>
      <c r="E8">
        <v>14.3</v>
      </c>
      <c r="F8">
        <v>70.7</v>
      </c>
      <c r="I8">
        <v>0.95</v>
      </c>
      <c r="L8">
        <v>1.1399999999999999</v>
      </c>
      <c r="M8">
        <v>5.53</v>
      </c>
      <c r="P8">
        <v>2.74</v>
      </c>
      <c r="S8">
        <v>3.15</v>
      </c>
      <c r="T8">
        <v>7.48</v>
      </c>
      <c r="W8">
        <v>12.7</v>
      </c>
      <c r="Z8">
        <v>11.5</v>
      </c>
      <c r="AA8">
        <v>31.9</v>
      </c>
      <c r="AG8">
        <v>37237.199999999997</v>
      </c>
    </row>
    <row r="9" spans="1:34" x14ac:dyDescent="0.2">
      <c r="E9">
        <v>26.4</v>
      </c>
      <c r="F9">
        <v>70.5</v>
      </c>
      <c r="L9">
        <v>3.07</v>
      </c>
      <c r="M9">
        <v>7.52</v>
      </c>
      <c r="S9">
        <v>7.55</v>
      </c>
      <c r="T9">
        <v>8.7200000000000006</v>
      </c>
      <c r="Z9">
        <v>16.3</v>
      </c>
      <c r="AA9">
        <v>36.299999999999997</v>
      </c>
    </row>
    <row r="10" spans="1:34" x14ac:dyDescent="0.2">
      <c r="E10">
        <v>20.7</v>
      </c>
      <c r="L10">
        <v>2.13</v>
      </c>
      <c r="O10" t="s">
        <v>134</v>
      </c>
      <c r="S10">
        <v>4.5999999999999996</v>
      </c>
      <c r="Z10">
        <v>17.7</v>
      </c>
    </row>
    <row r="11" spans="1:34" x14ac:dyDescent="0.2">
      <c r="P11" t="s">
        <v>126</v>
      </c>
      <c r="Q11" t="s">
        <v>127</v>
      </c>
      <c r="S11" t="s">
        <v>128</v>
      </c>
      <c r="T11" t="s">
        <v>129</v>
      </c>
    </row>
    <row r="12" spans="1:34" x14ac:dyDescent="0.2">
      <c r="P12">
        <v>0.47</v>
      </c>
      <c r="Q12">
        <v>0.88</v>
      </c>
      <c r="S12">
        <v>0.78</v>
      </c>
      <c r="T12">
        <v>0.93</v>
      </c>
    </row>
    <row r="13" spans="1:34" x14ac:dyDescent="0.2">
      <c r="P13">
        <v>0.79</v>
      </c>
      <c r="Q13">
        <v>0.28000000000000003</v>
      </c>
      <c r="S13">
        <v>1.1499999999999999</v>
      </c>
      <c r="T13">
        <v>0.56999999999999995</v>
      </c>
    </row>
    <row r="14" spans="1:34" x14ac:dyDescent="0.2">
      <c r="P14">
        <v>1.31</v>
      </c>
      <c r="Q14">
        <v>1.02</v>
      </c>
      <c r="S14">
        <v>0.81</v>
      </c>
      <c r="T14">
        <v>0.59</v>
      </c>
    </row>
    <row r="15" spans="1:34" x14ac:dyDescent="0.2">
      <c r="P15">
        <v>0.36</v>
      </c>
      <c r="Q15">
        <v>0.95</v>
      </c>
      <c r="S15">
        <v>0.7</v>
      </c>
      <c r="T15">
        <v>1.31</v>
      </c>
    </row>
    <row r="16" spans="1:34" x14ac:dyDescent="0.2">
      <c r="P16">
        <v>1.99</v>
      </c>
      <c r="Q16">
        <v>0.81</v>
      </c>
      <c r="S16">
        <v>0.13</v>
      </c>
      <c r="T16">
        <v>1.23</v>
      </c>
    </row>
    <row r="17" spans="16:20" x14ac:dyDescent="0.2">
      <c r="P17">
        <v>1.92</v>
      </c>
      <c r="Q17">
        <v>0.81</v>
      </c>
      <c r="S17">
        <v>0.44</v>
      </c>
      <c r="T17">
        <v>1.54</v>
      </c>
    </row>
    <row r="18" spans="16:20" x14ac:dyDescent="0.2">
      <c r="P18">
        <v>1.27</v>
      </c>
      <c r="S18">
        <v>0.26</v>
      </c>
      <c r="T18">
        <v>0.31</v>
      </c>
    </row>
    <row r="19" spans="16:20" x14ac:dyDescent="0.2">
      <c r="S19">
        <v>2.2599999999999998</v>
      </c>
      <c r="T19">
        <v>1.81</v>
      </c>
    </row>
    <row r="20" spans="16:20" x14ac:dyDescent="0.2">
      <c r="S20">
        <v>4.1900000000000004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Postnatal 1</vt:lpstr>
      <vt:lpstr>2018-1</vt:lpstr>
      <vt:lpstr>2018-3</vt:lpstr>
      <vt:lpstr>Sexes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2018-10-23T19:25:12Z</dcterms:created>
  <dcterms:modified xsi:type="dcterms:W3CDTF">2020-06-04T13:39:27Z</dcterms:modified>
</cp:coreProperties>
</file>