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S3/"/>
    </mc:Choice>
  </mc:AlternateContent>
  <xr:revisionPtr revIDLastSave="0" documentId="8_{C97A38C3-5E3B-8949-B056-E2E957AB677F}" xr6:coauthVersionLast="36" xr6:coauthVersionMax="36" xr10:uidLastSave="{00000000-0000-0000-0000-000000000000}"/>
  <bookViews>
    <workbookView xWindow="560" yWindow="900" windowWidth="25040" windowHeight="14280" xr2:uid="{6FF8A899-84A7-BF4F-9FD8-A2B871C82D9B}"/>
  </bookViews>
  <sheets>
    <sheet name="CFU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H14" i="1" s="1"/>
  <c r="E15" i="1"/>
  <c r="H15" i="1" s="1"/>
  <c r="R9" i="1" l="1"/>
  <c r="L13" i="1"/>
  <c r="L12" i="1"/>
  <c r="N12" i="1" s="1"/>
  <c r="L11" i="1"/>
  <c r="L10" i="1"/>
  <c r="F13" i="1"/>
  <c r="H13" i="1" s="1"/>
  <c r="F12" i="1"/>
  <c r="F11" i="1"/>
  <c r="F10" i="1"/>
  <c r="F9" i="1"/>
  <c r="H8" i="1"/>
  <c r="T12" i="1"/>
  <c r="T9" i="1"/>
  <c r="N13" i="1"/>
  <c r="N9" i="1"/>
  <c r="N8" i="1"/>
  <c r="H12" i="1"/>
  <c r="H9" i="1"/>
  <c r="Q7" i="1"/>
  <c r="E3" i="1" l="1"/>
  <c r="H3" i="1" s="1"/>
  <c r="E4" i="1"/>
  <c r="H4" i="1" s="1"/>
  <c r="E5" i="1"/>
  <c r="H5" i="1" s="1"/>
  <c r="E6" i="1"/>
  <c r="H6" i="1" s="1"/>
  <c r="E7" i="1"/>
  <c r="H7" i="1" s="1"/>
  <c r="E8" i="1"/>
  <c r="E9" i="1"/>
  <c r="E10" i="1"/>
  <c r="H10" i="1" s="1"/>
  <c r="E11" i="1"/>
  <c r="H11" i="1" s="1"/>
  <c r="E12" i="1"/>
  <c r="E13" i="1"/>
  <c r="E2" i="1"/>
  <c r="H2" i="1" s="1"/>
  <c r="K3" i="1"/>
  <c r="N3" i="1" s="1"/>
  <c r="K4" i="1"/>
  <c r="N4" i="1" s="1"/>
  <c r="K5" i="1"/>
  <c r="N5" i="1" s="1"/>
  <c r="K6" i="1"/>
  <c r="N6" i="1" s="1"/>
  <c r="K7" i="1"/>
  <c r="N7" i="1" s="1"/>
  <c r="K8" i="1"/>
  <c r="K9" i="1"/>
  <c r="K10" i="1"/>
  <c r="N10" i="1" s="1"/>
  <c r="K11" i="1"/>
  <c r="N11" i="1" s="1"/>
  <c r="K12" i="1"/>
  <c r="K13" i="1"/>
  <c r="K2" i="1"/>
  <c r="N2" i="1" s="1"/>
  <c r="Q3" i="1"/>
  <c r="T3" i="1" s="1"/>
  <c r="Q4" i="1"/>
  <c r="T4" i="1" s="1"/>
  <c r="Q5" i="1"/>
  <c r="T5" i="1" s="1"/>
  <c r="Q6" i="1"/>
  <c r="T6" i="1" s="1"/>
  <c r="T7" i="1"/>
  <c r="Q8" i="1"/>
  <c r="T8" i="1" s="1"/>
  <c r="Q9" i="1"/>
  <c r="Q10" i="1"/>
  <c r="T10" i="1" s="1"/>
  <c r="Q11" i="1"/>
  <c r="T11" i="1" s="1"/>
  <c r="Q12" i="1"/>
  <c r="Q13" i="1"/>
  <c r="T13" i="1" s="1"/>
  <c r="Q2" i="1"/>
  <c r="T2" i="1" s="1"/>
</calcChain>
</file>

<file path=xl/sharedStrings.xml><?xml version="1.0" encoding="utf-8"?>
<sst xmlns="http://schemas.openxmlformats.org/spreadsheetml/2006/main" count="62" uniqueCount="28">
  <si>
    <t>Animal ID</t>
  </si>
  <si>
    <t>post</t>
  </si>
  <si>
    <t>Weight</t>
  </si>
  <si>
    <t>CFU/g</t>
  </si>
  <si>
    <t>CFU</t>
  </si>
  <si>
    <t>Colon pre</t>
  </si>
  <si>
    <t>Diln</t>
  </si>
  <si>
    <t>Cecum pre</t>
  </si>
  <si>
    <t>SI pre</t>
  </si>
  <si>
    <t>Post</t>
  </si>
  <si>
    <t>neat</t>
  </si>
  <si>
    <t>C1</t>
  </si>
  <si>
    <t>C2</t>
  </si>
  <si>
    <t>C3</t>
  </si>
  <si>
    <t>C4</t>
  </si>
  <si>
    <t>C5</t>
  </si>
  <si>
    <t>C6</t>
  </si>
  <si>
    <t>P1</t>
  </si>
  <si>
    <t>P2</t>
  </si>
  <si>
    <t>P3</t>
  </si>
  <si>
    <t>P4</t>
  </si>
  <si>
    <t>P5</t>
  </si>
  <si>
    <t>P6</t>
  </si>
  <si>
    <t>Sex</t>
  </si>
  <si>
    <t>M</t>
  </si>
  <si>
    <t>F</t>
  </si>
  <si>
    <t>Dam P1</t>
  </si>
  <si>
    <t>Dam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</si>
</sst>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4013-85B4-D54C-AB27-6789D0A2DD7B}">
  <dimension ref="A1:T15"/>
  <sheetViews>
    <sheetView tabSelected="1" workbookViewId="0">
      <selection activeCell="F16" sqref="F16"/>
    </sheetView>
  </sheetViews>
  <sheetFormatPr baseColWidth="10" defaultRowHeight="16" x14ac:dyDescent="0.2"/>
  <sheetData>
    <row r="1" spans="1:20" x14ac:dyDescent="0.2">
      <c r="A1" t="s">
        <v>0</v>
      </c>
      <c r="B1" t="s">
        <v>23</v>
      </c>
      <c r="C1" t="s">
        <v>5</v>
      </c>
      <c r="D1" t="s">
        <v>1</v>
      </c>
      <c r="E1" t="s">
        <v>2</v>
      </c>
      <c r="F1" t="s">
        <v>4</v>
      </c>
      <c r="G1" t="s">
        <v>6</v>
      </c>
      <c r="H1" t="s">
        <v>3</v>
      </c>
      <c r="I1" t="s">
        <v>7</v>
      </c>
      <c r="J1" t="s">
        <v>1</v>
      </c>
      <c r="K1" t="s">
        <v>2</v>
      </c>
      <c r="L1" t="s">
        <v>4</v>
      </c>
      <c r="M1" t="s">
        <v>6</v>
      </c>
      <c r="N1" t="s">
        <v>3</v>
      </c>
      <c r="O1" t="s">
        <v>8</v>
      </c>
      <c r="P1" t="s">
        <v>9</v>
      </c>
      <c r="Q1" t="s">
        <v>2</v>
      </c>
      <c r="R1" t="s">
        <v>4</v>
      </c>
      <c r="S1" t="s">
        <v>6</v>
      </c>
      <c r="T1" t="s">
        <v>3</v>
      </c>
    </row>
    <row r="2" spans="1:20" x14ac:dyDescent="0.2">
      <c r="A2" t="s">
        <v>11</v>
      </c>
      <c r="B2" t="s">
        <v>24</v>
      </c>
      <c r="C2">
        <v>2.6947000000000001</v>
      </c>
      <c r="D2">
        <v>2.7065999999999999</v>
      </c>
      <c r="E2">
        <f>D2-C2</f>
        <v>1.18999999999998E-2</v>
      </c>
      <c r="F2">
        <v>0</v>
      </c>
      <c r="H2">
        <f>(F2*10*100)/E2</f>
        <v>0</v>
      </c>
      <c r="I2">
        <v>2.6863000000000001</v>
      </c>
      <c r="J2">
        <v>2.7286000000000001</v>
      </c>
      <c r="K2">
        <f>J2-I2</f>
        <v>4.2300000000000004E-2</v>
      </c>
      <c r="L2">
        <v>0</v>
      </c>
      <c r="N2">
        <f>(L2*10*100)/K2</f>
        <v>0</v>
      </c>
      <c r="O2">
        <v>2.6932999999999998</v>
      </c>
      <c r="P2">
        <v>2.8765000000000001</v>
      </c>
      <c r="Q2">
        <f>P2-O2</f>
        <v>0.18320000000000025</v>
      </c>
      <c r="R2">
        <v>0</v>
      </c>
      <c r="T2">
        <f>(R2*10*100)/Q2</f>
        <v>0</v>
      </c>
    </row>
    <row r="3" spans="1:20" x14ac:dyDescent="0.2">
      <c r="A3" t="s">
        <v>12</v>
      </c>
      <c r="B3" t="s">
        <v>25</v>
      </c>
      <c r="C3">
        <v>2.6924000000000001</v>
      </c>
      <c r="D3">
        <v>2.6989000000000001</v>
      </c>
      <c r="E3">
        <f t="shared" ref="E3:E15" si="0">D3-C3</f>
        <v>6.4999999999999503E-3</v>
      </c>
      <c r="F3">
        <v>0</v>
      </c>
      <c r="H3">
        <f t="shared" ref="H3:H6" si="1">(F3*10*100)/E3</f>
        <v>0</v>
      </c>
      <c r="I3">
        <v>2.7027999999999999</v>
      </c>
      <c r="J3">
        <v>2.7555000000000001</v>
      </c>
      <c r="K3">
        <f t="shared" ref="K3:K13" si="2">J3-I3</f>
        <v>5.2700000000000191E-2</v>
      </c>
      <c r="L3">
        <v>0</v>
      </c>
      <c r="N3">
        <f t="shared" ref="N3:N7" si="3">(L3*10*100)/K3</f>
        <v>0</v>
      </c>
      <c r="O3">
        <v>2.7238000000000002</v>
      </c>
      <c r="P3">
        <v>2.9702999999999999</v>
      </c>
      <c r="Q3">
        <f t="shared" ref="Q3:Q13" si="4">P3-O3</f>
        <v>0.24649999999999972</v>
      </c>
      <c r="R3">
        <v>0</v>
      </c>
      <c r="T3">
        <f t="shared" ref="T3:T8" si="5">(R3*10*100)/Q3</f>
        <v>0</v>
      </c>
    </row>
    <row r="4" spans="1:20" x14ac:dyDescent="0.2">
      <c r="A4" t="s">
        <v>13</v>
      </c>
      <c r="B4" t="s">
        <v>25</v>
      </c>
      <c r="C4">
        <v>2.7035999999999998</v>
      </c>
      <c r="D4">
        <v>2.7126000000000001</v>
      </c>
      <c r="E4">
        <f t="shared" si="0"/>
        <v>9.0000000000003411E-3</v>
      </c>
      <c r="F4">
        <v>0</v>
      </c>
      <c r="H4">
        <f t="shared" si="1"/>
        <v>0</v>
      </c>
      <c r="I4">
        <v>2.7206000000000001</v>
      </c>
      <c r="J4">
        <v>2.7742</v>
      </c>
      <c r="K4">
        <f t="shared" si="2"/>
        <v>5.359999999999987E-2</v>
      </c>
      <c r="L4">
        <v>0</v>
      </c>
      <c r="N4">
        <f>(L4*10*1000)/K4</f>
        <v>0</v>
      </c>
      <c r="O4">
        <v>2.7081</v>
      </c>
      <c r="P4">
        <v>2.9188999999999998</v>
      </c>
      <c r="Q4">
        <f t="shared" si="4"/>
        <v>0.21079999999999988</v>
      </c>
      <c r="R4">
        <v>0</v>
      </c>
      <c r="T4">
        <f t="shared" si="5"/>
        <v>0</v>
      </c>
    </row>
    <row r="5" spans="1:20" x14ac:dyDescent="0.2">
      <c r="A5" t="s">
        <v>14</v>
      </c>
      <c r="B5" t="s">
        <v>24</v>
      </c>
      <c r="C5">
        <v>2.6999</v>
      </c>
      <c r="D5">
        <v>2.7138</v>
      </c>
      <c r="E5">
        <f t="shared" si="0"/>
        <v>1.3900000000000023E-2</v>
      </c>
      <c r="F5">
        <v>0</v>
      </c>
      <c r="H5">
        <f t="shared" si="1"/>
        <v>0</v>
      </c>
      <c r="I5">
        <v>2.6743999999999999</v>
      </c>
      <c r="J5">
        <v>2.7214</v>
      </c>
      <c r="K5">
        <f t="shared" si="2"/>
        <v>4.7000000000000153E-2</v>
      </c>
      <c r="L5">
        <v>0</v>
      </c>
      <c r="N5">
        <f t="shared" si="3"/>
        <v>0</v>
      </c>
      <c r="O5">
        <v>2.6911</v>
      </c>
      <c r="P5">
        <v>2.8742000000000001</v>
      </c>
      <c r="Q5">
        <f t="shared" si="4"/>
        <v>0.18310000000000004</v>
      </c>
      <c r="R5">
        <v>0</v>
      </c>
      <c r="T5">
        <f t="shared" si="5"/>
        <v>0</v>
      </c>
    </row>
    <row r="6" spans="1:20" x14ac:dyDescent="0.2">
      <c r="A6" t="s">
        <v>15</v>
      </c>
      <c r="B6" t="s">
        <v>25</v>
      </c>
      <c r="C6">
        <v>2.7149999999999999</v>
      </c>
      <c r="D6">
        <v>2.7393999999999998</v>
      </c>
      <c r="E6">
        <f t="shared" si="0"/>
        <v>2.4399999999999977E-2</v>
      </c>
      <c r="F6">
        <v>0</v>
      </c>
      <c r="H6">
        <f t="shared" si="1"/>
        <v>0</v>
      </c>
      <c r="I6">
        <v>2.7031999999999998</v>
      </c>
      <c r="J6">
        <v>2.7425999999999999</v>
      </c>
      <c r="K6">
        <f t="shared" si="2"/>
        <v>3.9400000000000102E-2</v>
      </c>
      <c r="L6">
        <v>0</v>
      </c>
      <c r="N6">
        <f t="shared" si="3"/>
        <v>0</v>
      </c>
      <c r="O6">
        <v>2.7162999999999999</v>
      </c>
      <c r="P6">
        <v>2.9485000000000001</v>
      </c>
      <c r="Q6">
        <f t="shared" si="4"/>
        <v>0.23220000000000018</v>
      </c>
      <c r="R6">
        <v>0</v>
      </c>
      <c r="T6">
        <f t="shared" si="5"/>
        <v>0</v>
      </c>
    </row>
    <row r="7" spans="1:20" x14ac:dyDescent="0.2">
      <c r="A7" t="s">
        <v>16</v>
      </c>
      <c r="B7" t="s">
        <v>25</v>
      </c>
      <c r="C7">
        <v>2.706</v>
      </c>
      <c r="D7">
        <v>2.7227000000000001</v>
      </c>
      <c r="E7">
        <f t="shared" si="0"/>
        <v>1.6700000000000159E-2</v>
      </c>
      <c r="F7">
        <v>0</v>
      </c>
      <c r="H7">
        <f>(F7*10*1000)/E7</f>
        <v>0</v>
      </c>
      <c r="I7">
        <v>2.6996000000000002</v>
      </c>
      <c r="J7">
        <v>2.7595000000000001</v>
      </c>
      <c r="K7">
        <f t="shared" si="2"/>
        <v>5.9899999999999842E-2</v>
      </c>
      <c r="L7">
        <v>0</v>
      </c>
      <c r="N7">
        <f t="shared" si="3"/>
        <v>0</v>
      </c>
      <c r="O7">
        <v>2.6541999999999999</v>
      </c>
      <c r="P7">
        <v>2.8561999999999999</v>
      </c>
      <c r="Q7">
        <f>P7-O7</f>
        <v>0.20199999999999996</v>
      </c>
      <c r="R7">
        <v>0</v>
      </c>
      <c r="T7">
        <f t="shared" si="5"/>
        <v>0</v>
      </c>
    </row>
    <row r="8" spans="1:20" x14ac:dyDescent="0.2">
      <c r="A8" t="s">
        <v>17</v>
      </c>
      <c r="B8" t="s">
        <v>24</v>
      </c>
      <c r="C8">
        <v>2.7113999999999998</v>
      </c>
      <c r="D8">
        <v>2.7292000000000001</v>
      </c>
      <c r="E8">
        <f t="shared" si="0"/>
        <v>1.780000000000026E-2</v>
      </c>
      <c r="F8">
        <v>2</v>
      </c>
      <c r="G8" t="s">
        <v>10</v>
      </c>
      <c r="H8">
        <f t="shared" ref="H8:H15" si="6">(F8*10)/E8</f>
        <v>1123.5955056179612</v>
      </c>
      <c r="I8">
        <v>2.7109000000000001</v>
      </c>
      <c r="J8">
        <v>2.7846000000000002</v>
      </c>
      <c r="K8">
        <f t="shared" si="2"/>
        <v>7.3700000000000099E-2</v>
      </c>
      <c r="L8">
        <v>1</v>
      </c>
      <c r="M8" t="s">
        <v>10</v>
      </c>
      <c r="N8">
        <f>(L8*10)/K8</f>
        <v>135.68521031207581</v>
      </c>
      <c r="O8">
        <v>2.7214999999999998</v>
      </c>
      <c r="P8">
        <v>2.8961999999999999</v>
      </c>
      <c r="Q8">
        <f t="shared" si="4"/>
        <v>0.17470000000000008</v>
      </c>
      <c r="R8">
        <v>0</v>
      </c>
      <c r="T8">
        <f t="shared" si="5"/>
        <v>0</v>
      </c>
    </row>
    <row r="9" spans="1:20" x14ac:dyDescent="0.2">
      <c r="A9" t="s">
        <v>18</v>
      </c>
      <c r="B9" t="s">
        <v>24</v>
      </c>
      <c r="C9">
        <v>2.7164000000000001</v>
      </c>
      <c r="D9">
        <v>2.7332999999999998</v>
      </c>
      <c r="E9">
        <f t="shared" si="0"/>
        <v>1.6899999999999693E-2</v>
      </c>
      <c r="F9">
        <f>376+17</f>
        <v>393</v>
      </c>
      <c r="G9" t="s">
        <v>10</v>
      </c>
      <c r="H9">
        <f t="shared" si="6"/>
        <v>232544.37869822906</v>
      </c>
      <c r="I9">
        <v>2.7050999999999998</v>
      </c>
      <c r="J9">
        <v>2.7642000000000002</v>
      </c>
      <c r="K9">
        <f t="shared" si="2"/>
        <v>5.9100000000000374E-2</v>
      </c>
      <c r="L9">
        <v>57</v>
      </c>
      <c r="M9">
        <v>-1</v>
      </c>
      <c r="N9">
        <f>(L9*10*10)/K9</f>
        <v>96446.700507613597</v>
      </c>
      <c r="O9">
        <v>2.6953</v>
      </c>
      <c r="P9">
        <v>2.9062999999999999</v>
      </c>
      <c r="Q9">
        <f t="shared" si="4"/>
        <v>0.21099999999999985</v>
      </c>
      <c r="R9">
        <f>132+4</f>
        <v>136</v>
      </c>
      <c r="S9" t="s">
        <v>10</v>
      </c>
      <c r="T9">
        <f>(R9*10)/Q9</f>
        <v>6445.497630331758</v>
      </c>
    </row>
    <row r="10" spans="1:20" x14ac:dyDescent="0.2">
      <c r="A10" t="s">
        <v>19</v>
      </c>
      <c r="B10" t="s">
        <v>25</v>
      </c>
      <c r="C10">
        <v>2.7208000000000001</v>
      </c>
      <c r="D10">
        <v>2.7351999999999999</v>
      </c>
      <c r="E10">
        <f t="shared" si="0"/>
        <v>1.4399999999999746E-2</v>
      </c>
      <c r="F10">
        <f>97+10</f>
        <v>107</v>
      </c>
      <c r="G10" t="s">
        <v>10</v>
      </c>
      <c r="H10">
        <f t="shared" si="6"/>
        <v>74305.555555556872</v>
      </c>
      <c r="I10">
        <v>2.6892</v>
      </c>
      <c r="J10">
        <v>2.7355</v>
      </c>
      <c r="K10">
        <f t="shared" si="2"/>
        <v>4.6300000000000008E-2</v>
      </c>
      <c r="L10">
        <f>20+5</f>
        <v>25</v>
      </c>
      <c r="M10" t="s">
        <v>10</v>
      </c>
      <c r="N10">
        <f>(L10*10)/K10</f>
        <v>5399.5680345572346</v>
      </c>
      <c r="O10">
        <v>2.7088000000000001</v>
      </c>
      <c r="P10">
        <v>2.9352</v>
      </c>
      <c r="Q10">
        <f t="shared" si="4"/>
        <v>0.22639999999999993</v>
      </c>
      <c r="R10">
        <v>1</v>
      </c>
      <c r="S10" t="s">
        <v>10</v>
      </c>
      <c r="T10">
        <f>(R10*10)/Q10</f>
        <v>44.16961130742051</v>
      </c>
    </row>
    <row r="11" spans="1:20" x14ac:dyDescent="0.2">
      <c r="A11" t="s">
        <v>20</v>
      </c>
      <c r="B11" t="s">
        <v>24</v>
      </c>
      <c r="C11">
        <v>2.7126000000000001</v>
      </c>
      <c r="D11">
        <v>2.7322000000000002</v>
      </c>
      <c r="E11">
        <f t="shared" si="0"/>
        <v>1.9600000000000062E-2</v>
      </c>
      <c r="F11">
        <f>80+10</f>
        <v>90</v>
      </c>
      <c r="G11" t="s">
        <v>10</v>
      </c>
      <c r="H11">
        <f t="shared" si="6"/>
        <v>45918.367346938634</v>
      </c>
      <c r="I11">
        <v>2.6861999999999999</v>
      </c>
      <c r="J11">
        <v>2.7605</v>
      </c>
      <c r="K11">
        <f t="shared" si="2"/>
        <v>7.4300000000000033E-2</v>
      </c>
      <c r="L11">
        <f>56+14</f>
        <v>70</v>
      </c>
      <c r="M11" t="s">
        <v>10</v>
      </c>
      <c r="N11">
        <f>(L11*10)/K11</f>
        <v>9421.2651413189724</v>
      </c>
      <c r="O11">
        <v>2.7172000000000001</v>
      </c>
      <c r="P11">
        <v>3.0238</v>
      </c>
      <c r="Q11">
        <f t="shared" si="4"/>
        <v>0.30659999999999998</v>
      </c>
      <c r="R11">
        <v>6</v>
      </c>
      <c r="S11" t="s">
        <v>10</v>
      </c>
      <c r="T11">
        <f>(R11*10)/Q11</f>
        <v>195.69471624266146</v>
      </c>
    </row>
    <row r="12" spans="1:20" x14ac:dyDescent="0.2">
      <c r="A12" t="s">
        <v>21</v>
      </c>
      <c r="B12" t="s">
        <v>25</v>
      </c>
      <c r="C12">
        <v>2.7033</v>
      </c>
      <c r="D12">
        <v>2.7149999999999999</v>
      </c>
      <c r="E12">
        <f t="shared" si="0"/>
        <v>1.1699999999999822E-2</v>
      </c>
      <c r="F12">
        <f>44+25</f>
        <v>69</v>
      </c>
      <c r="G12" t="s">
        <v>10</v>
      </c>
      <c r="H12">
        <f t="shared" si="6"/>
        <v>58974.358974359871</v>
      </c>
      <c r="I12">
        <v>2.7052999999999998</v>
      </c>
      <c r="J12">
        <v>2.7669999999999999</v>
      </c>
      <c r="K12">
        <f t="shared" si="2"/>
        <v>6.1700000000000088E-2</v>
      </c>
      <c r="L12">
        <f>57+1</f>
        <v>58</v>
      </c>
      <c r="M12" t="s">
        <v>10</v>
      </c>
      <c r="N12">
        <f>(L12*10)/K12</f>
        <v>9400.3241491085773</v>
      </c>
      <c r="O12">
        <v>2.6981999999999999</v>
      </c>
      <c r="P12">
        <v>2.9823</v>
      </c>
      <c r="Q12">
        <f t="shared" si="4"/>
        <v>0.28410000000000002</v>
      </c>
      <c r="R12">
        <v>7</v>
      </c>
      <c r="S12" t="s">
        <v>10</v>
      </c>
      <c r="T12">
        <f>(R12*10)/Q12</f>
        <v>246.39211545230552</v>
      </c>
    </row>
    <row r="13" spans="1:20" x14ac:dyDescent="0.2">
      <c r="A13" t="s">
        <v>22</v>
      </c>
      <c r="B13" t="s">
        <v>25</v>
      </c>
      <c r="C13">
        <v>2.7017000000000002</v>
      </c>
      <c r="D13">
        <v>2.7250999999999999</v>
      </c>
      <c r="E13">
        <f t="shared" si="0"/>
        <v>2.3399999999999643E-2</v>
      </c>
      <c r="F13">
        <f>83+17</f>
        <v>100</v>
      </c>
      <c r="G13" t="s">
        <v>10</v>
      </c>
      <c r="H13">
        <f t="shared" si="6"/>
        <v>42735.042735043389</v>
      </c>
      <c r="I13">
        <v>2.6968000000000001</v>
      </c>
      <c r="J13">
        <v>2.7429000000000001</v>
      </c>
      <c r="K13">
        <f t="shared" si="2"/>
        <v>4.610000000000003E-2</v>
      </c>
      <c r="L13">
        <f>16+2</f>
        <v>18</v>
      </c>
      <c r="M13" t="s">
        <v>10</v>
      </c>
      <c r="N13">
        <f>(L13*10)/K13</f>
        <v>3904.5553145336198</v>
      </c>
      <c r="O13">
        <v>2.7029000000000001</v>
      </c>
      <c r="P13">
        <v>2.9371999999999998</v>
      </c>
      <c r="Q13">
        <f t="shared" si="4"/>
        <v>0.23429999999999973</v>
      </c>
      <c r="R13">
        <v>20</v>
      </c>
      <c r="S13" t="s">
        <v>10</v>
      </c>
      <c r="T13">
        <f>(R13*10)/Q13</f>
        <v>853.60648740930526</v>
      </c>
    </row>
    <row r="14" spans="1:20" x14ac:dyDescent="0.2">
      <c r="A14" t="s">
        <v>26</v>
      </c>
      <c r="C14">
        <v>2.7061999999999999</v>
      </c>
      <c r="D14">
        <v>2.8016000000000001</v>
      </c>
      <c r="E14">
        <f t="shared" si="0"/>
        <v>9.5400000000000151E-2</v>
      </c>
      <c r="F14">
        <v>3</v>
      </c>
      <c r="H14">
        <f t="shared" si="6"/>
        <v>314.46540880503096</v>
      </c>
    </row>
    <row r="15" spans="1:20" x14ac:dyDescent="0.2">
      <c r="A15" t="s">
        <v>27</v>
      </c>
      <c r="C15">
        <v>2.7052999999999998</v>
      </c>
      <c r="D15">
        <v>2.7829999999999999</v>
      </c>
      <c r="E15">
        <f t="shared" si="0"/>
        <v>7.7700000000000102E-2</v>
      </c>
      <c r="F15">
        <v>65</v>
      </c>
      <c r="H15">
        <f t="shared" si="6"/>
        <v>8365.5083655083545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2019-08-21T03:32:29Z</dcterms:created>
  <dcterms:modified xsi:type="dcterms:W3CDTF">2020-04-12T15:39:59Z</dcterms:modified>
</cp:coreProperties>
</file>