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54C19612-10F3-45A5-A2A8-114C9FA2F3C6}" xr6:coauthVersionLast="47" xr6:coauthVersionMax="47" xr10:uidLastSave="{00000000-0000-0000-0000-000000000000}"/>
  <bookViews>
    <workbookView xWindow="-120" yWindow="-120" windowWidth="29040" windowHeight="15840" xr2:uid="{3F3F9D40-4362-4AA0-A4B0-6FD275565E24}"/>
  </bookViews>
  <sheets>
    <sheet name="HT29" sheetId="2" r:id="rId1"/>
    <sheet name="SW480" sheetId="4" r:id="rId2"/>
    <sheet name="HCT116" sheetId="1" r:id="rId3"/>
    <sheet name="SW620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G12" i="4"/>
  <c r="G13" i="4"/>
  <c r="G14" i="4"/>
  <c r="G15" i="4"/>
  <c r="G16" i="4"/>
  <c r="G11" i="4"/>
  <c r="H11" i="4"/>
  <c r="F12" i="4"/>
  <c r="F13" i="4"/>
  <c r="F14" i="4"/>
  <c r="F15" i="4"/>
  <c r="F16" i="4"/>
  <c r="F11" i="4"/>
  <c r="H12" i="2"/>
  <c r="H13" i="2"/>
  <c r="H14" i="2"/>
  <c r="H15" i="2"/>
  <c r="H16" i="2"/>
  <c r="G12" i="2"/>
  <c r="G13" i="2"/>
  <c r="G14" i="2"/>
  <c r="G15" i="2"/>
  <c r="G16" i="2"/>
  <c r="G11" i="2"/>
  <c r="H11" i="2"/>
  <c r="F12" i="2"/>
  <c r="F13" i="2"/>
  <c r="F14" i="2"/>
  <c r="F15" i="2"/>
  <c r="F16" i="2"/>
  <c r="F11" i="2"/>
  <c r="H5" i="4"/>
  <c r="H6" i="4"/>
  <c r="H7" i="4"/>
  <c r="H8" i="4"/>
  <c r="H9" i="4"/>
  <c r="G5" i="4"/>
  <c r="G6" i="4"/>
  <c r="G7" i="4"/>
  <c r="J7" i="4" s="1"/>
  <c r="G8" i="4"/>
  <c r="G9" i="4"/>
  <c r="F5" i="4"/>
  <c r="F6" i="4"/>
  <c r="F7" i="4"/>
  <c r="F8" i="4"/>
  <c r="F9" i="4"/>
  <c r="F4" i="4"/>
  <c r="G4" i="4"/>
  <c r="H4" i="4"/>
  <c r="H9" i="2"/>
  <c r="H8" i="2"/>
  <c r="H7" i="2"/>
  <c r="H6" i="2"/>
  <c r="H5" i="2"/>
  <c r="G5" i="2"/>
  <c r="G6" i="2"/>
  <c r="G7" i="2"/>
  <c r="G8" i="2"/>
  <c r="G9" i="2"/>
  <c r="G4" i="2"/>
  <c r="H4" i="2"/>
  <c r="F5" i="2"/>
  <c r="F6" i="2"/>
  <c r="F7" i="2"/>
  <c r="F8" i="2"/>
  <c r="F9" i="2"/>
  <c r="F4" i="2"/>
  <c r="J11" i="4"/>
  <c r="H12" i="3"/>
  <c r="H13" i="3"/>
  <c r="H14" i="3"/>
  <c r="H15" i="3"/>
  <c r="H16" i="3"/>
  <c r="H11" i="3"/>
  <c r="H5" i="3"/>
  <c r="H6" i="3"/>
  <c r="H7" i="3"/>
  <c r="H8" i="3"/>
  <c r="H9" i="3"/>
  <c r="H4" i="3"/>
  <c r="G12" i="3"/>
  <c r="I12" i="3" s="1"/>
  <c r="G13" i="3"/>
  <c r="I13" i="3" s="1"/>
  <c r="G14" i="3"/>
  <c r="K14" i="3" s="1"/>
  <c r="G15" i="3"/>
  <c r="G16" i="3"/>
  <c r="G11" i="3"/>
  <c r="I11" i="3" s="1"/>
  <c r="G5" i="3"/>
  <c r="K4" i="3" s="1"/>
  <c r="G6" i="3"/>
  <c r="I6" i="3" s="1"/>
  <c r="G7" i="3"/>
  <c r="G8" i="3"/>
  <c r="K7" i="3" s="1"/>
  <c r="G9" i="3"/>
  <c r="G4" i="3"/>
  <c r="F12" i="3"/>
  <c r="F13" i="3"/>
  <c r="F14" i="3"/>
  <c r="I14" i="3" s="1"/>
  <c r="F15" i="3"/>
  <c r="F16" i="3"/>
  <c r="F11" i="3"/>
  <c r="F5" i="3"/>
  <c r="F6" i="3"/>
  <c r="F7" i="3"/>
  <c r="F8" i="3"/>
  <c r="F9" i="3"/>
  <c r="F4" i="3"/>
  <c r="I16" i="3"/>
  <c r="K11" i="3"/>
  <c r="I9" i="3"/>
  <c r="I7" i="3"/>
  <c r="I5" i="3"/>
  <c r="H12" i="1"/>
  <c r="H13" i="1"/>
  <c r="H14" i="1"/>
  <c r="H15" i="1"/>
  <c r="H16" i="1"/>
  <c r="H11" i="1"/>
  <c r="H5" i="1"/>
  <c r="H6" i="1"/>
  <c r="H7" i="1"/>
  <c r="H8" i="1"/>
  <c r="H9" i="1"/>
  <c r="H4" i="1"/>
  <c r="G12" i="1"/>
  <c r="G13" i="1"/>
  <c r="G14" i="1"/>
  <c r="J14" i="1" s="1"/>
  <c r="G15" i="1"/>
  <c r="I15" i="1" s="1"/>
  <c r="G16" i="1"/>
  <c r="G11" i="1"/>
  <c r="I11" i="1" s="1"/>
  <c r="G5" i="1"/>
  <c r="I5" i="1" s="1"/>
  <c r="G6" i="1"/>
  <c r="G7" i="1"/>
  <c r="G8" i="1"/>
  <c r="G9" i="1"/>
  <c r="G4" i="1"/>
  <c r="I4" i="1" s="1"/>
  <c r="K11" i="1"/>
  <c r="J11" i="1"/>
  <c r="K7" i="1"/>
  <c r="J7" i="1"/>
  <c r="I12" i="1"/>
  <c r="I13" i="1"/>
  <c r="I14" i="1"/>
  <c r="I16" i="1"/>
  <c r="I6" i="1"/>
  <c r="I7" i="1"/>
  <c r="I8" i="1"/>
  <c r="I9" i="1"/>
  <c r="F12" i="1"/>
  <c r="F13" i="1"/>
  <c r="F14" i="1"/>
  <c r="F15" i="1"/>
  <c r="F16" i="1"/>
  <c r="F11" i="1"/>
  <c r="F5" i="1"/>
  <c r="F6" i="1"/>
  <c r="F7" i="1"/>
  <c r="F8" i="1"/>
  <c r="F9" i="1"/>
  <c r="F4" i="1"/>
  <c r="K11" i="4" l="1"/>
  <c r="I12" i="4"/>
  <c r="I16" i="2"/>
  <c r="K14" i="2"/>
  <c r="I13" i="2"/>
  <c r="K11" i="2"/>
  <c r="I12" i="2"/>
  <c r="J4" i="4"/>
  <c r="I6" i="2"/>
  <c r="I15" i="4"/>
  <c r="I11" i="4"/>
  <c r="I16" i="4"/>
  <c r="J7" i="2"/>
  <c r="I9" i="2"/>
  <c r="I11" i="2"/>
  <c r="I14" i="2"/>
  <c r="I15" i="2"/>
  <c r="I7" i="2"/>
  <c r="K7" i="2"/>
  <c r="K4" i="2"/>
  <c r="I13" i="4"/>
  <c r="I14" i="4"/>
  <c r="I5" i="4"/>
  <c r="I9" i="4"/>
  <c r="I6" i="4"/>
  <c r="K7" i="4"/>
  <c r="J14" i="4"/>
  <c r="I4" i="4"/>
  <c r="I8" i="4"/>
  <c r="K14" i="4"/>
  <c r="K4" i="4"/>
  <c r="I7" i="4"/>
  <c r="J11" i="2"/>
  <c r="I5" i="2"/>
  <c r="J14" i="2"/>
  <c r="I4" i="2"/>
  <c r="I8" i="2"/>
  <c r="J4" i="2"/>
  <c r="J11" i="3"/>
  <c r="J14" i="3"/>
  <c r="J4" i="3"/>
  <c r="I15" i="3"/>
  <c r="I8" i="3"/>
  <c r="I4" i="3"/>
  <c r="J7" i="3"/>
  <c r="K14" i="1"/>
  <c r="K4" i="1"/>
  <c r="J4" i="1"/>
</calcChain>
</file>

<file path=xl/sharedStrings.xml><?xml version="1.0" encoding="utf-8"?>
<sst xmlns="http://schemas.openxmlformats.org/spreadsheetml/2006/main" count="288" uniqueCount="67">
  <si>
    <t>P1</t>
  </si>
  <si>
    <t>Total Cells</t>
  </si>
  <si>
    <t>Live Cells</t>
  </si>
  <si>
    <t>Dead Cells</t>
  </si>
  <si>
    <t>Percent Live</t>
  </si>
  <si>
    <t>P2</t>
  </si>
  <si>
    <t>P3</t>
  </si>
  <si>
    <t>OXR1</t>
  </si>
  <si>
    <t>OXR2</t>
  </si>
  <si>
    <t>OXR3</t>
  </si>
  <si>
    <t>Sample</t>
  </si>
  <si>
    <t>T1</t>
  </si>
  <si>
    <t>T2</t>
  </si>
  <si>
    <t>average</t>
  </si>
  <si>
    <t>average live</t>
  </si>
  <si>
    <t>sd live</t>
  </si>
  <si>
    <t>Raw Counts</t>
  </si>
  <si>
    <t>Corrected Counts</t>
  </si>
  <si>
    <t>Parental</t>
  </si>
  <si>
    <t>Table Analyzed</t>
  </si>
  <si>
    <t>HT29</t>
  </si>
  <si>
    <t>Column B</t>
  </si>
  <si>
    <t>OxR</t>
  </si>
  <si>
    <t>vs.</t>
  </si>
  <si>
    <t>Column A</t>
  </si>
  <si>
    <t>Unpaired t test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</si>
  <si>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</si>
  <si>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</si>
  <si>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</si>
  <si>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</si>
  <si>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</si>
  <si>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</si>
  <si>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</si>
  <si>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t, df</t>
  </si>
  <si>
    <t>t=3.438, df=10</t>
  </si>
  <si>
    <t>How big is the difference?</t>
  </si>
  <si>
    <t>Mean of column A</t>
  </si>
  <si>
    <t>Mean of column B</t>
  </si>
  <si>
    <t>Difference between means (B - A) ± SEM</t>
  </si>
  <si>
    <t>3475 ± 1011</t>
  </si>
  <si>
    <t>95% confidence interval</t>
  </si>
  <si>
    <t>1223 to 5727</t>
  </si>
  <si>
    <t>R squared (eta squared)</t>
  </si>
  <si>
    <t>F test to compare variances</t>
  </si>
  <si>
    <t>F, DFn, Dfd</t>
  </si>
  <si>
    <t>1.404, 5, 5</t>
  </si>
  <si>
    <t>ns</t>
  </si>
  <si>
    <t>No</t>
  </si>
  <si>
    <t>Data analyzed</t>
  </si>
  <si>
    <t>Sample size, column A</t>
  </si>
  <si>
    <t>Sample size, column B</t>
  </si>
  <si>
    <t>SW480</t>
  </si>
  <si>
    <t>t=0.9632, df=10</t>
  </si>
  <si>
    <t>1473 ± 1530</t>
  </si>
  <si>
    <t>-1935 to 4882</t>
  </si>
  <si>
    <t>1.460, 5, 5</t>
  </si>
  <si>
    <t>SW620</t>
  </si>
  <si>
    <t>***</t>
  </si>
  <si>
    <t>t=5.851, df=10</t>
  </si>
  <si>
    <t>3880 ± 663.1</t>
  </si>
  <si>
    <t>2402 to 5358</t>
  </si>
  <si>
    <t>2.159, 5, 5</t>
  </si>
  <si>
    <t>HCT116</t>
  </si>
  <si>
    <t>t=2.144, df=10</t>
  </si>
  <si>
    <t>35317 ± 16471</t>
  </si>
  <si>
    <t>-1382 to 72016</t>
  </si>
  <si>
    <t>3.464, 5, 5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</si>
</sst>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9" fontId="0" fillId="0" borderId="0" xfId="1" applyFont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74FC-5FA8-48AC-9A71-83B9445FD04B}">
  <dimension ref="A1:Q31"/>
  <sheetViews>
    <sheetView tabSelected="1" workbookViewId="0">
      <selection activeCell="J25" sqref="J25"/>
    </sheetView>
  </sheetViews>
  <sheetFormatPr defaultColWidth="8.85546875" defaultRowHeight="15" x14ac:dyDescent="0.25"/>
  <cols>
    <col min="1" max="5" width="8.85546875" style="1"/>
    <col min="6" max="6" width="10.85546875" style="1" bestFit="1" customWidth="1"/>
    <col min="7" max="7" width="10.7109375" style="1" bestFit="1" customWidth="1"/>
    <col min="8" max="8" width="8.85546875" style="1"/>
    <col min="9" max="9" width="10.85546875" style="1" bestFit="1" customWidth="1"/>
    <col min="10" max="10" width="11.7109375" style="1" bestFit="1" customWidth="1"/>
    <col min="11" max="13" width="8.85546875" style="1"/>
    <col min="14" max="14" width="35.85546875" style="1" bestFit="1" customWidth="1"/>
    <col min="15" max="15" width="13.140625" style="1" bestFit="1" customWidth="1"/>
    <col min="16" max="16384" width="8.85546875" style="1"/>
  </cols>
  <sheetData>
    <row r="1" spans="1:17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5">
      <c r="A2"/>
      <c r="B2" s="4" t="s">
        <v>16</v>
      </c>
      <c r="C2" s="4"/>
      <c r="D2" s="4"/>
      <c r="E2" s="4"/>
      <c r="F2" s="4" t="s">
        <v>17</v>
      </c>
      <c r="G2" s="4"/>
      <c r="H2" s="4"/>
      <c r="I2"/>
      <c r="J2"/>
      <c r="K2"/>
      <c r="L2"/>
      <c r="M2"/>
      <c r="N2"/>
      <c r="O2"/>
      <c r="P2"/>
      <c r="Q2"/>
    </row>
    <row r="3" spans="1:17" x14ac:dyDescent="0.25">
      <c r="A3" s="3" t="s">
        <v>11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14</v>
      </c>
      <c r="K3" s="1" t="s">
        <v>15</v>
      </c>
      <c r="M3"/>
      <c r="N3" s="6" t="s">
        <v>19</v>
      </c>
      <c r="O3" s="5" t="s">
        <v>20</v>
      </c>
    </row>
    <row r="4" spans="1:17" x14ac:dyDescent="0.25">
      <c r="A4" s="3"/>
      <c r="B4" s="1" t="s">
        <v>0</v>
      </c>
      <c r="C4" s="1">
        <v>311000</v>
      </c>
      <c r="D4" s="1">
        <v>111000</v>
      </c>
      <c r="E4" s="1">
        <v>199000</v>
      </c>
      <c r="F4" s="1">
        <f>0.1*(C4/2)</f>
        <v>15550</v>
      </c>
      <c r="G4" s="1">
        <f t="shared" ref="G4:H9" si="0">0.1*(D4/2)</f>
        <v>5550</v>
      </c>
      <c r="H4" s="1">
        <f t="shared" si="0"/>
        <v>9950</v>
      </c>
      <c r="I4" s="2">
        <f>G4/F4</f>
        <v>0.35691318327974275</v>
      </c>
      <c r="J4" s="1">
        <f>AVERAGE(G4:G6)</f>
        <v>5761.666666666667</v>
      </c>
      <c r="K4" s="1">
        <f>_xlfn.STDEV.P(G4:G6)</f>
        <v>735.93855419834847</v>
      </c>
      <c r="M4"/>
      <c r="N4" s="6"/>
      <c r="O4" s="5"/>
    </row>
    <row r="5" spans="1:17" x14ac:dyDescent="0.25">
      <c r="A5" s="3"/>
      <c r="B5" s="1" t="s">
        <v>5</v>
      </c>
      <c r="C5" s="1">
        <v>188000</v>
      </c>
      <c r="D5" s="1">
        <v>99700</v>
      </c>
      <c r="E5" s="1">
        <v>88000</v>
      </c>
      <c r="F5" s="1">
        <f t="shared" ref="F5:F9" si="1">0.1*(C5/2)</f>
        <v>9400</v>
      </c>
      <c r="G5" s="1">
        <f t="shared" si="0"/>
        <v>4985</v>
      </c>
      <c r="H5" s="1">
        <f t="shared" si="0"/>
        <v>4400</v>
      </c>
      <c r="I5" s="2">
        <f t="shared" ref="I5:I9" si="2">G5/F5</f>
        <v>0.53031914893617016</v>
      </c>
      <c r="M5"/>
      <c r="N5" s="6" t="s">
        <v>21</v>
      </c>
      <c r="O5" s="5" t="s">
        <v>22</v>
      </c>
      <c r="P5"/>
      <c r="Q5"/>
    </row>
    <row r="6" spans="1:17" x14ac:dyDescent="0.25">
      <c r="A6" s="3"/>
      <c r="B6" s="1" t="s">
        <v>6</v>
      </c>
      <c r="C6" s="1">
        <v>240000</v>
      </c>
      <c r="D6" s="1">
        <v>135000</v>
      </c>
      <c r="E6" s="1">
        <v>105000</v>
      </c>
      <c r="F6" s="1">
        <f t="shared" si="1"/>
        <v>12000</v>
      </c>
      <c r="G6" s="1">
        <f t="shared" si="0"/>
        <v>6750</v>
      </c>
      <c r="H6" s="1">
        <f t="shared" si="0"/>
        <v>5250</v>
      </c>
      <c r="I6" s="2">
        <f t="shared" si="2"/>
        <v>0.5625</v>
      </c>
      <c r="M6"/>
      <c r="N6" s="6" t="s">
        <v>23</v>
      </c>
      <c r="O6" s="5" t="s">
        <v>23</v>
      </c>
      <c r="P6"/>
      <c r="Q6"/>
    </row>
    <row r="7" spans="1:17" x14ac:dyDescent="0.25">
      <c r="A7" s="3"/>
      <c r="B7" s="1" t="s">
        <v>7</v>
      </c>
      <c r="C7" s="1">
        <v>346000</v>
      </c>
      <c r="D7" s="1">
        <v>158000</v>
      </c>
      <c r="E7" s="1">
        <v>188000</v>
      </c>
      <c r="F7" s="1">
        <f t="shared" si="1"/>
        <v>17300</v>
      </c>
      <c r="G7" s="1">
        <f t="shared" si="0"/>
        <v>7900</v>
      </c>
      <c r="H7" s="1">
        <f t="shared" si="0"/>
        <v>9400</v>
      </c>
      <c r="I7" s="2">
        <f t="shared" si="2"/>
        <v>0.45664739884393063</v>
      </c>
      <c r="J7" s="1">
        <f>AVERAGE(G7:G9)</f>
        <v>8983.3333333333339</v>
      </c>
      <c r="K7" s="1">
        <f>_xlfn.STDEV.P(G7:G9)</f>
        <v>1325.6025883432117</v>
      </c>
      <c r="M7"/>
      <c r="N7" s="6" t="s">
        <v>24</v>
      </c>
      <c r="O7" s="5" t="s">
        <v>18</v>
      </c>
      <c r="P7"/>
      <c r="Q7"/>
    </row>
    <row r="8" spans="1:17" x14ac:dyDescent="0.25">
      <c r="A8" s="3"/>
      <c r="B8" s="1" t="s">
        <v>8</v>
      </c>
      <c r="C8" s="1">
        <v>387000</v>
      </c>
      <c r="D8" s="1">
        <v>164000</v>
      </c>
      <c r="E8" s="1">
        <v>223000</v>
      </c>
      <c r="F8" s="1">
        <f t="shared" si="1"/>
        <v>19350</v>
      </c>
      <c r="G8" s="1">
        <f t="shared" si="0"/>
        <v>8200</v>
      </c>
      <c r="H8" s="1">
        <f t="shared" si="0"/>
        <v>11150</v>
      </c>
      <c r="I8" s="2">
        <f t="shared" si="2"/>
        <v>0.42377260981912146</v>
      </c>
      <c r="M8"/>
      <c r="N8" s="6"/>
      <c r="O8" s="5"/>
      <c r="P8"/>
      <c r="Q8"/>
    </row>
    <row r="9" spans="1:17" x14ac:dyDescent="0.25">
      <c r="A9" s="3"/>
      <c r="B9" s="1" t="s">
        <v>9</v>
      </c>
      <c r="C9" s="1">
        <v>405000</v>
      </c>
      <c r="D9" s="1">
        <v>217000</v>
      </c>
      <c r="E9" s="1">
        <v>188000</v>
      </c>
      <c r="F9" s="1">
        <f t="shared" si="1"/>
        <v>20250</v>
      </c>
      <c r="G9" s="1">
        <f t="shared" si="0"/>
        <v>10850</v>
      </c>
      <c r="H9" s="1">
        <f t="shared" si="0"/>
        <v>9400</v>
      </c>
      <c r="I9" s="2">
        <f t="shared" si="2"/>
        <v>0.53580246913580243</v>
      </c>
      <c r="M9"/>
      <c r="N9" s="6" t="s">
        <v>25</v>
      </c>
      <c r="O9" s="5"/>
      <c r="P9"/>
      <c r="Q9"/>
    </row>
    <row r="10" spans="1:17" x14ac:dyDescent="0.25">
      <c r="A10" s="3" t="s">
        <v>12</v>
      </c>
      <c r="B10" s="1" t="s">
        <v>10</v>
      </c>
      <c r="C10" s="1" t="s">
        <v>1</v>
      </c>
      <c r="D10" s="1" t="s">
        <v>2</v>
      </c>
      <c r="E10" s="1" t="s">
        <v>3</v>
      </c>
      <c r="F10" s="1" t="s">
        <v>1</v>
      </c>
      <c r="G10" s="1" t="s">
        <v>2</v>
      </c>
      <c r="H10" s="1" t="s">
        <v>3</v>
      </c>
      <c r="I10" s="2" t="s">
        <v>4</v>
      </c>
      <c r="J10" s="1" t="s">
        <v>14</v>
      </c>
      <c r="M10"/>
      <c r="N10" s="6" t="s">
        <v>26</v>
      </c>
      <c r="O10" s="5">
        <v>6.4000000000000003E-3</v>
      </c>
      <c r="P10"/>
      <c r="Q10"/>
    </row>
    <row r="11" spans="1:17" x14ac:dyDescent="0.25">
      <c r="A11" s="3"/>
      <c r="B11" s="1" t="s">
        <v>0</v>
      </c>
      <c r="C11" s="1">
        <v>194000</v>
      </c>
      <c r="D11" s="1">
        <v>93800</v>
      </c>
      <c r="E11" s="1">
        <v>99700</v>
      </c>
      <c r="F11" s="1">
        <f>0.1*(C11/2)</f>
        <v>9700</v>
      </c>
      <c r="G11" s="1">
        <f t="shared" ref="G11:H16" si="3">0.1*(D11/2)</f>
        <v>4690</v>
      </c>
      <c r="H11" s="1">
        <f t="shared" si="3"/>
        <v>4985</v>
      </c>
      <c r="I11" s="2">
        <f>G11/F11</f>
        <v>0.48350515463917526</v>
      </c>
      <c r="J11" s="1">
        <f>AVERAGE(G11:G13)</f>
        <v>3518.3333333333335</v>
      </c>
      <c r="K11" s="1">
        <f>_xlfn.STDEV.P(F11:F13)</f>
        <v>2147.2204254699973</v>
      </c>
      <c r="M11"/>
      <c r="N11" s="6" t="s">
        <v>27</v>
      </c>
      <c r="O11" s="5" t="s">
        <v>28</v>
      </c>
      <c r="P11"/>
      <c r="Q11"/>
    </row>
    <row r="12" spans="1:17" x14ac:dyDescent="0.25">
      <c r="A12" s="3"/>
      <c r="B12" s="1" t="s">
        <v>5</v>
      </c>
      <c r="C12" s="1">
        <v>252000</v>
      </c>
      <c r="D12" s="1">
        <v>76200</v>
      </c>
      <c r="E12" s="1">
        <v>176000</v>
      </c>
      <c r="F12" s="1">
        <f t="shared" ref="F12:F16" si="4">0.1*(C12/2)</f>
        <v>12600</v>
      </c>
      <c r="G12" s="1">
        <f t="shared" si="3"/>
        <v>3810</v>
      </c>
      <c r="H12" s="1">
        <f t="shared" si="3"/>
        <v>8800</v>
      </c>
      <c r="I12" s="2">
        <f t="shared" ref="I12:I16" si="5">G12/F12</f>
        <v>0.30238095238095236</v>
      </c>
      <c r="M12"/>
      <c r="N12" s="6" t="s">
        <v>29</v>
      </c>
      <c r="O12" s="5" t="s">
        <v>30</v>
      </c>
      <c r="P12"/>
      <c r="Q12"/>
    </row>
    <row r="13" spans="1:17" x14ac:dyDescent="0.25">
      <c r="A13" s="3"/>
      <c r="B13" s="1" t="s">
        <v>6</v>
      </c>
      <c r="C13" s="1">
        <v>147000</v>
      </c>
      <c r="D13" s="1">
        <v>41100</v>
      </c>
      <c r="E13" s="1">
        <v>106000</v>
      </c>
      <c r="F13" s="1">
        <f t="shared" si="4"/>
        <v>7350</v>
      </c>
      <c r="G13" s="1">
        <f t="shared" si="3"/>
        <v>2055</v>
      </c>
      <c r="H13" s="1">
        <f t="shared" si="3"/>
        <v>5300</v>
      </c>
      <c r="I13" s="2">
        <f t="shared" si="5"/>
        <v>0.2795918367346939</v>
      </c>
      <c r="M13"/>
      <c r="N13" s="6" t="s">
        <v>31</v>
      </c>
      <c r="O13" s="5" t="s">
        <v>32</v>
      </c>
      <c r="P13"/>
      <c r="Q13"/>
    </row>
    <row r="14" spans="1:17" x14ac:dyDescent="0.25">
      <c r="A14" s="3"/>
      <c r="B14" s="1" t="s">
        <v>7</v>
      </c>
      <c r="C14" s="1">
        <v>229000</v>
      </c>
      <c r="D14" s="1">
        <v>111000</v>
      </c>
      <c r="E14" s="1">
        <v>117000</v>
      </c>
      <c r="F14" s="1">
        <f t="shared" si="4"/>
        <v>11450</v>
      </c>
      <c r="G14" s="1">
        <f t="shared" si="3"/>
        <v>5550</v>
      </c>
      <c r="H14" s="1">
        <f t="shared" si="3"/>
        <v>5850</v>
      </c>
      <c r="I14" s="2">
        <f t="shared" si="5"/>
        <v>0.48471615720524019</v>
      </c>
      <c r="J14" s="1">
        <f>AVERAGE(G14:G16)</f>
        <v>7233.333333333333</v>
      </c>
      <c r="K14" s="1">
        <f>_xlfn.STDEV.P(G14:G16)</f>
        <v>1608.4844488593048</v>
      </c>
      <c r="M14"/>
      <c r="N14" s="6" t="s">
        <v>33</v>
      </c>
      <c r="O14" s="5" t="s">
        <v>34</v>
      </c>
      <c r="P14"/>
      <c r="Q14"/>
    </row>
    <row r="15" spans="1:17" x14ac:dyDescent="0.25">
      <c r="A15" s="3"/>
      <c r="B15" s="1" t="s">
        <v>8</v>
      </c>
      <c r="C15" s="1">
        <v>323000</v>
      </c>
      <c r="D15" s="1">
        <v>135000</v>
      </c>
      <c r="E15" s="1">
        <v>188000</v>
      </c>
      <c r="F15" s="1">
        <f t="shared" si="4"/>
        <v>16150</v>
      </c>
      <c r="G15" s="1">
        <f t="shared" si="3"/>
        <v>6750</v>
      </c>
      <c r="H15" s="1">
        <f t="shared" si="3"/>
        <v>9400</v>
      </c>
      <c r="I15" s="2">
        <f t="shared" si="5"/>
        <v>0.41795665634674922</v>
      </c>
      <c r="M15"/>
      <c r="N15" s="6"/>
      <c r="O15" s="5"/>
      <c r="P15"/>
      <c r="Q15"/>
    </row>
    <row r="16" spans="1:17" x14ac:dyDescent="0.25">
      <c r="A16" s="3"/>
      <c r="B16" s="1" t="s">
        <v>9</v>
      </c>
      <c r="C16" s="1">
        <v>323000</v>
      </c>
      <c r="D16" s="1">
        <v>188000</v>
      </c>
      <c r="E16" s="1">
        <v>135000</v>
      </c>
      <c r="F16" s="1">
        <f t="shared" si="4"/>
        <v>16150</v>
      </c>
      <c r="G16" s="1">
        <f t="shared" si="3"/>
        <v>9400</v>
      </c>
      <c r="H16" s="1">
        <f t="shared" si="3"/>
        <v>6750</v>
      </c>
      <c r="I16" s="2">
        <f t="shared" si="5"/>
        <v>0.58204334365325072</v>
      </c>
      <c r="M16"/>
      <c r="N16" s="6" t="s">
        <v>35</v>
      </c>
      <c r="O16" s="5"/>
      <c r="P16"/>
      <c r="Q16"/>
    </row>
    <row r="17" spans="14:15" x14ac:dyDescent="0.25">
      <c r="N17" s="6" t="s">
        <v>36</v>
      </c>
      <c r="O17" s="5">
        <v>4642</v>
      </c>
    </row>
    <row r="18" spans="14:15" x14ac:dyDescent="0.25">
      <c r="N18" s="6" t="s">
        <v>37</v>
      </c>
      <c r="O18" s="5">
        <v>8117</v>
      </c>
    </row>
    <row r="19" spans="14:15" x14ac:dyDescent="0.25">
      <c r="N19" s="6" t="s">
        <v>38</v>
      </c>
      <c r="O19" s="5" t="s">
        <v>39</v>
      </c>
    </row>
    <row r="20" spans="14:15" x14ac:dyDescent="0.25">
      <c r="N20" s="6" t="s">
        <v>40</v>
      </c>
      <c r="O20" s="5" t="s">
        <v>41</v>
      </c>
    </row>
    <row r="21" spans="14:15" x14ac:dyDescent="0.25">
      <c r="N21" s="6" t="s">
        <v>42</v>
      </c>
      <c r="O21" s="5">
        <v>0.54169999999999996</v>
      </c>
    </row>
    <row r="22" spans="14:15" x14ac:dyDescent="0.25">
      <c r="N22" s="6"/>
      <c r="O22" s="5"/>
    </row>
    <row r="23" spans="14:15" x14ac:dyDescent="0.25">
      <c r="N23" s="6" t="s">
        <v>43</v>
      </c>
      <c r="O23" s="5"/>
    </row>
    <row r="24" spans="14:15" x14ac:dyDescent="0.25">
      <c r="N24" s="6" t="s">
        <v>44</v>
      </c>
      <c r="O24" s="5" t="s">
        <v>45</v>
      </c>
    </row>
    <row r="25" spans="14:15" x14ac:dyDescent="0.25">
      <c r="N25" s="6" t="s">
        <v>26</v>
      </c>
      <c r="O25" s="5">
        <v>0.71860000000000002</v>
      </c>
    </row>
    <row r="26" spans="14:15" x14ac:dyDescent="0.25">
      <c r="N26" s="6" t="s">
        <v>27</v>
      </c>
      <c r="O26" s="5" t="s">
        <v>46</v>
      </c>
    </row>
    <row r="27" spans="14:15" x14ac:dyDescent="0.25">
      <c r="N27" s="6" t="s">
        <v>29</v>
      </c>
      <c r="O27" s="5" t="s">
        <v>47</v>
      </c>
    </row>
    <row r="28" spans="14:15" x14ac:dyDescent="0.25">
      <c r="N28" s="6"/>
      <c r="O28" s="5"/>
    </row>
    <row r="29" spans="14:15" x14ac:dyDescent="0.25">
      <c r="N29" s="6" t="s">
        <v>48</v>
      </c>
      <c r="O29" s="5"/>
    </row>
    <row r="30" spans="14:15" x14ac:dyDescent="0.25">
      <c r="N30" s="6" t="s">
        <v>49</v>
      </c>
      <c r="O30" s="5">
        <v>6</v>
      </c>
    </row>
    <row r="31" spans="14:15" x14ac:dyDescent="0.25">
      <c r="N31" s="6" t="s">
        <v>50</v>
      </c>
      <c r="O31" s="5">
        <v>6</v>
      </c>
    </row>
  </sheetData>
  <mergeCells count="4">
    <mergeCell ref="A3:A9"/>
    <mergeCell ref="A10:A16"/>
    <mergeCell ref="B2:E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6664-84B0-45BE-9CD2-9DB1284332F6}">
  <dimension ref="A1:Q31"/>
  <sheetViews>
    <sheetView workbookViewId="0">
      <selection activeCell="S7" sqref="S7"/>
    </sheetView>
  </sheetViews>
  <sheetFormatPr defaultColWidth="8.85546875" defaultRowHeight="15" x14ac:dyDescent="0.25"/>
  <cols>
    <col min="1" max="5" width="8.85546875" style="1"/>
    <col min="6" max="6" width="10.85546875" style="1" bestFit="1" customWidth="1"/>
    <col min="7" max="7" width="10.7109375" style="1" bestFit="1" customWidth="1"/>
    <col min="8" max="9" width="8.85546875" style="1"/>
    <col min="10" max="10" width="11.7109375" style="1" bestFit="1" customWidth="1"/>
    <col min="11" max="11" width="8.5703125" style="1" bestFit="1" customWidth="1"/>
    <col min="12" max="13" width="8.85546875" style="1"/>
    <col min="14" max="14" width="35.85546875" style="1" bestFit="1" customWidth="1"/>
    <col min="15" max="15" width="14.140625" style="1" bestFit="1" customWidth="1"/>
    <col min="16" max="16384" width="8.85546875" style="1"/>
  </cols>
  <sheetData>
    <row r="1" spans="1:17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5">
      <c r="A2"/>
      <c r="B2" s="4" t="s">
        <v>16</v>
      </c>
      <c r="C2" s="4"/>
      <c r="D2" s="4"/>
      <c r="E2" s="4"/>
      <c r="F2" s="4" t="s">
        <v>17</v>
      </c>
      <c r="G2" s="4"/>
      <c r="H2" s="4"/>
      <c r="I2"/>
      <c r="J2"/>
      <c r="K2"/>
      <c r="L2"/>
      <c r="M2"/>
      <c r="N2"/>
      <c r="O2"/>
      <c r="P2"/>
      <c r="Q2"/>
    </row>
    <row r="3" spans="1:17" x14ac:dyDescent="0.25">
      <c r="A3" s="3" t="s">
        <v>11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14</v>
      </c>
      <c r="K3" s="1" t="s">
        <v>15</v>
      </c>
      <c r="M3"/>
      <c r="N3" s="6" t="s">
        <v>19</v>
      </c>
      <c r="O3" s="5" t="s">
        <v>51</v>
      </c>
    </row>
    <row r="4" spans="1:17" x14ac:dyDescent="0.25">
      <c r="A4" s="3"/>
      <c r="B4" s="1" t="s">
        <v>0</v>
      </c>
      <c r="C4" s="1">
        <v>152000</v>
      </c>
      <c r="D4" s="1">
        <v>117000</v>
      </c>
      <c r="E4" s="1">
        <v>35200</v>
      </c>
      <c r="F4" s="1">
        <f>0.15*(C4/2)</f>
        <v>11400</v>
      </c>
      <c r="G4" s="1">
        <f t="shared" ref="G4:H9" si="0">0.15*(D4/2)</f>
        <v>8775</v>
      </c>
      <c r="H4" s="1">
        <f t="shared" si="0"/>
        <v>2640</v>
      </c>
      <c r="I4" s="2">
        <f>G4/F4</f>
        <v>0.76973684210526316</v>
      </c>
      <c r="J4" s="1">
        <f>AVERAGE(G4:G6)</f>
        <v>9375</v>
      </c>
      <c r="K4" s="1">
        <f>_xlfn.STDEV.P(G4:G6)</f>
        <v>561.24860801609123</v>
      </c>
      <c r="M4"/>
      <c r="N4" s="6"/>
      <c r="O4" s="5"/>
    </row>
    <row r="5" spans="1:17" x14ac:dyDescent="0.25">
      <c r="A5" s="3"/>
      <c r="B5" s="1" t="s">
        <v>5</v>
      </c>
      <c r="C5" s="1">
        <v>158000</v>
      </c>
      <c r="D5" s="1">
        <v>135000</v>
      </c>
      <c r="E5" s="1">
        <v>23500</v>
      </c>
      <c r="F5" s="1">
        <f t="shared" ref="F5:F9" si="1">0.15*(C5/2)</f>
        <v>11850</v>
      </c>
      <c r="G5" s="1">
        <f t="shared" si="0"/>
        <v>10125</v>
      </c>
      <c r="H5" s="1">
        <f t="shared" si="0"/>
        <v>1762.5</v>
      </c>
      <c r="I5" s="2">
        <f t="shared" ref="I5:I9" si="2">G5/F5</f>
        <v>0.85443037974683544</v>
      </c>
      <c r="M5"/>
      <c r="N5" s="6" t="s">
        <v>21</v>
      </c>
      <c r="O5" s="5" t="s">
        <v>22</v>
      </c>
      <c r="P5"/>
      <c r="Q5"/>
    </row>
    <row r="6" spans="1:17" x14ac:dyDescent="0.25">
      <c r="A6" s="3"/>
      <c r="B6" s="1" t="s">
        <v>6</v>
      </c>
      <c r="C6" s="1">
        <v>176000</v>
      </c>
      <c r="D6" s="1">
        <v>123000</v>
      </c>
      <c r="E6" s="1">
        <v>52800</v>
      </c>
      <c r="F6" s="1">
        <f t="shared" si="1"/>
        <v>13200</v>
      </c>
      <c r="G6" s="1">
        <f t="shared" si="0"/>
        <v>9225</v>
      </c>
      <c r="H6" s="1">
        <f t="shared" si="0"/>
        <v>3960</v>
      </c>
      <c r="I6" s="2">
        <f t="shared" si="2"/>
        <v>0.69886363636363635</v>
      </c>
      <c r="M6"/>
      <c r="N6" s="6" t="s">
        <v>23</v>
      </c>
      <c r="O6" s="5" t="s">
        <v>23</v>
      </c>
      <c r="P6"/>
      <c r="Q6"/>
    </row>
    <row r="7" spans="1:17" x14ac:dyDescent="0.25">
      <c r="A7" s="3"/>
      <c r="B7" s="1" t="s">
        <v>7</v>
      </c>
      <c r="C7" s="1">
        <v>282000</v>
      </c>
      <c r="D7" s="1">
        <v>164000</v>
      </c>
      <c r="E7" s="1">
        <v>117000</v>
      </c>
      <c r="F7" s="1">
        <f t="shared" si="1"/>
        <v>21150</v>
      </c>
      <c r="G7" s="1">
        <f t="shared" si="0"/>
        <v>12300</v>
      </c>
      <c r="H7" s="1">
        <f t="shared" si="0"/>
        <v>8775</v>
      </c>
      <c r="I7" s="2">
        <f t="shared" si="2"/>
        <v>0.58156028368794321</v>
      </c>
      <c r="J7" s="1">
        <f>AVERAGE(G7:G9)</f>
        <v>11150</v>
      </c>
      <c r="K7" s="1">
        <f>_xlfn.STDEV.P(G7:G9)</f>
        <v>813.17279836452963</v>
      </c>
      <c r="M7"/>
      <c r="N7" s="6" t="s">
        <v>24</v>
      </c>
      <c r="O7" s="5" t="s">
        <v>18</v>
      </c>
      <c r="P7"/>
      <c r="Q7"/>
    </row>
    <row r="8" spans="1:17" x14ac:dyDescent="0.25">
      <c r="A8" s="3"/>
      <c r="B8" s="1" t="s">
        <v>8</v>
      </c>
      <c r="C8" s="1">
        <v>147000</v>
      </c>
      <c r="D8" s="1">
        <v>141000</v>
      </c>
      <c r="E8" s="1">
        <v>5860</v>
      </c>
      <c r="F8" s="1">
        <f t="shared" si="1"/>
        <v>11025</v>
      </c>
      <c r="G8" s="1">
        <f t="shared" si="0"/>
        <v>10575</v>
      </c>
      <c r="H8" s="1">
        <f t="shared" si="0"/>
        <v>439.5</v>
      </c>
      <c r="I8" s="2">
        <f t="shared" si="2"/>
        <v>0.95918367346938771</v>
      </c>
      <c r="M8"/>
      <c r="N8" s="6"/>
      <c r="O8" s="5"/>
      <c r="P8"/>
      <c r="Q8"/>
    </row>
    <row r="9" spans="1:17" x14ac:dyDescent="0.25">
      <c r="A9" s="3"/>
      <c r="B9" s="1" t="s">
        <v>9</v>
      </c>
      <c r="C9" s="1">
        <v>158000</v>
      </c>
      <c r="D9" s="1">
        <v>141000</v>
      </c>
      <c r="E9" s="1">
        <v>17600</v>
      </c>
      <c r="F9" s="1">
        <f t="shared" si="1"/>
        <v>11850</v>
      </c>
      <c r="G9" s="1">
        <f t="shared" si="0"/>
        <v>10575</v>
      </c>
      <c r="H9" s="1">
        <f t="shared" si="0"/>
        <v>1320</v>
      </c>
      <c r="I9" s="2">
        <f t="shared" si="2"/>
        <v>0.89240506329113922</v>
      </c>
      <c r="M9"/>
      <c r="N9" s="6" t="s">
        <v>25</v>
      </c>
      <c r="O9" s="5"/>
      <c r="P9"/>
      <c r="Q9"/>
    </row>
    <row r="10" spans="1:17" x14ac:dyDescent="0.25">
      <c r="A10" s="3" t="s">
        <v>12</v>
      </c>
      <c r="B10" s="1" t="s">
        <v>10</v>
      </c>
      <c r="C10" s="1" t="s">
        <v>1</v>
      </c>
      <c r="D10" s="1" t="s">
        <v>2</v>
      </c>
      <c r="E10" s="1" t="s">
        <v>3</v>
      </c>
      <c r="F10" s="1" t="s">
        <v>1</v>
      </c>
      <c r="G10" s="1" t="s">
        <v>2</v>
      </c>
      <c r="H10" s="1" t="s">
        <v>3</v>
      </c>
      <c r="I10" s="2" t="s">
        <v>4</v>
      </c>
      <c r="J10" s="1" t="s">
        <v>14</v>
      </c>
      <c r="L10"/>
      <c r="M10"/>
      <c r="N10" s="6" t="s">
        <v>26</v>
      </c>
      <c r="O10" s="5">
        <v>0.35820000000000002</v>
      </c>
      <c r="P10"/>
      <c r="Q10"/>
    </row>
    <row r="11" spans="1:17" x14ac:dyDescent="0.25">
      <c r="A11" s="3"/>
      <c r="B11" s="1" t="s">
        <v>0</v>
      </c>
      <c r="C11" s="1">
        <v>141000</v>
      </c>
      <c r="D11" s="1">
        <v>106000</v>
      </c>
      <c r="E11" s="1">
        <v>35200</v>
      </c>
      <c r="F11" s="1">
        <f>0.1*(C11/2)</f>
        <v>7050</v>
      </c>
      <c r="G11" s="1">
        <f t="shared" ref="G11:H16" si="3">0.1*(D11/2)</f>
        <v>5300</v>
      </c>
      <c r="H11" s="1">
        <f t="shared" si="3"/>
        <v>1760</v>
      </c>
      <c r="I11" s="2">
        <f>G11/F11</f>
        <v>0.75177304964539005</v>
      </c>
      <c r="J11" s="1">
        <f>AVERAGE(G11:G13)</f>
        <v>5096.666666666667</v>
      </c>
      <c r="K11" s="1">
        <f>_xlfn.STDEV.P(F11:F13)</f>
        <v>19148.817776098404</v>
      </c>
      <c r="M11"/>
      <c r="N11" s="6" t="s">
        <v>27</v>
      </c>
      <c r="O11" s="5" t="s">
        <v>46</v>
      </c>
      <c r="P11"/>
      <c r="Q11"/>
    </row>
    <row r="12" spans="1:17" x14ac:dyDescent="0.25">
      <c r="A12" s="3"/>
      <c r="B12" s="1" t="s">
        <v>5</v>
      </c>
      <c r="C12" s="1">
        <v>938000</v>
      </c>
      <c r="D12" s="1">
        <v>93800</v>
      </c>
      <c r="E12" s="1">
        <v>0</v>
      </c>
      <c r="F12" s="1">
        <f t="shared" ref="F12:F16" si="4">0.1*(C12/2)</f>
        <v>46900</v>
      </c>
      <c r="G12" s="1">
        <f t="shared" si="3"/>
        <v>4690</v>
      </c>
      <c r="H12" s="1">
        <f t="shared" si="3"/>
        <v>0</v>
      </c>
      <c r="I12" s="2">
        <f t="shared" ref="I12:I16" si="5">G12/F12</f>
        <v>0.1</v>
      </c>
      <c r="M12"/>
      <c r="N12" s="6" t="s">
        <v>29</v>
      </c>
      <c r="O12" s="5" t="s">
        <v>47</v>
      </c>
      <c r="P12"/>
      <c r="Q12"/>
    </row>
    <row r="13" spans="1:17" x14ac:dyDescent="0.25">
      <c r="A13" s="3"/>
      <c r="B13" s="1" t="s">
        <v>6</v>
      </c>
      <c r="C13" s="1">
        <v>111000</v>
      </c>
      <c r="D13" s="1">
        <v>106000</v>
      </c>
      <c r="E13" s="1">
        <v>5860</v>
      </c>
      <c r="F13" s="1">
        <f t="shared" si="4"/>
        <v>5550</v>
      </c>
      <c r="G13" s="1">
        <f t="shared" si="3"/>
        <v>5300</v>
      </c>
      <c r="H13" s="1">
        <f t="shared" si="3"/>
        <v>293</v>
      </c>
      <c r="I13" s="2">
        <f t="shared" si="5"/>
        <v>0.95495495495495497</v>
      </c>
      <c r="M13"/>
      <c r="N13" s="6" t="s">
        <v>31</v>
      </c>
      <c r="O13" s="5" t="s">
        <v>32</v>
      </c>
      <c r="P13"/>
      <c r="Q13"/>
    </row>
    <row r="14" spans="1:17" x14ac:dyDescent="0.25">
      <c r="A14" s="3"/>
      <c r="B14" s="1" t="s">
        <v>7</v>
      </c>
      <c r="C14" s="1">
        <v>287000</v>
      </c>
      <c r="D14" s="1">
        <v>123000</v>
      </c>
      <c r="E14" s="1">
        <v>164000</v>
      </c>
      <c r="F14" s="1">
        <f t="shared" si="4"/>
        <v>14350</v>
      </c>
      <c r="G14" s="1">
        <f t="shared" si="3"/>
        <v>6150</v>
      </c>
      <c r="H14" s="1">
        <f t="shared" si="3"/>
        <v>8200</v>
      </c>
      <c r="I14" s="2">
        <f t="shared" si="5"/>
        <v>0.42857142857142855</v>
      </c>
      <c r="J14" s="1">
        <f>AVERAGE(G14:G16)</f>
        <v>6245</v>
      </c>
      <c r="K14" s="1">
        <f>_xlfn.STDEV.P(G14:G16)</f>
        <v>1069.6806376983118</v>
      </c>
      <c r="M14"/>
      <c r="N14" s="6" t="s">
        <v>33</v>
      </c>
      <c r="O14" s="5" t="s">
        <v>52</v>
      </c>
      <c r="P14"/>
      <c r="Q14"/>
    </row>
    <row r="15" spans="1:17" x14ac:dyDescent="0.25">
      <c r="A15" s="3"/>
      <c r="B15" s="1" t="s">
        <v>8</v>
      </c>
      <c r="C15" s="1">
        <v>217000</v>
      </c>
      <c r="D15" s="1">
        <v>152000</v>
      </c>
      <c r="E15" s="1">
        <v>645000</v>
      </c>
      <c r="F15" s="1">
        <f t="shared" si="4"/>
        <v>10850</v>
      </c>
      <c r="G15" s="1">
        <f t="shared" si="3"/>
        <v>7600</v>
      </c>
      <c r="H15" s="1">
        <f t="shared" si="3"/>
        <v>32250</v>
      </c>
      <c r="I15" s="2">
        <f t="shared" si="5"/>
        <v>0.70046082949308752</v>
      </c>
      <c r="M15"/>
      <c r="N15" s="6"/>
      <c r="O15" s="5"/>
      <c r="P15"/>
      <c r="Q15"/>
    </row>
    <row r="16" spans="1:17" x14ac:dyDescent="0.25">
      <c r="A16" s="3"/>
      <c r="B16" s="1" t="s">
        <v>9</v>
      </c>
      <c r="C16" s="1">
        <v>194000</v>
      </c>
      <c r="D16" s="1">
        <v>99700</v>
      </c>
      <c r="E16" s="1">
        <v>93800</v>
      </c>
      <c r="F16" s="1">
        <f t="shared" si="4"/>
        <v>9700</v>
      </c>
      <c r="G16" s="1">
        <f t="shared" si="3"/>
        <v>4985</v>
      </c>
      <c r="H16" s="1">
        <f t="shared" si="3"/>
        <v>4690</v>
      </c>
      <c r="I16" s="2">
        <f t="shared" si="5"/>
        <v>0.51391752577319583</v>
      </c>
      <c r="M16"/>
      <c r="N16" s="6" t="s">
        <v>35</v>
      </c>
      <c r="O16" s="5"/>
      <c r="P16"/>
      <c r="Q16"/>
    </row>
    <row r="17" spans="14:15" x14ac:dyDescent="0.25">
      <c r="N17" s="6" t="s">
        <v>36</v>
      </c>
      <c r="O17" s="5">
        <v>7233</v>
      </c>
    </row>
    <row r="18" spans="14:15" x14ac:dyDescent="0.25">
      <c r="N18" s="6" t="s">
        <v>37</v>
      </c>
      <c r="O18" s="5">
        <v>8707</v>
      </c>
    </row>
    <row r="19" spans="14:15" x14ac:dyDescent="0.25">
      <c r="N19" s="6" t="s">
        <v>38</v>
      </c>
      <c r="O19" s="5" t="s">
        <v>53</v>
      </c>
    </row>
    <row r="20" spans="14:15" x14ac:dyDescent="0.25">
      <c r="N20" s="6" t="s">
        <v>40</v>
      </c>
      <c r="O20" s="5" t="s">
        <v>54</v>
      </c>
    </row>
    <row r="21" spans="14:15" x14ac:dyDescent="0.25">
      <c r="N21" s="6" t="s">
        <v>42</v>
      </c>
      <c r="O21" s="5">
        <v>8.4889999999999993E-2</v>
      </c>
    </row>
    <row r="22" spans="14:15" x14ac:dyDescent="0.25">
      <c r="N22" s="6"/>
      <c r="O22" s="5"/>
    </row>
    <row r="23" spans="14:15" x14ac:dyDescent="0.25">
      <c r="N23" s="6" t="s">
        <v>43</v>
      </c>
      <c r="O23" s="5"/>
    </row>
    <row r="24" spans="14:15" x14ac:dyDescent="0.25">
      <c r="N24" s="6" t="s">
        <v>44</v>
      </c>
      <c r="O24" s="5" t="s">
        <v>55</v>
      </c>
    </row>
    <row r="25" spans="14:15" x14ac:dyDescent="0.25">
      <c r="N25" s="6" t="s">
        <v>26</v>
      </c>
      <c r="O25" s="5">
        <v>0.68830000000000002</v>
      </c>
    </row>
    <row r="26" spans="14:15" x14ac:dyDescent="0.25">
      <c r="N26" s="6" t="s">
        <v>27</v>
      </c>
      <c r="O26" s="5" t="s">
        <v>46</v>
      </c>
    </row>
    <row r="27" spans="14:15" x14ac:dyDescent="0.25">
      <c r="N27" s="6" t="s">
        <v>29</v>
      </c>
      <c r="O27" s="5" t="s">
        <v>47</v>
      </c>
    </row>
    <row r="28" spans="14:15" x14ac:dyDescent="0.25">
      <c r="N28" s="6"/>
      <c r="O28" s="5"/>
    </row>
    <row r="29" spans="14:15" x14ac:dyDescent="0.25">
      <c r="N29" s="6" t="s">
        <v>48</v>
      </c>
      <c r="O29" s="5"/>
    </row>
    <row r="30" spans="14:15" x14ac:dyDescent="0.25">
      <c r="N30" s="6" t="s">
        <v>49</v>
      </c>
      <c r="O30" s="5">
        <v>6</v>
      </c>
    </row>
    <row r="31" spans="14:15" x14ac:dyDescent="0.25">
      <c r="N31" s="6" t="s">
        <v>50</v>
      </c>
      <c r="O31" s="5">
        <v>6</v>
      </c>
    </row>
  </sheetData>
  <mergeCells count="4">
    <mergeCell ref="A3:A9"/>
    <mergeCell ref="A10:A16"/>
    <mergeCell ref="B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21F7-D2EC-4E51-A569-5791929E912D}">
  <dimension ref="A2:Q31"/>
  <sheetViews>
    <sheetView workbookViewId="0">
      <selection activeCell="T15" sqref="T15"/>
    </sheetView>
  </sheetViews>
  <sheetFormatPr defaultRowHeight="15" x14ac:dyDescent="0.25"/>
  <cols>
    <col min="3" max="3" width="9.42578125" bestFit="1" customWidth="1"/>
    <col min="4" max="4" width="8.5703125" bestFit="1" customWidth="1"/>
    <col min="5" max="5" width="9.42578125" bestFit="1" customWidth="1"/>
    <col min="6" max="6" width="10.85546875" bestFit="1" customWidth="1"/>
    <col min="7" max="7" width="10.7109375" bestFit="1" customWidth="1"/>
    <col min="9" max="9" width="10.85546875" bestFit="1" customWidth="1"/>
    <col min="10" max="10" width="11.7109375" bestFit="1" customWidth="1"/>
    <col min="11" max="11" width="8.5703125" bestFit="1" customWidth="1"/>
    <col min="14" max="14" width="35.85546875" bestFit="1" customWidth="1"/>
    <col min="15" max="15" width="13.42578125" bestFit="1" customWidth="1"/>
  </cols>
  <sheetData>
    <row r="2" spans="1:17" x14ac:dyDescent="0.25">
      <c r="B2" s="4" t="s">
        <v>16</v>
      </c>
      <c r="C2" s="4"/>
      <c r="D2" s="4"/>
      <c r="E2" s="4"/>
      <c r="F2" s="4" t="s">
        <v>17</v>
      </c>
      <c r="G2" s="4"/>
      <c r="H2" s="4"/>
    </row>
    <row r="3" spans="1:17" x14ac:dyDescent="0.25">
      <c r="A3" s="3" t="s">
        <v>11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14</v>
      </c>
      <c r="K3" s="1" t="s">
        <v>15</v>
      </c>
      <c r="N3" s="6" t="s">
        <v>19</v>
      </c>
      <c r="O3" s="5" t="s">
        <v>62</v>
      </c>
      <c r="P3" s="1"/>
      <c r="Q3" s="1"/>
    </row>
    <row r="4" spans="1:17" x14ac:dyDescent="0.25">
      <c r="A4" s="3"/>
      <c r="B4" s="1" t="s">
        <v>0</v>
      </c>
      <c r="C4" s="1">
        <v>88000</v>
      </c>
      <c r="D4" s="1">
        <v>76200</v>
      </c>
      <c r="E4" s="1">
        <v>11700</v>
      </c>
      <c r="F4" s="1">
        <f>C4/2</f>
        <v>44000</v>
      </c>
      <c r="G4" s="1">
        <f>D4/2</f>
        <v>38100</v>
      </c>
      <c r="H4" s="1">
        <f>E4/2</f>
        <v>5850</v>
      </c>
      <c r="I4" s="2">
        <f>G4/F4</f>
        <v>0.86590909090909096</v>
      </c>
      <c r="J4" s="1">
        <f>AVERAGE(G4:G6)</f>
        <v>79200</v>
      </c>
      <c r="K4" s="1">
        <f>_xlfn.STDEV.P(G4:G6)</f>
        <v>29438.863202689514</v>
      </c>
      <c r="N4" s="6"/>
      <c r="O4" s="5"/>
      <c r="P4" s="1"/>
      <c r="Q4" s="1"/>
    </row>
    <row r="5" spans="1:17" x14ac:dyDescent="0.25">
      <c r="A5" s="3"/>
      <c r="B5" s="1" t="s">
        <v>5</v>
      </c>
      <c r="C5" s="1">
        <v>211000</v>
      </c>
      <c r="D5" s="1">
        <v>188000</v>
      </c>
      <c r="E5" s="1">
        <v>23500</v>
      </c>
      <c r="F5" s="1">
        <f t="shared" ref="F5:F9" si="0">C5/2</f>
        <v>105500</v>
      </c>
      <c r="G5" s="1">
        <f t="shared" ref="G5:G9" si="1">D5/2</f>
        <v>94000</v>
      </c>
      <c r="H5" s="1">
        <f t="shared" ref="H5:H9" si="2">E5/2</f>
        <v>11750</v>
      </c>
      <c r="I5" s="2">
        <f t="shared" ref="I5:I9" si="3">G5/F5</f>
        <v>0.89099526066350709</v>
      </c>
      <c r="J5" s="1"/>
      <c r="K5" s="1"/>
      <c r="N5" s="6" t="s">
        <v>21</v>
      </c>
      <c r="O5" s="5" t="s">
        <v>22</v>
      </c>
    </row>
    <row r="6" spans="1:17" x14ac:dyDescent="0.25">
      <c r="A6" s="3"/>
      <c r="B6" s="1" t="s">
        <v>6</v>
      </c>
      <c r="C6" s="1">
        <v>235000</v>
      </c>
      <c r="D6" s="1">
        <v>211000</v>
      </c>
      <c r="E6" s="1">
        <v>23500</v>
      </c>
      <c r="F6" s="1">
        <f t="shared" si="0"/>
        <v>117500</v>
      </c>
      <c r="G6" s="1">
        <f t="shared" si="1"/>
        <v>105500</v>
      </c>
      <c r="H6" s="1">
        <f t="shared" si="2"/>
        <v>11750</v>
      </c>
      <c r="I6" s="2">
        <f t="shared" si="3"/>
        <v>0.89787234042553188</v>
      </c>
      <c r="J6" s="1"/>
      <c r="K6" s="1"/>
      <c r="N6" s="6" t="s">
        <v>23</v>
      </c>
      <c r="O6" s="5" t="s">
        <v>23</v>
      </c>
    </row>
    <row r="7" spans="1:17" x14ac:dyDescent="0.25">
      <c r="A7" s="3"/>
      <c r="B7" s="1" t="s">
        <v>7</v>
      </c>
      <c r="C7" s="1">
        <v>270000</v>
      </c>
      <c r="D7" s="1">
        <v>258000</v>
      </c>
      <c r="E7" s="1">
        <v>11700</v>
      </c>
      <c r="F7" s="1">
        <f t="shared" si="0"/>
        <v>135000</v>
      </c>
      <c r="G7" s="1">
        <f t="shared" si="1"/>
        <v>129000</v>
      </c>
      <c r="H7" s="1">
        <f t="shared" si="2"/>
        <v>5850</v>
      </c>
      <c r="I7" s="2">
        <f t="shared" si="3"/>
        <v>0.9555555555555556</v>
      </c>
      <c r="J7" s="1">
        <f>AVERAGE(G7:G9)</f>
        <v>122166.66666666667</v>
      </c>
      <c r="K7" s="1">
        <f>_xlfn.STDEV.P(G7:G9)</f>
        <v>7641.2622575651003</v>
      </c>
      <c r="N7" s="6" t="s">
        <v>24</v>
      </c>
      <c r="O7" s="5" t="s">
        <v>18</v>
      </c>
    </row>
    <row r="8" spans="1:17" x14ac:dyDescent="0.25">
      <c r="A8" s="3"/>
      <c r="B8" s="1" t="s">
        <v>8</v>
      </c>
      <c r="C8" s="1">
        <v>305000</v>
      </c>
      <c r="D8" s="1">
        <v>252000</v>
      </c>
      <c r="E8" s="1">
        <v>52800</v>
      </c>
      <c r="F8" s="1">
        <f t="shared" si="0"/>
        <v>152500</v>
      </c>
      <c r="G8" s="1">
        <f t="shared" si="1"/>
        <v>126000</v>
      </c>
      <c r="H8" s="1">
        <f t="shared" si="2"/>
        <v>26400</v>
      </c>
      <c r="I8" s="2">
        <f t="shared" si="3"/>
        <v>0.82622950819672136</v>
      </c>
      <c r="J8" s="1"/>
      <c r="K8" s="1"/>
      <c r="N8" s="6"/>
      <c r="O8" s="5"/>
    </row>
    <row r="9" spans="1:17" x14ac:dyDescent="0.25">
      <c r="A9" s="3"/>
      <c r="B9" s="1" t="s">
        <v>9</v>
      </c>
      <c r="C9" s="1">
        <v>235000</v>
      </c>
      <c r="D9" s="1">
        <v>223000</v>
      </c>
      <c r="E9" s="1">
        <v>11700</v>
      </c>
      <c r="F9" s="1">
        <f t="shared" si="0"/>
        <v>117500</v>
      </c>
      <c r="G9" s="1">
        <f t="shared" si="1"/>
        <v>111500</v>
      </c>
      <c r="H9" s="1">
        <f t="shared" si="2"/>
        <v>5850</v>
      </c>
      <c r="I9" s="2">
        <f t="shared" si="3"/>
        <v>0.94893617021276599</v>
      </c>
      <c r="J9" s="1"/>
      <c r="K9" s="1"/>
      <c r="N9" s="6" t="s">
        <v>25</v>
      </c>
      <c r="O9" s="5"/>
    </row>
    <row r="10" spans="1:17" x14ac:dyDescent="0.25">
      <c r="A10" s="3" t="s">
        <v>12</v>
      </c>
      <c r="B10" s="1" t="s">
        <v>10</v>
      </c>
      <c r="C10" s="1" t="s">
        <v>1</v>
      </c>
      <c r="D10" s="1" t="s">
        <v>2</v>
      </c>
      <c r="E10" s="1" t="s">
        <v>3</v>
      </c>
      <c r="F10" s="1" t="s">
        <v>1</v>
      </c>
      <c r="G10" s="1" t="s">
        <v>2</v>
      </c>
      <c r="H10" s="1" t="s">
        <v>3</v>
      </c>
      <c r="I10" s="2" t="s">
        <v>4</v>
      </c>
      <c r="J10" s="1" t="s">
        <v>14</v>
      </c>
      <c r="K10" s="1"/>
      <c r="N10" s="6" t="s">
        <v>26</v>
      </c>
      <c r="O10" s="5">
        <v>5.7599999999999998E-2</v>
      </c>
    </row>
    <row r="11" spans="1:17" x14ac:dyDescent="0.25">
      <c r="A11" s="3"/>
      <c r="B11" s="1" t="s">
        <v>0</v>
      </c>
      <c r="C11" s="1">
        <v>311000</v>
      </c>
      <c r="D11" s="1">
        <v>293000</v>
      </c>
      <c r="E11" s="1">
        <v>17600</v>
      </c>
      <c r="F11" s="1">
        <f>C11/2</f>
        <v>155500</v>
      </c>
      <c r="G11" s="1">
        <f>D11/2</f>
        <v>146500</v>
      </c>
      <c r="H11" s="1">
        <f>E11/2</f>
        <v>8800</v>
      </c>
      <c r="I11" s="2">
        <f>G11/F11</f>
        <v>0.94212218649517687</v>
      </c>
      <c r="J11" s="1">
        <f>AVERAGE(G11:G13)</f>
        <v>104500</v>
      </c>
      <c r="K11" s="1">
        <f>_xlfn.STDEV.P(F11:F13)</f>
        <v>17976.836948325104</v>
      </c>
      <c r="N11" s="6" t="s">
        <v>27</v>
      </c>
      <c r="O11" s="5" t="s">
        <v>46</v>
      </c>
    </row>
    <row r="12" spans="1:17" x14ac:dyDescent="0.25">
      <c r="A12" s="3"/>
      <c r="B12" s="1" t="s">
        <v>5</v>
      </c>
      <c r="C12" s="1">
        <v>264000</v>
      </c>
      <c r="D12" s="1">
        <v>158000</v>
      </c>
      <c r="E12" s="1">
        <v>106000</v>
      </c>
      <c r="F12" s="1">
        <f t="shared" ref="F12:F16" si="4">C12/2</f>
        <v>132000</v>
      </c>
      <c r="G12" s="1">
        <f t="shared" ref="G12:G16" si="5">D12/2</f>
        <v>79000</v>
      </c>
      <c r="H12" s="1">
        <f t="shared" ref="H12:H16" si="6">E12/2</f>
        <v>53000</v>
      </c>
      <c r="I12" s="2">
        <f t="shared" ref="I12:I16" si="7">G12/F12</f>
        <v>0.59848484848484851</v>
      </c>
      <c r="J12" s="1"/>
      <c r="K12" s="1"/>
      <c r="N12" s="6" t="s">
        <v>29</v>
      </c>
      <c r="O12" s="5" t="s">
        <v>47</v>
      </c>
    </row>
    <row r="13" spans="1:17" x14ac:dyDescent="0.25">
      <c r="A13" s="3"/>
      <c r="B13" s="1" t="s">
        <v>6</v>
      </c>
      <c r="C13" s="1">
        <v>223000</v>
      </c>
      <c r="D13" s="1">
        <v>176000</v>
      </c>
      <c r="E13" s="1">
        <v>46900</v>
      </c>
      <c r="F13" s="1">
        <f t="shared" si="4"/>
        <v>111500</v>
      </c>
      <c r="G13" s="1">
        <f t="shared" si="5"/>
        <v>88000</v>
      </c>
      <c r="H13" s="1">
        <f t="shared" si="6"/>
        <v>23450</v>
      </c>
      <c r="I13" s="2">
        <f t="shared" si="7"/>
        <v>0.78923766816143492</v>
      </c>
      <c r="J13" s="1"/>
      <c r="K13" s="1"/>
      <c r="N13" s="6" t="s">
        <v>31</v>
      </c>
      <c r="O13" s="5" t="s">
        <v>32</v>
      </c>
    </row>
    <row r="14" spans="1:17" x14ac:dyDescent="0.25">
      <c r="A14" s="3"/>
      <c r="B14" s="1" t="s">
        <v>7</v>
      </c>
      <c r="C14" s="1">
        <v>235000</v>
      </c>
      <c r="D14" s="1">
        <v>235000</v>
      </c>
      <c r="E14" s="1">
        <v>0</v>
      </c>
      <c r="F14" s="1">
        <f t="shared" si="4"/>
        <v>117500</v>
      </c>
      <c r="G14" s="1">
        <f t="shared" si="5"/>
        <v>117500</v>
      </c>
      <c r="H14" s="1">
        <f t="shared" si="6"/>
        <v>0</v>
      </c>
      <c r="I14" s="2">
        <f t="shared" si="7"/>
        <v>1</v>
      </c>
      <c r="J14" s="1">
        <f>AVERAGE(G14:G16)</f>
        <v>132000</v>
      </c>
      <c r="K14" s="1">
        <f>_xlfn.STDEV.P(G14:G16)</f>
        <v>22660.538387249318</v>
      </c>
      <c r="N14" s="6" t="s">
        <v>33</v>
      </c>
      <c r="O14" s="5" t="s">
        <v>63</v>
      </c>
    </row>
    <row r="15" spans="1:17" x14ac:dyDescent="0.25">
      <c r="A15" s="3"/>
      <c r="B15" s="1" t="s">
        <v>8</v>
      </c>
      <c r="C15" s="1">
        <v>258000</v>
      </c>
      <c r="D15" s="1">
        <v>229000</v>
      </c>
      <c r="E15" s="1">
        <v>29300</v>
      </c>
      <c r="F15" s="1">
        <f t="shared" si="4"/>
        <v>129000</v>
      </c>
      <c r="G15" s="1">
        <f t="shared" si="5"/>
        <v>114500</v>
      </c>
      <c r="H15" s="1">
        <f t="shared" si="6"/>
        <v>14650</v>
      </c>
      <c r="I15" s="2">
        <f t="shared" si="7"/>
        <v>0.88759689922480622</v>
      </c>
      <c r="J15" s="1"/>
      <c r="K15" s="1"/>
      <c r="N15" s="6"/>
      <c r="O15" s="5"/>
    </row>
    <row r="16" spans="1:17" x14ac:dyDescent="0.25">
      <c r="A16" s="3"/>
      <c r="B16" s="1" t="s">
        <v>9</v>
      </c>
      <c r="C16" s="1">
        <v>428000</v>
      </c>
      <c r="D16" s="1">
        <v>328000</v>
      </c>
      <c r="E16" s="1">
        <v>99700</v>
      </c>
      <c r="F16" s="1">
        <f t="shared" si="4"/>
        <v>214000</v>
      </c>
      <c r="G16" s="1">
        <f t="shared" si="5"/>
        <v>164000</v>
      </c>
      <c r="H16" s="1">
        <f t="shared" si="6"/>
        <v>49850</v>
      </c>
      <c r="I16" s="2">
        <f t="shared" si="7"/>
        <v>0.76635514018691586</v>
      </c>
      <c r="J16" s="1"/>
      <c r="K16" s="1"/>
      <c r="N16" s="6" t="s">
        <v>35</v>
      </c>
      <c r="O16" s="5"/>
    </row>
    <row r="17" spans="14:15" x14ac:dyDescent="0.25">
      <c r="N17" s="6" t="s">
        <v>36</v>
      </c>
      <c r="O17" s="5">
        <v>92017</v>
      </c>
    </row>
    <row r="18" spans="14:15" x14ac:dyDescent="0.25">
      <c r="N18" s="6" t="s">
        <v>37</v>
      </c>
      <c r="O18" s="5">
        <v>127333</v>
      </c>
    </row>
    <row r="19" spans="14:15" x14ac:dyDescent="0.25">
      <c r="N19" s="6" t="s">
        <v>38</v>
      </c>
      <c r="O19" s="5" t="s">
        <v>64</v>
      </c>
    </row>
    <row r="20" spans="14:15" x14ac:dyDescent="0.25">
      <c r="N20" s="6" t="s">
        <v>40</v>
      </c>
      <c r="O20" s="5" t="s">
        <v>65</v>
      </c>
    </row>
    <row r="21" spans="14:15" x14ac:dyDescent="0.25">
      <c r="N21" s="6" t="s">
        <v>42</v>
      </c>
      <c r="O21" s="5">
        <v>0.315</v>
      </c>
    </row>
    <row r="22" spans="14:15" x14ac:dyDescent="0.25">
      <c r="N22" s="6"/>
      <c r="O22" s="5"/>
    </row>
    <row r="23" spans="14:15" x14ac:dyDescent="0.25">
      <c r="N23" s="6" t="s">
        <v>43</v>
      </c>
      <c r="O23" s="5"/>
    </row>
    <row r="24" spans="14:15" x14ac:dyDescent="0.25">
      <c r="N24" s="6" t="s">
        <v>44</v>
      </c>
      <c r="O24" s="5" t="s">
        <v>66</v>
      </c>
    </row>
    <row r="25" spans="14:15" x14ac:dyDescent="0.25">
      <c r="N25" s="6" t="s">
        <v>26</v>
      </c>
      <c r="O25" s="5">
        <v>0.19900000000000001</v>
      </c>
    </row>
    <row r="26" spans="14:15" x14ac:dyDescent="0.25">
      <c r="N26" s="6" t="s">
        <v>27</v>
      </c>
      <c r="O26" s="5" t="s">
        <v>46</v>
      </c>
    </row>
    <row r="27" spans="14:15" x14ac:dyDescent="0.25">
      <c r="N27" s="6" t="s">
        <v>29</v>
      </c>
      <c r="O27" s="5" t="s">
        <v>47</v>
      </c>
    </row>
    <row r="28" spans="14:15" x14ac:dyDescent="0.25">
      <c r="N28" s="6"/>
      <c r="O28" s="5"/>
    </row>
    <row r="29" spans="14:15" x14ac:dyDescent="0.25">
      <c r="N29" s="6" t="s">
        <v>48</v>
      </c>
      <c r="O29" s="5"/>
    </row>
    <row r="30" spans="14:15" x14ac:dyDescent="0.25">
      <c r="N30" s="6" t="s">
        <v>49</v>
      </c>
      <c r="O30" s="5">
        <v>6</v>
      </c>
    </row>
    <row r="31" spans="14:15" x14ac:dyDescent="0.25">
      <c r="N31" s="6" t="s">
        <v>50</v>
      </c>
      <c r="O31" s="5">
        <v>6</v>
      </c>
    </row>
  </sheetData>
  <mergeCells count="4">
    <mergeCell ref="A3:A9"/>
    <mergeCell ref="A10:A16"/>
    <mergeCell ref="F2:H2"/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4917-42EE-4512-9A23-615F58F54B21}">
  <dimension ref="A2:Q31"/>
  <sheetViews>
    <sheetView workbookViewId="0">
      <selection activeCell="R6" sqref="R6"/>
    </sheetView>
  </sheetViews>
  <sheetFormatPr defaultRowHeight="15" x14ac:dyDescent="0.25"/>
  <cols>
    <col min="6" max="6" width="10.85546875" bestFit="1" customWidth="1"/>
    <col min="7" max="7" width="10.7109375" bestFit="1" customWidth="1"/>
    <col min="8" max="8" width="9.42578125" bestFit="1" customWidth="1"/>
    <col min="9" max="9" width="10.85546875" bestFit="1" customWidth="1"/>
    <col min="10" max="10" width="10.7109375" bestFit="1" customWidth="1"/>
    <col min="11" max="11" width="8.5703125" bestFit="1" customWidth="1"/>
    <col min="14" max="14" width="35.85546875" bestFit="1" customWidth="1"/>
    <col min="15" max="15" width="13.140625" bestFit="1" customWidth="1"/>
  </cols>
  <sheetData>
    <row r="2" spans="1:17" x14ac:dyDescent="0.25">
      <c r="C2" s="4" t="s">
        <v>16</v>
      </c>
      <c r="D2" s="4"/>
      <c r="E2" s="4"/>
      <c r="F2" s="4" t="s">
        <v>17</v>
      </c>
      <c r="G2" s="4"/>
      <c r="H2" s="4"/>
    </row>
    <row r="3" spans="1:17" x14ac:dyDescent="0.25">
      <c r="A3" s="3" t="s">
        <v>11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14</v>
      </c>
      <c r="K3" s="1" t="s">
        <v>15</v>
      </c>
      <c r="N3" s="6" t="s">
        <v>19</v>
      </c>
      <c r="O3" s="5" t="s">
        <v>56</v>
      </c>
      <c r="P3" s="1"/>
      <c r="Q3" s="1"/>
    </row>
    <row r="4" spans="1:17" x14ac:dyDescent="0.25">
      <c r="A4" s="3"/>
      <c r="B4" s="1" t="s">
        <v>0</v>
      </c>
      <c r="C4" s="1">
        <v>164000</v>
      </c>
      <c r="D4" s="1">
        <v>129000</v>
      </c>
      <c r="E4" s="1">
        <v>35200</v>
      </c>
      <c r="F4" s="1">
        <f>(C4/2)*0.05</f>
        <v>4100</v>
      </c>
      <c r="G4" s="1">
        <f>(D4/2)*0.05</f>
        <v>3225</v>
      </c>
      <c r="H4" s="1">
        <f>(E4/2)*0.05</f>
        <v>880</v>
      </c>
      <c r="I4" s="2">
        <f>G4/F4</f>
        <v>0.78658536585365857</v>
      </c>
      <c r="J4" s="1">
        <f>AVERAGE(G4:G6)</f>
        <v>3125</v>
      </c>
      <c r="K4" s="1">
        <f>_xlfn.STDEV.P(G4:G6)</f>
        <v>254.95097567963924</v>
      </c>
      <c r="N4" s="6"/>
      <c r="O4" s="5"/>
      <c r="P4" s="1"/>
      <c r="Q4" s="1"/>
    </row>
    <row r="5" spans="1:17" x14ac:dyDescent="0.25">
      <c r="A5" s="3"/>
      <c r="B5" s="1" t="s">
        <v>5</v>
      </c>
      <c r="C5" s="1">
        <v>352000</v>
      </c>
      <c r="D5" s="1">
        <v>135000</v>
      </c>
      <c r="E5" s="1">
        <v>217000</v>
      </c>
      <c r="F5" s="1">
        <f t="shared" ref="F5:F9" si="0">(C5/2)*0.05</f>
        <v>8800</v>
      </c>
      <c r="G5" s="1">
        <f t="shared" ref="G5:G9" si="1">(D5/2)*0.05</f>
        <v>3375</v>
      </c>
      <c r="H5" s="1">
        <f t="shared" ref="H5:H9" si="2">(E5/2)*0.05</f>
        <v>5425</v>
      </c>
      <c r="I5" s="2">
        <f t="shared" ref="I5:I9" si="3">G5/F5</f>
        <v>0.38352272727272729</v>
      </c>
      <c r="J5" s="1"/>
      <c r="K5" s="1"/>
      <c r="N5" s="6" t="s">
        <v>21</v>
      </c>
      <c r="O5" s="5" t="s">
        <v>22</v>
      </c>
    </row>
    <row r="6" spans="1:17" x14ac:dyDescent="0.25">
      <c r="A6" s="3"/>
      <c r="B6" s="1" t="s">
        <v>6</v>
      </c>
      <c r="C6" s="1">
        <v>135000</v>
      </c>
      <c r="D6" s="1">
        <v>111000</v>
      </c>
      <c r="E6" s="1">
        <v>23500</v>
      </c>
      <c r="F6" s="1">
        <f t="shared" si="0"/>
        <v>3375</v>
      </c>
      <c r="G6" s="1">
        <f t="shared" si="1"/>
        <v>2775</v>
      </c>
      <c r="H6" s="1">
        <f t="shared" si="2"/>
        <v>587.5</v>
      </c>
      <c r="I6" s="2">
        <f t="shared" si="3"/>
        <v>0.82222222222222219</v>
      </c>
      <c r="J6" s="1"/>
      <c r="K6" s="1"/>
      <c r="N6" s="6" t="s">
        <v>23</v>
      </c>
      <c r="O6" s="5" t="s">
        <v>23</v>
      </c>
    </row>
    <row r="7" spans="1:17" x14ac:dyDescent="0.25">
      <c r="A7" s="3"/>
      <c r="B7" s="1" t="s">
        <v>7</v>
      </c>
      <c r="C7" s="1">
        <v>340000</v>
      </c>
      <c r="D7" s="1">
        <v>287000</v>
      </c>
      <c r="E7" s="1">
        <v>52800</v>
      </c>
      <c r="F7" s="1">
        <f t="shared" si="0"/>
        <v>8500</v>
      </c>
      <c r="G7" s="1">
        <f t="shared" si="1"/>
        <v>7175</v>
      </c>
      <c r="H7" s="1">
        <f t="shared" si="2"/>
        <v>1320</v>
      </c>
      <c r="I7" s="2">
        <f t="shared" si="3"/>
        <v>0.84411764705882353</v>
      </c>
      <c r="J7" s="1">
        <f>AVERAGE(G7:G9)</f>
        <v>6350</v>
      </c>
      <c r="K7" s="1">
        <f>_xlfn.STDEV.P(G7:G9)</f>
        <v>585.59086969202883</v>
      </c>
      <c r="N7" s="6" t="s">
        <v>24</v>
      </c>
      <c r="O7" s="5" t="s">
        <v>18</v>
      </c>
    </row>
    <row r="8" spans="1:17" x14ac:dyDescent="0.25">
      <c r="A8" s="3"/>
      <c r="B8" s="1" t="s">
        <v>8</v>
      </c>
      <c r="C8" s="1">
        <v>276000</v>
      </c>
      <c r="D8" s="1">
        <v>240000</v>
      </c>
      <c r="E8" s="1">
        <v>35200</v>
      </c>
      <c r="F8" s="1">
        <f t="shared" si="0"/>
        <v>6900</v>
      </c>
      <c r="G8" s="1">
        <f t="shared" si="1"/>
        <v>6000</v>
      </c>
      <c r="H8" s="1">
        <f t="shared" si="2"/>
        <v>880</v>
      </c>
      <c r="I8" s="2">
        <f t="shared" si="3"/>
        <v>0.86956521739130432</v>
      </c>
      <c r="J8" s="1"/>
      <c r="K8" s="1"/>
      <c r="N8" s="6"/>
      <c r="O8" s="5"/>
    </row>
    <row r="9" spans="1:17" x14ac:dyDescent="0.25">
      <c r="A9" s="3"/>
      <c r="B9" s="1" t="s">
        <v>9</v>
      </c>
      <c r="C9" s="1">
        <v>246000</v>
      </c>
      <c r="D9" s="1">
        <v>235000</v>
      </c>
      <c r="E9" s="1">
        <v>11700</v>
      </c>
      <c r="F9" s="1">
        <f t="shared" si="0"/>
        <v>6150</v>
      </c>
      <c r="G9" s="1">
        <f t="shared" si="1"/>
        <v>5875</v>
      </c>
      <c r="H9" s="1">
        <f t="shared" si="2"/>
        <v>292.5</v>
      </c>
      <c r="I9" s="2">
        <f t="shared" si="3"/>
        <v>0.95528455284552849</v>
      </c>
      <c r="J9" s="1"/>
      <c r="K9" s="1"/>
      <c r="N9" s="6" t="s">
        <v>25</v>
      </c>
      <c r="O9" s="5"/>
    </row>
    <row r="10" spans="1:17" x14ac:dyDescent="0.25">
      <c r="A10" s="3" t="s">
        <v>12</v>
      </c>
      <c r="B10" s="1" t="s">
        <v>10</v>
      </c>
      <c r="C10" s="1" t="s">
        <v>1</v>
      </c>
      <c r="D10" s="1" t="s">
        <v>2</v>
      </c>
      <c r="E10" s="1" t="s">
        <v>3</v>
      </c>
      <c r="F10" s="1" t="s">
        <v>1</v>
      </c>
      <c r="G10" s="1" t="s">
        <v>2</v>
      </c>
      <c r="H10" s="1" t="s">
        <v>3</v>
      </c>
      <c r="I10" s="2" t="s">
        <v>4</v>
      </c>
      <c r="J10" s="1" t="s">
        <v>13</v>
      </c>
      <c r="K10" s="1"/>
      <c r="N10" s="6" t="s">
        <v>26</v>
      </c>
      <c r="O10" s="5">
        <v>2.0000000000000001E-4</v>
      </c>
    </row>
    <row r="11" spans="1:17" x14ac:dyDescent="0.25">
      <c r="A11" s="3"/>
      <c r="B11" s="1" t="s">
        <v>0</v>
      </c>
      <c r="C11" s="1">
        <v>217000</v>
      </c>
      <c r="D11" s="1">
        <v>188000</v>
      </c>
      <c r="E11" s="1">
        <v>29300</v>
      </c>
      <c r="F11" s="1">
        <f>(C11/2)*0.05</f>
        <v>5425</v>
      </c>
      <c r="G11" s="1">
        <f>(D11/2)*0.05</f>
        <v>4700</v>
      </c>
      <c r="H11" s="1">
        <f>(E11/2)*0.05</f>
        <v>732.5</v>
      </c>
      <c r="I11" s="2">
        <f>G11/F11</f>
        <v>0.86635944700460832</v>
      </c>
      <c r="J11" s="1">
        <f>AVERAGE(G11:G13)</f>
        <v>4016.6666666666665</v>
      </c>
      <c r="K11" s="1">
        <f>_xlfn.STDEV.P(F11:F13)</f>
        <v>1215.4103102336355</v>
      </c>
      <c r="N11" s="6" t="s">
        <v>27</v>
      </c>
      <c r="O11" s="5" t="s">
        <v>57</v>
      </c>
    </row>
    <row r="12" spans="1:17" x14ac:dyDescent="0.25">
      <c r="A12" s="3"/>
      <c r="B12" s="1" t="s">
        <v>5</v>
      </c>
      <c r="C12" s="1">
        <v>111000</v>
      </c>
      <c r="D12" s="1">
        <v>106000</v>
      </c>
      <c r="E12" s="1">
        <v>5860</v>
      </c>
      <c r="F12" s="1">
        <f t="shared" ref="F12:F16" si="4">(C12/2)*0.05</f>
        <v>2775</v>
      </c>
      <c r="G12" s="1">
        <f t="shared" ref="G12:G16" si="5">(D12/2)*0.05</f>
        <v>2650</v>
      </c>
      <c r="H12" s="1">
        <f t="shared" ref="H12:H16" si="6">(E12/2)*0.05</f>
        <v>146.5</v>
      </c>
      <c r="I12" s="2">
        <f t="shared" ref="I12:I16" si="7">G12/F12</f>
        <v>0.95495495495495497</v>
      </c>
      <c r="J12" s="1"/>
      <c r="K12" s="1"/>
      <c r="N12" s="6" t="s">
        <v>29</v>
      </c>
      <c r="O12" s="5" t="s">
        <v>30</v>
      </c>
    </row>
    <row r="13" spans="1:17" x14ac:dyDescent="0.25">
      <c r="A13" s="3"/>
      <c r="B13" s="1" t="s">
        <v>6</v>
      </c>
      <c r="C13" s="1">
        <v>211000</v>
      </c>
      <c r="D13" s="1">
        <v>188000</v>
      </c>
      <c r="E13" s="1">
        <v>23500</v>
      </c>
      <c r="F13" s="1">
        <f t="shared" si="4"/>
        <v>5275</v>
      </c>
      <c r="G13" s="1">
        <f t="shared" si="5"/>
        <v>4700</v>
      </c>
      <c r="H13" s="1">
        <f t="shared" si="6"/>
        <v>587.5</v>
      </c>
      <c r="I13" s="2">
        <f t="shared" si="7"/>
        <v>0.89099526066350709</v>
      </c>
      <c r="J13" s="1"/>
      <c r="K13" s="1"/>
      <c r="N13" s="6" t="s">
        <v>31</v>
      </c>
      <c r="O13" s="5" t="s">
        <v>32</v>
      </c>
    </row>
    <row r="14" spans="1:17" x14ac:dyDescent="0.25">
      <c r="A14" s="3"/>
      <c r="B14" s="1" t="s">
        <v>7</v>
      </c>
      <c r="C14" s="1">
        <v>416000</v>
      </c>
      <c r="D14" s="1">
        <v>369000</v>
      </c>
      <c r="E14" s="1">
        <v>46900</v>
      </c>
      <c r="F14" s="1">
        <f t="shared" si="4"/>
        <v>10400</v>
      </c>
      <c r="G14" s="1">
        <f t="shared" si="5"/>
        <v>9225</v>
      </c>
      <c r="H14" s="1">
        <f t="shared" si="6"/>
        <v>1172.5</v>
      </c>
      <c r="I14" s="2">
        <f t="shared" si="7"/>
        <v>0.88701923076923073</v>
      </c>
      <c r="J14" s="1">
        <f>AVERAGE(G14:G16)</f>
        <v>8550</v>
      </c>
      <c r="K14" s="1">
        <f>_xlfn.STDEV.P(G14:G16)</f>
        <v>490.32302277852165</v>
      </c>
      <c r="N14" s="6" t="s">
        <v>33</v>
      </c>
      <c r="O14" s="5" t="s">
        <v>58</v>
      </c>
    </row>
    <row r="15" spans="1:17" x14ac:dyDescent="0.25">
      <c r="A15" s="3"/>
      <c r="B15" s="1" t="s">
        <v>8</v>
      </c>
      <c r="C15" s="1">
        <v>381000</v>
      </c>
      <c r="D15" s="1">
        <v>334000</v>
      </c>
      <c r="E15" s="1">
        <v>46900</v>
      </c>
      <c r="F15" s="1">
        <f t="shared" si="4"/>
        <v>9525</v>
      </c>
      <c r="G15" s="1">
        <f t="shared" si="5"/>
        <v>8350</v>
      </c>
      <c r="H15" s="1">
        <f t="shared" si="6"/>
        <v>1172.5</v>
      </c>
      <c r="I15" s="2">
        <f t="shared" si="7"/>
        <v>0.87664041994750652</v>
      </c>
      <c r="J15" s="1"/>
      <c r="K15" s="1"/>
      <c r="N15" s="6"/>
      <c r="O15" s="5"/>
    </row>
    <row r="16" spans="1:17" x14ac:dyDescent="0.25">
      <c r="A16" s="3"/>
      <c r="B16" s="1" t="s">
        <v>9</v>
      </c>
      <c r="C16" s="1">
        <v>364000</v>
      </c>
      <c r="D16" s="1">
        <v>323000</v>
      </c>
      <c r="E16" s="1">
        <v>41100</v>
      </c>
      <c r="F16" s="1">
        <f t="shared" si="4"/>
        <v>9100</v>
      </c>
      <c r="G16" s="1">
        <f t="shared" si="5"/>
        <v>8075</v>
      </c>
      <c r="H16" s="1">
        <f t="shared" si="6"/>
        <v>1027.5</v>
      </c>
      <c r="I16" s="2">
        <f t="shared" si="7"/>
        <v>0.88736263736263732</v>
      </c>
      <c r="J16" s="1"/>
      <c r="K16" s="1"/>
      <c r="N16" s="6" t="s">
        <v>35</v>
      </c>
      <c r="O16" s="5"/>
    </row>
    <row r="17" spans="14:15" x14ac:dyDescent="0.25">
      <c r="N17" s="6" t="s">
        <v>36</v>
      </c>
      <c r="O17" s="5">
        <v>3573</v>
      </c>
    </row>
    <row r="18" spans="14:15" x14ac:dyDescent="0.25">
      <c r="N18" s="6" t="s">
        <v>37</v>
      </c>
      <c r="O18" s="5">
        <v>7453</v>
      </c>
    </row>
    <row r="19" spans="14:15" x14ac:dyDescent="0.25">
      <c r="N19" s="6" t="s">
        <v>38</v>
      </c>
      <c r="O19" s="5" t="s">
        <v>59</v>
      </c>
    </row>
    <row r="20" spans="14:15" x14ac:dyDescent="0.25">
      <c r="N20" s="6" t="s">
        <v>40</v>
      </c>
      <c r="O20" s="5" t="s">
        <v>60</v>
      </c>
    </row>
    <row r="21" spans="14:15" x14ac:dyDescent="0.25">
      <c r="N21" s="6" t="s">
        <v>42</v>
      </c>
      <c r="O21" s="5">
        <v>0.77390000000000003</v>
      </c>
    </row>
    <row r="22" spans="14:15" x14ac:dyDescent="0.25">
      <c r="N22" s="6"/>
      <c r="O22" s="5"/>
    </row>
    <row r="23" spans="14:15" x14ac:dyDescent="0.25">
      <c r="N23" s="6" t="s">
        <v>43</v>
      </c>
      <c r="O23" s="5"/>
    </row>
    <row r="24" spans="14:15" x14ac:dyDescent="0.25">
      <c r="N24" s="6" t="s">
        <v>44</v>
      </c>
      <c r="O24" s="5" t="s">
        <v>61</v>
      </c>
    </row>
    <row r="25" spans="14:15" x14ac:dyDescent="0.25">
      <c r="N25" s="6" t="s">
        <v>26</v>
      </c>
      <c r="O25" s="5">
        <v>0.41820000000000002</v>
      </c>
    </row>
    <row r="26" spans="14:15" x14ac:dyDescent="0.25">
      <c r="N26" s="6" t="s">
        <v>27</v>
      </c>
      <c r="O26" s="5" t="s">
        <v>46</v>
      </c>
    </row>
    <row r="27" spans="14:15" x14ac:dyDescent="0.25">
      <c r="N27" s="6" t="s">
        <v>29</v>
      </c>
      <c r="O27" s="5" t="s">
        <v>47</v>
      </c>
    </row>
    <row r="28" spans="14:15" x14ac:dyDescent="0.25">
      <c r="N28" s="6"/>
      <c r="O28" s="5"/>
    </row>
    <row r="29" spans="14:15" x14ac:dyDescent="0.25">
      <c r="N29" s="6" t="s">
        <v>48</v>
      </c>
      <c r="O29" s="5"/>
    </row>
    <row r="30" spans="14:15" x14ac:dyDescent="0.25">
      <c r="N30" s="6" t="s">
        <v>49</v>
      </c>
      <c r="O30" s="5">
        <v>6</v>
      </c>
    </row>
    <row r="31" spans="14:15" x14ac:dyDescent="0.25">
      <c r="N31" s="6" t="s">
        <v>50</v>
      </c>
      <c r="O31" s="5">
        <v>6</v>
      </c>
    </row>
  </sheetData>
  <mergeCells count="4">
    <mergeCell ref="A3:A9"/>
    <mergeCell ref="A10:A16"/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HT29</vt:lpstr>
      <vt:lpstr>SW480</vt:lpstr>
      <vt:lpstr>HCT116</vt:lpstr>
      <vt:lpstr>SW620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Admin Liu</dc:creator>
  <cp:lastModifiedBy>Joshua Greenlee</cp:lastModifiedBy>
  <dcterms:created xsi:type="dcterms:W3CDTF">2021-06-22T01:03:31Z</dcterms:created>
  <dcterms:modified xsi:type="dcterms:W3CDTF">2021-07-09T18:38:35Z</dcterms:modified>
</cp:coreProperties>
</file>