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Abstracts and Publications\eLife Source Data\"/>
    </mc:Choice>
  </mc:AlternateContent>
  <xr:revisionPtr revIDLastSave="0" documentId="13_ncr:1_{ABDADA3B-11C1-4C44-A94E-B5D223DEE790}" xr6:coauthVersionLast="47" xr6:coauthVersionMax="47" xr10:uidLastSave="{00000000-0000-0000-0000-000000000000}"/>
  <bookViews>
    <workbookView xWindow="-120" yWindow="-120" windowWidth="29040" windowHeight="15840" activeTab="2" xr2:uid="{BE3EE6D3-AE32-4ED9-A3BA-A77E2EF653EF}"/>
  </bookViews>
  <sheets>
    <sheet name="SW620 DR4 agonist viability" sheetId="2" r:id="rId1"/>
    <sheet name="SW620 DR4 %apoptosis" sheetId="7" r:id="rId2"/>
    <sheet name="TRAIL sensitization" sheetId="12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2" l="1"/>
  <c r="Q15" i="12"/>
  <c r="S15" i="12"/>
  <c r="I15" i="12"/>
  <c r="R15" i="12"/>
  <c r="T15" i="12"/>
  <c r="U15" i="12"/>
  <c r="H14" i="12"/>
  <c r="Q14" i="12"/>
  <c r="S14" i="12"/>
  <c r="I14" i="12"/>
  <c r="R14" i="12"/>
  <c r="T14" i="12"/>
  <c r="U14" i="12"/>
  <c r="H13" i="12"/>
  <c r="Q13" i="12"/>
  <c r="S13" i="12"/>
  <c r="I13" i="12"/>
  <c r="R13" i="12"/>
  <c r="T13" i="12"/>
  <c r="U13" i="12"/>
  <c r="H12" i="12"/>
  <c r="Q12" i="12"/>
  <c r="S12" i="12"/>
  <c r="I12" i="12"/>
  <c r="R12" i="12"/>
  <c r="T12" i="12"/>
  <c r="U12" i="12"/>
  <c r="H11" i="12"/>
  <c r="Q11" i="12"/>
  <c r="S11" i="12"/>
  <c r="I11" i="12"/>
  <c r="R11" i="12"/>
  <c r="T11" i="12"/>
  <c r="U11" i="12"/>
  <c r="H8" i="12"/>
  <c r="Q8" i="12"/>
  <c r="S8" i="12"/>
  <c r="I8" i="12"/>
  <c r="R8" i="12"/>
  <c r="T8" i="12"/>
  <c r="U8" i="12"/>
  <c r="H7" i="12"/>
  <c r="Q7" i="12"/>
  <c r="S7" i="12"/>
  <c r="I7" i="12"/>
  <c r="R7" i="12"/>
  <c r="T7" i="12"/>
  <c r="U7" i="12"/>
  <c r="H6" i="12"/>
  <c r="Q6" i="12"/>
  <c r="S6" i="12"/>
  <c r="I6" i="12"/>
  <c r="R6" i="12"/>
  <c r="T6" i="12"/>
  <c r="U6" i="12"/>
  <c r="H5" i="12"/>
  <c r="Q5" i="12"/>
  <c r="S5" i="12"/>
  <c r="I5" i="12"/>
  <c r="R5" i="12"/>
  <c r="T5" i="12"/>
  <c r="U5" i="12"/>
  <c r="H4" i="12"/>
  <c r="Q4" i="12"/>
  <c r="S4" i="12"/>
  <c r="I4" i="12"/>
  <c r="R4" i="12"/>
  <c r="T4" i="12"/>
  <c r="U4" i="12"/>
  <c r="C3" i="2"/>
  <c r="P3" i="2"/>
  <c r="N3" i="2"/>
  <c r="L3" i="2"/>
  <c r="G3" i="2"/>
  <c r="E3" i="2"/>
  <c r="N16" i="2"/>
  <c r="N13" i="2"/>
  <c r="N17" i="2"/>
  <c r="N14" i="2"/>
  <c r="N15" i="2"/>
  <c r="C13" i="2"/>
  <c r="G14" i="2"/>
  <c r="C17" i="2"/>
  <c r="C14" i="2"/>
  <c r="G15" i="2"/>
  <c r="G13" i="2"/>
  <c r="C16" i="2"/>
  <c r="G17" i="2"/>
  <c r="C15" i="2"/>
  <c r="G16" i="2"/>
  <c r="E13" i="2"/>
  <c r="L13" i="2"/>
  <c r="P13" i="2"/>
  <c r="E14" i="2"/>
  <c r="L14" i="2"/>
  <c r="P14" i="2"/>
  <c r="E15" i="2"/>
  <c r="L15" i="2"/>
  <c r="P15" i="2"/>
  <c r="E16" i="2"/>
  <c r="L16" i="2"/>
  <c r="P16" i="2"/>
  <c r="E17" i="2"/>
  <c r="L17" i="2"/>
  <c r="P17" i="2"/>
  <c r="B13" i="2"/>
  <c r="F13" i="2"/>
  <c r="M13" i="2"/>
  <c r="B14" i="2"/>
  <c r="F14" i="2"/>
  <c r="M14" i="2"/>
  <c r="B15" i="2"/>
  <c r="F15" i="2"/>
  <c r="M15" i="2"/>
  <c r="B16" i="2"/>
  <c r="F16" i="2"/>
  <c r="M16" i="2"/>
  <c r="B17" i="2"/>
  <c r="F17" i="2"/>
  <c r="M17" i="2"/>
  <c r="D13" i="2"/>
  <c r="K13" i="2"/>
  <c r="O13" i="2"/>
  <c r="D14" i="2"/>
  <c r="K14" i="2"/>
  <c r="O14" i="2"/>
  <c r="D15" i="2"/>
  <c r="K15" i="2"/>
  <c r="O15" i="2"/>
  <c r="D16" i="2"/>
  <c r="K16" i="2"/>
  <c r="O16" i="2"/>
  <c r="D17" i="2"/>
  <c r="K17" i="2"/>
  <c r="O17" i="2"/>
</calcChain>
</file>

<file path=xl/sharedStrings.xml><?xml version="1.0" encoding="utf-8"?>
<sst xmlns="http://schemas.openxmlformats.org/spreadsheetml/2006/main" count="50" uniqueCount="29">
  <si>
    <t>Par</t>
  </si>
  <si>
    <t>t1</t>
  </si>
  <si>
    <t>t2</t>
  </si>
  <si>
    <t>t3</t>
  </si>
  <si>
    <t>OxR</t>
  </si>
  <si>
    <t>Normalized</t>
  </si>
  <si>
    <t>Figure 3 (related to panel H)</t>
  </si>
  <si>
    <t>Figure 3 (related to panel G)</t>
  </si>
  <si>
    <t>Figure 3 (related to panel I)</t>
  </si>
  <si>
    <t>Discovery?</t>
  </si>
  <si>
    <t>P value</t>
  </si>
  <si>
    <t>Mean of Parental</t>
  </si>
  <si>
    <t>Mean of OxR</t>
  </si>
  <si>
    <t>Difference</t>
  </si>
  <si>
    <t>SE of difference</t>
  </si>
  <si>
    <t>t ratio</t>
  </si>
  <si>
    <t>df</t>
  </si>
  <si>
    <t>q value</t>
  </si>
  <si>
    <t>Yes</t>
  </si>
  <si>
    <t>&lt;0.000001</t>
  </si>
  <si>
    <t>HCt116 DR4 agonist</t>
  </si>
  <si>
    <t>HCt116 OxR DR4 agonist</t>
  </si>
  <si>
    <t>SW620 DR4 agonist</t>
  </si>
  <si>
    <t>SW620 OxR DR4 agonist</t>
  </si>
  <si>
    <t>Avg</t>
  </si>
  <si>
    <t>Dev</t>
  </si>
  <si>
    <t>% TRAIL Sensitization</t>
  </si>
  <si>
    <t>SDNUm</t>
  </si>
  <si>
    <t>TRAIL Sensitization 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</si>
</sst>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A850A-60F9-4C93-8A9C-8DA984B62491}">
  <dimension ref="A1:P17"/>
  <sheetViews>
    <sheetView workbookViewId="0"/>
  </sheetViews>
  <sheetFormatPr defaultRowHeight="15" x14ac:dyDescent="0.25"/>
  <sheetData>
    <row r="1" spans="1:16" x14ac:dyDescent="0.25">
      <c r="A1" s="1" t="s">
        <v>6</v>
      </c>
    </row>
    <row r="3" spans="1:16" x14ac:dyDescent="0.25">
      <c r="A3" t="s">
        <v>0</v>
      </c>
      <c r="B3" t="s">
        <v>1</v>
      </c>
      <c r="C3">
        <f>AVERAGE(B4:C4)</f>
        <v>87.8</v>
      </c>
      <c r="D3" t="s">
        <v>2</v>
      </c>
      <c r="E3">
        <f>AVERAGE(D4:E4)</f>
        <v>90.550000000000011</v>
      </c>
      <c r="F3" t="s">
        <v>3</v>
      </c>
      <c r="G3">
        <f>AVERAGE(F4:G4)</f>
        <v>90.6</v>
      </c>
      <c r="J3" t="s">
        <v>4</v>
      </c>
      <c r="K3" t="s">
        <v>1</v>
      </c>
      <c r="L3">
        <f>AVERAGE(K4:L4)</f>
        <v>85.4</v>
      </c>
      <c r="M3" t="s">
        <v>2</v>
      </c>
      <c r="N3">
        <f>AVERAGE(M4:N4)</f>
        <v>85.95</v>
      </c>
      <c r="O3" t="s">
        <v>3</v>
      </c>
      <c r="P3">
        <f>AVERAGE(O4:P4)</f>
        <v>83.85</v>
      </c>
    </row>
    <row r="4" spans="1:16" x14ac:dyDescent="0.25">
      <c r="A4">
        <v>0</v>
      </c>
      <c r="B4">
        <v>86.8</v>
      </c>
      <c r="C4">
        <v>88.8</v>
      </c>
      <c r="D4">
        <v>90.7</v>
      </c>
      <c r="E4">
        <v>90.4</v>
      </c>
      <c r="F4">
        <v>90.9</v>
      </c>
      <c r="G4">
        <v>90.3</v>
      </c>
      <c r="J4">
        <v>0</v>
      </c>
      <c r="K4">
        <v>85.3</v>
      </c>
      <c r="L4">
        <v>85.5</v>
      </c>
      <c r="M4">
        <v>86.9</v>
      </c>
      <c r="N4">
        <v>85</v>
      </c>
      <c r="O4">
        <v>83.9</v>
      </c>
      <c r="P4">
        <v>83.8</v>
      </c>
    </row>
    <row r="5" spans="1:16" x14ac:dyDescent="0.25">
      <c r="A5">
        <v>0.01</v>
      </c>
      <c r="B5">
        <v>89.1</v>
      </c>
      <c r="C5">
        <v>88.3</v>
      </c>
      <c r="D5">
        <v>90.8</v>
      </c>
      <c r="E5">
        <v>91.5</v>
      </c>
      <c r="F5">
        <v>91.2</v>
      </c>
      <c r="G5">
        <v>92.1</v>
      </c>
      <c r="J5">
        <v>0.01</v>
      </c>
      <c r="K5">
        <v>85</v>
      </c>
      <c r="L5">
        <v>87.2</v>
      </c>
      <c r="M5">
        <v>81.900000000000006</v>
      </c>
      <c r="N5">
        <v>86.2</v>
      </c>
      <c r="O5">
        <v>85.7</v>
      </c>
      <c r="P5">
        <v>84.5</v>
      </c>
    </row>
    <row r="6" spans="1:16" x14ac:dyDescent="0.25">
      <c r="A6">
        <v>0.1</v>
      </c>
      <c r="B6">
        <v>87.8</v>
      </c>
      <c r="C6">
        <v>83</v>
      </c>
      <c r="D6">
        <v>89.3</v>
      </c>
      <c r="E6">
        <v>88.9</v>
      </c>
      <c r="F6">
        <v>89</v>
      </c>
      <c r="G6">
        <v>89.2</v>
      </c>
      <c r="J6">
        <v>0.1</v>
      </c>
      <c r="K6">
        <v>76.099999999999994</v>
      </c>
      <c r="L6">
        <v>75.3</v>
      </c>
      <c r="M6">
        <v>77.2</v>
      </c>
      <c r="N6">
        <v>78.8</v>
      </c>
      <c r="O6">
        <v>76.599999999999994</v>
      </c>
      <c r="P6">
        <v>76.8</v>
      </c>
    </row>
    <row r="7" spans="1:16" x14ac:dyDescent="0.25">
      <c r="A7">
        <v>1</v>
      </c>
      <c r="B7">
        <v>79.2</v>
      </c>
      <c r="C7">
        <v>78.8</v>
      </c>
      <c r="D7">
        <v>84.5</v>
      </c>
      <c r="E7">
        <v>85.8</v>
      </c>
      <c r="F7">
        <v>86.2</v>
      </c>
      <c r="G7">
        <v>86.1</v>
      </c>
      <c r="J7">
        <v>1</v>
      </c>
      <c r="K7">
        <v>58.4</v>
      </c>
      <c r="L7">
        <v>56</v>
      </c>
      <c r="M7">
        <v>60.9</v>
      </c>
      <c r="N7">
        <v>58.7</v>
      </c>
      <c r="O7">
        <v>60.3</v>
      </c>
      <c r="P7">
        <v>59.2</v>
      </c>
    </row>
    <row r="8" spans="1:16" x14ac:dyDescent="0.25">
      <c r="A8">
        <v>10</v>
      </c>
      <c r="B8">
        <v>74.5</v>
      </c>
      <c r="C8">
        <v>77.400000000000006</v>
      </c>
      <c r="D8">
        <v>81.900000000000006</v>
      </c>
      <c r="E8">
        <v>83.2</v>
      </c>
      <c r="F8">
        <v>83.8</v>
      </c>
      <c r="G8">
        <v>82.6</v>
      </c>
      <c r="J8">
        <v>10</v>
      </c>
      <c r="K8">
        <v>43.6</v>
      </c>
      <c r="L8">
        <v>42.1</v>
      </c>
      <c r="M8">
        <v>44.7</v>
      </c>
      <c r="N8">
        <v>42</v>
      </c>
      <c r="O8">
        <v>45.1</v>
      </c>
      <c r="P8">
        <v>42.9</v>
      </c>
    </row>
    <row r="11" spans="1:16" x14ac:dyDescent="0.25">
      <c r="A11" t="s">
        <v>5</v>
      </c>
    </row>
    <row r="13" spans="1:16" x14ac:dyDescent="0.25">
      <c r="A13">
        <v>0</v>
      </c>
      <c r="B13">
        <f t="shared" ref="B13:C17" si="0">100*B4/$C$3</f>
        <v>98.861047835990888</v>
      </c>
      <c r="C13">
        <f t="shared" si="0"/>
        <v>101.13895216400911</v>
      </c>
      <c r="D13">
        <f t="shared" ref="D13:E17" si="1">100*D4/$E$3</f>
        <v>100.16565433462175</v>
      </c>
      <c r="E13">
        <f t="shared" si="1"/>
        <v>99.834345665378237</v>
      </c>
      <c r="F13">
        <f t="shared" ref="F13:G17" si="2">100*F4/$G$3</f>
        <v>100.33112582781457</v>
      </c>
      <c r="G13">
        <f t="shared" si="2"/>
        <v>99.66887417218544</v>
      </c>
      <c r="J13">
        <v>0</v>
      </c>
      <c r="K13">
        <f t="shared" ref="K13:L17" si="3">100*K4/$L$3</f>
        <v>99.882903981264633</v>
      </c>
      <c r="L13">
        <f t="shared" si="3"/>
        <v>100.11709601873535</v>
      </c>
      <c r="M13">
        <f t="shared" ref="M13:N17" si="4">100*M4/$N$3</f>
        <v>101.10529377545085</v>
      </c>
      <c r="N13">
        <f t="shared" si="4"/>
        <v>98.894706224549154</v>
      </c>
      <c r="O13">
        <f t="shared" ref="O13:P17" si="5">100*O4/$P$3</f>
        <v>100.05963029218844</v>
      </c>
      <c r="P13">
        <f t="shared" si="5"/>
        <v>99.94036970781157</v>
      </c>
    </row>
    <row r="14" spans="1:16" x14ac:dyDescent="0.25">
      <c r="A14">
        <v>0.01</v>
      </c>
      <c r="B14">
        <f t="shared" si="0"/>
        <v>101.48063781321184</v>
      </c>
      <c r="C14">
        <f t="shared" si="0"/>
        <v>100.56947608200456</v>
      </c>
      <c r="D14">
        <f t="shared" si="1"/>
        <v>100.27609055770291</v>
      </c>
      <c r="E14">
        <f t="shared" si="1"/>
        <v>101.04914411927111</v>
      </c>
      <c r="F14">
        <f t="shared" si="2"/>
        <v>100.66225165562915</v>
      </c>
      <c r="G14">
        <f t="shared" si="2"/>
        <v>101.65562913907286</v>
      </c>
      <c r="J14">
        <v>0.01</v>
      </c>
      <c r="K14">
        <f t="shared" si="3"/>
        <v>99.531615925058546</v>
      </c>
      <c r="L14">
        <f t="shared" si="3"/>
        <v>102.10772833723652</v>
      </c>
      <c r="M14">
        <f t="shared" si="4"/>
        <v>95.287958115183258</v>
      </c>
      <c r="N14">
        <f t="shared" si="4"/>
        <v>100.29086678301337</v>
      </c>
      <c r="O14">
        <f t="shared" si="5"/>
        <v>102.20632081097197</v>
      </c>
      <c r="P14">
        <f t="shared" si="5"/>
        <v>100.77519379844962</v>
      </c>
    </row>
    <row r="15" spans="1:16" x14ac:dyDescent="0.25">
      <c r="A15">
        <v>0.1</v>
      </c>
      <c r="B15">
        <f t="shared" si="0"/>
        <v>100</v>
      </c>
      <c r="C15">
        <f t="shared" si="0"/>
        <v>94.533029612756266</v>
      </c>
      <c r="D15">
        <f t="shared" si="1"/>
        <v>98.619547211485354</v>
      </c>
      <c r="E15">
        <f t="shared" si="1"/>
        <v>98.177802319160676</v>
      </c>
      <c r="F15">
        <f t="shared" si="2"/>
        <v>98.233995584988975</v>
      </c>
      <c r="G15">
        <f t="shared" si="2"/>
        <v>98.454746136865353</v>
      </c>
      <c r="J15">
        <v>0.1</v>
      </c>
      <c r="K15">
        <f t="shared" si="3"/>
        <v>89.110070257611227</v>
      </c>
      <c r="L15">
        <f t="shared" si="3"/>
        <v>88.173302107728333</v>
      </c>
      <c r="M15">
        <f t="shared" si="4"/>
        <v>89.819662594531707</v>
      </c>
      <c r="N15">
        <f t="shared" si="4"/>
        <v>91.681210005817334</v>
      </c>
      <c r="O15">
        <f t="shared" si="5"/>
        <v>91.353607632677395</v>
      </c>
      <c r="P15">
        <f t="shared" si="5"/>
        <v>91.59212880143113</v>
      </c>
    </row>
    <row r="16" spans="1:16" x14ac:dyDescent="0.25">
      <c r="A16">
        <v>1</v>
      </c>
      <c r="B16">
        <f t="shared" si="0"/>
        <v>90.205011389521644</v>
      </c>
      <c r="C16">
        <f t="shared" si="0"/>
        <v>89.749430523917994</v>
      </c>
      <c r="D16">
        <f t="shared" si="1"/>
        <v>93.318608503589161</v>
      </c>
      <c r="E16">
        <f t="shared" si="1"/>
        <v>94.754279403644389</v>
      </c>
      <c r="F16">
        <f t="shared" si="2"/>
        <v>95.143487858719652</v>
      </c>
      <c r="G16">
        <f t="shared" si="2"/>
        <v>95.033112582781456</v>
      </c>
      <c r="J16">
        <v>1</v>
      </c>
      <c r="K16">
        <f t="shared" si="3"/>
        <v>68.384074941451985</v>
      </c>
      <c r="L16">
        <f t="shared" si="3"/>
        <v>65.573770491803273</v>
      </c>
      <c r="M16">
        <f t="shared" si="4"/>
        <v>70.855148342059337</v>
      </c>
      <c r="N16">
        <f t="shared" si="4"/>
        <v>68.295520651541594</v>
      </c>
      <c r="O16">
        <f t="shared" si="5"/>
        <v>71.91413237924867</v>
      </c>
      <c r="P16">
        <f t="shared" si="5"/>
        <v>70.602265951103163</v>
      </c>
    </row>
    <row r="17" spans="1:16" x14ac:dyDescent="0.25">
      <c r="A17">
        <v>10</v>
      </c>
      <c r="B17">
        <f t="shared" si="0"/>
        <v>84.851936218678816</v>
      </c>
      <c r="C17">
        <f t="shared" si="0"/>
        <v>88.154897494305246</v>
      </c>
      <c r="D17">
        <f t="shared" si="1"/>
        <v>90.447266703478746</v>
      </c>
      <c r="E17">
        <f t="shared" si="1"/>
        <v>91.882937603533946</v>
      </c>
      <c r="F17">
        <f t="shared" si="2"/>
        <v>92.4944812362031</v>
      </c>
      <c r="G17">
        <f t="shared" si="2"/>
        <v>91.169977924944817</v>
      </c>
      <c r="J17">
        <v>10</v>
      </c>
      <c r="K17">
        <f t="shared" si="3"/>
        <v>51.053864168618261</v>
      </c>
      <c r="L17">
        <f t="shared" si="3"/>
        <v>49.297423887587819</v>
      </c>
      <c r="M17">
        <f t="shared" si="4"/>
        <v>52.00698080279232</v>
      </c>
      <c r="N17">
        <f t="shared" si="4"/>
        <v>48.865619546247814</v>
      </c>
      <c r="O17">
        <f t="shared" si="5"/>
        <v>53.786523553965417</v>
      </c>
      <c r="P17">
        <f t="shared" si="5"/>
        <v>51.162790697674424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4BD49-A7AD-4385-ACFC-65579D76FC3B}">
  <dimension ref="A1:Z8"/>
  <sheetViews>
    <sheetView workbookViewId="0">
      <selection activeCell="W14" sqref="W14"/>
    </sheetView>
  </sheetViews>
  <sheetFormatPr defaultRowHeight="15" x14ac:dyDescent="0.25"/>
  <cols>
    <col min="19" max="19" width="9.7109375" bestFit="1" customWidth="1"/>
    <col min="20" max="20" width="15.140625" bestFit="1" customWidth="1"/>
    <col min="21" max="21" width="11.85546875" bestFit="1" customWidth="1"/>
    <col min="23" max="23" width="14.140625" bestFit="1" customWidth="1"/>
  </cols>
  <sheetData>
    <row r="1" spans="1:26" x14ac:dyDescent="0.25">
      <c r="A1" s="1" t="s">
        <v>7</v>
      </c>
    </row>
    <row r="3" spans="1:26" x14ac:dyDescent="0.25">
      <c r="A3" t="s">
        <v>0</v>
      </c>
      <c r="B3" t="s">
        <v>1</v>
      </c>
      <c r="D3" t="s">
        <v>2</v>
      </c>
      <c r="F3" t="s">
        <v>3</v>
      </c>
      <c r="I3" t="s">
        <v>4</v>
      </c>
      <c r="J3" t="s">
        <v>1</v>
      </c>
      <c r="L3" t="s">
        <v>2</v>
      </c>
      <c r="N3" t="s">
        <v>3</v>
      </c>
      <c r="R3" s="3" t="s">
        <v>9</v>
      </c>
      <c r="S3" s="3" t="s">
        <v>10</v>
      </c>
      <c r="T3" s="3" t="s">
        <v>11</v>
      </c>
      <c r="U3" s="3" t="s">
        <v>12</v>
      </c>
      <c r="V3" s="3" t="s">
        <v>13</v>
      </c>
      <c r="W3" s="3" t="s">
        <v>14</v>
      </c>
      <c r="X3" s="3" t="s">
        <v>15</v>
      </c>
      <c r="Y3" s="3" t="s">
        <v>16</v>
      </c>
      <c r="Z3" s="3" t="s">
        <v>17</v>
      </c>
    </row>
    <row r="4" spans="1:26" x14ac:dyDescent="0.25">
      <c r="A4">
        <v>0</v>
      </c>
      <c r="B4">
        <v>6.35</v>
      </c>
      <c r="C4">
        <v>7.38</v>
      </c>
      <c r="D4">
        <v>7.24</v>
      </c>
      <c r="E4">
        <v>6.6499999999999995</v>
      </c>
      <c r="F4">
        <v>6.99</v>
      </c>
      <c r="G4">
        <v>7.7399999999999993</v>
      </c>
      <c r="I4">
        <v>0</v>
      </c>
      <c r="J4">
        <v>10.96</v>
      </c>
      <c r="K4">
        <v>10.27</v>
      </c>
      <c r="L4">
        <v>11.26</v>
      </c>
      <c r="M4">
        <v>13.54</v>
      </c>
      <c r="N4">
        <v>14.33</v>
      </c>
      <c r="O4">
        <v>14.56</v>
      </c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>
        <v>0.01</v>
      </c>
      <c r="B5">
        <v>6.24</v>
      </c>
      <c r="C5">
        <v>6.38</v>
      </c>
      <c r="D5">
        <v>6.1499999999999995</v>
      </c>
      <c r="E5">
        <v>6.54</v>
      </c>
      <c r="F5">
        <v>6.7299999999999995</v>
      </c>
      <c r="G5">
        <v>5.9</v>
      </c>
      <c r="I5">
        <v>0.01</v>
      </c>
      <c r="J5">
        <v>11.080000000000002</v>
      </c>
      <c r="K5">
        <v>9.7799999999999994</v>
      </c>
      <c r="L5">
        <v>15.260000000000002</v>
      </c>
      <c r="M5">
        <v>11.48</v>
      </c>
      <c r="N5">
        <v>11.690000000000001</v>
      </c>
      <c r="O5">
        <v>13.09</v>
      </c>
      <c r="Q5">
        <v>0.01</v>
      </c>
      <c r="R5" s="2" t="s">
        <v>18</v>
      </c>
      <c r="S5" s="2">
        <v>2.5000000000000001E-5</v>
      </c>
      <c r="T5" s="2">
        <v>6.3230000000000004</v>
      </c>
      <c r="U5" s="2">
        <v>12.06</v>
      </c>
      <c r="V5" s="2">
        <v>-5.74</v>
      </c>
      <c r="W5" s="2">
        <v>0.78239999999999998</v>
      </c>
      <c r="X5" s="2">
        <v>7.3360000000000003</v>
      </c>
      <c r="Y5" s="2">
        <v>10</v>
      </c>
      <c r="Z5" s="2">
        <v>3.1000000000000001E-5</v>
      </c>
    </row>
    <row r="6" spans="1:26" x14ac:dyDescent="0.25">
      <c r="A6">
        <v>0.1</v>
      </c>
      <c r="B6">
        <v>7.76</v>
      </c>
      <c r="C6">
        <v>10.51</v>
      </c>
      <c r="D6">
        <v>8.6300000000000008</v>
      </c>
      <c r="E6">
        <v>8.8800000000000008</v>
      </c>
      <c r="F6">
        <v>8.99</v>
      </c>
      <c r="G6">
        <v>9.11</v>
      </c>
      <c r="I6">
        <v>0.1</v>
      </c>
      <c r="J6">
        <v>20.54</v>
      </c>
      <c r="K6">
        <v>21</v>
      </c>
      <c r="L6">
        <v>20.96</v>
      </c>
      <c r="M6">
        <v>19.329999999999998</v>
      </c>
      <c r="N6">
        <v>21.240000000000002</v>
      </c>
      <c r="O6">
        <v>20.86</v>
      </c>
      <c r="Q6">
        <v>0.1</v>
      </c>
      <c r="R6" s="2" t="s">
        <v>18</v>
      </c>
      <c r="S6" s="2" t="s">
        <v>19</v>
      </c>
      <c r="T6" s="2">
        <v>8.98</v>
      </c>
      <c r="U6" s="2">
        <v>20.66</v>
      </c>
      <c r="V6" s="2">
        <v>-11.68</v>
      </c>
      <c r="W6" s="2">
        <v>0.45989999999999998</v>
      </c>
      <c r="X6" s="2">
        <v>25.39</v>
      </c>
      <c r="Y6" s="2">
        <v>10</v>
      </c>
      <c r="Z6" s="2" t="s">
        <v>19</v>
      </c>
    </row>
    <row r="7" spans="1:26" x14ac:dyDescent="0.25">
      <c r="A7">
        <v>1</v>
      </c>
      <c r="B7">
        <v>13.61</v>
      </c>
      <c r="C7">
        <v>14.19</v>
      </c>
      <c r="D7">
        <v>12.639999999999999</v>
      </c>
      <c r="E7">
        <v>12.07</v>
      </c>
      <c r="F7">
        <v>11.479999999999999</v>
      </c>
      <c r="G7">
        <v>12.469999999999999</v>
      </c>
      <c r="I7">
        <v>1</v>
      </c>
      <c r="J7">
        <v>33.54</v>
      </c>
      <c r="K7">
        <v>38.5</v>
      </c>
      <c r="L7">
        <v>35.24</v>
      </c>
      <c r="M7">
        <v>37.619999999999997</v>
      </c>
      <c r="N7">
        <v>37.269999999999996</v>
      </c>
      <c r="O7">
        <v>38.07</v>
      </c>
      <c r="Q7">
        <v>1</v>
      </c>
      <c r="R7" s="2" t="s">
        <v>18</v>
      </c>
      <c r="S7" s="2" t="s">
        <v>19</v>
      </c>
      <c r="T7" s="2">
        <v>12.74</v>
      </c>
      <c r="U7" s="2">
        <v>36.71</v>
      </c>
      <c r="V7" s="2">
        <v>-23.96</v>
      </c>
      <c r="W7" s="2">
        <v>0.88290000000000002</v>
      </c>
      <c r="X7" s="2">
        <v>27.14</v>
      </c>
      <c r="Y7" s="2">
        <v>10</v>
      </c>
      <c r="Z7" s="2" t="s">
        <v>19</v>
      </c>
    </row>
    <row r="8" spans="1:26" x14ac:dyDescent="0.25">
      <c r="A8">
        <v>10</v>
      </c>
      <c r="B8">
        <v>18.610000000000003</v>
      </c>
      <c r="C8">
        <v>18.739999999999998</v>
      </c>
      <c r="D8">
        <v>15.280000000000001</v>
      </c>
      <c r="E8">
        <v>14.670000000000002</v>
      </c>
      <c r="F8">
        <v>14.94</v>
      </c>
      <c r="G8">
        <v>15.87</v>
      </c>
      <c r="I8">
        <v>10</v>
      </c>
      <c r="J8">
        <v>49.72</v>
      </c>
      <c r="K8">
        <v>49.54</v>
      </c>
      <c r="L8">
        <v>50.89</v>
      </c>
      <c r="M8">
        <v>52.96</v>
      </c>
      <c r="N8">
        <v>51.330000000000005</v>
      </c>
      <c r="O8">
        <v>53.2</v>
      </c>
      <c r="Q8">
        <v>10</v>
      </c>
      <c r="R8" s="2" t="s">
        <v>18</v>
      </c>
      <c r="S8" s="2" t="s">
        <v>19</v>
      </c>
      <c r="T8" s="2">
        <v>16.350000000000001</v>
      </c>
      <c r="U8" s="2">
        <v>51.27</v>
      </c>
      <c r="V8" s="2">
        <v>-34.92</v>
      </c>
      <c r="W8" s="2">
        <v>0.98540000000000005</v>
      </c>
      <c r="X8" s="2">
        <v>35.44</v>
      </c>
      <c r="Y8" s="2">
        <v>10</v>
      </c>
      <c r="Z8" s="2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2166-E4EE-40F4-9702-69CD50172FBF}">
  <dimension ref="A1:U15"/>
  <sheetViews>
    <sheetView tabSelected="1" workbookViewId="0">
      <selection activeCell="U32" sqref="U32"/>
    </sheetView>
  </sheetViews>
  <sheetFormatPr defaultRowHeight="15" x14ac:dyDescent="0.25"/>
  <cols>
    <col min="19" max="19" width="20" bestFit="1" customWidth="1"/>
    <col min="20" max="20" width="7.7109375" bestFit="1" customWidth="1"/>
    <col min="21" max="21" width="20.7109375" bestFit="1" customWidth="1"/>
  </cols>
  <sheetData>
    <row r="1" spans="1:21" x14ac:dyDescent="0.25">
      <c r="A1" s="1" t="s">
        <v>8</v>
      </c>
    </row>
    <row r="3" spans="1:21" x14ac:dyDescent="0.25">
      <c r="A3" t="s">
        <v>20</v>
      </c>
      <c r="H3" s="4" t="s">
        <v>24</v>
      </c>
      <c r="I3" s="4" t="s">
        <v>25</v>
      </c>
      <c r="K3" t="s">
        <v>21</v>
      </c>
      <c r="Q3" s="4" t="s">
        <v>24</v>
      </c>
      <c r="R3" s="4" t="s">
        <v>25</v>
      </c>
      <c r="S3" s="4" t="s">
        <v>26</v>
      </c>
      <c r="T3" s="4" t="s">
        <v>27</v>
      </c>
      <c r="U3" s="4" t="s">
        <v>28</v>
      </c>
    </row>
    <row r="4" spans="1:21" x14ac:dyDescent="0.25">
      <c r="A4">
        <v>0</v>
      </c>
      <c r="B4" s="6">
        <v>100</v>
      </c>
      <c r="C4" s="6">
        <v>100</v>
      </c>
      <c r="D4" s="6">
        <v>99.422632794457286</v>
      </c>
      <c r="E4" s="6">
        <v>100.57736720554273</v>
      </c>
      <c r="F4" s="6">
        <v>103.62017804154303</v>
      </c>
      <c r="G4" s="6">
        <v>96.379821958456972</v>
      </c>
      <c r="H4" s="2">
        <f>AVERAGE(B4:G4)</f>
        <v>100</v>
      </c>
      <c r="I4" s="2">
        <f>_xlfn.STDEV.P(B4:G4)</f>
        <v>2.116525607570618</v>
      </c>
      <c r="K4" s="6">
        <v>103.37078651685393</v>
      </c>
      <c r="L4" s="6">
        <v>96.629213483146046</v>
      </c>
      <c r="M4" s="6">
        <v>101.17501546072975</v>
      </c>
      <c r="N4" s="6">
        <v>98.824984539270275</v>
      </c>
      <c r="O4" s="6">
        <v>100</v>
      </c>
      <c r="P4" s="6">
        <v>100</v>
      </c>
      <c r="Q4" s="4">
        <f>AVERAGE(K4:P4)</f>
        <v>100</v>
      </c>
      <c r="R4" s="4">
        <f>_xlfn.STDEV.P(K4:P4)</f>
        <v>2.060975745867172</v>
      </c>
      <c r="S4" s="5">
        <f>100*(H4-Q4)/H4</f>
        <v>0</v>
      </c>
      <c r="T4" s="5">
        <f>SQRT((I4^2)+(R4^2))</f>
        <v>2.9542006825120937</v>
      </c>
      <c r="U4" s="4" t="e">
        <f>ABS(S4*(SQRT((T4/(H4-Q4))^2+(I4/H4)^2)))</f>
        <v>#DIV/0!</v>
      </c>
    </row>
    <row r="5" spans="1:21" x14ac:dyDescent="0.25">
      <c r="A5">
        <v>0.01</v>
      </c>
      <c r="B5" s="6">
        <v>90.975609756097555</v>
      </c>
      <c r="C5" s="6">
        <v>88.048780487804876</v>
      </c>
      <c r="D5" s="6">
        <v>86.836027713625867</v>
      </c>
      <c r="E5" s="6">
        <v>89.376443418013878</v>
      </c>
      <c r="F5" s="6">
        <v>94.243323442136514</v>
      </c>
      <c r="G5" s="6">
        <v>96.379821958456972</v>
      </c>
      <c r="H5" s="2">
        <f>AVERAGE(B5:G5)</f>
        <v>90.976667796022596</v>
      </c>
      <c r="I5" s="2">
        <f>_xlfn.STDEV.P(B5:G5)</f>
        <v>3.3700459337699074</v>
      </c>
      <c r="K5" s="6">
        <v>89.226701916721737</v>
      </c>
      <c r="L5" s="6">
        <v>87.508261731658948</v>
      </c>
      <c r="M5" s="6">
        <v>91.774891774891785</v>
      </c>
      <c r="N5" s="6">
        <v>91.403834260977135</v>
      </c>
      <c r="O5" s="6">
        <v>95.607235142118853</v>
      </c>
      <c r="P5" s="6">
        <v>105.16795865633075</v>
      </c>
      <c r="Q5" s="4">
        <f>AVERAGE(K5:P5)</f>
        <v>93.448147247116538</v>
      </c>
      <c r="R5" s="4">
        <f>_xlfn.STDEV.P(K5:P5)</f>
        <v>5.8036982473933012</v>
      </c>
      <c r="S5" s="5">
        <f>100*(H5-Q5)/H5</f>
        <v>-2.716608017162387</v>
      </c>
      <c r="T5" s="5">
        <f>SQRT((I5^2)+(R5^2))</f>
        <v>6.7111938537428024</v>
      </c>
      <c r="U5" s="4">
        <f>ABS(S5*(SQRT((T5/(H5-Q5))^2+(I5/H5)^2)))</f>
        <v>7.3775160539835607</v>
      </c>
    </row>
    <row r="6" spans="1:21" x14ac:dyDescent="0.25">
      <c r="A6">
        <v>0.1</v>
      </c>
      <c r="B6" s="6">
        <v>63.658536585365852</v>
      </c>
      <c r="C6" s="6">
        <v>59.512195121951223</v>
      </c>
      <c r="D6" s="6">
        <v>68.706697459584305</v>
      </c>
      <c r="E6" s="6">
        <v>61.54734411085451</v>
      </c>
      <c r="F6" s="6">
        <v>66.112759643916917</v>
      </c>
      <c r="G6" s="6">
        <v>61.36498516320475</v>
      </c>
      <c r="H6" s="2">
        <f>AVERAGE(B6:G6)</f>
        <v>63.483753014146259</v>
      </c>
      <c r="I6" s="2">
        <f>_xlfn.STDEV.P(B6:G6)</f>
        <v>3.1153785905372189</v>
      </c>
      <c r="K6" s="6">
        <v>54.857898215465958</v>
      </c>
      <c r="L6" s="6">
        <v>57.766027759418371</v>
      </c>
      <c r="M6" s="6">
        <v>60.606060606060609</v>
      </c>
      <c r="N6" s="6">
        <v>62.956091527520101</v>
      </c>
      <c r="O6" s="6">
        <v>63.178294573643406</v>
      </c>
      <c r="P6" s="6">
        <v>59.56072351421188</v>
      </c>
      <c r="Q6" s="4">
        <f>AVERAGE(K6:P6)</f>
        <v>59.820849366053388</v>
      </c>
      <c r="R6" s="4">
        <f>_xlfn.STDEV.P(K6:P6)</f>
        <v>2.9051557571969875</v>
      </c>
      <c r="S6" s="5">
        <f>100*(H6-Q6)/H6</f>
        <v>5.7698284587501583</v>
      </c>
      <c r="T6" s="5">
        <f>SQRT((I6^2)+(R6^2))</f>
        <v>4.2597551262898286</v>
      </c>
      <c r="U6" s="4">
        <f>ABS(S6*(SQRT((T6/(H6-Q6))^2+(I6/H6)^2)))</f>
        <v>6.7159640070568187</v>
      </c>
    </row>
    <row r="7" spans="1:21" x14ac:dyDescent="0.25">
      <c r="A7">
        <v>1</v>
      </c>
      <c r="B7" s="6">
        <v>42.31707317073171</v>
      </c>
      <c r="C7" s="6">
        <v>43.292682926829265</v>
      </c>
      <c r="D7" s="6">
        <v>43.302540415704392</v>
      </c>
      <c r="E7" s="6">
        <v>43.302540415704392</v>
      </c>
      <c r="F7" s="6">
        <v>44.154302670623153</v>
      </c>
      <c r="G7" s="6">
        <v>43.086053412462903</v>
      </c>
      <c r="H7" s="2">
        <f>AVERAGE(B7:G7)</f>
        <v>43.242532168675972</v>
      </c>
      <c r="I7" s="2">
        <f>_xlfn.STDEV.P(B7:G7)</f>
        <v>0.53572419586468789</v>
      </c>
      <c r="K7" s="6">
        <v>26.834104428288168</v>
      </c>
      <c r="L7" s="6">
        <v>28.552544613350957</v>
      </c>
      <c r="M7" s="6">
        <v>34.137291280148425</v>
      </c>
      <c r="N7" s="6">
        <v>39.084724799010516</v>
      </c>
      <c r="O7" s="6">
        <v>31.782945736434105</v>
      </c>
      <c r="P7" s="6">
        <v>32.299741602067179</v>
      </c>
      <c r="Q7" s="4">
        <f>AVERAGE(K7:P7)</f>
        <v>32.115225409883223</v>
      </c>
      <c r="R7" s="4">
        <f>_xlfn.STDEV.P(K7:P7)</f>
        <v>3.9452516059503933</v>
      </c>
      <c r="S7" s="5">
        <f>100*(H7-Q7)/H7</f>
        <v>25.732320011669319</v>
      </c>
      <c r="T7" s="5">
        <f>SQRT((I7^2)+(R7^2))</f>
        <v>3.9814583569703479</v>
      </c>
      <c r="U7" s="4">
        <f>ABS(S7*(SQRT((T7/(H7-Q7))^2+(I7/H7)^2)))</f>
        <v>9.2127911565355856</v>
      </c>
    </row>
    <row r="8" spans="1:21" x14ac:dyDescent="0.25">
      <c r="A8">
        <v>10</v>
      </c>
      <c r="B8" s="6">
        <v>36.097560975609753</v>
      </c>
      <c r="C8" s="6">
        <v>31.341463414634145</v>
      </c>
      <c r="D8" s="6">
        <v>34.41108545034642</v>
      </c>
      <c r="E8" s="6">
        <v>31.986143187066975</v>
      </c>
      <c r="F8" s="6">
        <v>35.014836795252222</v>
      </c>
      <c r="G8" s="6">
        <v>33.82789317507418</v>
      </c>
      <c r="H8" s="2">
        <f>AVERAGE(B8:G8)</f>
        <v>33.779830499663952</v>
      </c>
      <c r="I8" s="2">
        <f>_xlfn.STDEV.P(B8:G8)</f>
        <v>1.6563441751604369</v>
      </c>
      <c r="K8" s="6">
        <v>18.241903502974221</v>
      </c>
      <c r="L8" s="6">
        <v>20.753469927296759</v>
      </c>
      <c r="M8" s="6">
        <v>22.881880024737168</v>
      </c>
      <c r="N8" s="6">
        <v>17.810760667903526</v>
      </c>
      <c r="O8" s="6">
        <v>22.093023255813954</v>
      </c>
      <c r="P8" s="6">
        <v>18.34625322997416</v>
      </c>
      <c r="Q8" s="4">
        <f>AVERAGE(K8:P8)</f>
        <v>20.021215101449965</v>
      </c>
      <c r="R8" s="4">
        <f>_xlfn.STDEV.P(K8:P8)</f>
        <v>1.9945570017735752</v>
      </c>
      <c r="S8" s="5">
        <f>100*(H8-Q8)/H8</f>
        <v>40.730267721002512</v>
      </c>
      <c r="T8" s="5">
        <f>SQRT((I8^2)+(R8^2))</f>
        <v>2.5926306447143412</v>
      </c>
      <c r="U8" s="4">
        <f>ABS(S8*(SQRT((T8/(H8-Q8))^2+(I8/H8)^2)))</f>
        <v>7.9306701902417691</v>
      </c>
    </row>
    <row r="9" spans="1:21" x14ac:dyDescent="0.25">
      <c r="B9" s="6"/>
      <c r="C9" s="6"/>
      <c r="D9" s="6"/>
      <c r="E9" s="6"/>
      <c r="F9" s="6"/>
      <c r="G9" s="6"/>
      <c r="H9" s="2"/>
      <c r="I9" s="2"/>
      <c r="K9" s="6"/>
      <c r="L9" s="6"/>
      <c r="M9" s="6"/>
      <c r="N9" s="6"/>
      <c r="O9" s="6"/>
      <c r="P9" s="6"/>
      <c r="Q9" s="4"/>
      <c r="R9" s="4"/>
      <c r="S9" s="5"/>
      <c r="T9" s="5"/>
      <c r="U9" s="4"/>
    </row>
    <row r="10" spans="1:21" x14ac:dyDescent="0.25">
      <c r="A10" t="s">
        <v>22</v>
      </c>
      <c r="B10" s="6"/>
      <c r="C10" s="6"/>
      <c r="D10" s="6"/>
      <c r="E10" s="6"/>
      <c r="F10" s="6"/>
      <c r="G10" s="6"/>
      <c r="H10" s="2"/>
      <c r="I10" s="2"/>
      <c r="K10" s="6" t="s">
        <v>23</v>
      </c>
      <c r="L10" s="6"/>
      <c r="M10" s="6"/>
      <c r="N10" s="6"/>
      <c r="O10" s="6"/>
      <c r="P10" s="6"/>
      <c r="Q10" s="4"/>
      <c r="R10" s="4"/>
      <c r="S10" s="5"/>
      <c r="T10" s="5"/>
      <c r="U10" s="4"/>
    </row>
    <row r="11" spans="1:21" x14ac:dyDescent="0.25">
      <c r="A11">
        <v>0</v>
      </c>
      <c r="B11" s="6">
        <v>98.861047835990888</v>
      </c>
      <c r="C11" s="6">
        <v>101.13895216400911</v>
      </c>
      <c r="D11" s="6">
        <v>100.16565433462175</v>
      </c>
      <c r="E11" s="6">
        <v>99.834345665378237</v>
      </c>
      <c r="F11" s="6">
        <v>100.33112582781457</v>
      </c>
      <c r="G11" s="6">
        <v>99.66887417218544</v>
      </c>
      <c r="H11" s="2">
        <f>AVERAGE(B11:G11)</f>
        <v>100</v>
      </c>
      <c r="I11" s="2">
        <f>_xlfn.STDEV.P(B11:G11)</f>
        <v>0.69144720317266406</v>
      </c>
      <c r="K11" s="6">
        <v>99.882903981264633</v>
      </c>
      <c r="L11" s="6">
        <v>100.11709601873535</v>
      </c>
      <c r="M11" s="6">
        <v>101.10529377545085</v>
      </c>
      <c r="N11" s="6">
        <v>98.894706224549154</v>
      </c>
      <c r="O11" s="6">
        <v>100.05963029218844</v>
      </c>
      <c r="P11" s="6">
        <v>99.94036970781157</v>
      </c>
      <c r="Q11" s="4">
        <f>AVERAGE(K11:P11)</f>
        <v>100</v>
      </c>
      <c r="R11" s="4">
        <f>_xlfn.STDEV.P(K11:P11)</f>
        <v>0.64263560939839404</v>
      </c>
      <c r="S11" s="5">
        <f>100*(H11-Q11)/H11</f>
        <v>0</v>
      </c>
      <c r="T11" s="5">
        <f>SQRT((I11^2)+(R11^2))</f>
        <v>0.94397021205234255</v>
      </c>
      <c r="U11" s="4" t="e">
        <f>ABS(S11*(SQRT((T11/(H11-Q11))^2+(I11/H11)^2)))</f>
        <v>#DIV/0!</v>
      </c>
    </row>
    <row r="12" spans="1:21" x14ac:dyDescent="0.25">
      <c r="A12">
        <v>0.01</v>
      </c>
      <c r="B12" s="6">
        <v>101.48063781321184</v>
      </c>
      <c r="C12" s="6">
        <v>100.56947608200456</v>
      </c>
      <c r="D12" s="6">
        <v>100.27609055770291</v>
      </c>
      <c r="E12" s="6">
        <v>101.04914411927111</v>
      </c>
      <c r="F12" s="6">
        <v>100.66225165562915</v>
      </c>
      <c r="G12" s="6">
        <v>101.65562913907286</v>
      </c>
      <c r="H12" s="2">
        <f>AVERAGE(B12:G12)</f>
        <v>100.94887156114874</v>
      </c>
      <c r="I12" s="2">
        <f>_xlfn.STDEV.P(B12:G12)</f>
        <v>0.49515357636654556</v>
      </c>
      <c r="K12" s="6">
        <v>99.531615925058546</v>
      </c>
      <c r="L12" s="6">
        <v>102.10772833723652</v>
      </c>
      <c r="M12" s="6">
        <v>95.287958115183258</v>
      </c>
      <c r="N12" s="6">
        <v>100.29086678301337</v>
      </c>
      <c r="O12" s="6">
        <v>102.20632081097197</v>
      </c>
      <c r="P12" s="6">
        <v>100.77519379844962</v>
      </c>
      <c r="Q12" s="4">
        <f>AVERAGE(K12:P12)</f>
        <v>100.03328062831889</v>
      </c>
      <c r="R12" s="4">
        <f>_xlfn.STDEV.P(K12:P12)</f>
        <v>2.324219436704555</v>
      </c>
      <c r="S12" s="5">
        <f>100*(H12-Q12)/H12</f>
        <v>0.90698481188591962</v>
      </c>
      <c r="T12" s="5">
        <f>SQRT((I12^2)+(R12^2))</f>
        <v>2.3763781378694384</v>
      </c>
      <c r="U12" s="4">
        <f>ABS(S12*(SQRT((T12/(H12-Q12))^2+(I12/H12)^2)))</f>
        <v>2.35404551305465</v>
      </c>
    </row>
    <row r="13" spans="1:21" x14ac:dyDescent="0.25">
      <c r="A13">
        <v>0.1</v>
      </c>
      <c r="B13" s="6">
        <v>100</v>
      </c>
      <c r="C13" s="6">
        <v>94.533029612756266</v>
      </c>
      <c r="D13" s="6">
        <v>98.619547211485354</v>
      </c>
      <c r="E13" s="6">
        <v>98.177802319160676</v>
      </c>
      <c r="F13" s="6">
        <v>98.233995584988975</v>
      </c>
      <c r="G13" s="6">
        <v>98.454746136865353</v>
      </c>
      <c r="H13" s="2">
        <f>AVERAGE(B13:G13)</f>
        <v>98.003186810876102</v>
      </c>
      <c r="I13" s="2">
        <f>_xlfn.STDEV.P(B13:G13)</f>
        <v>1.6681738082001574</v>
      </c>
      <c r="K13" s="6">
        <v>89.110070257611227</v>
      </c>
      <c r="L13" s="6">
        <v>88.173302107728333</v>
      </c>
      <c r="M13" s="6">
        <v>89.819662594531707</v>
      </c>
      <c r="N13" s="6">
        <v>91.681210005817334</v>
      </c>
      <c r="O13" s="6">
        <v>91.353607632677395</v>
      </c>
      <c r="P13" s="6">
        <v>91.59212880143113</v>
      </c>
      <c r="Q13" s="4">
        <f>AVERAGE(K13:P13)</f>
        <v>90.288330233299519</v>
      </c>
      <c r="R13" s="4">
        <f>_xlfn.STDEV.P(K13:P13)</f>
        <v>1.3451214692653195</v>
      </c>
      <c r="S13" s="5">
        <f>100*(H13-Q13)/H13</f>
        <v>7.8720466432020268</v>
      </c>
      <c r="T13" s="5">
        <f>SQRT((I13^2)+(R13^2))</f>
        <v>2.1429315484736109</v>
      </c>
      <c r="U13" s="4">
        <f>ABS(S13*(SQRT((T13/(H13-Q13))^2+(I13/H13)^2)))</f>
        <v>2.1906955198080813</v>
      </c>
    </row>
    <row r="14" spans="1:21" x14ac:dyDescent="0.25">
      <c r="A14">
        <v>1</v>
      </c>
      <c r="B14" s="6">
        <v>90.205011389521644</v>
      </c>
      <c r="C14" s="6">
        <v>89.749430523917994</v>
      </c>
      <c r="D14" s="6">
        <v>93.318608503589161</v>
      </c>
      <c r="E14" s="6">
        <v>94.754279403644389</v>
      </c>
      <c r="F14" s="6">
        <v>95.143487858719652</v>
      </c>
      <c r="G14" s="6">
        <v>95.033112582781456</v>
      </c>
      <c r="H14" s="2">
        <f>AVERAGE(B14:G14)</f>
        <v>93.033988377029047</v>
      </c>
      <c r="I14" s="2">
        <f>_xlfn.STDEV.P(B14:G14)</f>
        <v>2.2464166492532964</v>
      </c>
      <c r="K14" s="6">
        <v>68.384074941451985</v>
      </c>
      <c r="L14" s="6">
        <v>65.573770491803273</v>
      </c>
      <c r="M14" s="6">
        <v>70.855148342059337</v>
      </c>
      <c r="N14" s="6">
        <v>68.295520651541594</v>
      </c>
      <c r="O14" s="6">
        <v>71.91413237924867</v>
      </c>
      <c r="P14" s="6">
        <v>70.602265951103163</v>
      </c>
      <c r="Q14" s="4">
        <f>AVERAGE(K14:P14)</f>
        <v>69.270818792868013</v>
      </c>
      <c r="R14" s="4">
        <f>_xlfn.STDEV.P(K14:P14)</f>
        <v>2.1085400017730431</v>
      </c>
      <c r="S14" s="5">
        <f>100*(H14-Q14)/H14</f>
        <v>25.542460340256014</v>
      </c>
      <c r="T14" s="5">
        <f>SQRT((I14^2)+(R14^2))</f>
        <v>3.0809623011519425</v>
      </c>
      <c r="U14" s="4">
        <f>ABS(S14*(SQRT((T14/(H14-Q14))^2+(I14/H14)^2)))</f>
        <v>3.3685940758970938</v>
      </c>
    </row>
    <row r="15" spans="1:21" x14ac:dyDescent="0.25">
      <c r="A15">
        <v>10</v>
      </c>
      <c r="B15" s="6">
        <v>84.851936218678816</v>
      </c>
      <c r="C15" s="6">
        <v>88.154897494305246</v>
      </c>
      <c r="D15" s="6">
        <v>90.447266703478746</v>
      </c>
      <c r="E15" s="6">
        <v>91.882937603533946</v>
      </c>
      <c r="F15" s="6">
        <v>92.4944812362031</v>
      </c>
      <c r="G15" s="6">
        <v>91.169977924944817</v>
      </c>
      <c r="H15" s="2">
        <f>AVERAGE(B15:G15)</f>
        <v>89.833582863524114</v>
      </c>
      <c r="I15" s="2">
        <f>_xlfn.STDEV.P(B15:G15)</f>
        <v>2.6165365937521767</v>
      </c>
      <c r="K15" s="6">
        <v>51.053864168618261</v>
      </c>
      <c r="L15" s="6">
        <v>49.297423887587819</v>
      </c>
      <c r="M15" s="6">
        <v>52.00698080279232</v>
      </c>
      <c r="N15" s="6">
        <v>48.865619546247814</v>
      </c>
      <c r="O15" s="6">
        <v>53.786523553965417</v>
      </c>
      <c r="P15" s="6">
        <v>51.162790697674424</v>
      </c>
      <c r="Q15" s="4">
        <f>AVERAGE(K15:P15)</f>
        <v>51.028867109481013</v>
      </c>
      <c r="R15" s="4">
        <f>_xlfn.STDEV.P(K15:P15)</f>
        <v>1.6460797618262517</v>
      </c>
      <c r="S15" s="5">
        <f>100*(H15-Q15)/H15</f>
        <v>43.196224081361123</v>
      </c>
      <c r="T15" s="5">
        <f>SQRT((I15^2)+(R15^2))</f>
        <v>3.0912525501385701</v>
      </c>
      <c r="U15" s="4">
        <f>ABS(S15*(SQRT((T15/(H15-Q15))^2+(I15/H15)^2)))</f>
        <v>3.663882908540316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SW620 DR4 agonist viability</vt:lpstr>
      <vt:lpstr>SW620 DR4 %apoptosis</vt:lpstr>
      <vt:lpstr>TRAIL sensitization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Greenlee</dc:creator>
  <cp:lastModifiedBy>Joshua Greenlee</cp:lastModifiedBy>
  <dcterms:created xsi:type="dcterms:W3CDTF">2021-05-18T03:56:52Z</dcterms:created>
  <dcterms:modified xsi:type="dcterms:W3CDTF">2021-07-09T16:01:07Z</dcterms:modified>
</cp:coreProperties>
</file>