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Abstracts and Publications\eLife Source Data\"/>
    </mc:Choice>
  </mc:AlternateContent>
  <xr:revisionPtr revIDLastSave="0" documentId="13_ncr:1_{E62A7B0E-9F7A-4645-B71F-8A26A0DA6C6C}" xr6:coauthVersionLast="47" xr6:coauthVersionMax="47" xr10:uidLastSave="{00000000-0000-0000-0000-000000000000}"/>
  <bookViews>
    <workbookView xWindow="-120" yWindow="-120" windowWidth="29040" windowHeight="15840" xr2:uid="{602952C9-8704-417D-B02C-4B461B70BE4C}"/>
  </bookViews>
  <sheets>
    <sheet name="CTC normalized viabilty" sheetId="1" r:id="rId1"/>
    <sheet name="By met location" sheetId="2" r:id="rId2"/>
    <sheet name="By treatme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  <c r="D11" i="3"/>
  <c r="G10" i="3"/>
  <c r="D10" i="3"/>
  <c r="D19" i="3" s="1"/>
  <c r="G9" i="3"/>
  <c r="D9" i="3"/>
  <c r="M8" i="3"/>
  <c r="G8" i="3"/>
  <c r="D8" i="3"/>
  <c r="M7" i="3"/>
  <c r="J7" i="3"/>
  <c r="G7" i="3"/>
  <c r="D7" i="3"/>
  <c r="M6" i="3"/>
  <c r="J6" i="3"/>
  <c r="G6" i="3"/>
  <c r="D6" i="3"/>
  <c r="M5" i="3"/>
  <c r="J5" i="3"/>
  <c r="J19" i="3" s="1"/>
  <c r="G5" i="3"/>
  <c r="G19" i="3" s="1"/>
  <c r="D5" i="3"/>
  <c r="S9" i="2"/>
  <c r="J9" i="2"/>
  <c r="G9" i="2"/>
  <c r="S8" i="2"/>
  <c r="P8" i="2"/>
  <c r="J8" i="2"/>
  <c r="G8" i="2"/>
  <c r="S7" i="2"/>
  <c r="P7" i="2"/>
  <c r="M7" i="2"/>
  <c r="J7" i="2"/>
  <c r="G7" i="2"/>
  <c r="S6" i="2"/>
  <c r="P6" i="2"/>
  <c r="P17" i="2" s="1"/>
  <c r="M6" i="2"/>
  <c r="J6" i="2"/>
  <c r="G6" i="2"/>
  <c r="D6" i="2"/>
  <c r="D16" i="2" s="1"/>
  <c r="S5" i="2"/>
  <c r="M5" i="2"/>
  <c r="J5" i="2"/>
  <c r="G5" i="2"/>
  <c r="D5" i="2"/>
  <c r="Z8" i="1"/>
  <c r="Y8" i="1"/>
  <c r="X8" i="1"/>
  <c r="Z7" i="1"/>
  <c r="Y7" i="1"/>
  <c r="X7" i="1"/>
  <c r="Z6" i="1"/>
  <c r="Y6" i="1"/>
  <c r="X6" i="1"/>
  <c r="Z5" i="1"/>
  <c r="Y5" i="1"/>
  <c r="X5" i="1"/>
  <c r="M19" i="3" l="1"/>
  <c r="D17" i="3"/>
  <c r="D18" i="3"/>
  <c r="G17" i="3"/>
  <c r="G18" i="3"/>
  <c r="J17" i="3"/>
  <c r="J18" i="3"/>
  <c r="M17" i="3"/>
  <c r="M18" i="3"/>
  <c r="M16" i="2"/>
  <c r="J16" i="2"/>
  <c r="J17" i="2"/>
  <c r="D17" i="2"/>
  <c r="S17" i="2"/>
  <c r="P16" i="2"/>
  <c r="G17" i="2"/>
  <c r="J15" i="2"/>
  <c r="M15" i="2"/>
  <c r="G16" i="2"/>
  <c r="S16" i="2"/>
  <c r="M17" i="2"/>
  <c r="D15" i="2"/>
  <c r="P15" i="2"/>
  <c r="G15" i="2"/>
  <c r="S15" i="2"/>
</calcChain>
</file>

<file path=xl/sharedStrings.xml><?xml version="1.0" encoding="utf-8"?>
<sst xmlns="http://schemas.openxmlformats.org/spreadsheetml/2006/main" count="136" uniqueCount="88">
  <si>
    <t>Patient</t>
  </si>
  <si>
    <t>P01-2</t>
  </si>
  <si>
    <t>P06-2</t>
  </si>
  <si>
    <t>P06-3</t>
  </si>
  <si>
    <t>P07-2</t>
  </si>
  <si>
    <t>P07-3</t>
  </si>
  <si>
    <t>P09-2</t>
  </si>
  <si>
    <t>P12-2</t>
  </si>
  <si>
    <t>P12-3</t>
  </si>
  <si>
    <t>Avg</t>
  </si>
  <si>
    <t>STD</t>
  </si>
  <si>
    <t>N</t>
  </si>
  <si>
    <t>Control Liposomes</t>
  </si>
  <si>
    <t>TRAIL Liposomes</t>
  </si>
  <si>
    <t>soluble TRAIL</t>
  </si>
  <si>
    <t>Oxaliplatin</t>
  </si>
  <si>
    <t>01-1A</t>
  </si>
  <si>
    <t>02-1A</t>
  </si>
  <si>
    <t>04-1A</t>
  </si>
  <si>
    <t>05-1A</t>
  </si>
  <si>
    <t>06-1A</t>
  </si>
  <si>
    <t>07-1A</t>
  </si>
  <si>
    <t>08-1A</t>
  </si>
  <si>
    <t>09-1A</t>
  </si>
  <si>
    <t>10-1A</t>
  </si>
  <si>
    <t>11-1A</t>
  </si>
  <si>
    <t>12-1A</t>
  </si>
  <si>
    <t>13-1A</t>
  </si>
  <si>
    <t>15-1A</t>
  </si>
  <si>
    <t>Figure 7 (related to panel B)</t>
  </si>
  <si>
    <t>Percent viable CTCs</t>
  </si>
  <si>
    <t>Number of families</t>
  </si>
  <si>
    <t>Number of comparisons per family</t>
  </si>
  <si>
    <t>Alpha</t>
  </si>
  <si>
    <t>Tukey's multiple comparisons test</t>
  </si>
  <si>
    <t>Mean Diff.</t>
  </si>
  <si>
    <t>95.00% CI of diff.</t>
  </si>
  <si>
    <t>Below threshold?</t>
  </si>
  <si>
    <t>Summary</t>
  </si>
  <si>
    <t>Naked vs. EST Liposomes</t>
  </si>
  <si>
    <t>35.87 to 77.76</t>
  </si>
  <si>
    <t>Yes</t>
  </si>
  <si>
    <t>****</t>
  </si>
  <si>
    <t>A-B</t>
  </si>
  <si>
    <t>Naked vs. Soluble</t>
  </si>
  <si>
    <t>2.169 to 44.06</t>
  </si>
  <si>
    <t>*</t>
  </si>
  <si>
    <t>A-C</t>
  </si>
  <si>
    <t>Naked vs. Oxaliplatin</t>
  </si>
  <si>
    <t>-7.272 to 34.62</t>
  </si>
  <si>
    <t>No</t>
  </si>
  <si>
    <t>ns</t>
  </si>
  <si>
    <t>A-D</t>
  </si>
  <si>
    <t>EST Liposomes vs. Soluble</t>
  </si>
  <si>
    <t>-54.65 to -12.75</t>
  </si>
  <si>
    <t>***</t>
  </si>
  <si>
    <t>B-C</t>
  </si>
  <si>
    <t>EST Liposomes vs. Oxaliplatin</t>
  </si>
  <si>
    <t>-64.09 to -22.19</t>
  </si>
  <si>
    <t>B-D</t>
  </si>
  <si>
    <t>Soluble vs. Oxaliplatin</t>
  </si>
  <si>
    <t>-30.39 to 11.51</t>
  </si>
  <si>
    <t>C-D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</si>
  <si>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</si>
  <si>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</si>
  <si>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</si>
  <si>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</si>
  <si>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</si>
  <si>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</si>
  <si>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</si>
  <si>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</si>
  <si>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t>Metastatic Location</t>
  </si>
  <si>
    <t>LN</t>
  </si>
  <si>
    <t>Lungs</t>
  </si>
  <si>
    <t>Liver</t>
  </si>
  <si>
    <t xml:space="preserve">Peritoneal Carcinamotosis </t>
  </si>
  <si>
    <t>Liver and Lung</t>
  </si>
  <si>
    <t>Bone</t>
  </si>
  <si>
    <t>Patients</t>
  </si>
  <si>
    <t>reduction</t>
  </si>
  <si>
    <t>Figure 7 (related to panel D)</t>
  </si>
  <si>
    <t>Reduction in CTCs</t>
  </si>
  <si>
    <t>Chemotherapy undergoing (durring draw)</t>
  </si>
  <si>
    <t>FOLFIRI (with or without avastin)</t>
  </si>
  <si>
    <t>FOLFOX (with or without avastin)</t>
  </si>
  <si>
    <t>Capecitabine+Oxaliplatin</t>
  </si>
  <si>
    <t>Inhibitors (Kinase/EGFR/Checkpoint)</t>
  </si>
  <si>
    <t>Figure 7 (related to panel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</si>
</sst>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2" fontId="0" fillId="0" borderId="0" xfId="0" applyNumberFormat="1"/>
    <xf numFmtId="0" fontId="0" fillId="0" borderId="1" xfId="0" applyBorder="1"/>
    <xf numFmtId="0" fontId="0" fillId="0" borderId="0" xfId="0" applyAlignment="1"/>
    <xf numFmtId="0" fontId="0" fillId="0" borderId="0" xfId="0" applyAlignment="1">
      <alignment horizontal="center"/>
    </xf>
    <xf numFmtId="2" fontId="2" fillId="0" borderId="0" xfId="0" applyNumberFormat="1" applyFont="1"/>
    <xf numFmtId="16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8A1E8-945E-424F-A7A9-CAE637D2FBEF}">
  <dimension ref="A1:AJ22"/>
  <sheetViews>
    <sheetView tabSelected="1" workbookViewId="0">
      <selection activeCell="N13" sqref="N13"/>
    </sheetView>
  </sheetViews>
  <sheetFormatPr defaultRowHeight="15" x14ac:dyDescent="0.25"/>
  <cols>
    <col min="1" max="1" width="17.7109375" bestFit="1" customWidth="1"/>
    <col min="28" max="28" width="29.85546875" bestFit="1" customWidth="1"/>
    <col min="29" max="29" width="9.28515625" bestFit="1" customWidth="1"/>
    <col min="30" max="30" width="15.140625" bestFit="1" customWidth="1"/>
    <col min="31" max="31" width="15.28515625" bestFit="1" customWidth="1"/>
  </cols>
  <sheetData>
    <row r="1" spans="1:36" x14ac:dyDescent="0.25">
      <c r="A1" s="1" t="s">
        <v>29</v>
      </c>
    </row>
    <row r="2" spans="1:36" x14ac:dyDescent="0.25">
      <c r="A2" s="1"/>
    </row>
    <row r="3" spans="1:36" x14ac:dyDescent="0.25">
      <c r="A3" s="1" t="s">
        <v>30</v>
      </c>
    </row>
    <row r="4" spans="1:36" x14ac:dyDescent="0.25">
      <c r="A4" t="s">
        <v>0</v>
      </c>
      <c r="B4" t="s">
        <v>16</v>
      </c>
      <c r="C4" t="s">
        <v>1</v>
      </c>
      <c r="D4" t="s">
        <v>17</v>
      </c>
      <c r="E4" t="s">
        <v>18</v>
      </c>
      <c r="F4" t="s">
        <v>19</v>
      </c>
      <c r="G4" t="s">
        <v>20</v>
      </c>
      <c r="H4" t="s">
        <v>2</v>
      </c>
      <c r="I4" t="s">
        <v>3</v>
      </c>
      <c r="J4" t="s">
        <v>21</v>
      </c>
      <c r="K4" t="s">
        <v>4</v>
      </c>
      <c r="L4" t="s">
        <v>5</v>
      </c>
      <c r="M4" t="s">
        <v>22</v>
      </c>
      <c r="N4" t="s">
        <v>23</v>
      </c>
      <c r="O4" t="s">
        <v>6</v>
      </c>
      <c r="P4" t="s">
        <v>24</v>
      </c>
      <c r="Q4" t="s">
        <v>25</v>
      </c>
      <c r="R4" t="s">
        <v>26</v>
      </c>
      <c r="S4" t="s">
        <v>7</v>
      </c>
      <c r="T4" t="s">
        <v>8</v>
      </c>
      <c r="U4" t="s">
        <v>27</v>
      </c>
      <c r="V4" t="s">
        <v>28</v>
      </c>
      <c r="X4" t="s">
        <v>9</v>
      </c>
      <c r="Y4" t="s">
        <v>10</v>
      </c>
      <c r="Z4" t="s">
        <v>11</v>
      </c>
      <c r="AB4" s="3" t="s">
        <v>31</v>
      </c>
      <c r="AC4" s="2">
        <v>1</v>
      </c>
      <c r="AD4" s="2"/>
      <c r="AE4" s="2"/>
      <c r="AF4" s="2"/>
      <c r="AG4" s="2"/>
      <c r="AH4" s="2"/>
      <c r="AI4" s="2"/>
      <c r="AJ4" s="2"/>
    </row>
    <row r="5" spans="1:36" x14ac:dyDescent="0.25">
      <c r="A5" t="s">
        <v>12</v>
      </c>
      <c r="B5">
        <v>100.00000000000001</v>
      </c>
      <c r="C5">
        <v>99.999999999999986</v>
      </c>
      <c r="D5">
        <v>100</v>
      </c>
      <c r="E5">
        <v>100</v>
      </c>
      <c r="F5">
        <v>100</v>
      </c>
      <c r="G5">
        <v>100</v>
      </c>
      <c r="H5">
        <v>100</v>
      </c>
      <c r="I5">
        <v>100.00000000000001</v>
      </c>
      <c r="J5">
        <v>100</v>
      </c>
      <c r="K5">
        <v>100</v>
      </c>
      <c r="L5">
        <v>100</v>
      </c>
      <c r="M5">
        <v>100</v>
      </c>
      <c r="N5">
        <v>100</v>
      </c>
      <c r="O5">
        <v>100</v>
      </c>
      <c r="P5">
        <v>100</v>
      </c>
      <c r="Q5">
        <v>100.00000000000001</v>
      </c>
      <c r="R5">
        <v>100.00000000000001</v>
      </c>
      <c r="S5">
        <v>100</v>
      </c>
      <c r="T5">
        <v>100</v>
      </c>
      <c r="U5">
        <v>100</v>
      </c>
      <c r="V5">
        <v>100</v>
      </c>
      <c r="X5">
        <f>AVERAGE(B5:V5)</f>
        <v>100</v>
      </c>
      <c r="Y5">
        <f>_xlfn.STDEV.P(B5:V5)</f>
        <v>6.9341870766133212E-15</v>
      </c>
      <c r="Z5">
        <f>COUNT(B5:V5)</f>
        <v>21</v>
      </c>
      <c r="AB5" s="3" t="s">
        <v>32</v>
      </c>
      <c r="AC5" s="2">
        <v>6</v>
      </c>
      <c r="AD5" s="2"/>
      <c r="AE5" s="2"/>
      <c r="AF5" s="2"/>
      <c r="AG5" s="2"/>
      <c r="AH5" s="2"/>
      <c r="AI5" s="2"/>
      <c r="AJ5" s="2"/>
    </row>
    <row r="6" spans="1:36" x14ac:dyDescent="0.25">
      <c r="A6" t="s">
        <v>13</v>
      </c>
      <c r="B6">
        <v>50.909090909090907</v>
      </c>
      <c r="C6">
        <v>85.454545454545453</v>
      </c>
      <c r="D6">
        <v>24.107142857142861</v>
      </c>
      <c r="E6">
        <v>26.25954198473282</v>
      </c>
      <c r="F6">
        <v>67.307692307692307</v>
      </c>
      <c r="G6">
        <v>45.128205128205138</v>
      </c>
      <c r="H6">
        <v>18.032786885245905</v>
      </c>
      <c r="I6">
        <v>19.047619047619047</v>
      </c>
      <c r="J6">
        <v>35.593220338983052</v>
      </c>
      <c r="K6">
        <v>75.242718446601941</v>
      </c>
      <c r="L6">
        <v>43.103448275862064</v>
      </c>
      <c r="M6">
        <v>41.47727272727272</v>
      </c>
      <c r="N6">
        <v>37.5</v>
      </c>
      <c r="O6">
        <v>30.701754385964907</v>
      </c>
      <c r="P6">
        <v>0</v>
      </c>
      <c r="Q6">
        <v>0</v>
      </c>
      <c r="R6">
        <v>67.1077504725898</v>
      </c>
      <c r="S6">
        <v>64.80446927374301</v>
      </c>
      <c r="T6">
        <v>72.030651340996158</v>
      </c>
      <c r="U6">
        <v>38.095238095238095</v>
      </c>
      <c r="V6">
        <v>64.942528735632195</v>
      </c>
      <c r="X6">
        <f>AVERAGE(B6:V6)</f>
        <v>43.183127460340884</v>
      </c>
      <c r="Y6">
        <f>_xlfn.STDEV.P(B6:V6)</f>
        <v>23.578743798767157</v>
      </c>
      <c r="Z6">
        <f>COUNT(B6:V6)</f>
        <v>21</v>
      </c>
      <c r="AB6" s="3" t="s">
        <v>33</v>
      </c>
      <c r="AC6" s="2">
        <v>0.05</v>
      </c>
      <c r="AD6" s="2"/>
      <c r="AE6" s="2"/>
      <c r="AF6" s="2"/>
      <c r="AG6" s="2"/>
      <c r="AH6" s="2"/>
      <c r="AI6" s="2"/>
      <c r="AJ6" s="2"/>
    </row>
    <row r="7" spans="1:36" x14ac:dyDescent="0.25">
      <c r="A7" t="s">
        <v>14</v>
      </c>
      <c r="B7">
        <v>136.36363636363637</v>
      </c>
      <c r="C7">
        <v>81.454545454545453</v>
      </c>
      <c r="D7">
        <v>79.910714285714292</v>
      </c>
      <c r="E7">
        <v>46.412213740458014</v>
      </c>
      <c r="F7">
        <v>102.71493212669682</v>
      </c>
      <c r="G7">
        <v>129.91452991452994</v>
      </c>
      <c r="H7">
        <v>14.754098360655739</v>
      </c>
      <c r="I7">
        <v>61.904761904761898</v>
      </c>
      <c r="J7">
        <v>88.135593220338976</v>
      </c>
      <c r="K7">
        <v>105.33980582524271</v>
      </c>
      <c r="L7">
        <v>53.448275862068968</v>
      </c>
      <c r="M7">
        <v>64.630681818181813</v>
      </c>
      <c r="N7">
        <v>83.333333333333343</v>
      </c>
      <c r="O7">
        <v>76.315789473684205</v>
      </c>
      <c r="P7">
        <v>22.916666666666671</v>
      </c>
      <c r="Q7">
        <v>25.000000000000004</v>
      </c>
      <c r="R7">
        <v>122.49527410207939</v>
      </c>
      <c r="S7">
        <v>84.357541899441344</v>
      </c>
      <c r="T7">
        <v>106.89655172413791</v>
      </c>
      <c r="U7">
        <v>16.19047619047619</v>
      </c>
      <c r="V7">
        <v>112.06896551724138</v>
      </c>
      <c r="X7">
        <f>AVERAGE(B7:V7)</f>
        <v>76.883732751613863</v>
      </c>
      <c r="Y7">
        <f>_xlfn.STDEV.P(B7:V7)</f>
        <v>36.056247548231106</v>
      </c>
      <c r="Z7">
        <f>COUNT(B7:V7)</f>
        <v>21</v>
      </c>
      <c r="AB7" s="3"/>
      <c r="AC7" s="2"/>
      <c r="AD7" s="2"/>
      <c r="AE7" s="2"/>
      <c r="AF7" s="2"/>
      <c r="AG7" s="2"/>
      <c r="AH7" s="2"/>
      <c r="AI7" s="2"/>
      <c r="AJ7" s="2"/>
    </row>
    <row r="8" spans="1:36" x14ac:dyDescent="0.25">
      <c r="A8" t="s">
        <v>15</v>
      </c>
      <c r="B8">
        <v>98.181818181818187</v>
      </c>
      <c r="C8">
        <v>98.909090909090907</v>
      </c>
      <c r="D8">
        <v>95.535714285714292</v>
      </c>
      <c r="E8">
        <v>58.015267175572511</v>
      </c>
      <c r="F8">
        <v>81.447963800904986</v>
      </c>
      <c r="G8">
        <v>51.282051282051277</v>
      </c>
      <c r="H8">
        <v>75.654550313836509</v>
      </c>
      <c r="I8">
        <v>109.5238095238095</v>
      </c>
      <c r="J8">
        <v>69.491525423728802</v>
      </c>
      <c r="K8">
        <v>53.398058252427184</v>
      </c>
      <c r="L8">
        <v>44.827586206896555</v>
      </c>
      <c r="M8">
        <v>98.863636363636346</v>
      </c>
      <c r="N8">
        <v>70.833333333333343</v>
      </c>
      <c r="O8">
        <v>37.42690058479532</v>
      </c>
      <c r="P8">
        <v>118.75000000000001</v>
      </c>
      <c r="Q8">
        <v>109.375</v>
      </c>
      <c r="R8">
        <v>84.87712665406427</v>
      </c>
      <c r="S8">
        <v>92.178770949720686</v>
      </c>
      <c r="T8">
        <v>132.18390804597701</v>
      </c>
      <c r="U8">
        <v>153.33333333333337</v>
      </c>
      <c r="V8">
        <v>78.735632183908052</v>
      </c>
      <c r="X8">
        <f>AVERAGE(B8:V8)</f>
        <v>86.325003657362828</v>
      </c>
      <c r="Y8">
        <f>_xlfn.STDEV.P(B8:V8)</f>
        <v>28.649505494910603</v>
      </c>
      <c r="Z8">
        <f>COUNT(B8:V8)</f>
        <v>21</v>
      </c>
      <c r="AB8" s="3" t="s">
        <v>34</v>
      </c>
      <c r="AC8" s="2" t="s">
        <v>35</v>
      </c>
      <c r="AD8" s="2" t="s">
        <v>36</v>
      </c>
      <c r="AE8" s="2" t="s">
        <v>37</v>
      </c>
      <c r="AF8" s="2" t="s">
        <v>38</v>
      </c>
      <c r="AG8" s="2"/>
      <c r="AH8" s="2"/>
      <c r="AI8" s="2"/>
      <c r="AJ8" s="2"/>
    </row>
    <row r="9" spans="1:36" x14ac:dyDescent="0.25">
      <c r="AB9" s="3" t="s">
        <v>39</v>
      </c>
      <c r="AC9" s="2">
        <v>56.82</v>
      </c>
      <c r="AD9" s="2" t="s">
        <v>40</v>
      </c>
      <c r="AE9" s="2" t="s">
        <v>41</v>
      </c>
      <c r="AF9" s="2" t="s">
        <v>42</v>
      </c>
      <c r="AG9" s="2"/>
      <c r="AH9" s="2" t="s">
        <v>43</v>
      </c>
      <c r="AI9" s="2"/>
      <c r="AJ9" s="2"/>
    </row>
    <row r="10" spans="1:36" x14ac:dyDescent="0.25">
      <c r="AB10" s="3" t="s">
        <v>44</v>
      </c>
      <c r="AC10" s="2">
        <v>23.12</v>
      </c>
      <c r="AD10" s="2" t="s">
        <v>45</v>
      </c>
      <c r="AE10" s="2" t="s">
        <v>41</v>
      </c>
      <c r="AF10" s="2" t="s">
        <v>46</v>
      </c>
      <c r="AG10" s="2"/>
      <c r="AH10" s="2" t="s">
        <v>47</v>
      </c>
      <c r="AI10" s="2"/>
      <c r="AJ10" s="2"/>
    </row>
    <row r="11" spans="1:36" x14ac:dyDescent="0.25">
      <c r="AB11" s="3" t="s">
        <v>48</v>
      </c>
      <c r="AC11" s="2">
        <v>13.68</v>
      </c>
      <c r="AD11" s="2" t="s">
        <v>49</v>
      </c>
      <c r="AE11" s="2" t="s">
        <v>50</v>
      </c>
      <c r="AF11" s="2" t="s">
        <v>51</v>
      </c>
      <c r="AG11" s="2"/>
      <c r="AH11" s="2" t="s">
        <v>52</v>
      </c>
      <c r="AI11" s="2"/>
      <c r="AJ11" s="2"/>
    </row>
    <row r="12" spans="1:36" x14ac:dyDescent="0.25">
      <c r="AB12" s="3" t="s">
        <v>53</v>
      </c>
      <c r="AC12" s="2">
        <v>-33.700000000000003</v>
      </c>
      <c r="AD12" s="2" t="s">
        <v>54</v>
      </c>
      <c r="AE12" s="2" t="s">
        <v>41</v>
      </c>
      <c r="AF12" s="2" t="s">
        <v>55</v>
      </c>
      <c r="AG12" s="2"/>
      <c r="AH12" s="2" t="s">
        <v>56</v>
      </c>
      <c r="AI12" s="2"/>
      <c r="AJ12" s="2"/>
    </row>
    <row r="13" spans="1:36" x14ac:dyDescent="0.25">
      <c r="AB13" s="3" t="s">
        <v>57</v>
      </c>
      <c r="AC13" s="2">
        <v>-43.14</v>
      </c>
      <c r="AD13" s="2" t="s">
        <v>58</v>
      </c>
      <c r="AE13" s="2" t="s">
        <v>41</v>
      </c>
      <c r="AF13" s="2" t="s">
        <v>42</v>
      </c>
      <c r="AG13" s="2"/>
      <c r="AH13" s="2" t="s">
        <v>59</v>
      </c>
      <c r="AI13" s="2"/>
      <c r="AJ13" s="2"/>
    </row>
    <row r="14" spans="1:36" x14ac:dyDescent="0.25">
      <c r="AB14" s="3" t="s">
        <v>60</v>
      </c>
      <c r="AC14" s="2">
        <v>-9.4410000000000007</v>
      </c>
      <c r="AD14" s="2" t="s">
        <v>61</v>
      </c>
      <c r="AE14" s="2" t="s">
        <v>50</v>
      </c>
      <c r="AF14" s="2" t="s">
        <v>51</v>
      </c>
      <c r="AG14" s="2"/>
      <c r="AH14" s="2" t="s">
        <v>62</v>
      </c>
      <c r="AI14" s="2"/>
      <c r="AJ14" s="2"/>
    </row>
    <row r="15" spans="1:36" x14ac:dyDescent="0.25">
      <c r="AB15" s="3"/>
      <c r="AC15" s="2"/>
      <c r="AD15" s="2"/>
      <c r="AE15" s="2"/>
      <c r="AF15" s="2"/>
      <c r="AG15" s="2"/>
      <c r="AH15" s="2"/>
      <c r="AI15" s="2"/>
      <c r="AJ15" s="2"/>
    </row>
    <row r="16" spans="1:36" x14ac:dyDescent="0.25">
      <c r="AB16" s="3" t="s">
        <v>63</v>
      </c>
      <c r="AC16" s="2" t="s">
        <v>64</v>
      </c>
      <c r="AD16" s="2" t="s">
        <v>65</v>
      </c>
      <c r="AE16" s="2" t="s">
        <v>35</v>
      </c>
      <c r="AF16" s="2" t="s">
        <v>66</v>
      </c>
      <c r="AG16" s="2" t="s">
        <v>67</v>
      </c>
      <c r="AH16" s="2" t="s">
        <v>68</v>
      </c>
      <c r="AI16" s="2" t="s">
        <v>69</v>
      </c>
      <c r="AJ16" s="2" t="s">
        <v>70</v>
      </c>
    </row>
    <row r="17" spans="28:36" x14ac:dyDescent="0.25">
      <c r="AB17" s="3" t="s">
        <v>39</v>
      </c>
      <c r="AC17" s="2">
        <v>100</v>
      </c>
      <c r="AD17" s="2">
        <v>43.18</v>
      </c>
      <c r="AE17" s="2">
        <v>56.82</v>
      </c>
      <c r="AF17" s="2">
        <v>7.9829999999999997</v>
      </c>
      <c r="AG17" s="2">
        <v>21</v>
      </c>
      <c r="AH17" s="2">
        <v>21</v>
      </c>
      <c r="AI17" s="2">
        <v>10.06</v>
      </c>
      <c r="AJ17" s="2">
        <v>80</v>
      </c>
    </row>
    <row r="18" spans="28:36" x14ac:dyDescent="0.25">
      <c r="AB18" s="3" t="s">
        <v>44</v>
      </c>
      <c r="AC18" s="2">
        <v>100</v>
      </c>
      <c r="AD18" s="2">
        <v>76.88</v>
      </c>
      <c r="AE18" s="2">
        <v>23.12</v>
      </c>
      <c r="AF18" s="2">
        <v>7.9829999999999997</v>
      </c>
      <c r="AG18" s="2">
        <v>21</v>
      </c>
      <c r="AH18" s="2">
        <v>21</v>
      </c>
      <c r="AI18" s="2">
        <v>4.0949999999999998</v>
      </c>
      <c r="AJ18" s="2">
        <v>80</v>
      </c>
    </row>
    <row r="19" spans="28:36" x14ac:dyDescent="0.25">
      <c r="AB19" s="3" t="s">
        <v>48</v>
      </c>
      <c r="AC19" s="2">
        <v>100</v>
      </c>
      <c r="AD19" s="2">
        <v>86.33</v>
      </c>
      <c r="AE19" s="2">
        <v>13.68</v>
      </c>
      <c r="AF19" s="2">
        <v>7.9829999999999997</v>
      </c>
      <c r="AG19" s="2">
        <v>21</v>
      </c>
      <c r="AH19" s="2">
        <v>21</v>
      </c>
      <c r="AI19" s="2">
        <v>2.4220000000000002</v>
      </c>
      <c r="AJ19" s="2">
        <v>80</v>
      </c>
    </row>
    <row r="20" spans="28:36" x14ac:dyDescent="0.25">
      <c r="AB20" s="3" t="s">
        <v>53</v>
      </c>
      <c r="AC20" s="2">
        <v>43.18</v>
      </c>
      <c r="AD20" s="2">
        <v>76.88</v>
      </c>
      <c r="AE20" s="2">
        <v>-33.700000000000003</v>
      </c>
      <c r="AF20" s="2">
        <v>7.9829999999999997</v>
      </c>
      <c r="AG20" s="2">
        <v>21</v>
      </c>
      <c r="AH20" s="2">
        <v>21</v>
      </c>
      <c r="AI20" s="2">
        <v>5.97</v>
      </c>
      <c r="AJ20" s="2">
        <v>80</v>
      </c>
    </row>
    <row r="21" spans="28:36" x14ac:dyDescent="0.25">
      <c r="AB21" s="3" t="s">
        <v>57</v>
      </c>
      <c r="AC21" s="2">
        <v>43.18</v>
      </c>
      <c r="AD21" s="2">
        <v>86.33</v>
      </c>
      <c r="AE21" s="2">
        <v>-43.14</v>
      </c>
      <c r="AF21" s="2">
        <v>7.9829999999999997</v>
      </c>
      <c r="AG21" s="2">
        <v>21</v>
      </c>
      <c r="AH21" s="2">
        <v>21</v>
      </c>
      <c r="AI21" s="2">
        <v>7.6420000000000003</v>
      </c>
      <c r="AJ21" s="2">
        <v>80</v>
      </c>
    </row>
    <row r="22" spans="28:36" x14ac:dyDescent="0.25">
      <c r="AB22" s="3" t="s">
        <v>60</v>
      </c>
      <c r="AC22" s="2">
        <v>76.88</v>
      </c>
      <c r="AD22" s="2">
        <v>86.33</v>
      </c>
      <c r="AE22" s="2">
        <v>-9.4410000000000007</v>
      </c>
      <c r="AF22" s="2">
        <v>7.9829999999999997</v>
      </c>
      <c r="AG22" s="2">
        <v>21</v>
      </c>
      <c r="AH22" s="2">
        <v>21</v>
      </c>
      <c r="AI22" s="2">
        <v>1.6719999999999999</v>
      </c>
      <c r="AJ22" s="2">
        <v>80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C99D-096D-4F52-8791-E0E994BCFD22}">
  <dimension ref="A1:V17"/>
  <sheetViews>
    <sheetView workbookViewId="0">
      <selection activeCell="L13" sqref="L13"/>
    </sheetView>
  </sheetViews>
  <sheetFormatPr defaultRowHeight="15" x14ac:dyDescent="0.25"/>
  <cols>
    <col min="1" max="1" width="18.42578125" bestFit="1" customWidth="1"/>
    <col min="3" max="3" width="15.85546875" bestFit="1" customWidth="1"/>
    <col min="6" max="6" width="15.85546875" bestFit="1" customWidth="1"/>
    <col min="9" max="9" width="15.85546875" bestFit="1" customWidth="1"/>
    <col min="12" max="12" width="15.85546875" bestFit="1" customWidth="1"/>
    <col min="15" max="15" width="15.85546875" bestFit="1" customWidth="1"/>
    <col min="18" max="18" width="15.85546875" bestFit="1" customWidth="1"/>
  </cols>
  <sheetData>
    <row r="1" spans="1:22" x14ac:dyDescent="0.25">
      <c r="A1" s="1" t="s">
        <v>80</v>
      </c>
    </row>
    <row r="3" spans="1:22" x14ac:dyDescent="0.25">
      <c r="A3" t="s">
        <v>71</v>
      </c>
      <c r="B3" s="6" t="s">
        <v>72</v>
      </c>
      <c r="C3" s="6"/>
      <c r="D3" s="6"/>
      <c r="E3" s="6" t="s">
        <v>73</v>
      </c>
      <c r="F3" s="6"/>
      <c r="G3" s="6"/>
      <c r="H3" s="6" t="s">
        <v>74</v>
      </c>
      <c r="I3" s="6"/>
      <c r="J3" s="6"/>
      <c r="K3" s="6" t="s">
        <v>75</v>
      </c>
      <c r="L3" s="6"/>
      <c r="M3" s="6"/>
      <c r="N3" s="6" t="s">
        <v>76</v>
      </c>
      <c r="O3" s="6"/>
      <c r="P3" s="6"/>
      <c r="Q3" s="6" t="s">
        <v>77</v>
      </c>
      <c r="R3" s="6"/>
      <c r="S3" s="6"/>
    </row>
    <row r="4" spans="1:22" x14ac:dyDescent="0.25">
      <c r="B4" t="s">
        <v>78</v>
      </c>
      <c r="C4" t="s">
        <v>13</v>
      </c>
      <c r="D4" t="s">
        <v>79</v>
      </c>
      <c r="E4" t="s">
        <v>78</v>
      </c>
      <c r="F4" t="s">
        <v>13</v>
      </c>
      <c r="G4" t="s">
        <v>79</v>
      </c>
      <c r="H4" t="s">
        <v>78</v>
      </c>
      <c r="I4" t="s">
        <v>13</v>
      </c>
      <c r="J4" t="s">
        <v>79</v>
      </c>
      <c r="K4" t="s">
        <v>78</v>
      </c>
      <c r="L4" t="s">
        <v>13</v>
      </c>
      <c r="M4" t="s">
        <v>79</v>
      </c>
      <c r="N4" t="s">
        <v>78</v>
      </c>
      <c r="O4" t="s">
        <v>13</v>
      </c>
      <c r="P4" t="s">
        <v>79</v>
      </c>
      <c r="Q4" t="s">
        <v>78</v>
      </c>
      <c r="R4" t="s">
        <v>13</v>
      </c>
      <c r="S4" t="s">
        <v>79</v>
      </c>
    </row>
    <row r="5" spans="1:22" x14ac:dyDescent="0.25">
      <c r="B5">
        <v>1.1000000000000001</v>
      </c>
      <c r="C5" s="4">
        <v>50.9</v>
      </c>
      <c r="D5" s="4">
        <f>100-C5</f>
        <v>49.1</v>
      </c>
      <c r="E5">
        <v>5</v>
      </c>
      <c r="F5">
        <v>67.3</v>
      </c>
      <c r="G5" s="4">
        <f>100-F5</f>
        <v>32.700000000000003</v>
      </c>
      <c r="H5">
        <v>2</v>
      </c>
      <c r="I5">
        <v>24.1</v>
      </c>
      <c r="J5" s="4">
        <f>100-I5</f>
        <v>75.900000000000006</v>
      </c>
      <c r="K5">
        <v>7.1</v>
      </c>
      <c r="L5">
        <v>35.590000000000003</v>
      </c>
      <c r="M5" s="4">
        <f>100-L5</f>
        <v>64.41</v>
      </c>
      <c r="P5" s="4"/>
      <c r="Q5">
        <v>13</v>
      </c>
      <c r="R5">
        <v>38.1</v>
      </c>
      <c r="S5" s="4">
        <f>100-R5</f>
        <v>61.9</v>
      </c>
    </row>
    <row r="6" spans="1:22" x14ac:dyDescent="0.25">
      <c r="B6">
        <v>1.2</v>
      </c>
      <c r="C6">
        <v>85.5</v>
      </c>
      <c r="D6" s="4">
        <f t="shared" ref="D6" si="0">100-C6</f>
        <v>14.5</v>
      </c>
      <c r="E6">
        <v>6.1</v>
      </c>
      <c r="F6">
        <v>45.1</v>
      </c>
      <c r="G6" s="4">
        <f t="shared" ref="G6:G9" si="1">100-F6</f>
        <v>54.9</v>
      </c>
      <c r="H6">
        <v>9.1</v>
      </c>
      <c r="I6">
        <v>37.5</v>
      </c>
      <c r="J6" s="4">
        <f>100-I6</f>
        <v>62.5</v>
      </c>
      <c r="K6">
        <v>7.2</v>
      </c>
      <c r="L6" s="2">
        <v>75.242720000000006</v>
      </c>
      <c r="M6" s="4">
        <f t="shared" ref="M6:M7" si="2">100-L6</f>
        <v>24.757279999999994</v>
      </c>
      <c r="N6">
        <v>12.1</v>
      </c>
      <c r="O6">
        <v>67.099999999999994</v>
      </c>
      <c r="P6" s="4">
        <f t="shared" ref="P6:P8" si="3">100-O6</f>
        <v>32.900000000000006</v>
      </c>
      <c r="Q6">
        <v>6.1</v>
      </c>
      <c r="R6">
        <v>45.1</v>
      </c>
      <c r="S6" s="4">
        <f t="shared" ref="S6:S9" si="4">100-R6</f>
        <v>54.9</v>
      </c>
    </row>
    <row r="7" spans="1:22" x14ac:dyDescent="0.25">
      <c r="D7" s="4"/>
      <c r="E7">
        <v>6.2</v>
      </c>
      <c r="F7" s="8">
        <v>18.032789999999999</v>
      </c>
      <c r="G7" s="4">
        <f t="shared" si="1"/>
        <v>81.967209999999994</v>
      </c>
      <c r="H7">
        <v>9.1999999999999993</v>
      </c>
      <c r="I7" s="8">
        <v>30.701750000000001</v>
      </c>
      <c r="J7" s="4">
        <f t="shared" ref="J7:J9" si="5">100-I7</f>
        <v>69.298249999999996</v>
      </c>
      <c r="K7">
        <v>7.3</v>
      </c>
      <c r="L7" s="2">
        <v>43.103450000000002</v>
      </c>
      <c r="M7" s="4">
        <f t="shared" si="2"/>
        <v>56.896549999999998</v>
      </c>
      <c r="N7">
        <v>12.2</v>
      </c>
      <c r="O7" s="9">
        <v>64.804469999999995</v>
      </c>
      <c r="P7" s="4">
        <f t="shared" si="3"/>
        <v>35.195530000000005</v>
      </c>
      <c r="Q7">
        <v>6.2</v>
      </c>
      <c r="R7" s="8">
        <v>18.032789999999999</v>
      </c>
      <c r="S7" s="4">
        <f t="shared" si="4"/>
        <v>81.967209999999994</v>
      </c>
    </row>
    <row r="8" spans="1:22" x14ac:dyDescent="0.25">
      <c r="D8" s="4"/>
      <c r="E8">
        <v>6.3</v>
      </c>
      <c r="F8">
        <v>19</v>
      </c>
      <c r="G8" s="4">
        <f t="shared" si="1"/>
        <v>81</v>
      </c>
      <c r="H8">
        <v>11</v>
      </c>
      <c r="I8">
        <v>0</v>
      </c>
      <c r="J8" s="4">
        <f t="shared" si="5"/>
        <v>100</v>
      </c>
      <c r="M8" s="4"/>
      <c r="N8">
        <v>12.3</v>
      </c>
      <c r="O8" s="9">
        <v>72.030649999999994</v>
      </c>
      <c r="P8" s="4">
        <f t="shared" si="3"/>
        <v>27.969350000000006</v>
      </c>
      <c r="Q8">
        <v>6.3</v>
      </c>
      <c r="R8" s="8">
        <v>19.047619999999998</v>
      </c>
      <c r="S8" s="4">
        <f t="shared" si="4"/>
        <v>80.952380000000005</v>
      </c>
    </row>
    <row r="9" spans="1:22" x14ac:dyDescent="0.25">
      <c r="D9" s="4"/>
      <c r="E9">
        <v>8</v>
      </c>
      <c r="F9">
        <v>41.4</v>
      </c>
      <c r="G9" s="4">
        <f t="shared" si="1"/>
        <v>58.6</v>
      </c>
      <c r="H9">
        <v>15</v>
      </c>
      <c r="I9">
        <v>64.900000000000006</v>
      </c>
      <c r="J9" s="4">
        <f t="shared" si="5"/>
        <v>35.099999999999994</v>
      </c>
      <c r="M9" s="4"/>
      <c r="P9" s="4"/>
      <c r="Q9">
        <v>4</v>
      </c>
      <c r="R9" s="4">
        <v>26.25954198473282</v>
      </c>
      <c r="S9" s="4">
        <f t="shared" si="4"/>
        <v>73.74045801526718</v>
      </c>
    </row>
    <row r="10" spans="1:22" x14ac:dyDescent="0.25">
      <c r="D10" s="4"/>
      <c r="E10">
        <v>10</v>
      </c>
      <c r="F10">
        <v>0</v>
      </c>
      <c r="G10" s="4">
        <v>100</v>
      </c>
      <c r="J10" s="4"/>
      <c r="M10" s="4"/>
      <c r="P10" s="4"/>
      <c r="S10" s="4"/>
    </row>
    <row r="11" spans="1:22" x14ac:dyDescent="0.25">
      <c r="D11" s="4"/>
    </row>
    <row r="14" spans="1:22" ht="15.75" thickBot="1" x14ac:dyDescent="0.3">
      <c r="A14" s="5" t="s">
        <v>81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x14ac:dyDescent="0.25">
      <c r="A15" t="s">
        <v>9</v>
      </c>
      <c r="C15" s="4"/>
      <c r="D15" s="4">
        <f>AVERAGE(D5:D14)</f>
        <v>31.8</v>
      </c>
      <c r="E15" s="4"/>
      <c r="F15" s="4"/>
      <c r="G15" s="4">
        <f>AVERAGE(G5:G14)</f>
        <v>68.194535000000002</v>
      </c>
      <c r="H15" s="4"/>
      <c r="I15" s="4"/>
      <c r="J15" s="4">
        <f>AVERAGE(J5:J14)</f>
        <v>68.559650000000005</v>
      </c>
      <c r="K15" s="4"/>
      <c r="L15" s="4"/>
      <c r="M15" s="4">
        <f>AVERAGE(M5:M14)</f>
        <v>48.68794333333333</v>
      </c>
      <c r="N15" s="4"/>
      <c r="O15" s="4"/>
      <c r="P15" s="4">
        <f>AVERAGE(P5:P14)</f>
        <v>32.02162666666667</v>
      </c>
      <c r="Q15" s="4"/>
      <c r="R15" s="4"/>
      <c r="S15" s="4">
        <f>AVERAGE(S5:S14)</f>
        <v>70.692009603053435</v>
      </c>
    </row>
    <row r="16" spans="1:22" x14ac:dyDescent="0.25">
      <c r="A16" t="s">
        <v>10</v>
      </c>
      <c r="D16">
        <f>_xlfn.STDEV.P(D5:D14)</f>
        <v>17.3</v>
      </c>
      <c r="G16">
        <f t="shared" ref="G16" si="6">_xlfn.STDEV.P(G5:G14)</f>
        <v>21.96176940346847</v>
      </c>
      <c r="J16">
        <f t="shared" ref="J16" si="7">_xlfn.STDEV.P(J5:J14)</f>
        <v>20.972312282864724</v>
      </c>
      <c r="M16">
        <f t="shared" ref="M16" si="8">_xlfn.STDEV.P(M5:M14)</f>
        <v>17.19729568673775</v>
      </c>
      <c r="P16">
        <f t="shared" ref="P16" si="9">_xlfn.STDEV.P(P5:P14)</f>
        <v>3.014749755522375</v>
      </c>
      <c r="S16">
        <f t="shared" ref="S16" si="10">_xlfn.STDEV.P(S5:S14)</f>
        <v>10.661945249895926</v>
      </c>
    </row>
    <row r="17" spans="1:19" x14ac:dyDescent="0.25">
      <c r="A17" t="s">
        <v>11</v>
      </c>
      <c r="D17">
        <f>COUNT(D5:D14)</f>
        <v>2</v>
      </c>
      <c r="G17">
        <f t="shared" ref="G17" si="11">COUNT(G5:G14)</f>
        <v>6</v>
      </c>
      <c r="J17">
        <f t="shared" ref="J17" si="12">COUNT(J5:J14)</f>
        <v>5</v>
      </c>
      <c r="M17">
        <f t="shared" ref="M17" si="13">COUNT(M5:M14)</f>
        <v>3</v>
      </c>
      <c r="P17">
        <f t="shared" ref="P17" si="14">COUNT(P5:P14)</f>
        <v>3</v>
      </c>
      <c r="S17">
        <f t="shared" ref="S17" si="15">COUNT(S5:S14)</f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88556-4424-4EC5-8391-0FA0A004F0D5}">
  <dimension ref="A1:M19"/>
  <sheetViews>
    <sheetView workbookViewId="0">
      <selection activeCell="J11" sqref="J11"/>
    </sheetView>
  </sheetViews>
  <sheetFormatPr defaultRowHeight="15" x14ac:dyDescent="0.25"/>
  <cols>
    <col min="1" max="1" width="38.85546875" bestFit="1" customWidth="1"/>
    <col min="2" max="2" width="8.28515625" bestFit="1" customWidth="1"/>
    <col min="3" max="3" width="15.85546875" bestFit="1" customWidth="1"/>
    <col min="4" max="4" width="11.5703125" customWidth="1"/>
    <col min="6" max="6" width="15.85546875" bestFit="1" customWidth="1"/>
    <col min="9" max="9" width="15.85546875" bestFit="1" customWidth="1"/>
    <col min="12" max="12" width="15.85546875" bestFit="1" customWidth="1"/>
  </cols>
  <sheetData>
    <row r="1" spans="1:13" x14ac:dyDescent="0.25">
      <c r="A1" s="1" t="s">
        <v>87</v>
      </c>
    </row>
    <row r="3" spans="1:13" x14ac:dyDescent="0.25">
      <c r="A3" t="s">
        <v>82</v>
      </c>
      <c r="B3" s="7" t="s">
        <v>83</v>
      </c>
      <c r="C3" s="7"/>
      <c r="D3" s="7"/>
      <c r="E3" s="7" t="s">
        <v>84</v>
      </c>
      <c r="F3" s="7"/>
      <c r="G3" s="7"/>
      <c r="H3" s="7" t="s">
        <v>85</v>
      </c>
      <c r="I3" s="7"/>
      <c r="J3" s="7"/>
      <c r="K3" s="7" t="s">
        <v>86</v>
      </c>
      <c r="L3" s="7"/>
      <c r="M3" s="7"/>
    </row>
    <row r="4" spans="1:13" x14ac:dyDescent="0.25">
      <c r="B4" t="s">
        <v>78</v>
      </c>
      <c r="C4" t="s">
        <v>13</v>
      </c>
      <c r="D4" t="s">
        <v>79</v>
      </c>
      <c r="E4" t="s">
        <v>78</v>
      </c>
      <c r="F4" t="s">
        <v>13</v>
      </c>
      <c r="G4" t="s">
        <v>79</v>
      </c>
      <c r="H4" t="s">
        <v>78</v>
      </c>
      <c r="I4" t="s">
        <v>13</v>
      </c>
      <c r="J4" t="s">
        <v>79</v>
      </c>
      <c r="K4" t="s">
        <v>78</v>
      </c>
      <c r="L4" t="s">
        <v>13</v>
      </c>
      <c r="M4" t="s">
        <v>79</v>
      </c>
    </row>
    <row r="5" spans="1:13" x14ac:dyDescent="0.25">
      <c r="B5">
        <v>6.1</v>
      </c>
      <c r="C5">
        <v>45.1</v>
      </c>
      <c r="D5" s="4">
        <f>100-C5</f>
        <v>54.9</v>
      </c>
      <c r="E5">
        <v>11</v>
      </c>
      <c r="F5">
        <v>0</v>
      </c>
      <c r="G5" s="4">
        <f>100-F5</f>
        <v>100</v>
      </c>
      <c r="H5">
        <v>10</v>
      </c>
      <c r="I5">
        <v>0</v>
      </c>
      <c r="J5" s="4">
        <f t="shared" ref="J5:J6" si="0">100-I5</f>
        <v>100</v>
      </c>
      <c r="K5">
        <v>4</v>
      </c>
      <c r="L5">
        <v>26.3</v>
      </c>
      <c r="M5" s="4">
        <f t="shared" ref="M5:M8" si="1">100-L5</f>
        <v>73.7</v>
      </c>
    </row>
    <row r="6" spans="1:13" x14ac:dyDescent="0.25">
      <c r="B6">
        <v>6.2</v>
      </c>
      <c r="C6" s="9">
        <v>18.032789999999999</v>
      </c>
      <c r="D6" s="4">
        <f t="shared" ref="D6:D12" si="2">100-C6</f>
        <v>81.967209999999994</v>
      </c>
      <c r="E6">
        <v>15</v>
      </c>
      <c r="F6">
        <v>64.900000000000006</v>
      </c>
      <c r="G6" s="4">
        <f t="shared" ref="G6:G10" si="3">100-F6</f>
        <v>35.099999999999994</v>
      </c>
      <c r="H6">
        <v>13</v>
      </c>
      <c r="I6">
        <v>38.1</v>
      </c>
      <c r="J6" s="4">
        <f t="shared" si="0"/>
        <v>61.9</v>
      </c>
      <c r="K6">
        <v>8</v>
      </c>
      <c r="L6">
        <v>41.4</v>
      </c>
      <c r="M6" s="4">
        <f t="shared" si="1"/>
        <v>58.6</v>
      </c>
    </row>
    <row r="7" spans="1:13" x14ac:dyDescent="0.25">
      <c r="B7">
        <v>6.3</v>
      </c>
      <c r="C7">
        <v>19</v>
      </c>
      <c r="D7" s="4">
        <f t="shared" si="2"/>
        <v>81</v>
      </c>
      <c r="E7">
        <v>2</v>
      </c>
      <c r="F7">
        <v>24.1</v>
      </c>
      <c r="G7" s="4">
        <f t="shared" si="3"/>
        <v>75.900000000000006</v>
      </c>
      <c r="H7">
        <v>5</v>
      </c>
      <c r="I7">
        <v>67.3</v>
      </c>
      <c r="J7" s="4">
        <f>100-I7</f>
        <v>32.700000000000003</v>
      </c>
      <c r="K7">
        <v>12.2</v>
      </c>
      <c r="L7" s="9">
        <v>64.804469999999995</v>
      </c>
      <c r="M7" s="4">
        <f t="shared" si="1"/>
        <v>35.195530000000005</v>
      </c>
    </row>
    <row r="8" spans="1:13" x14ac:dyDescent="0.25">
      <c r="B8">
        <v>9.1</v>
      </c>
      <c r="C8">
        <v>37.5</v>
      </c>
      <c r="D8" s="4">
        <f t="shared" si="2"/>
        <v>62.5</v>
      </c>
      <c r="E8">
        <v>7.1</v>
      </c>
      <c r="F8">
        <v>35.590000000000003</v>
      </c>
      <c r="G8" s="4">
        <f t="shared" si="3"/>
        <v>64.41</v>
      </c>
      <c r="J8" s="4"/>
      <c r="K8">
        <v>12.3</v>
      </c>
      <c r="L8" s="9">
        <v>72.030649999999994</v>
      </c>
      <c r="M8" s="4">
        <f t="shared" si="1"/>
        <v>27.969350000000006</v>
      </c>
    </row>
    <row r="9" spans="1:13" x14ac:dyDescent="0.25">
      <c r="B9">
        <v>9.1999999999999993</v>
      </c>
      <c r="C9" s="9">
        <v>30.701750000000001</v>
      </c>
      <c r="D9" s="4">
        <f t="shared" si="2"/>
        <v>69.298249999999996</v>
      </c>
      <c r="E9">
        <v>7.2</v>
      </c>
      <c r="F9" s="9">
        <v>75.242720000000006</v>
      </c>
      <c r="G9" s="4">
        <f t="shared" si="3"/>
        <v>24.757279999999994</v>
      </c>
      <c r="J9" s="4"/>
      <c r="M9" s="4"/>
    </row>
    <row r="10" spans="1:13" x14ac:dyDescent="0.25">
      <c r="B10">
        <v>1.1000000000000001</v>
      </c>
      <c r="C10" s="4">
        <v>50.9</v>
      </c>
      <c r="D10" s="4">
        <f t="shared" si="2"/>
        <v>49.1</v>
      </c>
      <c r="E10">
        <v>7.3</v>
      </c>
      <c r="F10" s="9">
        <v>43.103450000000002</v>
      </c>
      <c r="G10" s="4">
        <f t="shared" si="3"/>
        <v>56.896549999999998</v>
      </c>
      <c r="J10" s="4"/>
      <c r="M10" s="4"/>
    </row>
    <row r="11" spans="1:13" x14ac:dyDescent="0.25">
      <c r="B11">
        <v>1.2</v>
      </c>
      <c r="C11">
        <v>85.5</v>
      </c>
      <c r="D11" s="4">
        <f t="shared" si="2"/>
        <v>14.5</v>
      </c>
      <c r="G11" s="4"/>
      <c r="J11" s="4"/>
      <c r="M11" s="4"/>
    </row>
    <row r="12" spans="1:13" x14ac:dyDescent="0.25">
      <c r="B12">
        <v>12.1</v>
      </c>
      <c r="C12">
        <v>67.099999999999994</v>
      </c>
      <c r="D12" s="4">
        <f t="shared" si="2"/>
        <v>32.900000000000006</v>
      </c>
      <c r="G12" s="4"/>
      <c r="J12" s="4"/>
      <c r="M12" s="4"/>
    </row>
    <row r="13" spans="1:13" x14ac:dyDescent="0.25">
      <c r="C13" s="2"/>
      <c r="D13" s="4"/>
      <c r="G13" s="4"/>
      <c r="J13" s="4"/>
      <c r="M13" s="4"/>
    </row>
    <row r="14" spans="1:13" x14ac:dyDescent="0.25">
      <c r="C14" s="2"/>
      <c r="D14" s="4"/>
      <c r="G14" s="4"/>
      <c r="J14" s="4"/>
      <c r="M14" s="4"/>
    </row>
    <row r="16" spans="1:13" ht="15.75" thickBot="1" x14ac:dyDescent="0.3">
      <c r="A16" s="5" t="s">
        <v>81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t="s">
        <v>9</v>
      </c>
      <c r="B17" s="4"/>
      <c r="C17" s="4"/>
      <c r="D17" s="4">
        <f>AVERAGE(D5:D16)</f>
        <v>55.770682500000007</v>
      </c>
      <c r="E17" s="4"/>
      <c r="F17" s="4"/>
      <c r="G17" s="4">
        <f>AVERAGE(G5:G16)</f>
        <v>59.510638333333326</v>
      </c>
      <c r="H17" s="4"/>
      <c r="I17" s="4"/>
      <c r="J17" s="4">
        <f>AVERAGE(J5:J16)</f>
        <v>64.866666666666674</v>
      </c>
      <c r="K17" s="4"/>
      <c r="L17" s="4"/>
      <c r="M17" s="4">
        <f>AVERAGE(M5:M16)</f>
        <v>48.866220000000013</v>
      </c>
    </row>
    <row r="18" spans="1:13" x14ac:dyDescent="0.25">
      <c r="A18" t="s">
        <v>10</v>
      </c>
      <c r="D18">
        <f>_xlfn.STDEV.P(D5:D16)</f>
        <v>21.859347989247482</v>
      </c>
      <c r="G18">
        <f>_xlfn.STDEV.P(G5:G16)</f>
        <v>24.975027413585529</v>
      </c>
      <c r="J18">
        <f>_xlfn.STDEV.P(J5:J16)</f>
        <v>27.555076160704431</v>
      </c>
      <c r="M18">
        <f>_xlfn.STDEV.P(M5:M16)</f>
        <v>18.269031467553209</v>
      </c>
    </row>
    <row r="19" spans="1:13" x14ac:dyDescent="0.25">
      <c r="A19" t="s">
        <v>11</v>
      </c>
      <c r="D19">
        <f>COUNT(D5:D16)</f>
        <v>8</v>
      </c>
      <c r="G19">
        <f>COUNT(G5:G16)</f>
        <v>6</v>
      </c>
      <c r="J19">
        <f t="shared" ref="J19" si="4">COUNT(J5:J16)</f>
        <v>3</v>
      </c>
      <c r="M19">
        <f>COUNT(M5:M16)</f>
        <v>4</v>
      </c>
    </row>
  </sheetData>
  <mergeCells count="4">
    <mergeCell ref="B3:D3"/>
    <mergeCell ref="E3:G3"/>
    <mergeCell ref="H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CTC normalized viabilty</vt:lpstr>
      <vt:lpstr>By met location</vt:lpstr>
      <vt:lpstr>By treatment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Greenlee</dc:creator>
  <cp:lastModifiedBy>Joshua Greenlee</cp:lastModifiedBy>
  <dcterms:created xsi:type="dcterms:W3CDTF">2021-07-09T18:10:44Z</dcterms:created>
  <dcterms:modified xsi:type="dcterms:W3CDTF">2021-07-09T18:29:58Z</dcterms:modified>
</cp:coreProperties>
</file>