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xwell/Dropbox (Cambridge University)/Starting in the lab/Manuscript/Gene_manipulation_elife submission/Revision/Revised gene manipulation manuscript/"/>
    </mc:Choice>
  </mc:AlternateContent>
  <bookViews>
    <workbookView xWindow="100" yWindow="1880" windowWidth="28800" windowHeight="15000" tabRatio="500"/>
  </bookViews>
  <sheets>
    <sheet name="qRT-PCR results" sheetId="1" r:id="rId1"/>
    <sheet name="DNA delivery efficiency" sheetId="2" r:id="rId2"/>
    <sheet name="DNA cleavage efficiency" sheetId="3" r:id="rId3"/>
    <sheet name="Small Molecule function" sheetId="4" r:id="rId4"/>
    <sheet name="CRISPRi kinetics test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D49" i="1"/>
  <c r="D48" i="1"/>
  <c r="D47" i="1"/>
  <c r="D46" i="1"/>
  <c r="D45" i="1"/>
  <c r="D44" i="1"/>
  <c r="D43" i="1"/>
  <c r="D42" i="1"/>
  <c r="D41" i="1"/>
  <c r="E9" i="2"/>
  <c r="E8" i="2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C8" i="4"/>
  <c r="D8" i="4"/>
  <c r="E8" i="4"/>
  <c r="B8" i="4"/>
  <c r="C7" i="4"/>
  <c r="D7" i="4"/>
  <c r="E7" i="4"/>
  <c r="B7" i="4"/>
  <c r="C8" i="3"/>
  <c r="D8" i="3"/>
  <c r="E8" i="3"/>
  <c r="B8" i="3"/>
  <c r="C7" i="3"/>
  <c r="D7" i="3"/>
  <c r="E7" i="3"/>
  <c r="B7" i="3"/>
  <c r="B9" i="2"/>
  <c r="C9" i="2"/>
  <c r="D9" i="2"/>
  <c r="C8" i="2"/>
  <c r="D8" i="2"/>
  <c r="B8" i="2"/>
  <c r="L22" i="1"/>
  <c r="K22" i="1"/>
  <c r="K21" i="1"/>
  <c r="J22" i="1"/>
  <c r="J21" i="1"/>
  <c r="J20" i="1"/>
  <c r="I22" i="1"/>
  <c r="I21" i="1"/>
  <c r="I20" i="1"/>
  <c r="I14" i="1"/>
  <c r="H14" i="1"/>
  <c r="H13" i="1"/>
  <c r="G14" i="1"/>
  <c r="G13" i="1"/>
  <c r="J4" i="1"/>
  <c r="J5" i="1"/>
  <c r="J7" i="1"/>
  <c r="I7" i="1"/>
  <c r="I5" i="1"/>
  <c r="I6" i="1"/>
  <c r="I4" i="1"/>
  <c r="H7" i="1"/>
  <c r="H5" i="1"/>
  <c r="H6" i="1"/>
  <c r="H4" i="1"/>
</calcChain>
</file>

<file path=xl/sharedStrings.xml><?xml version="1.0" encoding="utf-8"?>
<sst xmlns="http://schemas.openxmlformats.org/spreadsheetml/2006/main" count="129" uniqueCount="91">
  <si>
    <t>Organoid 1915</t>
  </si>
  <si>
    <t>Organoid 13393</t>
  </si>
  <si>
    <t>Non-targeting gRNA 1</t>
  </si>
  <si>
    <t>Non-targeting gRNA 2</t>
  </si>
  <si>
    <t>gRNA and Condition</t>
  </si>
  <si>
    <t>Non-targeting gRNA 2 + Dox + TMP</t>
  </si>
  <si>
    <t>Non-targeting gRNA 1 + Dox + TMP</t>
  </si>
  <si>
    <t>SOX2 gRNA 2                + Dox + TMP</t>
  </si>
  <si>
    <t>SOX2 gRNA7</t>
  </si>
  <si>
    <t>SOX2 gRNA8</t>
  </si>
  <si>
    <t>SOX2 gRNA7                 + Dox + TMP</t>
  </si>
  <si>
    <t>SOX2 gRNA8                 + Dox + TMP</t>
  </si>
  <si>
    <t>Mean</t>
  </si>
  <si>
    <t>Non-targeting gRNA 1 + Dox</t>
  </si>
  <si>
    <t>Non-targeting gRNA 3 + Dox</t>
  </si>
  <si>
    <t>SFTPC gRNA 1        +Dox</t>
  </si>
  <si>
    <t>SFTPC gRNA 2       +Dox</t>
  </si>
  <si>
    <t>SFTPC gRNA 3       +Dox</t>
  </si>
  <si>
    <t>Non-targeting gRNA</t>
  </si>
  <si>
    <t>Non-targeting gRNA +Dox + TMP</t>
  </si>
  <si>
    <t>SOX2 gRNA</t>
  </si>
  <si>
    <t>SOX2 gRNA                    + Dox + TMP</t>
  </si>
  <si>
    <t>Fig. 3e</t>
  </si>
  <si>
    <t>SEM</t>
  </si>
  <si>
    <t>T-test</t>
  </si>
  <si>
    <t>Fig. 4c</t>
  </si>
  <si>
    <t>Non-targeting gRNA +Dox</t>
  </si>
  <si>
    <t>SFTPC gRNA +Dox</t>
  </si>
  <si>
    <t>SOX2 gRNA                    + Dox</t>
  </si>
  <si>
    <t>Non-targeting gRNA + Dox</t>
  </si>
  <si>
    <t>SOX2 relative expression level in different bioreplicates</t>
  </si>
  <si>
    <t>Log2 SFTPC relative expression level in different bioreplicates</t>
  </si>
  <si>
    <t>T.test (with NT control)</t>
  </si>
  <si>
    <t>T.test (between ±Dox)</t>
  </si>
  <si>
    <t>tr/cr RNP</t>
  </si>
  <si>
    <t>ssRNP</t>
  </si>
  <si>
    <t>Organoid BRC1915</t>
  </si>
  <si>
    <t>Organoid BRC1943</t>
  </si>
  <si>
    <t>Organoid BRC1938</t>
  </si>
  <si>
    <t>Lipofectamine</t>
  </si>
  <si>
    <t>Lentivirus</t>
  </si>
  <si>
    <t>Nulceofection (EA125)</t>
  </si>
  <si>
    <t>Organoid BRC1929</t>
  </si>
  <si>
    <t>Supplementary Fig. 1d DNA cleavage efficiency quantified using ICE anlysis</t>
  </si>
  <si>
    <t>1 μg plasmid</t>
  </si>
  <si>
    <t>10 μg plasmid</t>
  </si>
  <si>
    <t>DMSO</t>
  </si>
  <si>
    <t>RS-1</t>
  </si>
  <si>
    <t>L755507</t>
  </si>
  <si>
    <t>SCR-7</t>
  </si>
  <si>
    <t xml:space="preserve">Organoid BRC1929 </t>
  </si>
  <si>
    <t xml:space="preserve">Organoid BRC1943 </t>
  </si>
  <si>
    <t>2174 CD71 g2</t>
  </si>
  <si>
    <t>2174 CD71 g3</t>
  </si>
  <si>
    <t>13393 CD71 g2</t>
  </si>
  <si>
    <t>13393 CD71 g3</t>
  </si>
  <si>
    <t>Adding Dox_TMP_Day 1</t>
  </si>
  <si>
    <t>Adding Dox_TMP_Day 2</t>
  </si>
  <si>
    <t>Adding Dox_TMP_Day 3</t>
  </si>
  <si>
    <t>Adding Dox_TMP_Day 4</t>
  </si>
  <si>
    <t>Adding Dox_TMP_Day 5</t>
  </si>
  <si>
    <t>Dox_TMP_RM_Day 6</t>
  </si>
  <si>
    <t>Dox_TMP_RM_Day 8</t>
  </si>
  <si>
    <t>Dox_TMP_RM_Day 10</t>
  </si>
  <si>
    <t>Dox_TMP_RM_Day 14</t>
  </si>
  <si>
    <t>Dox_TMP_RM_Day 18</t>
  </si>
  <si>
    <t>After adding Dox TMP back_Day23</t>
  </si>
  <si>
    <t>CD71 low cells %</t>
  </si>
  <si>
    <t>Nulceofection (EA104)</t>
  </si>
  <si>
    <t>1915 NT</t>
  </si>
  <si>
    <t>1915-SOX2 gRNAs</t>
  </si>
  <si>
    <t>13393-NT</t>
  </si>
  <si>
    <t>13393-SOX2 gRNAs</t>
  </si>
  <si>
    <t>1915 NT1</t>
  </si>
  <si>
    <t>1915 NT2</t>
  </si>
  <si>
    <t>13393 NT1</t>
  </si>
  <si>
    <t>13393 NT2</t>
  </si>
  <si>
    <t>1915 SOX2 g2</t>
  </si>
  <si>
    <t>1915 SOX2 g8</t>
  </si>
  <si>
    <t>13393 SOX2 g2</t>
  </si>
  <si>
    <t>13393 SOX2 g8</t>
  </si>
  <si>
    <t>Figure 3-figure supplement 2d. SOX2 CRISPRi kinetics</t>
  </si>
  <si>
    <t>Figure 4-figure supplement 1a CRISPRi SOX2 knockdown</t>
  </si>
  <si>
    <t>Figure 4-figure supplement 1b CRISPRa SFTPC activation Log2 relative expression</t>
  </si>
  <si>
    <t>Figure 3-figure supplement 1d</t>
  </si>
  <si>
    <t>MYCN</t>
  </si>
  <si>
    <t>KRAB-dCas9</t>
  </si>
  <si>
    <t>Figure 3-figure supplement 1e.</t>
  </si>
  <si>
    <t>Figure 1-Figure Supplement 2b. Small molecule fcuntion quantified by flow cytometry of %EGFP+ cells</t>
  </si>
  <si>
    <t>Figure1-Figure Supplement 1a. DNA delivery efficiency quantified by flow cytometry</t>
  </si>
  <si>
    <t>Figure 3-Figure supplement 2b. CD71 as an example to test CRISPRi kinetics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</si>
</sst>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0%"/>
    <numFmt numFmtId="165" formatCode="0.0000000000000000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7" xfId="0" applyBorder="1"/>
    <xf numFmtId="0" fontId="1" fillId="0" borderId="3" xfId="0" applyFont="1" applyBorder="1"/>
    <xf numFmtId="0" fontId="1" fillId="0" borderId="2" xfId="0" applyFont="1" applyBorder="1" applyAlignment="1"/>
    <xf numFmtId="0" fontId="0" fillId="0" borderId="0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6" xfId="0" applyBorder="1"/>
    <xf numFmtId="0" fontId="0" fillId="0" borderId="11" xfId="0" applyBorder="1"/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1" xfId="0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/>
    <xf numFmtId="0" fontId="1" fillId="0" borderId="14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/>
    <xf numFmtId="10" fontId="0" fillId="0" borderId="0" xfId="0" applyNumberFormat="1"/>
    <xf numFmtId="0" fontId="1" fillId="0" borderId="2" xfId="0" applyFont="1" applyBorder="1"/>
    <xf numFmtId="10" fontId="0" fillId="0" borderId="0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9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0" fontId="1" fillId="0" borderId="8" xfId="0" applyFont="1" applyFill="1" applyBorder="1"/>
    <xf numFmtId="0" fontId="1" fillId="0" borderId="11" xfId="0" applyFont="1" applyFill="1" applyBorder="1"/>
    <xf numFmtId="0" fontId="1" fillId="0" borderId="8" xfId="0" applyFont="1" applyBorder="1"/>
    <xf numFmtId="165" fontId="0" fillId="0" borderId="7" xfId="0" applyNumberFormat="1" applyBorder="1"/>
    <xf numFmtId="165" fontId="0" fillId="0" borderId="9" xfId="0" applyNumberFormat="1" applyBorder="1"/>
    <xf numFmtId="10" fontId="0" fillId="0" borderId="12" xfId="0" applyNumberFormat="1" applyBorder="1"/>
    <xf numFmtId="0" fontId="1" fillId="0" borderId="12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0" fontId="0" fillId="0" borderId="4" xfId="0" applyNumberFormat="1" applyBorder="1"/>
    <xf numFmtId="9" fontId="0" fillId="0" borderId="6" xfId="0" applyNumberFormat="1" applyBorder="1"/>
    <xf numFmtId="0" fontId="1" fillId="0" borderId="0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5" xfId="0" applyFont="1" applyBorder="1"/>
    <xf numFmtId="0" fontId="2" fillId="0" borderId="11" xfId="0" applyFont="1" applyBorder="1"/>
    <xf numFmtId="0" fontId="0" fillId="0" borderId="0" xfId="0" applyAlignment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/>
    <xf numFmtId="0" fontId="2" fillId="0" borderId="8" xfId="0" applyFont="1" applyBorder="1"/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tabSelected="1" zoomScale="75" workbookViewId="0">
      <selection activeCell="P20" sqref="P20"/>
    </sheetView>
  </sheetViews>
  <sheetFormatPr baseColWidth="10" defaultRowHeight="16" x14ac:dyDescent="0.2"/>
  <cols>
    <col min="1" max="1" width="19.83203125" style="1" customWidth="1"/>
    <col min="2" max="2" width="13.1640625" bestFit="1" customWidth="1"/>
    <col min="3" max="3" width="14.1640625" bestFit="1" customWidth="1"/>
    <col min="4" max="4" width="13.6640625" bestFit="1" customWidth="1"/>
    <col min="6" max="6" width="18.6640625" customWidth="1"/>
    <col min="7" max="7" width="13.33203125" bestFit="1" customWidth="1"/>
    <col min="8" max="8" width="14.33203125" bestFit="1" customWidth="1"/>
    <col min="9" max="9" width="13.5" bestFit="1" customWidth="1"/>
    <col min="10" max="10" width="11.83203125" bestFit="1" customWidth="1"/>
    <col min="11" max="11" width="20.33203125" bestFit="1" customWidth="1"/>
    <col min="12" max="12" width="19.5" bestFit="1" customWidth="1"/>
    <col min="16" max="16" width="12.1640625" bestFit="1" customWidth="1"/>
  </cols>
  <sheetData>
    <row r="2" spans="1:10" x14ac:dyDescent="0.2">
      <c r="A2" s="19" t="s">
        <v>22</v>
      </c>
    </row>
    <row r="3" spans="1:10" x14ac:dyDescent="0.2">
      <c r="A3" s="3" t="s">
        <v>4</v>
      </c>
      <c r="B3" s="75" t="s">
        <v>30</v>
      </c>
      <c r="C3" s="76"/>
      <c r="D3" s="76"/>
      <c r="E3" s="76"/>
      <c r="F3" s="76"/>
      <c r="G3" s="77"/>
      <c r="H3" s="24" t="s">
        <v>12</v>
      </c>
      <c r="I3" s="24" t="s">
        <v>23</v>
      </c>
      <c r="J3" s="9" t="s">
        <v>24</v>
      </c>
    </row>
    <row r="4" spans="1:10" x14ac:dyDescent="0.2">
      <c r="A4" s="18" t="s">
        <v>18</v>
      </c>
      <c r="B4" s="20">
        <v>1</v>
      </c>
      <c r="C4" s="21">
        <v>1.0731341864664292</v>
      </c>
      <c r="D4" s="21">
        <v>0.87844307706869751</v>
      </c>
      <c r="E4" s="21">
        <v>1.2409321683373007</v>
      </c>
      <c r="F4" s="21"/>
      <c r="G4" s="22"/>
      <c r="H4" s="22">
        <f>AVERAGE(B4:E4)</f>
        <v>1.048127357968107</v>
      </c>
      <c r="I4" s="23">
        <f>_xlfn.STDEV.S(B4:E4)/SQRT(COUNT(B4:E4))</f>
        <v>7.5778203848679587E-2</v>
      </c>
      <c r="J4" s="22">
        <f>_xlfn.T.TEST(B4:E4, B6:E6, 2, 3)</f>
        <v>0.49965436491732801</v>
      </c>
    </row>
    <row r="5" spans="1:10" ht="32" x14ac:dyDescent="0.2">
      <c r="A5" s="18" t="s">
        <v>19</v>
      </c>
      <c r="B5" s="20">
        <v>1.1284798218445351</v>
      </c>
      <c r="C5" s="21">
        <v>1.3572716578837996</v>
      </c>
      <c r="D5" s="21">
        <v>0.99469936471975207</v>
      </c>
      <c r="E5" s="21">
        <v>1.2004271031465163</v>
      </c>
      <c r="F5" s="21"/>
      <c r="G5" s="22"/>
      <c r="H5" s="22">
        <f t="shared" ref="H5:H6" si="0">AVERAGE(B5:E5)</f>
        <v>1.1702194868986509</v>
      </c>
      <c r="I5" s="23">
        <f t="shared" ref="I5:I6" si="1">_xlfn.STDEV.S(B5:E5)/SQRT(COUNT(B5:E5))</f>
        <v>7.5526224848370918E-2</v>
      </c>
      <c r="J5" s="22">
        <f>_xlfn.T.TEST(B5:E5, B6:E6, 2, 3)</f>
        <v>0.86131487599068768</v>
      </c>
    </row>
    <row r="6" spans="1:10" x14ac:dyDescent="0.2">
      <c r="A6" s="18" t="s">
        <v>20</v>
      </c>
      <c r="B6" s="20">
        <v>1.0883609495996811</v>
      </c>
      <c r="C6" s="21">
        <v>1.7756616998317589</v>
      </c>
      <c r="D6" s="21">
        <v>0.79818715502431692</v>
      </c>
      <c r="E6" s="21">
        <v>1.182089839551179</v>
      </c>
      <c r="F6" s="21"/>
      <c r="G6" s="22"/>
      <c r="H6" s="22">
        <f t="shared" si="0"/>
        <v>1.211074911001734</v>
      </c>
      <c r="I6" s="23">
        <f t="shared" si="1"/>
        <v>0.20516931866295279</v>
      </c>
      <c r="J6" s="22"/>
    </row>
    <row r="7" spans="1:10" ht="32" x14ac:dyDescent="0.2">
      <c r="A7" s="18" t="s">
        <v>21</v>
      </c>
      <c r="B7" s="15">
        <v>0.40862028852647453</v>
      </c>
      <c r="C7" s="8">
        <v>0.29611676955205285</v>
      </c>
      <c r="D7" s="8">
        <v>0.45679156869207399</v>
      </c>
      <c r="E7" s="8">
        <v>0.3059517626033077</v>
      </c>
      <c r="F7" s="8">
        <v>0.32787515853345572</v>
      </c>
      <c r="G7" s="14">
        <v>0.39664376567115378</v>
      </c>
      <c r="H7" s="14">
        <f>AVERAGE(B7:G7)</f>
        <v>0.36533321892975307</v>
      </c>
      <c r="I7" s="16">
        <f>_xlfn.STDEV.S(B7:G7)/SQRT(COUNT(B7:G7))</f>
        <v>2.6419015236076995E-2</v>
      </c>
      <c r="J7" s="14">
        <f>_xlfn.T.TEST(B7:G7, B6:E6, 2, 3)</f>
        <v>2.483852520566911E-2</v>
      </c>
    </row>
    <row r="11" spans="1:10" x14ac:dyDescent="0.2">
      <c r="A11" s="19" t="s">
        <v>25</v>
      </c>
    </row>
    <row r="12" spans="1:10" x14ac:dyDescent="0.2">
      <c r="A12" s="19" t="s">
        <v>4</v>
      </c>
      <c r="B12" s="78" t="s">
        <v>31</v>
      </c>
      <c r="C12" s="79"/>
      <c r="D12" s="79"/>
      <c r="E12" s="79"/>
      <c r="F12" s="80"/>
      <c r="G12" s="24" t="s">
        <v>12</v>
      </c>
      <c r="H12" s="24" t="s">
        <v>23</v>
      </c>
      <c r="I12" s="24" t="s">
        <v>24</v>
      </c>
    </row>
    <row r="13" spans="1:10" ht="32" x14ac:dyDescent="0.2">
      <c r="A13" s="17" t="s">
        <v>26</v>
      </c>
      <c r="B13" s="20">
        <v>0</v>
      </c>
      <c r="C13" s="21">
        <v>3.0392553558349604</v>
      </c>
      <c r="D13" s="21">
        <v>-1.7815778503417974</v>
      </c>
      <c r="E13" s="21"/>
      <c r="F13" s="22"/>
      <c r="G13" s="23">
        <f>AVERAGE(B13:D13)</f>
        <v>0.41922583516438766</v>
      </c>
      <c r="H13" s="23">
        <f>_xlfn.STDEV.S(B13:D13)/SQRT(COUNT(B13:D13))</f>
        <v>1.4073522333441237</v>
      </c>
      <c r="I13" s="23"/>
    </row>
    <row r="14" spans="1:10" x14ac:dyDescent="0.2">
      <c r="A14" s="17" t="s">
        <v>27</v>
      </c>
      <c r="B14" s="8">
        <v>22.704842304229736</v>
      </c>
      <c r="C14" s="8">
        <v>22.728999999999999</v>
      </c>
      <c r="D14" s="8">
        <v>9.8985950698852534</v>
      </c>
      <c r="E14" s="8">
        <v>9.0380000000000003</v>
      </c>
      <c r="F14" s="14">
        <v>19.931000000000001</v>
      </c>
      <c r="G14" s="16">
        <f>AVERAGE(B14:F14)</f>
        <v>16.860287474822997</v>
      </c>
      <c r="H14" s="16">
        <f>_xlfn.STDEV.S(B14:F14)/SQRT(COUNT(B14:F14))</f>
        <v>3.0633578451523662</v>
      </c>
      <c r="I14" s="16">
        <f>_xlfn.T.TEST(B13:D13, B14:F14, 2, 3)</f>
        <v>3.732483157738335E-3</v>
      </c>
    </row>
    <row r="18" spans="1:16" x14ac:dyDescent="0.2">
      <c r="A18" s="67" t="s">
        <v>84</v>
      </c>
      <c r="N18" s="69" t="s">
        <v>87</v>
      </c>
    </row>
    <row r="19" spans="1:16" x14ac:dyDescent="0.2">
      <c r="A19" s="19" t="s">
        <v>4</v>
      </c>
      <c r="B19" s="75" t="s">
        <v>30</v>
      </c>
      <c r="C19" s="76"/>
      <c r="D19" s="76"/>
      <c r="E19" s="76"/>
      <c r="F19" s="76"/>
      <c r="G19" s="76"/>
      <c r="H19" s="76"/>
      <c r="I19" s="24" t="s">
        <v>12</v>
      </c>
      <c r="J19" s="24" t="s">
        <v>23</v>
      </c>
      <c r="K19" s="24" t="s">
        <v>32</v>
      </c>
      <c r="L19" s="24" t="s">
        <v>33</v>
      </c>
      <c r="N19" s="23"/>
      <c r="O19" s="46" t="s">
        <v>85</v>
      </c>
      <c r="P19" s="46" t="s">
        <v>86</v>
      </c>
    </row>
    <row r="20" spans="1:16" ht="32" x14ac:dyDescent="0.2">
      <c r="A20" s="17" t="s">
        <v>29</v>
      </c>
      <c r="B20" s="20">
        <v>1</v>
      </c>
      <c r="C20" s="21">
        <v>0.80335029670048752</v>
      </c>
      <c r="D20" s="21">
        <v>0.84862486598058129</v>
      </c>
      <c r="E20" s="21">
        <v>0.70570217062468577</v>
      </c>
      <c r="F20" s="21"/>
      <c r="G20" s="21"/>
      <c r="H20" s="21"/>
      <c r="I20" s="23">
        <f>AVERAGE(B20:E20)</f>
        <v>0.83941933332643859</v>
      </c>
      <c r="J20" s="23">
        <f>_xlfn.STDEV.S(B20:E20)/SQRT(COUNT(B20:E20))</f>
        <v>6.1272715070211529E-2</v>
      </c>
      <c r="K20" s="23"/>
      <c r="L20" s="23"/>
      <c r="N20" s="46" t="s">
        <v>77</v>
      </c>
      <c r="O20" s="23">
        <v>0.99999864500000002</v>
      </c>
      <c r="P20" s="71">
        <v>0.95563155300000002</v>
      </c>
    </row>
    <row r="21" spans="1:16" x14ac:dyDescent="0.2">
      <c r="A21" s="17" t="s">
        <v>20</v>
      </c>
      <c r="B21" s="20">
        <v>0.41887445532143636</v>
      </c>
      <c r="C21" s="21">
        <v>0.3260140624523481</v>
      </c>
      <c r="D21" s="21">
        <v>0.45805912454719949</v>
      </c>
      <c r="E21" s="21"/>
      <c r="F21" s="21"/>
      <c r="G21" s="21"/>
      <c r="H21" s="21"/>
      <c r="I21" s="23">
        <f>AVERAGE(B21:D21)</f>
        <v>0.40098254744032796</v>
      </c>
      <c r="J21" s="23">
        <f>_xlfn.STDEV.S(B21:D21)/SQRT(COUNT(B21:D21))</f>
        <v>3.9153820084498525E-2</v>
      </c>
      <c r="K21" s="23">
        <f>_xlfn.T.TEST(B21:D21, B20:E20, 2, 3)</f>
        <v>2.1404613539695925E-3</v>
      </c>
      <c r="L21" s="23"/>
      <c r="N21" s="46" t="s">
        <v>78</v>
      </c>
      <c r="O21" s="23">
        <v>1.047990727</v>
      </c>
      <c r="P21" s="71">
        <v>1.3723738809999999</v>
      </c>
    </row>
    <row r="22" spans="1:16" ht="32" x14ac:dyDescent="0.2">
      <c r="A22" s="17" t="s">
        <v>28</v>
      </c>
      <c r="B22" s="15">
        <v>0.34102387391953104</v>
      </c>
      <c r="C22" s="8">
        <v>0.65633041997342634</v>
      </c>
      <c r="D22" s="8">
        <v>0.43529145403167241</v>
      </c>
      <c r="E22" s="8">
        <v>0.50467375605331888</v>
      </c>
      <c r="F22" s="8">
        <v>0.29503214555651874</v>
      </c>
      <c r="G22" s="8">
        <v>0.37091351573112996</v>
      </c>
      <c r="H22" s="8">
        <v>0.45805912454719949</v>
      </c>
      <c r="I22" s="16">
        <f>AVERAGE(B22:H22)</f>
        <v>0.43733204140182819</v>
      </c>
      <c r="J22" s="16">
        <f>_xlfn.STDEV.S(B22:H22)/SQRT(COUNT(B22:H22))</f>
        <v>4.5477602115498679E-2</v>
      </c>
      <c r="K22" s="16">
        <f>_xlfn.T.TEST(B22:H22, B20:E20, 2, 3)</f>
        <v>1.6474811725269956E-3</v>
      </c>
      <c r="L22" s="16">
        <f>_xlfn.T.TEST(B21:D21, B22:H22, 2, 3)</f>
        <v>0.56416904577349247</v>
      </c>
      <c r="N22" s="46" t="s">
        <v>79</v>
      </c>
      <c r="O22" s="23">
        <v>1.223818334</v>
      </c>
      <c r="P22" s="71">
        <v>1.996467832</v>
      </c>
    </row>
    <row r="23" spans="1:16" x14ac:dyDescent="0.2">
      <c r="N23" s="46" t="s">
        <v>80</v>
      </c>
      <c r="O23" s="23">
        <v>1.556125566</v>
      </c>
      <c r="P23" s="71">
        <v>1.724427537</v>
      </c>
    </row>
    <row r="26" spans="1:16" x14ac:dyDescent="0.2">
      <c r="A26" s="69" t="s">
        <v>81</v>
      </c>
      <c r="B26" s="66"/>
      <c r="C26" s="66"/>
      <c r="D26" s="66"/>
      <c r="E26" s="66"/>
      <c r="J26" s="66"/>
      <c r="K26" s="68"/>
      <c r="L26" s="5"/>
      <c r="M26" s="5"/>
    </row>
    <row r="27" spans="1:16" x14ac:dyDescent="0.2">
      <c r="A27" s="33"/>
      <c r="B27" s="32" t="s">
        <v>69</v>
      </c>
      <c r="C27" s="32"/>
      <c r="D27" s="74" t="s">
        <v>70</v>
      </c>
      <c r="E27" s="74"/>
      <c r="F27" s="74" t="s">
        <v>71</v>
      </c>
      <c r="G27" s="74"/>
      <c r="H27" s="74" t="s">
        <v>72</v>
      </c>
      <c r="I27" s="74"/>
      <c r="J27" s="72"/>
      <c r="K27" s="5"/>
      <c r="L27" s="27"/>
      <c r="M27" s="27"/>
      <c r="N27" s="73"/>
      <c r="O27" s="73"/>
    </row>
    <row r="28" spans="1:16" x14ac:dyDescent="0.2">
      <c r="A28" s="23"/>
      <c r="B28" s="46" t="s">
        <v>73</v>
      </c>
      <c r="C28" s="46" t="s">
        <v>74</v>
      </c>
      <c r="D28" s="46" t="s">
        <v>77</v>
      </c>
      <c r="E28" s="46" t="s">
        <v>78</v>
      </c>
      <c r="F28" s="46" t="s">
        <v>75</v>
      </c>
      <c r="G28" s="46" t="s">
        <v>76</v>
      </c>
      <c r="H28" s="44" t="s">
        <v>79</v>
      </c>
      <c r="I28" s="44" t="s">
        <v>80</v>
      </c>
      <c r="J28" s="27"/>
      <c r="K28" s="27"/>
      <c r="L28" s="5"/>
      <c r="M28" s="70"/>
      <c r="N28" s="57"/>
      <c r="O28" s="57"/>
    </row>
    <row r="29" spans="1:16" x14ac:dyDescent="0.2">
      <c r="A29" s="58" t="s">
        <v>56</v>
      </c>
      <c r="B29" s="60">
        <v>1</v>
      </c>
      <c r="C29" s="63">
        <v>0.90400000000000003</v>
      </c>
      <c r="D29" s="63">
        <v>0.32900000000000001</v>
      </c>
      <c r="E29" s="63">
        <v>0.34799999999999998</v>
      </c>
      <c r="F29" s="63">
        <v>0.999999953</v>
      </c>
      <c r="G29" s="63">
        <v>1.078353643</v>
      </c>
      <c r="H29" s="63">
        <v>0.47167962299999999</v>
      </c>
      <c r="I29" s="63">
        <v>0.44861170500000003</v>
      </c>
      <c r="J29" s="70"/>
      <c r="K29" s="27"/>
      <c r="L29" s="5"/>
      <c r="M29" s="70"/>
      <c r="N29" s="70"/>
      <c r="O29" s="70"/>
    </row>
    <row r="30" spans="1:16" x14ac:dyDescent="0.2">
      <c r="A30" s="58" t="s">
        <v>58</v>
      </c>
      <c r="B30" s="61">
        <v>1</v>
      </c>
      <c r="C30" s="64">
        <v>0.86199999999999999</v>
      </c>
      <c r="D30" s="64">
        <v>0.24099999999999999</v>
      </c>
      <c r="E30" s="64">
        <v>0.38700000000000001</v>
      </c>
      <c r="F30" s="64">
        <v>0.999999686</v>
      </c>
      <c r="G30" s="64">
        <v>0.87037778300000002</v>
      </c>
      <c r="H30" s="64">
        <v>0.34532023499999998</v>
      </c>
      <c r="I30" s="64">
        <v>0.35612453199999999</v>
      </c>
      <c r="J30" s="70"/>
      <c r="K30" s="27"/>
      <c r="L30" s="5"/>
      <c r="M30" s="70"/>
      <c r="N30" s="70"/>
      <c r="O30" s="70"/>
    </row>
    <row r="31" spans="1:16" x14ac:dyDescent="0.2">
      <c r="A31" s="58" t="s">
        <v>60</v>
      </c>
      <c r="B31" s="61">
        <v>0.99999999699999997</v>
      </c>
      <c r="C31" s="64">
        <v>0.98693673100000001</v>
      </c>
      <c r="D31" s="64">
        <v>0.32535161899999998</v>
      </c>
      <c r="E31" s="64">
        <v>0.37313146400000002</v>
      </c>
      <c r="F31" s="64">
        <v>0.99847021000000002</v>
      </c>
      <c r="G31" s="64">
        <v>0.97352593099999996</v>
      </c>
      <c r="H31" s="64">
        <v>0.36978956499999999</v>
      </c>
      <c r="I31" s="64">
        <v>0.41383841399999999</v>
      </c>
      <c r="J31" s="70"/>
      <c r="K31" s="27"/>
      <c r="L31" s="5"/>
      <c r="M31" s="70"/>
      <c r="N31" s="70"/>
      <c r="O31" s="70"/>
    </row>
    <row r="32" spans="1:16" x14ac:dyDescent="0.2">
      <c r="A32" s="58" t="s">
        <v>62</v>
      </c>
      <c r="B32" s="61">
        <v>0.99989519699999996</v>
      </c>
      <c r="C32" s="64">
        <v>0.98810094400000004</v>
      </c>
      <c r="D32" s="64">
        <v>0.264164279</v>
      </c>
      <c r="E32" s="64">
        <v>0.31956466700000002</v>
      </c>
      <c r="F32" s="64">
        <v>1.0000003369999999</v>
      </c>
      <c r="G32" s="64">
        <v>0.98276661799999998</v>
      </c>
      <c r="H32" s="64">
        <v>0.47504042600000002</v>
      </c>
      <c r="I32" s="64">
        <v>0.50738440299999998</v>
      </c>
      <c r="J32" s="70"/>
      <c r="K32" s="70"/>
      <c r="L32" s="70"/>
      <c r="M32" s="70"/>
      <c r="N32" s="70"/>
      <c r="O32" s="70"/>
    </row>
    <row r="33" spans="1:15" x14ac:dyDescent="0.2">
      <c r="A33" s="58" t="s">
        <v>63</v>
      </c>
      <c r="B33" s="61">
        <v>0.99975602799999996</v>
      </c>
      <c r="C33" s="64">
        <v>0.86178807700000004</v>
      </c>
      <c r="D33" s="64">
        <v>0.45910431099999999</v>
      </c>
      <c r="E33" s="64">
        <v>0.56795226700000001</v>
      </c>
      <c r="F33" s="64">
        <v>1</v>
      </c>
      <c r="G33" s="64">
        <v>1.060424131</v>
      </c>
      <c r="H33" s="64">
        <v>0.98338230800000004</v>
      </c>
      <c r="I33" s="64">
        <v>0.91061066400000001</v>
      </c>
      <c r="J33" s="70"/>
      <c r="K33" s="70"/>
      <c r="L33" s="70"/>
      <c r="M33" s="70"/>
      <c r="N33" s="70"/>
      <c r="O33" s="70"/>
    </row>
    <row r="34" spans="1:15" x14ac:dyDescent="0.2">
      <c r="A34" s="58" t="s">
        <v>64</v>
      </c>
      <c r="B34" s="61">
        <v>1.0003403280000001</v>
      </c>
      <c r="C34" s="64">
        <v>1.4327540379999999</v>
      </c>
      <c r="D34" s="64">
        <v>1.2604703690000001</v>
      </c>
      <c r="E34" s="64">
        <v>1.4190256779999999</v>
      </c>
      <c r="F34" s="64">
        <v>1</v>
      </c>
      <c r="G34" s="64">
        <v>0.85767008600000005</v>
      </c>
      <c r="H34" s="64">
        <v>0.79170312499999995</v>
      </c>
      <c r="I34" s="64">
        <v>0.78560776300000001</v>
      </c>
      <c r="J34" s="70"/>
      <c r="K34" s="70"/>
      <c r="L34" s="70"/>
      <c r="M34" s="70"/>
      <c r="N34" s="70"/>
      <c r="O34" s="70"/>
    </row>
    <row r="35" spans="1:15" x14ac:dyDescent="0.2">
      <c r="A35" s="59" t="s">
        <v>65</v>
      </c>
      <c r="B35" s="62">
        <v>1.0000707230000001</v>
      </c>
      <c r="C35" s="65">
        <v>0.85634790800000005</v>
      </c>
      <c r="D35" s="65">
        <v>0.92888987199999995</v>
      </c>
      <c r="E35" s="65">
        <v>0.95941032000000004</v>
      </c>
      <c r="F35" s="65">
        <v>1</v>
      </c>
      <c r="G35" s="65">
        <v>1.12910102</v>
      </c>
      <c r="H35" s="65">
        <v>0.85320057800000004</v>
      </c>
      <c r="I35" s="65">
        <v>1.011231379</v>
      </c>
      <c r="J35" s="70"/>
      <c r="K35" s="70"/>
      <c r="L35" s="70"/>
      <c r="M35" s="70"/>
      <c r="N35" s="70"/>
      <c r="O35" s="70"/>
    </row>
    <row r="36" spans="1:15" x14ac:dyDescent="0.2">
      <c r="A36" s="11"/>
      <c r="B36" s="5"/>
      <c r="C36" s="5"/>
      <c r="D36" s="5"/>
      <c r="F36" s="11"/>
      <c r="G36" s="5"/>
      <c r="H36" s="5"/>
      <c r="I36" s="5"/>
    </row>
    <row r="37" spans="1:15" x14ac:dyDescent="0.2">
      <c r="A37" s="11"/>
      <c r="B37" s="5"/>
      <c r="C37" s="5"/>
      <c r="D37" s="5"/>
    </row>
    <row r="38" spans="1:15" x14ac:dyDescent="0.2">
      <c r="A38" s="11"/>
      <c r="B38" s="5"/>
      <c r="C38" s="5"/>
      <c r="D38" s="5"/>
      <c r="G38" s="2"/>
    </row>
    <row r="39" spans="1:15" ht="20" customHeight="1" x14ac:dyDescent="0.2">
      <c r="A39" s="2" t="s">
        <v>82</v>
      </c>
      <c r="F39" s="2" t="s">
        <v>83</v>
      </c>
      <c r="J39" s="27"/>
      <c r="L39" s="68"/>
      <c r="M39" s="5"/>
      <c r="N39" s="5"/>
      <c r="O39" s="5"/>
    </row>
    <row r="40" spans="1:15" x14ac:dyDescent="0.2">
      <c r="A40" s="29" t="s">
        <v>4</v>
      </c>
      <c r="B40" s="30" t="s">
        <v>0</v>
      </c>
      <c r="C40" s="30" t="s">
        <v>1</v>
      </c>
      <c r="D40" s="31" t="s">
        <v>12</v>
      </c>
      <c r="F40" s="53" t="s">
        <v>4</v>
      </c>
      <c r="G40" s="10" t="s">
        <v>0</v>
      </c>
      <c r="H40" s="10" t="s">
        <v>1</v>
      </c>
      <c r="I40" s="9" t="s">
        <v>12</v>
      </c>
      <c r="J40" s="5"/>
      <c r="L40" s="25"/>
      <c r="M40" s="26"/>
      <c r="N40" s="26"/>
      <c r="O40" s="27"/>
    </row>
    <row r="41" spans="1:15" ht="32" x14ac:dyDescent="0.2">
      <c r="A41" s="4" t="s">
        <v>2</v>
      </c>
      <c r="B41" s="5">
        <v>1</v>
      </c>
      <c r="C41" s="5">
        <v>1.0731341864664292</v>
      </c>
      <c r="D41" s="6">
        <f>AVERAGE(B41:C41)</f>
        <v>1.0365670932332147</v>
      </c>
      <c r="F41" s="28" t="s">
        <v>13</v>
      </c>
      <c r="G41" s="12">
        <v>0</v>
      </c>
      <c r="H41" s="12">
        <v>3.0392553558349604</v>
      </c>
      <c r="I41" s="13">
        <f>AVERAGE(G41:H41)</f>
        <v>1.5196276779174802</v>
      </c>
      <c r="J41" s="5"/>
      <c r="L41" s="11"/>
      <c r="M41" s="5"/>
      <c r="N41" s="5"/>
      <c r="O41" s="5"/>
    </row>
    <row r="42" spans="1:15" ht="32" x14ac:dyDescent="0.2">
      <c r="A42" s="4" t="s">
        <v>6</v>
      </c>
      <c r="B42" s="5">
        <v>1.1284798218445351</v>
      </c>
      <c r="C42" s="5">
        <v>1.3572716578837996</v>
      </c>
      <c r="D42" s="6">
        <f t="shared" ref="D42:D49" si="2">AVERAGE(B42:C42)</f>
        <v>1.2428757398641674</v>
      </c>
      <c r="F42" s="4" t="s">
        <v>14</v>
      </c>
      <c r="G42" s="5">
        <v>-1.7815778503417974</v>
      </c>
      <c r="H42" s="5"/>
      <c r="I42" s="6">
        <f t="shared" ref="I42:I45" si="3">AVERAGE(G42:H42)</f>
        <v>-1.7815778503417974</v>
      </c>
      <c r="J42" s="5"/>
      <c r="L42" s="11"/>
      <c r="M42" s="5"/>
      <c r="N42" s="5"/>
      <c r="O42" s="5"/>
    </row>
    <row r="43" spans="1:15" ht="32" x14ac:dyDescent="0.2">
      <c r="A43" s="4" t="s">
        <v>3</v>
      </c>
      <c r="B43" s="5">
        <v>0.87844307706869751</v>
      </c>
      <c r="C43" s="5">
        <v>1.2409321683373007</v>
      </c>
      <c r="D43" s="6">
        <f t="shared" si="2"/>
        <v>1.0596876227029992</v>
      </c>
      <c r="F43" s="4" t="s">
        <v>15</v>
      </c>
      <c r="G43" s="5">
        <v>22.704842304229736</v>
      </c>
      <c r="H43" s="5">
        <v>22.728999999999999</v>
      </c>
      <c r="I43" s="6">
        <f t="shared" si="3"/>
        <v>22.716921152114868</v>
      </c>
      <c r="J43" s="5"/>
      <c r="L43" s="11"/>
      <c r="M43" s="5"/>
      <c r="N43" s="5"/>
      <c r="O43" s="5"/>
    </row>
    <row r="44" spans="1:15" ht="32" x14ac:dyDescent="0.2">
      <c r="A44" s="4" t="s">
        <v>5</v>
      </c>
      <c r="B44" s="5">
        <v>0.99469936471975207</v>
      </c>
      <c r="C44" s="5">
        <v>1.2004271031465163</v>
      </c>
      <c r="D44" s="6">
        <f t="shared" si="2"/>
        <v>1.0975632339331343</v>
      </c>
      <c r="F44" s="4" t="s">
        <v>16</v>
      </c>
      <c r="G44" s="5">
        <v>9.8985950698852534</v>
      </c>
      <c r="H44" s="5">
        <v>9.0380000000000003</v>
      </c>
      <c r="I44" s="6">
        <f t="shared" si="3"/>
        <v>9.4682975349426268</v>
      </c>
      <c r="J44" s="5"/>
      <c r="L44" s="11"/>
      <c r="M44" s="5"/>
      <c r="N44" s="5"/>
      <c r="O44" s="5"/>
    </row>
    <row r="45" spans="1:15" ht="32" x14ac:dyDescent="0.2">
      <c r="A45" s="4" t="s">
        <v>7</v>
      </c>
      <c r="B45" s="5">
        <v>0.40862028852647453</v>
      </c>
      <c r="C45" s="5">
        <v>0.29611676955205285</v>
      </c>
      <c r="D45" s="6">
        <f t="shared" si="2"/>
        <v>0.35236852903926369</v>
      </c>
      <c r="F45" s="7" t="s">
        <v>17</v>
      </c>
      <c r="G45" s="8"/>
      <c r="H45" s="8">
        <v>19.931000000000001</v>
      </c>
      <c r="I45" s="14">
        <f t="shared" si="3"/>
        <v>19.931000000000001</v>
      </c>
      <c r="J45" s="5"/>
      <c r="L45" s="11"/>
      <c r="M45" s="5"/>
      <c r="N45" s="5"/>
      <c r="O45" s="5"/>
    </row>
    <row r="46" spans="1:15" x14ac:dyDescent="0.2">
      <c r="A46" s="4" t="s">
        <v>8</v>
      </c>
      <c r="B46" s="5">
        <v>1.0883609495996811</v>
      </c>
      <c r="C46" s="5">
        <v>1.7756616998317589</v>
      </c>
      <c r="D46" s="6">
        <f t="shared" si="2"/>
        <v>1.43201132471572</v>
      </c>
      <c r="G46" s="11"/>
      <c r="H46" s="5"/>
      <c r="I46" s="5"/>
      <c r="J46" s="5"/>
    </row>
    <row r="47" spans="1:15" ht="32" x14ac:dyDescent="0.2">
      <c r="A47" s="4" t="s">
        <v>10</v>
      </c>
      <c r="B47" s="5">
        <v>0.45679156869207399</v>
      </c>
      <c r="C47" s="5">
        <v>0.3059517626033077</v>
      </c>
      <c r="D47" s="6">
        <f t="shared" si="2"/>
        <v>0.38137166564769087</v>
      </c>
      <c r="G47" s="11"/>
      <c r="H47" s="5"/>
      <c r="I47" s="5"/>
      <c r="J47" s="5"/>
      <c r="K47" s="5"/>
    </row>
    <row r="48" spans="1:15" x14ac:dyDescent="0.2">
      <c r="A48" s="4" t="s">
        <v>9</v>
      </c>
      <c r="B48" s="5">
        <v>0.79818715502431692</v>
      </c>
      <c r="C48" s="5">
        <v>1.182089839551179</v>
      </c>
      <c r="D48" s="6">
        <f t="shared" si="2"/>
        <v>0.99013849728774794</v>
      </c>
      <c r="G48" s="11"/>
      <c r="H48" s="5"/>
      <c r="I48" s="5"/>
      <c r="J48" s="5"/>
      <c r="K48" s="5"/>
    </row>
    <row r="49" spans="1:11" ht="32" x14ac:dyDescent="0.2">
      <c r="A49" s="7" t="s">
        <v>11</v>
      </c>
      <c r="B49" s="8">
        <v>0.32787515853345572</v>
      </c>
      <c r="C49" s="8">
        <v>0.39664376567115378</v>
      </c>
      <c r="D49" s="14">
        <f t="shared" si="2"/>
        <v>0.36225946210230475</v>
      </c>
      <c r="G49" s="5"/>
      <c r="H49" s="5"/>
      <c r="I49" s="5"/>
      <c r="J49" s="5"/>
      <c r="K49" s="5"/>
    </row>
    <row r="50" spans="1:11" x14ac:dyDescent="0.2">
      <c r="A50" s="68"/>
      <c r="B50" s="66"/>
      <c r="C50" s="66"/>
      <c r="D50" s="66"/>
      <c r="E50" s="66"/>
      <c r="G50" s="5"/>
      <c r="H50" s="5"/>
      <c r="I50" s="5"/>
      <c r="J50" s="5"/>
      <c r="K50" s="5"/>
    </row>
    <row r="51" spans="1:11" x14ac:dyDescent="0.2">
      <c r="A51" s="27"/>
      <c r="B51" s="73"/>
      <c r="C51" s="73"/>
      <c r="D51" s="73"/>
      <c r="E51" s="73"/>
      <c r="F51" s="73"/>
      <c r="G51" s="73"/>
      <c r="H51" s="73"/>
      <c r="I51" s="73"/>
    </row>
    <row r="52" spans="1:11" x14ac:dyDescent="0.2">
      <c r="A52" s="5"/>
      <c r="B52" s="27"/>
      <c r="C52" s="27"/>
      <c r="D52" s="27"/>
      <c r="E52" s="27"/>
      <c r="F52" s="27"/>
      <c r="G52" s="27"/>
      <c r="H52" s="57"/>
      <c r="I52" s="57"/>
    </row>
    <row r="53" spans="1:11" x14ac:dyDescent="0.2">
      <c r="A53" s="27"/>
      <c r="B53" s="70"/>
      <c r="C53" s="70"/>
      <c r="D53" s="70"/>
      <c r="E53" s="70"/>
      <c r="F53" s="70"/>
      <c r="G53" s="70"/>
      <c r="H53" s="70"/>
      <c r="I53" s="70"/>
    </row>
    <row r="54" spans="1:11" x14ac:dyDescent="0.2">
      <c r="A54" s="27"/>
      <c r="B54" s="70"/>
      <c r="C54" s="70"/>
      <c r="D54" s="70"/>
      <c r="E54" s="70"/>
      <c r="F54" s="70"/>
      <c r="G54" s="70"/>
      <c r="H54" s="70"/>
      <c r="I54" s="70"/>
    </row>
    <row r="55" spans="1:11" x14ac:dyDescent="0.2">
      <c r="A55" s="27"/>
      <c r="B55" s="70"/>
      <c r="C55" s="70"/>
      <c r="D55" s="70"/>
      <c r="E55" s="70"/>
      <c r="F55" s="70"/>
      <c r="G55" s="70"/>
      <c r="H55" s="70"/>
      <c r="I55" s="70"/>
    </row>
    <row r="56" spans="1:11" x14ac:dyDescent="0.2">
      <c r="A56" s="27"/>
      <c r="B56" s="70"/>
      <c r="C56" s="70"/>
      <c r="D56" s="70"/>
      <c r="E56" s="70"/>
      <c r="F56" s="70"/>
      <c r="G56" s="70"/>
      <c r="H56" s="70"/>
      <c r="I56" s="70"/>
    </row>
    <row r="57" spans="1:11" x14ac:dyDescent="0.2">
      <c r="A57" s="27"/>
      <c r="B57" s="70"/>
      <c r="C57" s="70"/>
      <c r="D57" s="70"/>
      <c r="E57" s="70"/>
      <c r="F57" s="70"/>
      <c r="G57" s="70"/>
      <c r="H57" s="70"/>
      <c r="I57" s="70"/>
    </row>
    <row r="58" spans="1:11" x14ac:dyDescent="0.2">
      <c r="A58" s="27"/>
      <c r="B58" s="70"/>
      <c r="C58" s="70"/>
      <c r="D58" s="70"/>
      <c r="E58" s="70"/>
      <c r="F58" s="70"/>
      <c r="G58" s="70"/>
      <c r="H58" s="70"/>
      <c r="I58" s="70"/>
    </row>
    <row r="59" spans="1:11" x14ac:dyDescent="0.2">
      <c r="A59" s="27"/>
      <c r="B59" s="70"/>
      <c r="C59" s="70"/>
      <c r="D59" s="70"/>
      <c r="E59" s="70"/>
      <c r="F59" s="70"/>
      <c r="G59" s="70"/>
      <c r="H59" s="70"/>
      <c r="I59" s="70"/>
    </row>
    <row r="60" spans="1:11" x14ac:dyDescent="0.2">
      <c r="A60" s="11"/>
      <c r="B60" s="5"/>
      <c r="C60" s="5"/>
      <c r="D60" s="5"/>
      <c r="E60" s="5"/>
      <c r="F60" s="5"/>
      <c r="G60" s="5"/>
      <c r="H60" s="5"/>
      <c r="I60" s="5"/>
    </row>
  </sheetData>
  <mergeCells count="11">
    <mergeCell ref="N27:O27"/>
    <mergeCell ref="D27:E27"/>
    <mergeCell ref="F27:G27"/>
    <mergeCell ref="B3:G3"/>
    <mergeCell ref="B19:H19"/>
    <mergeCell ref="B12:F12"/>
    <mergeCell ref="B51:C51"/>
    <mergeCell ref="D51:E51"/>
    <mergeCell ref="F51:G51"/>
    <mergeCell ref="H51:I51"/>
    <mergeCell ref="H27:I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"/>
    </sheetView>
  </sheetViews>
  <sheetFormatPr baseColWidth="10" defaultRowHeight="16" x14ac:dyDescent="0.2"/>
  <cols>
    <col min="1" max="1" width="21.1640625" customWidth="1"/>
    <col min="2" max="5" width="20.33203125" bestFit="1" customWidth="1"/>
  </cols>
  <sheetData>
    <row r="1" spans="1:5" x14ac:dyDescent="0.2">
      <c r="A1" s="33" t="s">
        <v>89</v>
      </c>
    </row>
    <row r="3" spans="1:5" x14ac:dyDescent="0.2">
      <c r="A3" s="23"/>
      <c r="B3" s="35" t="s">
        <v>39</v>
      </c>
      <c r="C3" s="35" t="s">
        <v>40</v>
      </c>
      <c r="D3" s="54" t="s">
        <v>41</v>
      </c>
      <c r="E3" s="9" t="s">
        <v>68</v>
      </c>
    </row>
    <row r="4" spans="1:5" x14ac:dyDescent="0.2">
      <c r="A4" s="46" t="s">
        <v>36</v>
      </c>
      <c r="B4" s="36">
        <v>0.2</v>
      </c>
      <c r="C4" s="36">
        <v>0.48699999999999999</v>
      </c>
      <c r="D4" s="55">
        <v>0.66200000000000003</v>
      </c>
      <c r="E4" s="37">
        <v>0.443</v>
      </c>
    </row>
    <row r="5" spans="1:5" x14ac:dyDescent="0.2">
      <c r="A5" s="46" t="s">
        <v>37</v>
      </c>
      <c r="B5" s="36">
        <v>6.8900000000000003E-2</v>
      </c>
      <c r="C5" s="36">
        <v>0.60099999999999998</v>
      </c>
      <c r="D5" s="55">
        <v>0.65500000000000003</v>
      </c>
      <c r="E5" s="6"/>
    </row>
    <row r="6" spans="1:5" x14ac:dyDescent="0.2">
      <c r="A6" s="46" t="s">
        <v>38</v>
      </c>
      <c r="B6" s="36">
        <v>8.3699999999999997E-2</v>
      </c>
      <c r="C6" s="36">
        <v>0.57599999999999996</v>
      </c>
      <c r="D6" s="55">
        <v>0.69899999999999995</v>
      </c>
      <c r="E6" s="37">
        <v>0.35699999999999998</v>
      </c>
    </row>
    <row r="7" spans="1:5" x14ac:dyDescent="0.2">
      <c r="A7" s="46" t="s">
        <v>42</v>
      </c>
      <c r="B7" s="38">
        <v>0.154</v>
      </c>
      <c r="C7" s="38">
        <v>0.58299999999999996</v>
      </c>
      <c r="D7" s="56">
        <v>0.66</v>
      </c>
      <c r="E7" s="39">
        <v>0.433</v>
      </c>
    </row>
    <row r="8" spans="1:5" x14ac:dyDescent="0.2">
      <c r="A8" s="44" t="s">
        <v>12</v>
      </c>
      <c r="B8" s="42">
        <f>AVERAGE(B4:B7)</f>
        <v>0.12665000000000001</v>
      </c>
      <c r="C8" s="42">
        <f t="shared" ref="C8:E8" si="0">AVERAGE(C4:C7)</f>
        <v>0.56174999999999997</v>
      </c>
      <c r="D8" s="38">
        <f t="shared" si="0"/>
        <v>0.66900000000000004</v>
      </c>
      <c r="E8" s="39">
        <f t="shared" si="0"/>
        <v>0.41100000000000003</v>
      </c>
    </row>
    <row r="9" spans="1:5" x14ac:dyDescent="0.2">
      <c r="A9" s="45" t="s">
        <v>23</v>
      </c>
      <c r="B9" s="40">
        <f>_xlfn.STDEV.S(B4:B7)/SQRT(COUNT(B4:B7))</f>
        <v>3.0697461892910075E-2</v>
      </c>
      <c r="C9" s="40">
        <f t="shared" ref="C9:D9" si="1">_xlfn.STDEV.S(C4:C7)/SQRT(COUNT(C4:C7))</f>
        <v>2.5466890269524461E-2</v>
      </c>
      <c r="D9" s="40">
        <f t="shared" si="1"/>
        <v>1.0107752800037518E-2</v>
      </c>
      <c r="E9" s="41">
        <f>_xlfn.STDEV.S(E4:E7)/SQRT(3)</f>
        <v>2.7153882472555076E-2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5" sqref="C15"/>
    </sheetView>
  </sheetViews>
  <sheetFormatPr baseColWidth="10" defaultRowHeight="16" x14ac:dyDescent="0.2"/>
  <cols>
    <col min="1" max="1" width="16.83203125" customWidth="1"/>
    <col min="2" max="5" width="21.33203125" bestFit="1" customWidth="1"/>
  </cols>
  <sheetData>
    <row r="1" spans="1:7" x14ac:dyDescent="0.2">
      <c r="A1" s="33" t="s">
        <v>43</v>
      </c>
    </row>
    <row r="3" spans="1:7" x14ac:dyDescent="0.2">
      <c r="A3" s="23"/>
      <c r="B3" s="50" t="s">
        <v>35</v>
      </c>
      <c r="C3" s="30" t="s">
        <v>34</v>
      </c>
      <c r="D3" s="30" t="s">
        <v>44</v>
      </c>
      <c r="E3" s="31" t="s">
        <v>45</v>
      </c>
    </row>
    <row r="4" spans="1:7" x14ac:dyDescent="0.2">
      <c r="A4" s="46" t="s">
        <v>36</v>
      </c>
      <c r="B4" s="36">
        <v>0.23</v>
      </c>
      <c r="C4" s="36">
        <v>0.11</v>
      </c>
      <c r="D4" s="36">
        <v>0.01</v>
      </c>
      <c r="E4" s="37">
        <v>0</v>
      </c>
      <c r="G4" s="34"/>
    </row>
    <row r="5" spans="1:7" x14ac:dyDescent="0.2">
      <c r="A5" s="46" t="s">
        <v>37</v>
      </c>
      <c r="B5" s="36">
        <v>0.24</v>
      </c>
      <c r="C5" s="36">
        <v>0.13</v>
      </c>
      <c r="D5" s="36">
        <v>0.01</v>
      </c>
      <c r="E5" s="37">
        <v>0.08</v>
      </c>
      <c r="G5" s="34"/>
    </row>
    <row r="6" spans="1:7" x14ac:dyDescent="0.2">
      <c r="A6" s="46" t="s">
        <v>38</v>
      </c>
      <c r="B6" s="36">
        <v>0.23</v>
      </c>
      <c r="C6" s="36">
        <v>0.09</v>
      </c>
      <c r="D6" s="36">
        <v>0.02</v>
      </c>
      <c r="E6" s="37">
        <v>0.03</v>
      </c>
      <c r="G6" s="34"/>
    </row>
    <row r="7" spans="1:7" x14ac:dyDescent="0.2">
      <c r="A7" s="44" t="s">
        <v>12</v>
      </c>
      <c r="B7" s="49">
        <f>AVERAGE(B4:B6)</f>
        <v>0.23333333333333331</v>
      </c>
      <c r="C7" s="42">
        <f t="shared" ref="C7:E7" si="0">AVERAGE(C4:C6)</f>
        <v>0.10999999999999999</v>
      </c>
      <c r="D7" s="42">
        <f t="shared" si="0"/>
        <v>1.3333333333333334E-2</v>
      </c>
      <c r="E7" s="43">
        <f t="shared" si="0"/>
        <v>3.6666666666666667E-2</v>
      </c>
    </row>
    <row r="8" spans="1:7" x14ac:dyDescent="0.2">
      <c r="A8" s="44" t="s">
        <v>23</v>
      </c>
      <c r="B8" s="47">
        <f>_xlfn.STDEV.S(B4:B6)/SQRT(COUNT(B4:B6))</f>
        <v>3.333333333333327E-3</v>
      </c>
      <c r="C8" s="47">
        <f t="shared" ref="C8:E8" si="1">_xlfn.STDEV.S(C4:C6)/SQRT(COUNT(C4:C6))</f>
        <v>1.154700538379258E-2</v>
      </c>
      <c r="D8" s="47">
        <f t="shared" si="1"/>
        <v>3.3333333333333344E-3</v>
      </c>
      <c r="E8" s="48">
        <f t="shared" si="1"/>
        <v>2.3333333333333334E-2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baseColWidth="10" defaultRowHeight="16" x14ac:dyDescent="0.2"/>
  <cols>
    <col min="1" max="1" width="19.83203125" customWidth="1"/>
    <col min="2" max="5" width="21.33203125" bestFit="1" customWidth="1"/>
  </cols>
  <sheetData>
    <row r="1" spans="1:5" x14ac:dyDescent="0.2">
      <c r="A1" s="33" t="s">
        <v>88</v>
      </c>
    </row>
    <row r="3" spans="1:5" x14ac:dyDescent="0.2">
      <c r="A3" s="23"/>
      <c r="B3" s="30" t="s">
        <v>46</v>
      </c>
      <c r="C3" s="30" t="s">
        <v>47</v>
      </c>
      <c r="D3" s="30" t="s">
        <v>48</v>
      </c>
      <c r="E3" s="31" t="s">
        <v>49</v>
      </c>
    </row>
    <row r="4" spans="1:5" x14ac:dyDescent="0.2">
      <c r="A4" s="46" t="s">
        <v>50</v>
      </c>
      <c r="B4" s="36">
        <v>3.44E-2</v>
      </c>
      <c r="C4" s="36">
        <v>4.5100000000000001E-2</v>
      </c>
      <c r="D4" s="36">
        <v>4.0500000000000001E-2</v>
      </c>
      <c r="E4" s="37">
        <v>4.2299999999999997E-2</v>
      </c>
    </row>
    <row r="5" spans="1:5" x14ac:dyDescent="0.2">
      <c r="A5" s="46" t="s">
        <v>36</v>
      </c>
      <c r="B5" s="36">
        <v>4.5400000000000003E-2</v>
      </c>
      <c r="C5" s="36">
        <v>4.6300000000000001E-2</v>
      </c>
      <c r="D5" s="36">
        <v>3.3300000000000003E-2</v>
      </c>
      <c r="E5" s="37">
        <v>5.5E-2</v>
      </c>
    </row>
    <row r="6" spans="1:5" x14ac:dyDescent="0.2">
      <c r="A6" s="46" t="s">
        <v>51</v>
      </c>
      <c r="B6" s="38">
        <v>3.5799999999999998E-2</v>
      </c>
      <c r="C6" s="38">
        <v>3.56E-2</v>
      </c>
      <c r="D6" s="38">
        <v>3.3300000000000003E-2</v>
      </c>
      <c r="E6" s="39">
        <v>6.8400000000000002E-2</v>
      </c>
    </row>
    <row r="7" spans="1:5" x14ac:dyDescent="0.2">
      <c r="A7" s="44" t="s">
        <v>12</v>
      </c>
      <c r="B7" s="49">
        <f>AVERAGE(B4:B6)</f>
        <v>3.8533333333333336E-2</v>
      </c>
      <c r="C7" s="42">
        <f t="shared" ref="C7:E7" si="0">AVERAGE(C4:C6)</f>
        <v>4.2333333333333334E-2</v>
      </c>
      <c r="D7" s="42">
        <f t="shared" si="0"/>
        <v>3.5700000000000003E-2</v>
      </c>
      <c r="E7" s="43">
        <f t="shared" si="0"/>
        <v>5.5233333333333336E-2</v>
      </c>
    </row>
    <row r="8" spans="1:5" x14ac:dyDescent="0.2">
      <c r="A8" s="44" t="s">
        <v>23</v>
      </c>
      <c r="B8" s="47">
        <f>_xlfn.STDEV.S(B4:B6)/SQRT(COUNT(B4:B6))</f>
        <v>3.4570379099904476E-3</v>
      </c>
      <c r="C8" s="47">
        <f t="shared" ref="C8:E8" si="1">_xlfn.STDEV.S(C4:C6)/SQRT(COUNT(C4:C6))</f>
        <v>3.3844415262262173E-3</v>
      </c>
      <c r="D8" s="47">
        <f t="shared" si="1"/>
        <v>2.3999999999999994E-3</v>
      </c>
      <c r="E8" s="48">
        <f t="shared" si="1"/>
        <v>7.5353242207028496E-3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baseColWidth="10" defaultRowHeight="16" x14ac:dyDescent="0.2"/>
  <cols>
    <col min="1" max="1" width="30" bestFit="1" customWidth="1"/>
    <col min="2" max="2" width="14.1640625" bestFit="1" customWidth="1"/>
    <col min="3" max="3" width="12.33203125" bestFit="1" customWidth="1"/>
    <col min="4" max="5" width="13.33203125" bestFit="1" customWidth="1"/>
  </cols>
  <sheetData>
    <row r="1" spans="1:7" x14ac:dyDescent="0.2">
      <c r="A1" s="33" t="s">
        <v>90</v>
      </c>
      <c r="B1" s="33"/>
      <c r="C1" s="33"/>
      <c r="D1" s="33"/>
      <c r="E1" s="33"/>
      <c r="F1" s="33"/>
      <c r="G1" s="33"/>
    </row>
    <row r="2" spans="1:7" x14ac:dyDescent="0.2">
      <c r="A2" s="33"/>
      <c r="B2" s="33" t="s">
        <v>67</v>
      </c>
    </row>
    <row r="3" spans="1:7" x14ac:dyDescent="0.2">
      <c r="A3" s="23"/>
      <c r="B3" s="30" t="s">
        <v>52</v>
      </c>
      <c r="C3" s="30" t="s">
        <v>53</v>
      </c>
      <c r="D3" s="30" t="s">
        <v>54</v>
      </c>
      <c r="E3" s="30" t="s">
        <v>55</v>
      </c>
      <c r="F3" s="30" t="s">
        <v>12</v>
      </c>
      <c r="G3" s="31" t="s">
        <v>23</v>
      </c>
    </row>
    <row r="4" spans="1:7" x14ac:dyDescent="0.2">
      <c r="A4" s="51" t="s">
        <v>56</v>
      </c>
      <c r="B4" s="5">
        <v>12.1</v>
      </c>
      <c r="C4" s="5">
        <v>20.6</v>
      </c>
      <c r="D4" s="5">
        <v>34.6</v>
      </c>
      <c r="E4" s="5">
        <v>30.6</v>
      </c>
      <c r="F4" s="5">
        <f t="shared" ref="F4:F8" si="0">AVERAGE(B4:E4)</f>
        <v>24.475000000000001</v>
      </c>
      <c r="G4" s="6">
        <f t="shared" ref="G4:G8" si="1">_xlfn.STDEV.S(B4:E4)/SQRT(4)</f>
        <v>5.0677698908560034</v>
      </c>
    </row>
    <row r="5" spans="1:7" x14ac:dyDescent="0.2">
      <c r="A5" s="51" t="s">
        <v>57</v>
      </c>
      <c r="B5" s="5">
        <v>35.4</v>
      </c>
      <c r="C5" s="5">
        <v>34.200000000000003</v>
      </c>
      <c r="D5" s="5">
        <v>77.5</v>
      </c>
      <c r="E5" s="5">
        <v>65.400000000000006</v>
      </c>
      <c r="F5" s="5">
        <f t="shared" si="0"/>
        <v>53.125</v>
      </c>
      <c r="G5" s="6">
        <f t="shared" si="1"/>
        <v>10.867181097230317</v>
      </c>
    </row>
    <row r="6" spans="1:7" x14ac:dyDescent="0.2">
      <c r="A6" s="51" t="s">
        <v>58</v>
      </c>
      <c r="B6" s="5">
        <v>71.8</v>
      </c>
      <c r="C6" s="5">
        <v>62.4</v>
      </c>
      <c r="D6" s="5">
        <v>85.3</v>
      </c>
      <c r="E6" s="5">
        <v>78.3</v>
      </c>
      <c r="F6" s="5">
        <f t="shared" si="0"/>
        <v>74.45</v>
      </c>
      <c r="G6" s="6">
        <f t="shared" si="1"/>
        <v>4.871430316994493</v>
      </c>
    </row>
    <row r="7" spans="1:7" x14ac:dyDescent="0.2">
      <c r="A7" s="51" t="s">
        <v>59</v>
      </c>
      <c r="B7" s="5">
        <v>86.5</v>
      </c>
      <c r="C7" s="5">
        <v>80.099999999999994</v>
      </c>
      <c r="D7" s="5">
        <v>94.9</v>
      </c>
      <c r="E7" s="5">
        <v>95.3</v>
      </c>
      <c r="F7" s="5">
        <f t="shared" si="0"/>
        <v>89.2</v>
      </c>
      <c r="G7" s="6">
        <f t="shared" si="1"/>
        <v>3.649200825751671</v>
      </c>
    </row>
    <row r="8" spans="1:7" x14ac:dyDescent="0.2">
      <c r="A8" s="51" t="s">
        <v>60</v>
      </c>
      <c r="B8" s="5">
        <v>90.5</v>
      </c>
      <c r="C8" s="5">
        <v>87.8</v>
      </c>
      <c r="D8" s="5">
        <v>91.9</v>
      </c>
      <c r="E8" s="5">
        <v>93.1</v>
      </c>
      <c r="F8" s="5">
        <f t="shared" si="0"/>
        <v>90.825000000000017</v>
      </c>
      <c r="G8" s="6">
        <f t="shared" si="1"/>
        <v>1.139718532504115</v>
      </c>
    </row>
    <row r="9" spans="1:7" x14ac:dyDescent="0.2">
      <c r="A9" s="51" t="s">
        <v>61</v>
      </c>
      <c r="B9" s="5">
        <v>77.8</v>
      </c>
      <c r="C9" s="5">
        <v>83.2</v>
      </c>
      <c r="D9" s="5">
        <v>88.8</v>
      </c>
      <c r="E9" s="5">
        <v>93.2</v>
      </c>
      <c r="F9" s="5">
        <f>AVERAGE(B9:E9)</f>
        <v>85.75</v>
      </c>
      <c r="G9" s="6">
        <f>_xlfn.STDEV.S(B9:E9)/SQRT(4)</f>
        <v>3.3480093588081066</v>
      </c>
    </row>
    <row r="10" spans="1:7" x14ac:dyDescent="0.2">
      <c r="A10" s="51" t="s">
        <v>62</v>
      </c>
      <c r="B10" s="5">
        <v>68.099999999999994</v>
      </c>
      <c r="C10" s="5">
        <v>82.5</v>
      </c>
      <c r="D10" s="5">
        <v>51</v>
      </c>
      <c r="E10" s="5">
        <v>68.099999999999994</v>
      </c>
      <c r="F10" s="5">
        <f t="shared" ref="F10:F14" si="2">AVERAGE(B10:E10)</f>
        <v>67.424999999999997</v>
      </c>
      <c r="G10" s="6">
        <f t="shared" ref="G10:G14" si="3">_xlfn.STDEV.S(B10:E10)/SQRT(4)</f>
        <v>6.4417097885577066</v>
      </c>
    </row>
    <row r="11" spans="1:7" x14ac:dyDescent="0.2">
      <c r="A11" s="51" t="s">
        <v>63</v>
      </c>
      <c r="B11" s="5">
        <v>56.5</v>
      </c>
      <c r="C11" s="5">
        <v>73.7</v>
      </c>
      <c r="D11" s="5">
        <v>49.2</v>
      </c>
      <c r="E11" s="5">
        <v>31.8</v>
      </c>
      <c r="F11" s="5">
        <f t="shared" si="2"/>
        <v>52.8</v>
      </c>
      <c r="G11" s="6">
        <f t="shared" si="3"/>
        <v>8.6816857042089985</v>
      </c>
    </row>
    <row r="12" spans="1:7" x14ac:dyDescent="0.2">
      <c r="A12" s="51" t="s">
        <v>64</v>
      </c>
      <c r="B12" s="5">
        <v>21.2</v>
      </c>
      <c r="C12" s="5">
        <v>29.6</v>
      </c>
      <c r="D12" s="5">
        <v>9.59</v>
      </c>
      <c r="E12" s="5">
        <v>2.2200000000000002</v>
      </c>
      <c r="F12" s="5">
        <f t="shared" si="2"/>
        <v>15.6525</v>
      </c>
      <c r="G12" s="6">
        <f t="shared" si="3"/>
        <v>6.0724341289140398</v>
      </c>
    </row>
    <row r="13" spans="1:7" x14ac:dyDescent="0.2">
      <c r="A13" s="51" t="s">
        <v>65</v>
      </c>
      <c r="B13" s="5">
        <v>0.3</v>
      </c>
      <c r="C13" s="5">
        <v>1.6</v>
      </c>
      <c r="D13" s="5">
        <v>1.32</v>
      </c>
      <c r="E13" s="5">
        <v>0.48</v>
      </c>
      <c r="F13" s="5">
        <f t="shared" si="2"/>
        <v>0.92500000000000004</v>
      </c>
      <c r="G13" s="6">
        <f t="shared" si="3"/>
        <v>0.31626729201736942</v>
      </c>
    </row>
    <row r="14" spans="1:7" x14ac:dyDescent="0.2">
      <c r="A14" s="52" t="s">
        <v>66</v>
      </c>
      <c r="B14" s="8">
        <v>77.8</v>
      </c>
      <c r="C14" s="8">
        <v>92</v>
      </c>
      <c r="D14" s="8">
        <v>92.3</v>
      </c>
      <c r="E14" s="8">
        <v>73.599999999999994</v>
      </c>
      <c r="F14" s="8">
        <f t="shared" si="2"/>
        <v>83.925000000000011</v>
      </c>
      <c r="G14" s="14">
        <f t="shared" si="3"/>
        <v>4.8258634805942595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qRT-PCR results</vt:lpstr>
      <vt:lpstr>DNA delivery efficiency</vt:lpstr>
      <vt:lpstr>DNA cleavage efficiency</vt:lpstr>
      <vt:lpstr>Small Molecule function</vt:lpstr>
      <vt:lpstr>CRISPRi kinetics 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Dawei Sun</dc:creator>
  <cp:lastModifiedBy>Dawei Sun</cp:lastModifiedBy>
  <dcterms:created xsi:type="dcterms:W3CDTF">2021-02-26T21:07:29Z</dcterms:created>
  <dcterms:modified xsi:type="dcterms:W3CDTF">2021-09-18T16:43:22Z</dcterms:modified>
</cp:coreProperties>
</file>