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uders/G Drive IRB/Work in progress/Manuscripts/augmin ko mouse paper/RevCommons/Submission/Submission revised/eLife/eLife Figures revised/Source data files quantifications/"/>
    </mc:Choice>
  </mc:AlternateContent>
  <xr:revisionPtr revIDLastSave="0" documentId="13_ncr:1_{C5348296-6852-7A41-8B72-D75B7D9C6CDD}" xr6:coauthVersionLast="36" xr6:coauthVersionMax="36" xr10:uidLastSave="{00000000-0000-0000-0000-000000000000}"/>
  <bookViews>
    <workbookView xWindow="2800" yWindow="2300" windowWidth="27240" windowHeight="16440" xr2:uid="{31BCE609-C71A-3247-AF94-7DE2001B38A8}"/>
  </bookViews>
  <sheets>
    <sheet name="Fig2-supplement 2b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" i="2" l="1"/>
  <c r="AJ8" i="2"/>
  <c r="AL8" i="2" s="1"/>
  <c r="AL9" i="2" s="1"/>
  <c r="AG8" i="2"/>
  <c r="AF8" i="2"/>
  <c r="AH8" i="2" s="1"/>
  <c r="AH9" i="2" s="1"/>
  <c r="AC8" i="2"/>
  <c r="AB8" i="2"/>
  <c r="AD8" i="2" s="1"/>
  <c r="AD9" i="2" s="1"/>
  <c r="Y8" i="2"/>
  <c r="T8" i="2"/>
  <c r="S8" i="2"/>
  <c r="R8" i="2"/>
  <c r="U8" i="2" s="1"/>
  <c r="N8" i="2"/>
  <c r="O8" i="2" s="1"/>
  <c r="O9" i="2" s="1"/>
  <c r="M8" i="2"/>
  <c r="L8" i="2"/>
  <c r="I8" i="2"/>
  <c r="H8" i="2"/>
  <c r="G8" i="2"/>
  <c r="J8" i="2" s="1"/>
  <c r="J9" i="2" s="1"/>
  <c r="D8" i="2"/>
  <c r="E8" i="2" s="1"/>
  <c r="C8" i="2"/>
  <c r="B8" i="2"/>
  <c r="Y7" i="2"/>
  <c r="X7" i="2"/>
  <c r="X8" i="2" s="1"/>
  <c r="W7" i="2"/>
  <c r="W8" i="2" s="1"/>
  <c r="Z8" i="2" s="1"/>
  <c r="Z9" i="2" s="1"/>
  <c r="Y6" i="2"/>
  <c r="X6" i="2"/>
  <c r="W6" i="2"/>
  <c r="D14" i="2" l="1"/>
  <c r="U9" i="2"/>
  <c r="C14" i="2"/>
  <c r="D13" i="2"/>
  <c r="E9" i="2"/>
  <c r="E14" i="2" s="1"/>
  <c r="C13" i="2"/>
</calcChain>
</file>

<file path=xl/sharedStrings.xml><?xml version="1.0" encoding="utf-8"?>
<sst xmlns="http://schemas.openxmlformats.org/spreadsheetml/2006/main" count="62" uniqueCount="49">
  <si>
    <t>THALAMUS e13.5</t>
  </si>
  <si>
    <t>Genotype</t>
  </si>
  <si>
    <t>Control</t>
  </si>
  <si>
    <t>Haus6 cKO</t>
  </si>
  <si>
    <t>Embryo #:</t>
  </si>
  <si>
    <t>Ctr - 1</t>
  </si>
  <si>
    <t>Ctr - 2</t>
  </si>
  <si>
    <t>Ctr - 3</t>
  </si>
  <si>
    <t>Animal</t>
  </si>
  <si>
    <t>cKO - 1</t>
  </si>
  <si>
    <t>cKO - 2</t>
  </si>
  <si>
    <t>cKO - 3</t>
  </si>
  <si>
    <t>cKO - 4</t>
  </si>
  <si>
    <t>cKO - 5</t>
  </si>
  <si>
    <t>Section #:</t>
  </si>
  <si>
    <t>Ctr - 1.1</t>
  </si>
  <si>
    <t>Ctr - 1.2</t>
  </si>
  <si>
    <t>Ctr - 1.3</t>
  </si>
  <si>
    <t>Average</t>
  </si>
  <si>
    <t>Ctr - 2.1</t>
  </si>
  <si>
    <t>Ctr - 2.2</t>
  </si>
  <si>
    <t>Ctr - 2.3</t>
  </si>
  <si>
    <t>Ctr - 3.1</t>
  </si>
  <si>
    <t>Ctr - 3.2</t>
  </si>
  <si>
    <t>Ctr - 3.3</t>
  </si>
  <si>
    <t>Cut</t>
  </si>
  <si>
    <t>cKO - 1.1</t>
  </si>
  <si>
    <t>cKO - 1.2</t>
  </si>
  <si>
    <t>cKO - 1.3</t>
  </si>
  <si>
    <t>cKO - 2.1</t>
  </si>
  <si>
    <t>cKO - 2.2</t>
  </si>
  <si>
    <t>cKO - 2.3</t>
  </si>
  <si>
    <t>cKO - 3.1</t>
  </si>
  <si>
    <t>cKO - 3.2</t>
  </si>
  <si>
    <t>cKO - 4.1</t>
  </si>
  <si>
    <t>cKO - 4.2</t>
  </si>
  <si>
    <t>cKO - 5.1</t>
  </si>
  <si>
    <t>cKO - 5.2</t>
  </si>
  <si>
    <t>Total # cells</t>
  </si>
  <si>
    <t>p21 + cells</t>
  </si>
  <si>
    <t>% cell, p21+</t>
  </si>
  <si>
    <t>Average % p21+ cells per embryo:</t>
  </si>
  <si>
    <t>DATA SUMMARY:</t>
  </si>
  <si>
    <t>Genotype:</t>
  </si>
  <si>
    <t>n</t>
  </si>
  <si>
    <t>%p21 + average</t>
  </si>
  <si>
    <t>% p21+ st dev</t>
  </si>
  <si>
    <t>t.test (Control vs Haus6 cKO) - P-value: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</si>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</sst>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1" applyAlignment="1">
      <alignment horizontal="center"/>
    </xf>
    <xf numFmtId="164" fontId="0" fillId="0" borderId="0" xfId="2" applyNumberFormat="1" applyFont="1"/>
    <xf numFmtId="164" fontId="2" fillId="0" borderId="0" xfId="1" applyNumberFormat="1"/>
    <xf numFmtId="9" fontId="0" fillId="0" borderId="0" xfId="2" applyFont="1"/>
    <xf numFmtId="9" fontId="2" fillId="0" borderId="0" xfId="1" applyNumberFormat="1"/>
    <xf numFmtId="0" fontId="2" fillId="0" borderId="0" xfId="1" applyAlignment="1">
      <alignment wrapText="1"/>
    </xf>
    <xf numFmtId="10" fontId="0" fillId="0" borderId="0" xfId="2" applyNumberFormat="1" applyFont="1"/>
    <xf numFmtId="0" fontId="4" fillId="0" borderId="0" xfId="1" applyFont="1" applyAlignment="1">
      <alignment horizontal="center" wrapText="1"/>
    </xf>
    <xf numFmtId="0" fontId="5" fillId="0" borderId="0" xfId="1" applyFont="1"/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wrapText="1"/>
    </xf>
    <xf numFmtId="0" fontId="1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2" fillId="0" borderId="0" xfId="1" applyAlignment="1">
      <alignment horizontal="center"/>
    </xf>
  </cellXfs>
  <cellStyles count="3">
    <cellStyle name="Normal" xfId="0" builtinId="0"/>
    <cellStyle name="Normal 2" xfId="1" xr:uid="{43E3A69B-B437-A745-9339-90956B360078}"/>
    <cellStyle name="Percent 2" xfId="2" xr:uid="{FAC74B17-9529-6749-92E2-04DD9C0EC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BB5C-D601-E54F-B98A-D983872570C8}">
  <dimension ref="A1:AL26"/>
  <sheetViews>
    <sheetView tabSelected="1" workbookViewId="0">
      <selection activeCell="E27" sqref="E27"/>
    </sheetView>
  </sheetViews>
  <sheetFormatPr baseColWidth="10" defaultColWidth="8.83203125" defaultRowHeight="15" x14ac:dyDescent="0.2"/>
  <cols>
    <col min="1" max="1" width="10.83203125" style="2" customWidth="1"/>
    <col min="2" max="16384" width="8.83203125" style="2"/>
  </cols>
  <sheetData>
    <row r="1" spans="1:38" x14ac:dyDescent="0.2">
      <c r="A1" s="1" t="s">
        <v>0</v>
      </c>
    </row>
    <row r="3" spans="1:38" ht="16" x14ac:dyDescent="0.2">
      <c r="A3" s="2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2" t="s">
        <v>1</v>
      </c>
      <c r="R3" s="15" t="s">
        <v>3</v>
      </c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38" x14ac:dyDescent="0.2">
      <c r="A4" s="2" t="s">
        <v>4</v>
      </c>
      <c r="B4" s="16" t="s">
        <v>5</v>
      </c>
      <c r="C4" s="16"/>
      <c r="D4" s="16"/>
      <c r="E4" s="16"/>
      <c r="G4" s="16" t="s">
        <v>6</v>
      </c>
      <c r="H4" s="16"/>
      <c r="I4" s="16"/>
      <c r="J4" s="16"/>
      <c r="L4" s="16" t="s">
        <v>7</v>
      </c>
      <c r="M4" s="16"/>
      <c r="N4" s="16"/>
      <c r="O4" s="16"/>
      <c r="Q4" s="2" t="s">
        <v>8</v>
      </c>
      <c r="R4" s="16" t="s">
        <v>9</v>
      </c>
      <c r="S4" s="16"/>
      <c r="T4" s="16"/>
      <c r="U4" s="16"/>
      <c r="W4" s="16" t="s">
        <v>10</v>
      </c>
      <c r="X4" s="16"/>
      <c r="Y4" s="16"/>
      <c r="Z4" s="16"/>
      <c r="AB4" s="16" t="s">
        <v>11</v>
      </c>
      <c r="AC4" s="16"/>
      <c r="AD4" s="16"/>
      <c r="AE4" s="3"/>
      <c r="AF4" s="16" t="s">
        <v>12</v>
      </c>
      <c r="AG4" s="16"/>
      <c r="AH4" s="16"/>
      <c r="AJ4" s="16" t="s">
        <v>13</v>
      </c>
      <c r="AK4" s="16"/>
      <c r="AL4" s="16"/>
    </row>
    <row r="5" spans="1:38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G5" s="2" t="s">
        <v>19</v>
      </c>
      <c r="H5" s="2" t="s">
        <v>20</v>
      </c>
      <c r="I5" s="2" t="s">
        <v>21</v>
      </c>
      <c r="J5" s="2" t="s">
        <v>18</v>
      </c>
      <c r="L5" s="2" t="s">
        <v>22</v>
      </c>
      <c r="M5" s="2" t="s">
        <v>23</v>
      </c>
      <c r="N5" s="2" t="s">
        <v>24</v>
      </c>
      <c r="O5" s="2" t="s">
        <v>18</v>
      </c>
      <c r="Q5" s="2" t="s">
        <v>25</v>
      </c>
      <c r="R5" s="2" t="s">
        <v>26</v>
      </c>
      <c r="S5" s="2" t="s">
        <v>27</v>
      </c>
      <c r="T5" s="2" t="s">
        <v>28</v>
      </c>
      <c r="U5" s="2" t="s">
        <v>18</v>
      </c>
      <c r="W5" s="2" t="s">
        <v>29</v>
      </c>
      <c r="X5" s="2" t="s">
        <v>30</v>
      </c>
      <c r="Y5" s="2" t="s">
        <v>31</v>
      </c>
      <c r="Z5" s="2" t="s">
        <v>18</v>
      </c>
      <c r="AB5" s="2" t="s">
        <v>32</v>
      </c>
      <c r="AC5" s="2" t="s">
        <v>33</v>
      </c>
      <c r="AD5" s="2" t="s">
        <v>18</v>
      </c>
      <c r="AF5" s="2" t="s">
        <v>34</v>
      </c>
      <c r="AG5" s="2" t="s">
        <v>35</v>
      </c>
      <c r="AH5" s="2" t="s">
        <v>18</v>
      </c>
      <c r="AJ5" s="2" t="s">
        <v>36</v>
      </c>
      <c r="AK5" s="2" t="s">
        <v>37</v>
      </c>
      <c r="AL5" s="2" t="s">
        <v>18</v>
      </c>
    </row>
    <row r="6" spans="1:38" x14ac:dyDescent="0.2">
      <c r="A6" s="2" t="s">
        <v>38</v>
      </c>
      <c r="B6" s="2">
        <v>5653</v>
      </c>
      <c r="C6" s="2">
        <v>6138</v>
      </c>
      <c r="D6" s="2">
        <v>7878</v>
      </c>
      <c r="G6" s="2">
        <v>3943</v>
      </c>
      <c r="H6" s="2">
        <v>4395</v>
      </c>
      <c r="I6" s="2">
        <v>4545</v>
      </c>
      <c r="L6" s="2">
        <v>3000</v>
      </c>
      <c r="M6" s="2">
        <v>5228</v>
      </c>
      <c r="N6" s="2">
        <v>7680</v>
      </c>
      <c r="Q6" s="2" t="s">
        <v>38</v>
      </c>
      <c r="R6" s="2">
        <v>1616</v>
      </c>
      <c r="S6" s="2">
        <v>10167</v>
      </c>
      <c r="T6" s="2">
        <v>6129</v>
      </c>
      <c r="W6" s="2">
        <f>1394+544+411</f>
        <v>2349</v>
      </c>
      <c r="X6" s="2">
        <f>1533+318+338</f>
        <v>2189</v>
      </c>
      <c r="Y6" s="2">
        <f>1063+303</f>
        <v>1366</v>
      </c>
      <c r="AB6" s="2">
        <v>1707</v>
      </c>
      <c r="AC6" s="2">
        <v>3263</v>
      </c>
      <c r="AF6" s="2">
        <v>1757</v>
      </c>
      <c r="AG6" s="2">
        <v>2042</v>
      </c>
      <c r="AJ6" s="2">
        <v>3811</v>
      </c>
      <c r="AK6" s="2">
        <v>4667</v>
      </c>
    </row>
    <row r="7" spans="1:38" x14ac:dyDescent="0.2">
      <c r="A7" s="2" t="s">
        <v>39</v>
      </c>
      <c r="B7" s="2">
        <v>183</v>
      </c>
      <c r="C7" s="2">
        <v>95</v>
      </c>
      <c r="D7" s="2">
        <v>107</v>
      </c>
      <c r="G7" s="2">
        <v>140</v>
      </c>
      <c r="H7" s="2">
        <v>132</v>
      </c>
      <c r="I7" s="2">
        <v>123</v>
      </c>
      <c r="L7" s="2">
        <v>160</v>
      </c>
      <c r="M7" s="2">
        <v>156</v>
      </c>
      <c r="N7" s="2">
        <v>173</v>
      </c>
      <c r="Q7" s="2" t="s">
        <v>39</v>
      </c>
      <c r="R7" s="2">
        <v>331</v>
      </c>
      <c r="S7" s="2">
        <v>1605</v>
      </c>
      <c r="T7" s="2">
        <v>777</v>
      </c>
      <c r="W7" s="2">
        <f>261+159+127</f>
        <v>547</v>
      </c>
      <c r="X7" s="2">
        <f>322+70+108</f>
        <v>500</v>
      </c>
      <c r="Y7" s="2">
        <f>255+88</f>
        <v>343</v>
      </c>
      <c r="AB7" s="2">
        <v>168</v>
      </c>
      <c r="AC7" s="2">
        <v>219</v>
      </c>
      <c r="AF7" s="2">
        <v>265</v>
      </c>
      <c r="AG7" s="2">
        <v>285</v>
      </c>
      <c r="AJ7" s="2">
        <v>387</v>
      </c>
      <c r="AK7" s="2">
        <v>533</v>
      </c>
    </row>
    <row r="8" spans="1:38" ht="16" x14ac:dyDescent="0.2">
      <c r="A8" s="2" t="s">
        <v>40</v>
      </c>
      <c r="B8" s="4">
        <f>B7/B6</f>
        <v>3.2372191756589425E-2</v>
      </c>
      <c r="C8" s="4">
        <f t="shared" ref="C8:D8" si="0">C7/C6</f>
        <v>1.5477354187031606E-2</v>
      </c>
      <c r="D8" s="4">
        <f t="shared" si="0"/>
        <v>1.3582127443513583E-2</v>
      </c>
      <c r="E8" s="5">
        <f>AVERAGE(B8:D8)</f>
        <v>2.0477224462378204E-2</v>
      </c>
      <c r="G8" s="4">
        <f>G7/G6</f>
        <v>3.5505959928988078E-2</v>
      </c>
      <c r="H8" s="4">
        <f t="shared" ref="H8:I8" si="1">H7/H6</f>
        <v>3.0034129692832763E-2</v>
      </c>
      <c r="I8" s="4">
        <f t="shared" si="1"/>
        <v>2.7062706270627061E-2</v>
      </c>
      <c r="J8" s="5">
        <f>AVERAGE(G8:I8)</f>
        <v>3.0867598630815968E-2</v>
      </c>
      <c r="L8" s="4">
        <f>L7/L6</f>
        <v>5.3333333333333337E-2</v>
      </c>
      <c r="M8" s="4">
        <f t="shared" ref="M8:N8" si="2">M7/M6</f>
        <v>2.9839326702371844E-2</v>
      </c>
      <c r="N8" s="4">
        <f t="shared" si="2"/>
        <v>2.2526041666666666E-2</v>
      </c>
      <c r="O8" s="5">
        <f>AVERAGE(L8:N8)</f>
        <v>3.523290056745728E-2</v>
      </c>
      <c r="Q8" s="2" t="s">
        <v>40</v>
      </c>
      <c r="R8" s="4">
        <f>R7/R6</f>
        <v>0.20482673267326731</v>
      </c>
      <c r="S8" s="4">
        <f t="shared" ref="S8:T8" si="3">S7/S6</f>
        <v>0.15786367660076719</v>
      </c>
      <c r="T8" s="4">
        <f t="shared" si="3"/>
        <v>0.12677435144395496</v>
      </c>
      <c r="U8" s="5">
        <f>AVERAGE(R8:T8)</f>
        <v>0.16315492023932984</v>
      </c>
      <c r="W8" s="4">
        <f>W7/W6</f>
        <v>0.23286504895700297</v>
      </c>
      <c r="X8" s="4">
        <f t="shared" ref="X8:Y8" si="4">X7/X6</f>
        <v>0.22841480127912289</v>
      </c>
      <c r="Y8" s="4">
        <f t="shared" si="4"/>
        <v>0.25109809663250365</v>
      </c>
      <c r="Z8" s="5">
        <f>AVERAGE(W8:Y8)</f>
        <v>0.2374593156228765</v>
      </c>
      <c r="AB8" s="6">
        <f>AB7/AB6</f>
        <v>9.8418277680140595E-2</v>
      </c>
      <c r="AC8" s="6">
        <f>AC7/AC6</f>
        <v>6.7116150781489428E-2</v>
      </c>
      <c r="AD8" s="7">
        <f>AVERAGE(AB8:AC8)</f>
        <v>8.2767214230815012E-2</v>
      </c>
      <c r="AE8" s="7"/>
      <c r="AF8" s="7">
        <f>AF7/AF6</f>
        <v>0.15082527034718271</v>
      </c>
      <c r="AG8" s="7">
        <f>AG7/AG6</f>
        <v>0.1395690499510284</v>
      </c>
      <c r="AH8" s="7">
        <f>AVERAGE(AF8:AG8)</f>
        <v>0.14519716014910555</v>
      </c>
      <c r="AJ8" s="4">
        <f>AJ7/AJ6</f>
        <v>0.10154815009183941</v>
      </c>
      <c r="AK8" s="4">
        <f t="shared" ref="AK8" si="5">AK7/AK6</f>
        <v>0.11420612813370473</v>
      </c>
      <c r="AL8" s="5">
        <f>AVERAGE(AJ8:AK8)</f>
        <v>0.10787713911277208</v>
      </c>
    </row>
    <row r="9" spans="1:38" ht="16" x14ac:dyDescent="0.2">
      <c r="A9" s="2" t="s">
        <v>41</v>
      </c>
      <c r="B9" s="4"/>
      <c r="C9" s="4"/>
      <c r="D9" s="4"/>
      <c r="E9" s="5">
        <f>E8</f>
        <v>2.0477224462378204E-2</v>
      </c>
      <c r="G9" s="4"/>
      <c r="H9" s="4"/>
      <c r="I9" s="4"/>
      <c r="J9" s="5">
        <f>J8</f>
        <v>3.0867598630815968E-2</v>
      </c>
      <c r="L9" s="4"/>
      <c r="M9" s="4"/>
      <c r="N9" s="4"/>
      <c r="O9" s="5">
        <f>O8</f>
        <v>3.523290056745728E-2</v>
      </c>
      <c r="R9" s="4"/>
      <c r="S9" s="4"/>
      <c r="T9" s="4"/>
      <c r="U9" s="5">
        <f>U8</f>
        <v>0.16315492023932984</v>
      </c>
      <c r="W9" s="4"/>
      <c r="X9" s="4"/>
      <c r="Y9" s="4"/>
      <c r="Z9" s="5">
        <f>Z8</f>
        <v>0.2374593156228765</v>
      </c>
      <c r="AB9" s="6"/>
      <c r="AC9" s="6"/>
      <c r="AD9" s="5">
        <f>AD8</f>
        <v>8.2767214230815012E-2</v>
      </c>
      <c r="AE9" s="7"/>
      <c r="AF9" s="7"/>
      <c r="AG9" s="7"/>
      <c r="AH9" s="5">
        <f>AH8</f>
        <v>0.14519716014910555</v>
      </c>
      <c r="AJ9" s="4"/>
      <c r="AK9" s="4"/>
      <c r="AL9" s="5">
        <f>AL8</f>
        <v>0.10787713911277208</v>
      </c>
    </row>
    <row r="11" spans="1:38" x14ac:dyDescent="0.2">
      <c r="A11" s="1" t="s">
        <v>42</v>
      </c>
    </row>
    <row r="12" spans="1:38" ht="42" customHeight="1" x14ac:dyDescent="0.2">
      <c r="A12" s="2" t="s">
        <v>43</v>
      </c>
      <c r="B12" s="8" t="s">
        <v>44</v>
      </c>
      <c r="C12" s="8" t="s">
        <v>45</v>
      </c>
      <c r="D12" s="8" t="s">
        <v>46</v>
      </c>
      <c r="E12" s="12" t="s">
        <v>47</v>
      </c>
      <c r="F12" s="12"/>
    </row>
    <row r="13" spans="1:38" ht="16" x14ac:dyDescent="0.2">
      <c r="A13" s="2" t="s">
        <v>2</v>
      </c>
      <c r="B13" s="2">
        <v>3</v>
      </c>
      <c r="C13" s="5">
        <f>AVERAGE(E8,J8,O8)</f>
        <v>2.8859241220217147E-2</v>
      </c>
      <c r="D13" s="6">
        <f>STDEV(E8,J8,O8)</f>
        <v>7.5800804049845566E-3</v>
      </c>
    </row>
    <row r="14" spans="1:38" ht="16" x14ac:dyDescent="0.2">
      <c r="A14" s="2" t="s">
        <v>3</v>
      </c>
      <c r="B14" s="2">
        <v>5</v>
      </c>
      <c r="C14" s="5">
        <f>AVERAGE(U8,Z8,AD8,AL8,AH8)</f>
        <v>0.1472911498709798</v>
      </c>
      <c r="D14" s="6">
        <f>STDEV(U8,Z8,AD8,AH8,AL8)</f>
        <v>5.9378330712602623E-2</v>
      </c>
      <c r="E14" s="2">
        <f>_xlfn.T.TEST(E9:O9,U9:AL9,2,2)</f>
        <v>1.5779537300699524E-2</v>
      </c>
      <c r="F14" s="2" t="s">
        <v>48</v>
      </c>
    </row>
    <row r="15" spans="1:38" ht="16" x14ac:dyDescent="0.2">
      <c r="C15" s="5"/>
      <c r="D15" s="6"/>
    </row>
    <row r="16" spans="1:38" ht="16" x14ac:dyDescent="0.2">
      <c r="C16" s="5"/>
      <c r="D16" s="9"/>
    </row>
    <row r="19" spans="1:4" x14ac:dyDescent="0.2">
      <c r="A19" s="10"/>
      <c r="B19" s="10"/>
      <c r="C19" s="10"/>
      <c r="D19" s="10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6" spans="1:4" x14ac:dyDescent="0.2">
      <c r="B26" s="13"/>
      <c r="C26" s="13"/>
    </row>
  </sheetData>
  <mergeCells count="12">
    <mergeCell ref="E12:F12"/>
    <mergeCell ref="B26:C26"/>
    <mergeCell ref="B3:O3"/>
    <mergeCell ref="R3:AL3"/>
    <mergeCell ref="B4:E4"/>
    <mergeCell ref="G4:J4"/>
    <mergeCell ref="L4:O4"/>
    <mergeCell ref="R4:U4"/>
    <mergeCell ref="W4:Z4"/>
    <mergeCell ref="AB4:AD4"/>
    <mergeCell ref="AF4:AH4"/>
    <mergeCell ref="AJ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Fig2-supplement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Luders</dc:creator>
  <cp:lastModifiedBy>Jens Luders</cp:lastModifiedBy>
  <dcterms:created xsi:type="dcterms:W3CDTF">2021-07-28T10:50:17Z</dcterms:created>
  <dcterms:modified xsi:type="dcterms:W3CDTF">2021-07-28T10:58:15Z</dcterms:modified>
</cp:coreProperties>
</file>