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uders/G Drive IRB/Work in progress/Manuscripts/augmin ko mouse paper/RevCommons/Submission/Submission revised/eLife/eLife Figures revised/Source data files quantifications/"/>
    </mc:Choice>
  </mc:AlternateContent>
  <xr:revisionPtr revIDLastSave="0" documentId="13_ncr:1_{A6D0E80D-3494-1241-8B77-34D0D2783E7C}" xr6:coauthVersionLast="36" xr6:coauthVersionMax="36" xr10:uidLastSave="{00000000-0000-0000-0000-000000000000}"/>
  <bookViews>
    <workbookView xWindow="1100" yWindow="1120" windowWidth="27240" windowHeight="16440" activeTab="2" xr2:uid="{274D4A78-6185-9C42-AF00-6CB6EC38BB6A}"/>
  </bookViews>
  <sheets>
    <sheet name="Fig4-supplement 1b,d" sheetId="2" r:id="rId1"/>
    <sheet name="Fig4-supplement 1f" sheetId="3" r:id="rId2"/>
    <sheet name="Fig4-supplement 1g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4" l="1"/>
  <c r="F41" i="4"/>
  <c r="E41" i="4"/>
  <c r="D41" i="4"/>
  <c r="C41" i="4"/>
  <c r="K13" i="4" s="1"/>
  <c r="B41" i="4"/>
  <c r="J13" i="4" s="1"/>
  <c r="K14" i="4"/>
  <c r="J14" i="4"/>
  <c r="H16" i="3"/>
  <c r="L16" i="3" s="1"/>
  <c r="L15" i="3"/>
  <c r="K15" i="3"/>
  <c r="J15" i="3"/>
  <c r="H15" i="3"/>
  <c r="H14" i="3"/>
  <c r="L14" i="3" s="1"/>
  <c r="H13" i="3"/>
  <c r="J13" i="3" s="1"/>
  <c r="H12" i="3"/>
  <c r="L12" i="3" s="1"/>
  <c r="H11" i="3"/>
  <c r="K11" i="3" s="1"/>
  <c r="J17" i="2"/>
  <c r="I17" i="2"/>
  <c r="G16" i="2"/>
  <c r="J16" i="2" s="1"/>
  <c r="F16" i="2"/>
  <c r="I16" i="2" s="1"/>
  <c r="M15" i="2" s="1"/>
  <c r="E16" i="2"/>
  <c r="J15" i="2"/>
  <c r="I15" i="2"/>
  <c r="K15" i="2" s="1"/>
  <c r="J14" i="2"/>
  <c r="I14" i="2"/>
  <c r="J13" i="2"/>
  <c r="I13" i="2"/>
  <c r="J12" i="2"/>
  <c r="I12" i="2"/>
  <c r="J11" i="2"/>
  <c r="N11" i="2" s="1"/>
  <c r="I11" i="2"/>
  <c r="K11" i="2" s="1"/>
  <c r="S14" i="3" l="1"/>
  <c r="P14" i="3"/>
  <c r="L15" i="2"/>
  <c r="N15" i="2"/>
  <c r="L13" i="3"/>
  <c r="J16" i="3"/>
  <c r="K13" i="3"/>
  <c r="K16" i="3"/>
  <c r="M11" i="2"/>
  <c r="L11" i="2"/>
  <c r="L11" i="3"/>
  <c r="J12" i="3"/>
  <c r="J14" i="3"/>
  <c r="K12" i="3"/>
  <c r="O11" i="3" s="1"/>
  <c r="K14" i="3"/>
  <c r="J11" i="3"/>
  <c r="R11" i="3" l="1"/>
  <c r="Q14" i="3"/>
  <c r="N14" i="3"/>
  <c r="N11" i="3"/>
  <c r="Q11" i="3"/>
  <c r="P11" i="3"/>
  <c r="S11" i="3"/>
  <c r="R14" i="3"/>
  <c r="O14" i="3"/>
</calcChain>
</file>

<file path=xl/sharedStrings.xml><?xml version="1.0" encoding="utf-8"?>
<sst xmlns="http://schemas.openxmlformats.org/spreadsheetml/2006/main" count="76" uniqueCount="41">
  <si>
    <t>Genotype</t>
  </si>
  <si>
    <t>Embryo</t>
  </si>
  <si>
    <t># mitotic cells counted</t>
  </si>
  <si>
    <t># cells with fragmented centrosomes</t>
  </si>
  <si>
    <t># cells with disorganized spindles</t>
  </si>
  <si>
    <t>%  cells with fragmented centrosomes</t>
  </si>
  <si>
    <t>% cells with disorganized spindles</t>
  </si>
  <si>
    <t>mean % cells with fragm. centrosomes</t>
  </si>
  <si>
    <t>mean % cells with disorg. spindles</t>
  </si>
  <si>
    <t>SD % cells with fragm. centrosomes</t>
  </si>
  <si>
    <t>SD % cells with disorg. spindles</t>
  </si>
  <si>
    <t>p53 KO</t>
  </si>
  <si>
    <t>p53 Ctr - 1</t>
  </si>
  <si>
    <t>p53 Ctr - 2</t>
  </si>
  <si>
    <t>p53 Ctr - 3</t>
  </si>
  <si>
    <t>p53 Ctr - 4</t>
  </si>
  <si>
    <r>
      <rPr>
        <i/>
        <sz val="12"/>
        <color theme="1"/>
        <rFont val="Arial"/>
        <family val="2"/>
      </rPr>
      <t>Haus6</t>
    </r>
    <r>
      <rPr>
        <sz val="12"/>
        <color theme="1"/>
        <rFont val="Arial"/>
        <family val="2"/>
      </rPr>
      <t xml:space="preserve"> cKO; p53 KO</t>
    </r>
  </si>
  <si>
    <t>double KO - 1</t>
  </si>
  <si>
    <t>double KO - 2</t>
  </si>
  <si>
    <t>double KO - 3</t>
  </si>
  <si>
    <t>mitotic cells counted with # centrin foci:</t>
  </si>
  <si>
    <t>% mitotic cells with # centrin foci</t>
  </si>
  <si>
    <t>mean</t>
  </si>
  <si>
    <t>Std Dev</t>
  </si>
  <si>
    <t>&lt;3</t>
  </si>
  <si>
    <t>3-4</t>
  </si>
  <si>
    <t>&gt;4</t>
  </si>
  <si>
    <t>total</t>
  </si>
  <si>
    <t>% &lt;3</t>
  </si>
  <si>
    <t>% 3-4</t>
  </si>
  <si>
    <t>% &gt;4</t>
  </si>
  <si>
    <r>
      <t xml:space="preserve">Cell areas in 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m2</t>
    </r>
  </si>
  <si>
    <t>Haus6 cKO; p53 KO</t>
  </si>
  <si>
    <t>Embryo #1</t>
  </si>
  <si>
    <t>Embryo #3</t>
  </si>
  <si>
    <t>4 centrioles</t>
  </si>
  <si>
    <t>&gt;4 centrioles</t>
  </si>
  <si>
    <t>mean all embryos:</t>
  </si>
  <si>
    <t>SD all embryos:</t>
  </si>
  <si>
    <t>Fig.4s1d</t>
  </si>
  <si>
    <t>Fig. 4s1b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</si>
</sst>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Symbol"/>
      <family val="1"/>
      <charset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0" xfId="1" applyFont="1"/>
    <xf numFmtId="0" fontId="5" fillId="0" borderId="1" xfId="1" applyFont="1" applyBorder="1"/>
    <xf numFmtId="0" fontId="3" fillId="0" borderId="0" xfId="1" applyFont="1"/>
    <xf numFmtId="0" fontId="4" fillId="0" borderId="0" xfId="1" applyFont="1"/>
    <xf numFmtId="11" fontId="7" fillId="0" borderId="1" xfId="1" applyNumberFormat="1" applyFont="1" applyBorder="1" applyAlignment="1">
      <alignment horizontal="left"/>
    </xf>
    <xf numFmtId="49" fontId="7" fillId="0" borderId="1" xfId="1" applyNumberFormat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2" fontId="4" fillId="0" borderId="1" xfId="1" applyNumberFormat="1" applyFont="1" applyBorder="1"/>
    <xf numFmtId="49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5" fillId="0" borderId="0" xfId="1" applyFont="1" applyAlignment="1">
      <alignment horizontal="center"/>
    </xf>
    <xf numFmtId="2" fontId="2" fillId="0" borderId="0" xfId="1" applyNumberFormat="1"/>
    <xf numFmtId="0" fontId="3" fillId="4" borderId="0" xfId="1" applyFont="1" applyFill="1" applyAlignment="1">
      <alignment horizontal="center"/>
    </xf>
    <xf numFmtId="0" fontId="2" fillId="0" borderId="1" xfId="1" applyBorder="1"/>
    <xf numFmtId="0" fontId="4" fillId="0" borderId="5" xfId="1" applyFont="1" applyBorder="1" applyAlignment="1">
      <alignment horizontal="center"/>
    </xf>
    <xf numFmtId="164" fontId="5" fillId="0" borderId="0" xfId="1" applyNumberFormat="1" applyFont="1"/>
    <xf numFmtId="164" fontId="5" fillId="0" borderId="3" xfId="1" applyNumberFormat="1" applyFont="1" applyBorder="1"/>
    <xf numFmtId="0" fontId="9" fillId="0" borderId="0" xfId="1" applyFont="1"/>
    <xf numFmtId="0" fontId="5" fillId="0" borderId="3" xfId="1" applyFont="1" applyBorder="1"/>
    <xf numFmtId="164" fontId="2" fillId="0" borderId="0" xfId="1" applyNumberFormat="1"/>
    <xf numFmtId="0" fontId="10" fillId="0" borderId="0" xfId="1" applyFont="1"/>
    <xf numFmtId="3" fontId="5" fillId="0" borderId="3" xfId="1" applyNumberFormat="1" applyFont="1" applyBorder="1"/>
    <xf numFmtId="3" fontId="5" fillId="0" borderId="0" xfId="1" applyNumberFormat="1" applyFont="1"/>
    <xf numFmtId="165" fontId="5" fillId="0" borderId="0" xfId="1" applyNumberFormat="1" applyFont="1"/>
    <xf numFmtId="165" fontId="5" fillId="0" borderId="3" xfId="1" applyNumberFormat="1" applyFont="1" applyBorder="1"/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3" borderId="2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4" fillId="3" borderId="2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2">
    <cellStyle name="Normal" xfId="0" builtinId="0"/>
    <cellStyle name="Normal 2" xfId="1" xr:uid="{BB6D9DA1-66DA-E84D-B553-3F764B182C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77C2-1D29-2A4D-8FA0-9781CB242403}">
  <dimension ref="C9:N19"/>
  <sheetViews>
    <sheetView workbookViewId="0">
      <selection activeCell="F9" sqref="F9"/>
    </sheetView>
  </sheetViews>
  <sheetFormatPr baseColWidth="10" defaultColWidth="13.83203125" defaultRowHeight="15" customHeight="1" x14ac:dyDescent="0.2"/>
  <cols>
    <col min="1" max="2" width="12.83203125" style="1" customWidth="1"/>
    <col min="3" max="3" width="22" style="1" customWidth="1"/>
    <col min="4" max="4" width="16.1640625" style="1" customWidth="1"/>
    <col min="5" max="5" width="25.1640625" style="1" customWidth="1"/>
    <col min="6" max="6" width="26.1640625" style="1" customWidth="1"/>
    <col min="7" max="7" width="24.1640625" style="1" customWidth="1"/>
    <col min="8" max="8" width="12.83203125" style="1" customWidth="1"/>
    <col min="9" max="9" width="29.5" style="1" customWidth="1"/>
    <col min="10" max="10" width="26.83203125" style="1" customWidth="1"/>
    <col min="11" max="11" width="31.5" style="1" customWidth="1"/>
    <col min="12" max="12" width="29.6640625" style="1" customWidth="1"/>
    <col min="13" max="14" width="27.6640625" style="1" customWidth="1"/>
    <col min="15" max="15" width="28.6640625" style="1" customWidth="1"/>
    <col min="16" max="16" width="27.83203125" style="1" customWidth="1"/>
    <col min="17" max="17" width="28.83203125" style="1" customWidth="1"/>
    <col min="18" max="26" width="12.83203125" style="1" customWidth="1"/>
    <col min="27" max="16384" width="13.83203125" style="1"/>
  </cols>
  <sheetData>
    <row r="9" spans="3:14" ht="16" x14ac:dyDescent="0.2">
      <c r="E9" s="2"/>
      <c r="F9" s="2" t="s">
        <v>40</v>
      </c>
      <c r="G9" s="2" t="s">
        <v>39</v>
      </c>
      <c r="H9" s="2"/>
      <c r="I9" s="2" t="s">
        <v>40</v>
      </c>
      <c r="J9" s="2" t="s">
        <v>39</v>
      </c>
      <c r="K9" s="2" t="s">
        <v>40</v>
      </c>
      <c r="L9" s="2" t="s">
        <v>39</v>
      </c>
      <c r="M9" s="2" t="s">
        <v>40</v>
      </c>
      <c r="N9" s="2" t="s">
        <v>39</v>
      </c>
    </row>
    <row r="10" spans="3:14" ht="31.25" customHeight="1" x14ac:dyDescent="0.2">
      <c r="C10" s="3" t="s">
        <v>0</v>
      </c>
      <c r="D10" s="3" t="s">
        <v>1</v>
      </c>
      <c r="E10" s="3" t="s">
        <v>2</v>
      </c>
      <c r="F10" s="4" t="s">
        <v>3</v>
      </c>
      <c r="G10" s="4" t="s">
        <v>4</v>
      </c>
      <c r="H10" s="3"/>
      <c r="I10" s="4" t="s">
        <v>5</v>
      </c>
      <c r="J10" s="4" t="s">
        <v>6</v>
      </c>
      <c r="K10" s="4" t="s">
        <v>7</v>
      </c>
      <c r="L10" s="4" t="s">
        <v>8</v>
      </c>
      <c r="M10" s="4" t="s">
        <v>9</v>
      </c>
      <c r="N10" s="4" t="s">
        <v>10</v>
      </c>
    </row>
    <row r="11" spans="3:14" ht="16" x14ac:dyDescent="0.2">
      <c r="C11" s="31" t="s">
        <v>11</v>
      </c>
      <c r="D11" s="5" t="s">
        <v>12</v>
      </c>
      <c r="E11" s="5">
        <v>70</v>
      </c>
      <c r="F11" s="5">
        <v>1</v>
      </c>
      <c r="G11" s="5">
        <v>0</v>
      </c>
      <c r="H11" s="5"/>
      <c r="I11" s="5">
        <f t="shared" ref="I11:I17" si="0">F11/E11*100</f>
        <v>1.4285714285714286</v>
      </c>
      <c r="J11" s="5">
        <f t="shared" ref="J11:J17" si="1">G11/E11*100</f>
        <v>0</v>
      </c>
      <c r="K11" s="5">
        <f>AVERAGE(I11:I14)</f>
        <v>1.9047619047619047</v>
      </c>
      <c r="L11" s="5">
        <f>AVERAGE(J11:J14)</f>
        <v>1.8571428571428572</v>
      </c>
      <c r="M11" s="5">
        <f>STDEV(I11:I14)</f>
        <v>1.5058465048420855</v>
      </c>
      <c r="N11" s="1">
        <f>STDEV(J11:J14)</f>
        <v>1.4682325180758324</v>
      </c>
    </row>
    <row r="12" spans="3:14" ht="16" x14ac:dyDescent="0.2">
      <c r="C12" s="32"/>
      <c r="D12" s="5" t="s">
        <v>13</v>
      </c>
      <c r="E12" s="5">
        <v>75</v>
      </c>
      <c r="F12" s="5">
        <v>0</v>
      </c>
      <c r="G12" s="5">
        <v>2</v>
      </c>
      <c r="H12" s="5"/>
      <c r="I12" s="5">
        <f t="shared" si="0"/>
        <v>0</v>
      </c>
      <c r="J12" s="5">
        <f t="shared" si="1"/>
        <v>2.666666666666667</v>
      </c>
      <c r="K12" s="5"/>
      <c r="L12" s="5"/>
      <c r="M12" s="5"/>
    </row>
    <row r="13" spans="3:14" ht="16" x14ac:dyDescent="0.2">
      <c r="C13" s="32"/>
      <c r="D13" s="5" t="s">
        <v>14</v>
      </c>
      <c r="E13" s="5">
        <v>70</v>
      </c>
      <c r="F13" s="5">
        <v>2</v>
      </c>
      <c r="G13" s="5">
        <v>1</v>
      </c>
      <c r="H13" s="5"/>
      <c r="I13" s="5">
        <f t="shared" si="0"/>
        <v>2.8571428571428572</v>
      </c>
      <c r="J13" s="5">
        <f t="shared" si="1"/>
        <v>1.4285714285714286</v>
      </c>
      <c r="K13" s="5"/>
      <c r="L13" s="5"/>
      <c r="M13" s="5"/>
    </row>
    <row r="14" spans="3:14" ht="16" x14ac:dyDescent="0.2">
      <c r="C14" s="33"/>
      <c r="D14" s="5" t="s">
        <v>15</v>
      </c>
      <c r="E14" s="6">
        <v>30</v>
      </c>
      <c r="F14" s="6">
        <v>1</v>
      </c>
      <c r="G14" s="6">
        <v>1</v>
      </c>
      <c r="H14" s="6"/>
      <c r="I14" s="6">
        <f t="shared" si="0"/>
        <v>3.3333333333333335</v>
      </c>
      <c r="J14" s="6">
        <f t="shared" si="1"/>
        <v>3.3333333333333335</v>
      </c>
      <c r="K14" s="6"/>
      <c r="L14" s="6"/>
      <c r="M14" s="6"/>
    </row>
    <row r="15" spans="3:14" ht="16" x14ac:dyDescent="0.2">
      <c r="C15" s="34" t="s">
        <v>16</v>
      </c>
      <c r="D15" s="5" t="s">
        <v>17</v>
      </c>
      <c r="E15" s="5">
        <v>64</v>
      </c>
      <c r="F15" s="5">
        <v>35</v>
      </c>
      <c r="G15" s="5">
        <v>33</v>
      </c>
      <c r="H15" s="5"/>
      <c r="I15" s="5">
        <f t="shared" si="0"/>
        <v>54.6875</v>
      </c>
      <c r="J15" s="5">
        <f t="shared" si="1"/>
        <v>51.5625</v>
      </c>
      <c r="K15" s="5">
        <f>AVERAGE(I15:I17)</f>
        <v>53.485658385224724</v>
      </c>
      <c r="L15" s="5">
        <f>AVERAGE(J15:J17)</f>
        <v>57.124806731054349</v>
      </c>
      <c r="M15" s="5">
        <f>STDEV(I15:I17)</f>
        <v>3.847852484474136</v>
      </c>
      <c r="N15" s="5">
        <f>STDEV(J15:J17)</f>
        <v>10.284214657354235</v>
      </c>
    </row>
    <row r="16" spans="3:14" ht="16" x14ac:dyDescent="0.2">
      <c r="C16" s="35"/>
      <c r="D16" s="5" t="s">
        <v>18</v>
      </c>
      <c r="E16" s="5">
        <f>84+45</f>
        <v>129</v>
      </c>
      <c r="F16" s="5">
        <f>48+25</f>
        <v>73</v>
      </c>
      <c r="G16" s="5">
        <f>58+31</f>
        <v>89</v>
      </c>
      <c r="H16" s="5"/>
      <c r="I16" s="5">
        <f t="shared" si="0"/>
        <v>56.589147286821706</v>
      </c>
      <c r="J16" s="5">
        <f t="shared" si="1"/>
        <v>68.992248062015506</v>
      </c>
      <c r="K16" s="5"/>
      <c r="L16" s="5"/>
      <c r="M16" s="5"/>
    </row>
    <row r="17" spans="3:13" ht="16" x14ac:dyDescent="0.2">
      <c r="C17" s="35"/>
      <c r="D17" s="5" t="s">
        <v>19</v>
      </c>
      <c r="E17" s="5">
        <v>61</v>
      </c>
      <c r="F17" s="5">
        <v>30</v>
      </c>
      <c r="G17" s="5">
        <v>31</v>
      </c>
      <c r="H17" s="5"/>
      <c r="I17" s="5">
        <f t="shared" si="0"/>
        <v>49.180327868852459</v>
      </c>
      <c r="J17" s="5">
        <f t="shared" si="1"/>
        <v>50.819672131147541</v>
      </c>
      <c r="K17" s="5"/>
      <c r="L17" s="5"/>
      <c r="M17" s="5"/>
    </row>
    <row r="18" spans="3:13" ht="16" x14ac:dyDescent="0.2">
      <c r="C18" s="7"/>
      <c r="D18" s="7"/>
    </row>
    <row r="19" spans="3:13" ht="16" x14ac:dyDescent="0.2">
      <c r="C19" s="7"/>
      <c r="D19" s="7"/>
    </row>
  </sheetData>
  <mergeCells count="2">
    <mergeCell ref="C11:C14"/>
    <mergeCell ref="C15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C9600-DC04-5F4C-8E92-27D7685F851F}">
  <dimension ref="B9:S20"/>
  <sheetViews>
    <sheetView topLeftCell="B1" workbookViewId="0">
      <selection activeCell="N16" sqref="N16"/>
    </sheetView>
  </sheetViews>
  <sheetFormatPr baseColWidth="10" defaultColWidth="13.83203125" defaultRowHeight="15" customHeight="1" x14ac:dyDescent="0.2"/>
  <cols>
    <col min="1" max="1" width="12.83203125" style="1" customWidth="1"/>
    <col min="2" max="2" width="23.1640625" style="1" customWidth="1"/>
    <col min="3" max="3" width="15.1640625" style="1" customWidth="1"/>
    <col min="4" max="6" width="12.83203125" style="1" customWidth="1"/>
    <col min="7" max="7" width="5" style="1" customWidth="1"/>
    <col min="8" max="8" width="12.83203125" style="1" customWidth="1"/>
    <col min="9" max="9" width="4.5" style="1" customWidth="1"/>
    <col min="10" max="12" width="12.83203125" style="1" customWidth="1"/>
    <col min="13" max="13" width="4.33203125" style="1" customWidth="1"/>
    <col min="14" max="26" width="12.83203125" style="1" customWidth="1"/>
    <col min="27" max="16384" width="13.83203125" style="1"/>
  </cols>
  <sheetData>
    <row r="9" spans="2:19" ht="16" x14ac:dyDescent="0.2">
      <c r="D9" s="8" t="s">
        <v>20</v>
      </c>
      <c r="J9" s="36" t="s">
        <v>21</v>
      </c>
      <c r="K9" s="36"/>
      <c r="L9" s="36"/>
      <c r="N9" s="37" t="s">
        <v>22</v>
      </c>
      <c r="O9" s="37"/>
      <c r="P9" s="37"/>
      <c r="Q9" s="37" t="s">
        <v>23</v>
      </c>
      <c r="R9" s="37"/>
      <c r="S9" s="37"/>
    </row>
    <row r="10" spans="2:19" ht="16" x14ac:dyDescent="0.2">
      <c r="B10" s="3" t="s">
        <v>0</v>
      </c>
      <c r="C10" s="3" t="s">
        <v>1</v>
      </c>
      <c r="D10" s="9" t="s">
        <v>24</v>
      </c>
      <c r="E10" s="10" t="s">
        <v>25</v>
      </c>
      <c r="F10" s="9" t="s">
        <v>26</v>
      </c>
      <c r="G10" s="11"/>
      <c r="H10" s="12" t="s">
        <v>27</v>
      </c>
      <c r="I10" s="12"/>
      <c r="J10" s="13" t="s">
        <v>24</v>
      </c>
      <c r="K10" s="14" t="s">
        <v>25</v>
      </c>
      <c r="L10" s="12" t="s">
        <v>26</v>
      </c>
      <c r="M10" s="11"/>
      <c r="N10" s="15" t="s">
        <v>28</v>
      </c>
      <c r="O10" s="15" t="s">
        <v>29</v>
      </c>
      <c r="P10" s="15" t="s">
        <v>30</v>
      </c>
      <c r="Q10" s="15" t="s">
        <v>28</v>
      </c>
      <c r="R10" s="15" t="s">
        <v>29</v>
      </c>
      <c r="S10" s="15" t="s">
        <v>30</v>
      </c>
    </row>
    <row r="11" spans="2:19" ht="16" x14ac:dyDescent="0.2">
      <c r="B11" s="31" t="s">
        <v>11</v>
      </c>
      <c r="C11" s="16" t="s">
        <v>12</v>
      </c>
      <c r="D11" s="5">
        <v>1</v>
      </c>
      <c r="E11" s="5">
        <v>24</v>
      </c>
      <c r="F11" s="5">
        <v>0</v>
      </c>
      <c r="G11" s="5"/>
      <c r="H11" s="5">
        <f>SUM(D11:G11)</f>
        <v>25</v>
      </c>
      <c r="I11" s="5"/>
      <c r="J11" s="5">
        <f>D11/H11*100</f>
        <v>4</v>
      </c>
      <c r="K11" s="5">
        <f>E11/H11*100</f>
        <v>96</v>
      </c>
      <c r="L11" s="5">
        <f>F11/H11*100</f>
        <v>0</v>
      </c>
      <c r="M11" s="5"/>
      <c r="N11" s="5">
        <f>AVERAGE(J11:J13)</f>
        <v>3.6732348111658459</v>
      </c>
      <c r="O11" s="5">
        <f>AVERAGE(K11:K13)</f>
        <v>96.326765188834159</v>
      </c>
      <c r="P11" s="5">
        <f t="shared" ref="P11" si="0">AVERAGE(L11:L13)</f>
        <v>0</v>
      </c>
      <c r="Q11" s="17">
        <f>STDEV(J11:J13)</f>
        <v>0.28960881190153448</v>
      </c>
      <c r="R11" s="17">
        <f t="shared" ref="R11:S11" si="1">STDEV(K11:K13)</f>
        <v>0.28960881190153376</v>
      </c>
      <c r="S11" s="17">
        <f t="shared" si="1"/>
        <v>0</v>
      </c>
    </row>
    <row r="12" spans="2:19" ht="16" x14ac:dyDescent="0.2">
      <c r="B12" s="32"/>
      <c r="C12" s="16" t="s">
        <v>13</v>
      </c>
      <c r="D12" s="5">
        <v>1</v>
      </c>
      <c r="E12" s="5">
        <v>27</v>
      </c>
      <c r="F12" s="5">
        <v>0</v>
      </c>
      <c r="G12" s="5"/>
      <c r="H12" s="5">
        <f t="shared" ref="H12:H16" si="2">SUM(D12:G12)</f>
        <v>28</v>
      </c>
      <c r="I12" s="5"/>
      <c r="J12" s="5">
        <f t="shared" ref="J12:J16" si="3">D12/H12*100</f>
        <v>3.5714285714285712</v>
      </c>
      <c r="K12" s="5">
        <f t="shared" ref="K12:K16" si="4">E12/H12*100</f>
        <v>96.428571428571431</v>
      </c>
      <c r="L12" s="5">
        <f t="shared" ref="L12:L16" si="5">F12/H12*100</f>
        <v>0</v>
      </c>
      <c r="M12" s="5"/>
      <c r="N12" s="5"/>
      <c r="O12" s="5"/>
      <c r="P12" s="5"/>
    </row>
    <row r="13" spans="2:19" ht="16" x14ac:dyDescent="0.2">
      <c r="B13" s="33"/>
      <c r="C13" s="11" t="s">
        <v>14</v>
      </c>
      <c r="D13" s="6">
        <v>1</v>
      </c>
      <c r="E13" s="6">
        <v>28</v>
      </c>
      <c r="F13" s="6">
        <v>0</v>
      </c>
      <c r="G13" s="6"/>
      <c r="H13" s="6">
        <f t="shared" si="2"/>
        <v>29</v>
      </c>
      <c r="I13" s="6"/>
      <c r="J13" s="6">
        <f t="shared" si="3"/>
        <v>3.4482758620689653</v>
      </c>
      <c r="K13" s="6">
        <f t="shared" si="4"/>
        <v>96.551724137931032</v>
      </c>
      <c r="L13" s="6">
        <f t="shared" si="5"/>
        <v>0</v>
      </c>
      <c r="M13" s="6"/>
      <c r="N13" s="6"/>
      <c r="O13" s="6"/>
      <c r="P13" s="6"/>
    </row>
    <row r="14" spans="2:19" ht="16" x14ac:dyDescent="0.2">
      <c r="B14" s="38" t="s">
        <v>16</v>
      </c>
      <c r="C14" s="16" t="s">
        <v>17</v>
      </c>
      <c r="D14" s="5">
        <v>3</v>
      </c>
      <c r="E14" s="5">
        <v>37</v>
      </c>
      <c r="F14" s="5">
        <v>22</v>
      </c>
      <c r="G14" s="5"/>
      <c r="H14" s="5">
        <f t="shared" si="2"/>
        <v>62</v>
      </c>
      <c r="I14" s="5"/>
      <c r="J14" s="5">
        <f t="shared" si="3"/>
        <v>4.838709677419355</v>
      </c>
      <c r="K14" s="5">
        <f t="shared" si="4"/>
        <v>59.677419354838712</v>
      </c>
      <c r="L14" s="5">
        <f t="shared" si="5"/>
        <v>35.483870967741936</v>
      </c>
      <c r="M14" s="5"/>
      <c r="N14" s="5">
        <f t="shared" ref="N14:P14" si="6">AVERAGE(J14:J16)</f>
        <v>5.9788075917108179</v>
      </c>
      <c r="O14" s="5">
        <f t="shared" si="6"/>
        <v>61.645764871571316</v>
      </c>
      <c r="P14" s="5">
        <f t="shared" si="6"/>
        <v>32.375427536717858</v>
      </c>
      <c r="Q14" s="17">
        <f>STDEV(J14:J16)</f>
        <v>1.5107441736073415</v>
      </c>
      <c r="R14" s="17">
        <f t="shared" ref="R14:S14" si="7">STDEV(K14:K16)</f>
        <v>5.2235981330793875</v>
      </c>
      <c r="S14" s="17">
        <f t="shared" si="7"/>
        <v>4.6521616636895979</v>
      </c>
    </row>
    <row r="15" spans="2:19" ht="16" x14ac:dyDescent="0.2">
      <c r="B15" s="39"/>
      <c r="C15" s="16" t="s">
        <v>18</v>
      </c>
      <c r="D15" s="5">
        <v>2</v>
      </c>
      <c r="E15" s="5">
        <v>25</v>
      </c>
      <c r="F15" s="5">
        <v>10</v>
      </c>
      <c r="G15" s="5"/>
      <c r="H15" s="5">
        <f t="shared" si="2"/>
        <v>37</v>
      </c>
      <c r="I15" s="5"/>
      <c r="J15" s="5">
        <f t="shared" si="3"/>
        <v>5.4054054054054053</v>
      </c>
      <c r="K15" s="5">
        <f t="shared" si="4"/>
        <v>67.567567567567565</v>
      </c>
      <c r="L15" s="5">
        <f t="shared" si="5"/>
        <v>27.027027027027028</v>
      </c>
      <c r="M15" s="5"/>
      <c r="N15" s="5"/>
      <c r="O15" s="5"/>
      <c r="P15" s="5"/>
    </row>
    <row r="16" spans="2:19" ht="16" x14ac:dyDescent="0.2">
      <c r="B16" s="39"/>
      <c r="C16" s="16" t="s">
        <v>19</v>
      </c>
      <c r="D16" s="5">
        <v>2</v>
      </c>
      <c r="E16" s="5">
        <v>15</v>
      </c>
      <c r="F16" s="5">
        <v>9</v>
      </c>
      <c r="G16" s="5"/>
      <c r="H16" s="5">
        <f t="shared" si="2"/>
        <v>26</v>
      </c>
      <c r="I16" s="5"/>
      <c r="J16" s="5">
        <f t="shared" si="3"/>
        <v>7.6923076923076925</v>
      </c>
      <c r="K16" s="5">
        <f t="shared" si="4"/>
        <v>57.692307692307686</v>
      </c>
      <c r="L16" s="5">
        <f t="shared" si="5"/>
        <v>34.615384615384613</v>
      </c>
      <c r="M16" s="5"/>
      <c r="N16" s="5"/>
      <c r="O16" s="5"/>
      <c r="P16" s="5"/>
    </row>
    <row r="17" spans="2:16" ht="16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6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16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6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</sheetData>
  <mergeCells count="5">
    <mergeCell ref="J9:L9"/>
    <mergeCell ref="N9:P9"/>
    <mergeCell ref="Q9:S9"/>
    <mergeCell ref="B11:B13"/>
    <mergeCell ref="B14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93B8-5449-9448-84BD-A4EE3B0FB336}">
  <dimension ref="A2:K41"/>
  <sheetViews>
    <sheetView tabSelected="1" topLeftCell="A7" workbookViewId="0">
      <selection activeCell="N16" sqref="N16"/>
    </sheetView>
  </sheetViews>
  <sheetFormatPr baseColWidth="10" defaultColWidth="13.83203125" defaultRowHeight="15" x14ac:dyDescent="0.2"/>
  <cols>
    <col min="1" max="1" width="6.5" style="1" customWidth="1"/>
    <col min="2" max="8" width="12.83203125" style="1" customWidth="1"/>
    <col min="9" max="9" width="22" style="1" customWidth="1"/>
    <col min="10" max="23" width="12.83203125" style="1" customWidth="1"/>
    <col min="24" max="16384" width="13.83203125" style="1"/>
  </cols>
  <sheetData>
    <row r="2" spans="1:11" ht="16" x14ac:dyDescent="0.2">
      <c r="A2" s="18"/>
      <c r="B2" s="18"/>
      <c r="C2" s="18"/>
      <c r="D2" s="18"/>
    </row>
    <row r="9" spans="1:11" ht="16" x14ac:dyDescent="0.2">
      <c r="B9" s="15" t="s">
        <v>31</v>
      </c>
      <c r="C9" s="19"/>
      <c r="D9" s="19"/>
      <c r="E9" s="19"/>
      <c r="F9" s="19"/>
      <c r="G9" s="19"/>
    </row>
    <row r="10" spans="1:11" ht="16" x14ac:dyDescent="0.2">
      <c r="B10" s="40" t="s">
        <v>32</v>
      </c>
      <c r="C10" s="40"/>
      <c r="D10" s="40"/>
      <c r="E10" s="40"/>
      <c r="F10" s="40"/>
      <c r="G10" s="40"/>
    </row>
    <row r="11" spans="1:11" ht="16" x14ac:dyDescent="0.2">
      <c r="B11" s="37" t="s">
        <v>33</v>
      </c>
      <c r="C11" s="41"/>
      <c r="D11" s="42" t="s">
        <v>33</v>
      </c>
      <c r="E11" s="41"/>
      <c r="F11" s="42" t="s">
        <v>34</v>
      </c>
      <c r="G11" s="37"/>
    </row>
    <row r="12" spans="1:11" ht="16" x14ac:dyDescent="0.2">
      <c r="B12" s="12" t="s">
        <v>35</v>
      </c>
      <c r="C12" s="20" t="s">
        <v>36</v>
      </c>
      <c r="D12" s="12" t="s">
        <v>35</v>
      </c>
      <c r="E12" s="20" t="s">
        <v>36</v>
      </c>
      <c r="F12" s="12" t="s">
        <v>35</v>
      </c>
      <c r="G12" s="12" t="s">
        <v>36</v>
      </c>
      <c r="I12" s="8" t="s">
        <v>37</v>
      </c>
      <c r="J12" s="8" t="s">
        <v>35</v>
      </c>
      <c r="K12" s="8" t="s">
        <v>36</v>
      </c>
    </row>
    <row r="13" spans="1:11" ht="16" x14ac:dyDescent="0.2">
      <c r="B13" s="21">
        <v>103.328</v>
      </c>
      <c r="C13" s="22">
        <v>98.328000000000003</v>
      </c>
      <c r="D13" s="23">
        <v>73.117000000000004</v>
      </c>
      <c r="E13" s="24">
        <v>338.57799999999997</v>
      </c>
      <c r="F13" s="5">
        <v>66.221000000000004</v>
      </c>
      <c r="G13" s="5">
        <v>131.49700000000001</v>
      </c>
      <c r="J13" s="25">
        <f>AVERAGE(B41,D41,F41)</f>
        <v>75.187597115384619</v>
      </c>
      <c r="K13" s="25">
        <f>AVERAGE(C41,E41,G41)</f>
        <v>149.82384206349207</v>
      </c>
    </row>
    <row r="14" spans="1:11" ht="16" x14ac:dyDescent="0.2">
      <c r="B14" s="21">
        <v>67.911000000000001</v>
      </c>
      <c r="C14" s="22">
        <v>113.309</v>
      </c>
      <c r="D14" s="23">
        <v>56.637999999999998</v>
      </c>
      <c r="E14" s="24">
        <v>120.51300000000001</v>
      </c>
      <c r="F14" s="5">
        <v>62.487000000000002</v>
      </c>
      <c r="G14" s="5">
        <v>101.979</v>
      </c>
      <c r="I14" s="26" t="s">
        <v>38</v>
      </c>
      <c r="J14" s="25">
        <f>STDEV(B41,D41,F41)</f>
        <v>6.6366175397682516</v>
      </c>
      <c r="K14" s="25">
        <f>STDEV(C41,E41,G41)</f>
        <v>12.285509519648423</v>
      </c>
    </row>
    <row r="15" spans="1:11" ht="16" x14ac:dyDescent="0.2">
      <c r="B15" s="21">
        <v>64.819999999999993</v>
      </c>
      <c r="C15" s="22">
        <v>125.24299999999999</v>
      </c>
      <c r="D15" s="23">
        <v>85.649000000000001</v>
      </c>
      <c r="E15" s="24">
        <v>87.061999999999998</v>
      </c>
      <c r="F15" s="5">
        <v>68.644000000000005</v>
      </c>
      <c r="G15" s="5">
        <v>102.242</v>
      </c>
    </row>
    <row r="16" spans="1:11" ht="16" x14ac:dyDescent="0.2">
      <c r="B16" s="21">
        <v>57.100999999999999</v>
      </c>
      <c r="C16" s="22">
        <v>76.94</v>
      </c>
      <c r="D16" s="23">
        <v>66.266000000000005</v>
      </c>
      <c r="E16" s="24">
        <v>102.956</v>
      </c>
      <c r="F16" s="5">
        <v>46.587000000000003</v>
      </c>
      <c r="G16" s="5">
        <v>97.744</v>
      </c>
    </row>
    <row r="17" spans="2:7" ht="16" x14ac:dyDescent="0.2">
      <c r="B17" s="21">
        <v>49.923000000000002</v>
      </c>
      <c r="C17" s="22">
        <v>124.47199999999999</v>
      </c>
      <c r="D17" s="23">
        <v>118.977</v>
      </c>
      <c r="E17" s="24">
        <v>133.17400000000001</v>
      </c>
      <c r="F17" s="5">
        <v>67.165000000000006</v>
      </c>
      <c r="G17" s="5">
        <v>140.39099999999999</v>
      </c>
    </row>
    <row r="18" spans="2:7" ht="16" x14ac:dyDescent="0.2">
      <c r="B18" s="21">
        <v>70.025000000000006</v>
      </c>
      <c r="C18" s="22">
        <v>126.651</v>
      </c>
      <c r="D18" s="23">
        <v>85.436000000000007</v>
      </c>
      <c r="E18" s="24">
        <v>123.41800000000001</v>
      </c>
      <c r="F18" s="5">
        <v>57.956000000000003</v>
      </c>
      <c r="G18" s="5">
        <v>98.611000000000004</v>
      </c>
    </row>
    <row r="19" spans="2:7" ht="16" x14ac:dyDescent="0.2">
      <c r="B19" s="21">
        <v>56.323999999999998</v>
      </c>
      <c r="C19" s="22">
        <v>129.48500000000001</v>
      </c>
      <c r="D19" s="23">
        <v>80.539000000000001</v>
      </c>
      <c r="E19" s="24">
        <v>139.35</v>
      </c>
      <c r="F19" s="5">
        <v>65.899000000000001</v>
      </c>
      <c r="G19" s="5">
        <v>169.64500000000001</v>
      </c>
    </row>
    <row r="20" spans="2:7" ht="16" x14ac:dyDescent="0.2">
      <c r="B20" s="21">
        <v>58.707999999999998</v>
      </c>
      <c r="C20" s="22">
        <v>225.75</v>
      </c>
      <c r="D20" s="23">
        <v>53.072000000000003</v>
      </c>
      <c r="E20" s="24">
        <v>182.904</v>
      </c>
      <c r="F20" s="5">
        <v>79.646000000000001</v>
      </c>
      <c r="G20" s="5">
        <v>158.489</v>
      </c>
    </row>
    <row r="21" spans="2:7" ht="16" x14ac:dyDescent="0.2">
      <c r="B21" s="21">
        <v>54.968000000000004</v>
      </c>
      <c r="C21" s="22">
        <v>184.536</v>
      </c>
      <c r="D21" s="23">
        <v>91.69</v>
      </c>
      <c r="E21" s="24">
        <v>119.53</v>
      </c>
      <c r="F21" s="5">
        <v>66.825000000000003</v>
      </c>
      <c r="G21" s="5">
        <v>114.003</v>
      </c>
    </row>
    <row r="22" spans="2:7" ht="16" x14ac:dyDescent="0.2">
      <c r="B22" s="21">
        <v>67.569999999999993</v>
      </c>
      <c r="C22" s="22">
        <v>100.372</v>
      </c>
      <c r="D22" s="23">
        <v>85.751000000000005</v>
      </c>
      <c r="E22" s="24">
        <v>116.992</v>
      </c>
      <c r="F22" s="5">
        <v>65.873999999999995</v>
      </c>
      <c r="G22" s="5">
        <v>88.328000000000003</v>
      </c>
    </row>
    <row r="23" spans="2:7" ht="16" x14ac:dyDescent="0.2">
      <c r="B23" s="21">
        <v>82.043000000000006</v>
      </c>
      <c r="C23" s="22">
        <v>128.11600000000001</v>
      </c>
      <c r="D23" s="23">
        <v>91.343000000000004</v>
      </c>
      <c r="E23" s="24">
        <v>114.729</v>
      </c>
      <c r="F23" s="5">
        <v>70.930999999999997</v>
      </c>
      <c r="G23" s="5">
        <v>85.533000000000001</v>
      </c>
    </row>
    <row r="24" spans="2:7" ht="16" x14ac:dyDescent="0.2">
      <c r="B24" s="21">
        <v>82.968999999999994</v>
      </c>
      <c r="C24" s="22">
        <v>167.58199999999999</v>
      </c>
      <c r="D24" s="23">
        <v>80.186000000000007</v>
      </c>
      <c r="E24" s="24">
        <v>168.161</v>
      </c>
      <c r="F24" s="5">
        <v>60.398000000000003</v>
      </c>
      <c r="G24" s="5">
        <v>128.57900000000001</v>
      </c>
    </row>
    <row r="25" spans="2:7" ht="16" x14ac:dyDescent="0.2">
      <c r="B25" s="21">
        <v>79.376000000000005</v>
      </c>
      <c r="C25" s="22">
        <v>181.702</v>
      </c>
      <c r="D25" s="23">
        <v>120.68</v>
      </c>
      <c r="E25" s="24">
        <v>190.48699999999999</v>
      </c>
      <c r="F25" s="5">
        <v>83.328999999999994</v>
      </c>
      <c r="G25" s="5">
        <v>176.00800000000001</v>
      </c>
    </row>
    <row r="26" spans="2:7" ht="16" x14ac:dyDescent="0.2">
      <c r="B26" s="21">
        <v>117.358</v>
      </c>
      <c r="C26" s="22">
        <v>318.7</v>
      </c>
      <c r="D26" s="23">
        <v>103.53400000000001</v>
      </c>
      <c r="E26" s="24">
        <v>111.773</v>
      </c>
      <c r="F26" s="5">
        <v>79.575000000000003</v>
      </c>
      <c r="G26" s="5">
        <v>117.461</v>
      </c>
    </row>
    <row r="27" spans="2:7" ht="16" x14ac:dyDescent="0.2">
      <c r="B27" s="21">
        <v>107.53100000000001</v>
      </c>
      <c r="C27" s="22">
        <v>287.04199999999997</v>
      </c>
      <c r="D27" s="23">
        <v>59.1</v>
      </c>
      <c r="E27" s="24">
        <v>113.02</v>
      </c>
      <c r="F27" s="5">
        <v>62.018000000000001</v>
      </c>
      <c r="G27" s="5">
        <v>214.84399999999999</v>
      </c>
    </row>
    <row r="28" spans="2:7" ht="16" x14ac:dyDescent="0.2">
      <c r="B28" s="21">
        <v>53.784999999999997</v>
      </c>
      <c r="C28" s="22">
        <v>88.938999999999993</v>
      </c>
      <c r="D28" s="23">
        <v>66.741</v>
      </c>
      <c r="E28" s="27"/>
      <c r="F28" s="5">
        <v>82.826999999999998</v>
      </c>
      <c r="G28" s="5">
        <v>172.846</v>
      </c>
    </row>
    <row r="29" spans="2:7" ht="16" x14ac:dyDescent="0.2">
      <c r="B29" s="21">
        <v>90.501000000000005</v>
      </c>
      <c r="C29" s="22">
        <v>102.371</v>
      </c>
      <c r="D29" s="28"/>
      <c r="E29" s="27"/>
      <c r="F29" s="5">
        <v>61.046999999999997</v>
      </c>
      <c r="G29" s="5">
        <v>123.617</v>
      </c>
    </row>
    <row r="30" spans="2:7" ht="16" x14ac:dyDescent="0.2">
      <c r="B30" s="21">
        <v>65.16</v>
      </c>
      <c r="C30" s="22">
        <v>163.77099999999999</v>
      </c>
      <c r="D30" s="28"/>
      <c r="E30" s="27"/>
      <c r="F30" s="5">
        <v>57.634999999999998</v>
      </c>
      <c r="G30" s="5">
        <v>167.63399999999999</v>
      </c>
    </row>
    <row r="31" spans="2:7" ht="16" x14ac:dyDescent="0.2">
      <c r="B31" s="21">
        <v>63.823999999999998</v>
      </c>
      <c r="C31" s="22">
        <v>127.294</v>
      </c>
      <c r="D31" s="28"/>
      <c r="E31" s="27"/>
      <c r="F31" s="5">
        <v>91.375</v>
      </c>
      <c r="G31" s="5">
        <v>187.06800000000001</v>
      </c>
    </row>
    <row r="32" spans="2:7" ht="16" x14ac:dyDescent="0.2">
      <c r="B32" s="21">
        <v>76.69</v>
      </c>
      <c r="C32" s="22">
        <v>196.08500000000001</v>
      </c>
      <c r="D32" s="28"/>
      <c r="E32" s="27"/>
      <c r="F32" s="5">
        <v>91.105000000000004</v>
      </c>
      <c r="G32" s="5">
        <v>171.74100000000001</v>
      </c>
    </row>
    <row r="33" spans="1:7" ht="16" x14ac:dyDescent="0.2">
      <c r="B33" s="21">
        <v>76.605999999999995</v>
      </c>
      <c r="C33" s="22">
        <v>139.06100000000001</v>
      </c>
      <c r="D33" s="28"/>
      <c r="E33" s="27"/>
      <c r="F33" s="5"/>
      <c r="G33" s="5">
        <v>220.667</v>
      </c>
    </row>
    <row r="34" spans="1:7" ht="16" x14ac:dyDescent="0.2">
      <c r="B34" s="21">
        <v>55.578000000000003</v>
      </c>
      <c r="C34" s="22">
        <v>365.923</v>
      </c>
      <c r="D34" s="28"/>
      <c r="E34" s="27"/>
      <c r="F34" s="5"/>
      <c r="G34" s="5"/>
    </row>
    <row r="35" spans="1:7" ht="16" x14ac:dyDescent="0.2">
      <c r="B35" s="21">
        <v>70.906000000000006</v>
      </c>
      <c r="C35" s="22">
        <v>139.63900000000001</v>
      </c>
      <c r="D35" s="28"/>
      <c r="E35" s="27"/>
      <c r="F35" s="5"/>
      <c r="G35" s="5"/>
    </row>
    <row r="36" spans="1:7" ht="16" x14ac:dyDescent="0.2">
      <c r="B36" s="21">
        <v>85.731999999999999</v>
      </c>
      <c r="C36" s="22">
        <v>222.71100000000001</v>
      </c>
      <c r="D36" s="28"/>
      <c r="E36" s="27"/>
      <c r="F36" s="5"/>
      <c r="G36" s="5"/>
    </row>
    <row r="37" spans="1:7" ht="16" x14ac:dyDescent="0.2">
      <c r="B37" s="21">
        <v>77.956000000000003</v>
      </c>
      <c r="C37" s="22"/>
      <c r="D37" s="28"/>
      <c r="E37" s="24"/>
      <c r="F37" s="5"/>
      <c r="G37" s="5"/>
    </row>
    <row r="38" spans="1:7" ht="16" x14ac:dyDescent="0.2">
      <c r="B38" s="21">
        <v>81.213999999999999</v>
      </c>
      <c r="C38" s="22"/>
      <c r="D38" s="28"/>
      <c r="E38" s="24"/>
      <c r="F38" s="5"/>
      <c r="G38" s="5"/>
    </row>
    <row r="39" spans="1:7" ht="16" x14ac:dyDescent="0.2">
      <c r="B39" s="29"/>
      <c r="C39" s="30"/>
      <c r="D39" s="5"/>
      <c r="E39" s="24"/>
      <c r="F39" s="5"/>
      <c r="G39" s="5"/>
    </row>
    <row r="40" spans="1:7" ht="15" customHeight="1" x14ac:dyDescent="0.2">
      <c r="B40" s="5" t="s">
        <v>22</v>
      </c>
      <c r="C40" s="24" t="s">
        <v>22</v>
      </c>
      <c r="D40" s="5" t="s">
        <v>22</v>
      </c>
      <c r="E40" s="24" t="s">
        <v>22</v>
      </c>
      <c r="F40" s="5" t="s">
        <v>22</v>
      </c>
      <c r="G40" s="5" t="s">
        <v>22</v>
      </c>
    </row>
    <row r="41" spans="1:7" ht="16" x14ac:dyDescent="0.2">
      <c r="A41" s="8"/>
      <c r="B41" s="21">
        <f t="shared" ref="B41:G41" si="0">AVERAGE(B13:B38)</f>
        <v>73.765653846153839</v>
      </c>
      <c r="C41" s="22">
        <f t="shared" si="0"/>
        <v>163.91758333333337</v>
      </c>
      <c r="D41" s="21">
        <f t="shared" si="0"/>
        <v>82.419937500000003</v>
      </c>
      <c r="E41" s="22">
        <f t="shared" si="0"/>
        <v>144.17646666666667</v>
      </c>
      <c r="F41" s="21">
        <f t="shared" si="0"/>
        <v>69.377200000000002</v>
      </c>
      <c r="G41" s="21">
        <f t="shared" si="0"/>
        <v>141.37747619047619</v>
      </c>
    </row>
  </sheetData>
  <mergeCells count="4">
    <mergeCell ref="B10:G10"/>
    <mergeCell ref="B11:C11"/>
    <mergeCell ref="D11:E11"/>
    <mergeCell ref="F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Fig4-supplement 1b,d</vt:lpstr>
      <vt:lpstr>Fig4-supplement 1f</vt:lpstr>
      <vt:lpstr>Fig4-supplement 1g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Luders</dc:creator>
  <cp:lastModifiedBy>Jens Luders</cp:lastModifiedBy>
  <dcterms:created xsi:type="dcterms:W3CDTF">2021-07-28T11:01:29Z</dcterms:created>
  <dcterms:modified xsi:type="dcterms:W3CDTF">2021-07-28T11:20:30Z</dcterms:modified>
</cp:coreProperties>
</file>