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silvfa\Desktop\RARE manuscript\1 Revision elife\Source data\"/>
    </mc:Choice>
  </mc:AlternateContent>
  <bookViews>
    <workbookView xWindow="0" yWindow="0" windowWidth="28800" windowHeight="118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D16" i="1" l="1"/>
  <c r="F16" i="1" s="1"/>
  <c r="D15" i="1"/>
  <c r="F15" i="1" s="1"/>
  <c r="R14" i="1"/>
  <c r="R16" i="1"/>
  <c r="P15" i="1"/>
  <c r="R15" i="1" s="1"/>
  <c r="J13" i="1" l="1"/>
  <c r="L13" i="1" l="1"/>
  <c r="AH9" i="1"/>
  <c r="AJ9" i="1" s="1"/>
  <c r="AH8" i="1"/>
  <c r="AJ8" i="1" s="1"/>
  <c r="AH7" i="1"/>
  <c r="AJ7" i="1" s="1"/>
  <c r="AH6" i="1"/>
  <c r="AJ6" i="1" s="1"/>
  <c r="AB9" i="1"/>
  <c r="AB8" i="1"/>
  <c r="AB7" i="1"/>
  <c r="AB6" i="1"/>
  <c r="V9" i="1"/>
  <c r="X9" i="1" s="1"/>
  <c r="V8" i="1"/>
  <c r="X8" i="1" s="1"/>
  <c r="V7" i="1"/>
  <c r="X7" i="1" s="1"/>
  <c r="V6" i="1"/>
  <c r="X6" i="1" s="1"/>
  <c r="P9" i="1"/>
  <c r="R9" i="1" s="1"/>
  <c r="P8" i="1"/>
  <c r="R8" i="1" s="1"/>
  <c r="P7" i="1"/>
  <c r="R7" i="1" s="1"/>
  <c r="P6" i="1"/>
  <c r="R6" i="1" s="1"/>
  <c r="J9" i="1"/>
  <c r="L9" i="1" s="1"/>
  <c r="J8" i="1"/>
  <c r="L8" i="1" s="1"/>
  <c r="J7" i="1"/>
  <c r="L7" i="1" s="1"/>
  <c r="J6" i="1"/>
  <c r="L6" i="1" s="1"/>
  <c r="D9" i="1"/>
  <c r="F9" i="1" s="1"/>
  <c r="D8" i="1"/>
  <c r="F8" i="1" s="1"/>
  <c r="D7" i="1"/>
  <c r="F7" i="1" s="1"/>
  <c r="D6" i="1"/>
  <c r="AH16" i="1"/>
  <c r="AJ16" i="1" s="1"/>
  <c r="AH15" i="1"/>
  <c r="AJ15" i="1" s="1"/>
  <c r="AH14" i="1"/>
  <c r="AJ14" i="1" s="1"/>
  <c r="AH13" i="1"/>
  <c r="AJ13" i="1" s="1"/>
  <c r="AB16" i="1"/>
  <c r="AD16" i="1" s="1"/>
  <c r="AB15" i="1"/>
  <c r="AD15" i="1" s="1"/>
  <c r="AB14" i="1"/>
  <c r="AD14" i="1" s="1"/>
  <c r="AB13" i="1"/>
  <c r="AD13" i="1" s="1"/>
  <c r="V16" i="1"/>
  <c r="X16" i="1" s="1"/>
  <c r="V15" i="1"/>
  <c r="X15" i="1" s="1"/>
  <c r="V14" i="1"/>
  <c r="X14" i="1" s="1"/>
  <c r="V13" i="1"/>
  <c r="X13" i="1" s="1"/>
  <c r="P13" i="1"/>
  <c r="R13" i="1" s="1"/>
  <c r="F25" i="1" s="1"/>
  <c r="J14" i="1"/>
  <c r="L14" i="1" s="1"/>
  <c r="J15" i="1"/>
  <c r="L15" i="1" s="1"/>
  <c r="J16" i="1"/>
  <c r="L16" i="1" s="1"/>
  <c r="D14" i="1"/>
  <c r="F14" i="1" s="1"/>
  <c r="D13" i="1"/>
  <c r="F13" i="1" s="1"/>
  <c r="F23" i="1" s="1"/>
  <c r="C25" i="1" l="1"/>
  <c r="C26" i="1"/>
  <c r="C24" i="1"/>
  <c r="F27" i="1"/>
  <c r="F24" i="1"/>
  <c r="F26" i="1"/>
  <c r="C23" i="1"/>
  <c r="F28" i="1"/>
  <c r="C28" i="1"/>
  <c r="J24" i="1" l="1"/>
  <c r="I24" i="1"/>
  <c r="AD9" i="1"/>
  <c r="AD8" i="1"/>
  <c r="AD7" i="1"/>
  <c r="AD6" i="1"/>
  <c r="C27" i="1" l="1"/>
  <c r="I23" i="1" s="1"/>
  <c r="K23" i="1"/>
  <c r="J23" i="1"/>
</calcChain>
</file>

<file path=xl/sharedStrings.xml><?xml version="1.0" encoding="utf-8"?>
<sst xmlns="http://schemas.openxmlformats.org/spreadsheetml/2006/main" count="119" uniqueCount="29">
  <si>
    <t>DAPI</t>
  </si>
  <si>
    <t>8039KO</t>
  </si>
  <si>
    <t>7836KO</t>
  </si>
  <si>
    <t>8290KO</t>
  </si>
  <si>
    <t>7840ctl</t>
  </si>
  <si>
    <t>8288ctl</t>
  </si>
  <si>
    <t>8296ctl</t>
  </si>
  <si>
    <t>9490ko</t>
  </si>
  <si>
    <t>9492ctl</t>
  </si>
  <si>
    <t>9598ctl</t>
  </si>
  <si>
    <t>ctl</t>
  </si>
  <si>
    <t>CTL</t>
  </si>
  <si>
    <t>ttest</t>
  </si>
  <si>
    <t>9490CTL</t>
  </si>
  <si>
    <t>10095KO</t>
  </si>
  <si>
    <t>10231KO</t>
  </si>
  <si>
    <t>DAPI Left ventricle</t>
  </si>
  <si>
    <r>
      <t>TUNEL</t>
    </r>
    <r>
      <rPr>
        <b/>
        <vertAlign val="superscript"/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 xml:space="preserve"> area</t>
    </r>
  </si>
  <si>
    <t>TUNEL quantification Figure 5G</t>
  </si>
  <si>
    <r>
      <t>TUNEL</t>
    </r>
    <r>
      <rPr>
        <b/>
        <vertAlign val="superscript"/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 xml:space="preserve"> cells</t>
    </r>
  </si>
  <si>
    <t>%</t>
  </si>
  <si>
    <t>% Average</t>
  </si>
  <si>
    <t>SEM</t>
  </si>
  <si>
    <t>RAKO</t>
  </si>
  <si>
    <t>slide 1</t>
  </si>
  <si>
    <t>slide 3</t>
  </si>
  <si>
    <t>slide 5</t>
  </si>
  <si>
    <t>slide 7</t>
  </si>
  <si>
    <t>each slide 3-5 sections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</si>
</sst>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Apoptosis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Sheet1!$H$23</c:f>
              <c:strCache>
                <c:ptCount val="1"/>
                <c:pt idx="0">
                  <c:v>CTL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Sheet1!$J$23</c:f>
                <c:numCache>
                  <c:formatCode>General</c:formatCode>
                  <c:ptCount val="1"/>
                  <c:pt idx="0">
                    <c:v>0.25909595342732017</c:v>
                  </c:pt>
                </c:numCache>
              </c:numRef>
            </c:plus>
            <c:minus>
              <c:numRef>
                <c:f>Sheet1!$J$23</c:f>
                <c:numCache>
                  <c:formatCode>General</c:formatCode>
                  <c:ptCount val="1"/>
                  <c:pt idx="0">
                    <c:v>0.25909595342732017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Sheet1!$I$22</c:f>
              <c:strCache>
                <c:ptCount val="1"/>
                <c:pt idx="0">
                  <c:v>TUNEL+ area</c:v>
                </c:pt>
              </c:strCache>
            </c:strRef>
          </c:cat>
          <c:val>
            <c:numRef>
              <c:f>Sheet1!$I$23</c:f>
              <c:numCache>
                <c:formatCode>General</c:formatCode>
                <c:ptCount val="1"/>
                <c:pt idx="0">
                  <c:v>1.5784015639316336</c:v>
                </c:pt>
              </c:numCache>
            </c:numRef>
          </c:val>
        </c:ser>
        <c:ser>
          <c:idx val="1"/>
          <c:order val="1"/>
          <c:tx>
            <c:strRef>
              <c:f>Sheet1!$H$24</c:f>
              <c:strCache>
                <c:ptCount val="1"/>
                <c:pt idx="0">
                  <c:v>RAKO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Sheet1!$J$24</c:f>
                <c:numCache>
                  <c:formatCode>General</c:formatCode>
                  <c:ptCount val="1"/>
                  <c:pt idx="0">
                    <c:v>0.36496426163825335</c:v>
                  </c:pt>
                </c:numCache>
              </c:numRef>
            </c:plus>
            <c:minus>
              <c:numRef>
                <c:f>Sheet1!$J$24</c:f>
                <c:numCache>
                  <c:formatCode>General</c:formatCode>
                  <c:ptCount val="1"/>
                  <c:pt idx="0">
                    <c:v>0.36496426163825335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Sheet1!$I$22</c:f>
              <c:strCache>
                <c:ptCount val="1"/>
                <c:pt idx="0">
                  <c:v>TUNEL+ area</c:v>
                </c:pt>
              </c:strCache>
            </c:strRef>
          </c:cat>
          <c:val>
            <c:numRef>
              <c:f>Sheet1!$I$24</c:f>
              <c:numCache>
                <c:formatCode>General</c:formatCode>
                <c:ptCount val="1"/>
                <c:pt idx="0">
                  <c:v>3.0398221944752328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516776"/>
        <c:axId val="162519128"/>
      </c:barChart>
      <c:catAx>
        <c:axId val="162516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n=6</a:t>
                </a:r>
              </a:p>
            </c:rich>
          </c:tx>
          <c:layout>
            <c:manualLayout>
              <c:xMode val="edge"/>
              <c:yMode val="edge"/>
              <c:x val="0.89026727909011372"/>
              <c:y val="0.610486579284838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519128"/>
        <c:crosses val="autoZero"/>
        <c:auto val="1"/>
        <c:lblAlgn val="ctr"/>
        <c:lblOffset val="100"/>
        <c:noMultiLvlLbl val="0"/>
      </c:catAx>
      <c:valAx>
        <c:axId val="162519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%</a:t>
                </a:r>
                <a:r>
                  <a:rPr lang="fr-FR" baseline="0"/>
                  <a:t> Positive Cells </a:t>
                </a:r>
                <a:endParaRPr lang="fr-F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516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>
              <a:lumMod val="95000"/>
              <a:lumOff val="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515302</xdr:colOff>
      <xdr:row>16</xdr:row>
      <xdr:rowOff>126681</xdr:rowOff>
    </xdr:from>
    <xdr:to>
      <xdr:col>19</xdr:col>
      <xdr:colOff>210502</xdr:colOff>
      <xdr:row>37</xdr:row>
      <xdr:rowOff>74294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J28"/>
  <sheetViews>
    <sheetView tabSelected="1" zoomScale="50" zoomScaleNormal="50" workbookViewId="0">
      <selection activeCell="G46" sqref="G46"/>
    </sheetView>
  </sheetViews>
  <sheetFormatPr defaultRowHeight="14.4" x14ac:dyDescent="0.3"/>
  <cols>
    <col min="4" max="4" width="10.6640625" customWidth="1"/>
    <col min="5" max="5" width="14.88671875" customWidth="1"/>
    <col min="16" max="16" width="13.33203125" customWidth="1"/>
  </cols>
  <sheetData>
    <row r="3" spans="2:36" x14ac:dyDescent="0.3">
      <c r="B3" s="3" t="s">
        <v>18</v>
      </c>
    </row>
    <row r="5" spans="2:36" ht="16.2" x14ac:dyDescent="0.3">
      <c r="B5" s="3" t="s">
        <v>4</v>
      </c>
      <c r="C5" s="3" t="s">
        <v>0</v>
      </c>
      <c r="D5" s="3" t="s">
        <v>16</v>
      </c>
      <c r="E5" s="3" t="s">
        <v>19</v>
      </c>
      <c r="F5" s="3" t="s">
        <v>20</v>
      </c>
      <c r="G5" s="3"/>
      <c r="H5" s="3" t="s">
        <v>5</v>
      </c>
      <c r="I5" s="3" t="s">
        <v>0</v>
      </c>
      <c r="J5" s="3" t="s">
        <v>16</v>
      </c>
      <c r="K5" s="3" t="s">
        <v>19</v>
      </c>
      <c r="L5" s="3" t="s">
        <v>20</v>
      </c>
      <c r="M5" s="3"/>
      <c r="N5" s="3" t="s">
        <v>6</v>
      </c>
      <c r="O5" s="3" t="s">
        <v>0</v>
      </c>
      <c r="P5" s="3" t="s">
        <v>16</v>
      </c>
      <c r="Q5" s="3" t="s">
        <v>19</v>
      </c>
      <c r="R5" s="3" t="s">
        <v>20</v>
      </c>
      <c r="S5" s="3"/>
      <c r="T5" s="3" t="s">
        <v>8</v>
      </c>
      <c r="U5" s="3" t="s">
        <v>0</v>
      </c>
      <c r="V5" s="3" t="s">
        <v>16</v>
      </c>
      <c r="W5" s="3" t="s">
        <v>19</v>
      </c>
      <c r="X5" s="3" t="s">
        <v>20</v>
      </c>
      <c r="Y5" s="3"/>
      <c r="Z5" s="3" t="s">
        <v>9</v>
      </c>
      <c r="AA5" s="3" t="s">
        <v>0</v>
      </c>
      <c r="AB5" s="3" t="s">
        <v>16</v>
      </c>
      <c r="AC5" s="3" t="s">
        <v>19</v>
      </c>
      <c r="AD5" s="3" t="s">
        <v>20</v>
      </c>
      <c r="AE5" s="3"/>
      <c r="AF5" s="3" t="s">
        <v>13</v>
      </c>
      <c r="AG5" s="3" t="s">
        <v>0</v>
      </c>
      <c r="AH5" s="3" t="s">
        <v>16</v>
      </c>
      <c r="AI5" s="3" t="s">
        <v>19</v>
      </c>
      <c r="AJ5" s="3" t="s">
        <v>20</v>
      </c>
    </row>
    <row r="6" spans="2:36" x14ac:dyDescent="0.3">
      <c r="B6" t="s">
        <v>24</v>
      </c>
      <c r="C6">
        <v>35974</v>
      </c>
      <c r="D6">
        <f>C6*0.530868</f>
        <v>19097.445432</v>
      </c>
      <c r="E6">
        <v>341</v>
      </c>
      <c r="F6">
        <f>E6/D6*100</f>
        <v>1.7855791300160735</v>
      </c>
      <c r="H6" t="s">
        <v>24</v>
      </c>
      <c r="I6">
        <v>37994</v>
      </c>
      <c r="J6">
        <f>I6*0.530868</f>
        <v>20169.798792000001</v>
      </c>
      <c r="K6">
        <v>400</v>
      </c>
      <c r="L6">
        <f>K6/J6*100</f>
        <v>1.9831630653581585</v>
      </c>
      <c r="N6" t="s">
        <v>24</v>
      </c>
      <c r="O6">
        <v>36030</v>
      </c>
      <c r="P6">
        <f>O6*0.530868</f>
        <v>19127.174040000002</v>
      </c>
      <c r="Q6">
        <v>114</v>
      </c>
      <c r="R6">
        <f>Q6/P6*100</f>
        <v>0.59601067968323873</v>
      </c>
      <c r="T6" t="s">
        <v>24</v>
      </c>
      <c r="U6">
        <v>23097</v>
      </c>
      <c r="V6">
        <f>U6*0.530868</f>
        <v>12261.458196</v>
      </c>
      <c r="W6">
        <v>66</v>
      </c>
      <c r="X6">
        <f>W6/V6*100</f>
        <v>0.53827203049577643</v>
      </c>
      <c r="Z6" t="s">
        <v>24</v>
      </c>
      <c r="AA6">
        <v>37424</v>
      </c>
      <c r="AB6">
        <f>AA6*0.530868</f>
        <v>19867.204032000001</v>
      </c>
      <c r="AC6">
        <v>320</v>
      </c>
      <c r="AD6">
        <f>AC6/AA6*100</f>
        <v>0.85506626763574189</v>
      </c>
      <c r="AF6" t="s">
        <v>24</v>
      </c>
      <c r="AG6">
        <v>27028</v>
      </c>
      <c r="AH6">
        <f>AG6*0.530868</f>
        <v>14348.300304</v>
      </c>
      <c r="AI6">
        <v>216</v>
      </c>
      <c r="AJ6">
        <f>AI6/AH6*100</f>
        <v>1.5054047895818279</v>
      </c>
    </row>
    <row r="7" spans="2:36" x14ac:dyDescent="0.3">
      <c r="B7" t="s">
        <v>25</v>
      </c>
      <c r="C7">
        <v>38016</v>
      </c>
      <c r="D7">
        <f t="shared" ref="D7:D9" si="0">C7*0.530868</f>
        <v>20181.477888000001</v>
      </c>
      <c r="E7">
        <v>321</v>
      </c>
      <c r="F7">
        <f t="shared" ref="F7:F9" si="1">E7/D7*100</f>
        <v>1.5905673597416177</v>
      </c>
      <c r="H7" t="s">
        <v>25</v>
      </c>
      <c r="I7">
        <v>30929</v>
      </c>
      <c r="J7">
        <f t="shared" ref="J7:J9" si="2">I7*0.530868</f>
        <v>16419.216371999999</v>
      </c>
      <c r="K7">
        <v>564</v>
      </c>
      <c r="L7">
        <f t="shared" ref="L7:L9" si="3">K7/J7*100</f>
        <v>3.4349994982817806</v>
      </c>
      <c r="N7" t="s">
        <v>25</v>
      </c>
      <c r="O7">
        <v>37480</v>
      </c>
      <c r="P7">
        <f t="shared" ref="P7:P9" si="4">O7*0.530868</f>
        <v>19896.932639999999</v>
      </c>
      <c r="Q7">
        <v>439</v>
      </c>
      <c r="R7">
        <f t="shared" ref="R7:R9" si="5">Q7/P7*100</f>
        <v>2.2063702377795256</v>
      </c>
      <c r="T7" t="s">
        <v>25</v>
      </c>
      <c r="U7">
        <v>27235</v>
      </c>
      <c r="V7">
        <f t="shared" ref="V7:V9" si="6">U7*0.530868</f>
        <v>14458.189980000001</v>
      </c>
      <c r="W7">
        <v>81</v>
      </c>
      <c r="X7">
        <f t="shared" ref="X7:X9" si="7">W7/V7*100</f>
        <v>0.56023610225102327</v>
      </c>
      <c r="Z7" t="s">
        <v>25</v>
      </c>
      <c r="AA7">
        <v>40776</v>
      </c>
      <c r="AB7">
        <f t="shared" ref="AB7:AB9" si="8">AA7*0.530868</f>
        <v>21646.673568000002</v>
      </c>
      <c r="AC7">
        <v>408</v>
      </c>
      <c r="AD7">
        <f>AC7/AA7*100</f>
        <v>1.0005885815185402</v>
      </c>
      <c r="AF7" t="s">
        <v>25</v>
      </c>
      <c r="AG7">
        <v>29427</v>
      </c>
      <c r="AH7">
        <f t="shared" ref="AH7:AH9" si="9">AG7*0.530868</f>
        <v>15621.852636</v>
      </c>
      <c r="AI7">
        <v>450</v>
      </c>
      <c r="AJ7">
        <f t="shared" ref="AJ7:AJ9" si="10">AI7/AH7*100</f>
        <v>2.8805802390107762</v>
      </c>
    </row>
    <row r="8" spans="2:36" x14ac:dyDescent="0.3">
      <c r="B8" t="s">
        <v>26</v>
      </c>
      <c r="C8">
        <v>41077</v>
      </c>
      <c r="D8">
        <f t="shared" si="0"/>
        <v>21806.464835999999</v>
      </c>
      <c r="E8">
        <v>375</v>
      </c>
      <c r="F8">
        <f t="shared" si="1"/>
        <v>1.7196735134294558</v>
      </c>
      <c r="H8" t="s">
        <v>26</v>
      </c>
      <c r="I8">
        <v>42463</v>
      </c>
      <c r="J8">
        <f t="shared" si="2"/>
        <v>22542.247884</v>
      </c>
      <c r="K8">
        <v>680</v>
      </c>
      <c r="L8">
        <f t="shared" si="3"/>
        <v>3.0165580801844047</v>
      </c>
      <c r="N8" t="s">
        <v>26</v>
      </c>
      <c r="O8">
        <v>38884</v>
      </c>
      <c r="P8">
        <f t="shared" si="4"/>
        <v>20642.271312000001</v>
      </c>
      <c r="Q8">
        <v>126</v>
      </c>
      <c r="R8">
        <f t="shared" si="5"/>
        <v>0.61039794553398896</v>
      </c>
      <c r="T8" t="s">
        <v>26</v>
      </c>
      <c r="U8">
        <v>30498</v>
      </c>
      <c r="V8">
        <f t="shared" si="6"/>
        <v>16190.412264000001</v>
      </c>
      <c r="W8">
        <v>101</v>
      </c>
      <c r="X8">
        <f t="shared" si="7"/>
        <v>0.62382599252631354</v>
      </c>
      <c r="Z8" t="s">
        <v>26</v>
      </c>
      <c r="AA8">
        <v>33665</v>
      </c>
      <c r="AB8">
        <f t="shared" si="8"/>
        <v>17871.67122</v>
      </c>
      <c r="AC8">
        <v>331</v>
      </c>
      <c r="AD8">
        <f>AC8/AA8*100</f>
        <v>0.98321699094014547</v>
      </c>
      <c r="AF8" t="s">
        <v>26</v>
      </c>
      <c r="AG8">
        <v>21255</v>
      </c>
      <c r="AH8">
        <f t="shared" si="9"/>
        <v>11283.599340000001</v>
      </c>
      <c r="AI8">
        <v>251</v>
      </c>
      <c r="AJ8">
        <f t="shared" si="10"/>
        <v>2.224467498683802</v>
      </c>
    </row>
    <row r="9" spans="2:36" x14ac:dyDescent="0.3">
      <c r="B9" t="s">
        <v>27</v>
      </c>
      <c r="C9">
        <v>41899</v>
      </c>
      <c r="D9">
        <f t="shared" si="0"/>
        <v>22242.838331999999</v>
      </c>
      <c r="E9">
        <v>315</v>
      </c>
      <c r="F9">
        <f t="shared" si="1"/>
        <v>1.4161861687715476</v>
      </c>
      <c r="H9" t="s">
        <v>27</v>
      </c>
      <c r="I9">
        <v>35149</v>
      </c>
      <c r="J9">
        <f t="shared" si="2"/>
        <v>18659.479331999999</v>
      </c>
      <c r="K9">
        <v>299</v>
      </c>
      <c r="L9">
        <f t="shared" si="3"/>
        <v>1.6024026966670564</v>
      </c>
      <c r="N9" t="s">
        <v>27</v>
      </c>
      <c r="O9">
        <v>32136</v>
      </c>
      <c r="P9">
        <f t="shared" si="4"/>
        <v>17059.974048</v>
      </c>
      <c r="Q9">
        <v>99</v>
      </c>
      <c r="R9">
        <f t="shared" si="5"/>
        <v>0.58030568933723625</v>
      </c>
      <c r="T9" t="s">
        <v>27</v>
      </c>
      <c r="U9">
        <v>31498</v>
      </c>
      <c r="V9">
        <f t="shared" si="6"/>
        <v>16721.280264000001</v>
      </c>
      <c r="W9">
        <v>464</v>
      </c>
      <c r="X9">
        <f t="shared" si="7"/>
        <v>2.7749071403280436</v>
      </c>
      <c r="Z9" t="s">
        <v>27</v>
      </c>
      <c r="AA9">
        <v>36403</v>
      </c>
      <c r="AB9">
        <f t="shared" si="8"/>
        <v>19325.187804000001</v>
      </c>
      <c r="AC9">
        <v>506</v>
      </c>
      <c r="AD9">
        <f>AC9/AA9*100</f>
        <v>1.3899953300552153</v>
      </c>
      <c r="AF9" t="s">
        <v>27</v>
      </c>
      <c r="AG9">
        <v>37056</v>
      </c>
      <c r="AH9">
        <f t="shared" si="9"/>
        <v>19671.844607999999</v>
      </c>
      <c r="AI9">
        <v>394</v>
      </c>
      <c r="AJ9">
        <f t="shared" si="10"/>
        <v>2.0028625065479169</v>
      </c>
    </row>
    <row r="12" spans="2:36" ht="16.2" x14ac:dyDescent="0.3">
      <c r="B12" s="3" t="s">
        <v>2</v>
      </c>
      <c r="C12" s="3" t="s">
        <v>0</v>
      </c>
      <c r="D12" s="3" t="s">
        <v>16</v>
      </c>
      <c r="E12" s="3" t="s">
        <v>19</v>
      </c>
      <c r="F12" s="3" t="s">
        <v>20</v>
      </c>
      <c r="G12" s="3"/>
      <c r="H12" s="3" t="s">
        <v>1</v>
      </c>
      <c r="I12" s="3" t="s">
        <v>0</v>
      </c>
      <c r="J12" s="3" t="s">
        <v>16</v>
      </c>
      <c r="K12" s="3" t="s">
        <v>19</v>
      </c>
      <c r="L12" s="3" t="s">
        <v>20</v>
      </c>
      <c r="M12" s="3"/>
      <c r="N12" s="3" t="s">
        <v>3</v>
      </c>
      <c r="O12" s="3" t="s">
        <v>0</v>
      </c>
      <c r="P12" s="3" t="s">
        <v>16</v>
      </c>
      <c r="Q12" s="3" t="s">
        <v>19</v>
      </c>
      <c r="R12" s="3" t="s">
        <v>20</v>
      </c>
      <c r="S12" s="3"/>
      <c r="T12" s="3" t="s">
        <v>7</v>
      </c>
      <c r="U12" s="3" t="s">
        <v>0</v>
      </c>
      <c r="V12" s="3" t="s">
        <v>16</v>
      </c>
      <c r="W12" s="3" t="s">
        <v>19</v>
      </c>
      <c r="X12" s="3" t="s">
        <v>20</v>
      </c>
      <c r="Y12" s="3"/>
      <c r="Z12" s="3" t="s">
        <v>14</v>
      </c>
      <c r="AA12" s="3" t="s">
        <v>0</v>
      </c>
      <c r="AB12" s="3" t="s">
        <v>16</v>
      </c>
      <c r="AC12" s="3" t="s">
        <v>19</v>
      </c>
      <c r="AD12" s="3" t="s">
        <v>20</v>
      </c>
      <c r="AE12" s="3"/>
      <c r="AF12" s="3" t="s">
        <v>15</v>
      </c>
      <c r="AG12" s="3" t="s">
        <v>0</v>
      </c>
      <c r="AH12" s="3" t="s">
        <v>16</v>
      </c>
      <c r="AI12" s="3" t="s">
        <v>19</v>
      </c>
      <c r="AJ12" s="3" t="s">
        <v>20</v>
      </c>
    </row>
    <row r="13" spans="2:36" x14ac:dyDescent="0.3">
      <c r="B13" t="s">
        <v>24</v>
      </c>
      <c r="C13">
        <v>51633</v>
      </c>
      <c r="D13">
        <f>C13*0.530868</f>
        <v>27410.307444000002</v>
      </c>
      <c r="E13">
        <v>722</v>
      </c>
      <c r="F13">
        <f>E13/D13*100</f>
        <v>2.6340456103057783</v>
      </c>
      <c r="H13" t="s">
        <v>24</v>
      </c>
      <c r="I13">
        <v>42739</v>
      </c>
      <c r="J13">
        <f>I13*0.530868</f>
        <v>22688.767452</v>
      </c>
      <c r="K13">
        <v>830</v>
      </c>
      <c r="L13">
        <f>K13/J13*100</f>
        <v>3.6581978362462171</v>
      </c>
      <c r="N13" t="s">
        <v>24</v>
      </c>
      <c r="O13">
        <v>44419</v>
      </c>
      <c r="P13">
        <f>O13*0.530868</f>
        <v>23580.625692000001</v>
      </c>
      <c r="Q13">
        <v>691</v>
      </c>
      <c r="R13">
        <f>Q13/P13*100</f>
        <v>2.930371776497982</v>
      </c>
      <c r="T13" t="s">
        <v>24</v>
      </c>
      <c r="U13">
        <v>42355</v>
      </c>
      <c r="V13">
        <f>U13*0.530868</f>
        <v>22484.914140000001</v>
      </c>
      <c r="W13">
        <v>402</v>
      </c>
      <c r="X13">
        <f>W13/V13*100</f>
        <v>1.7878653994273157</v>
      </c>
      <c r="Z13" t="s">
        <v>24</v>
      </c>
      <c r="AA13">
        <v>25851</v>
      </c>
      <c r="AB13">
        <f>AA13*0.530868</f>
        <v>13723.468668</v>
      </c>
      <c r="AC13">
        <v>472</v>
      </c>
      <c r="AD13">
        <f>AC13/AB13*100</f>
        <v>3.4393637018357932</v>
      </c>
      <c r="AF13" t="s">
        <v>24</v>
      </c>
      <c r="AG13">
        <v>32794</v>
      </c>
      <c r="AH13">
        <f>AG13*0.530868</f>
        <v>17409.285191999999</v>
      </c>
      <c r="AI13">
        <v>720</v>
      </c>
      <c r="AJ13">
        <f>AI13/AH13*100</f>
        <v>4.1357240809109035</v>
      </c>
    </row>
    <row r="14" spans="2:36" x14ac:dyDescent="0.3">
      <c r="B14" t="s">
        <v>25</v>
      </c>
      <c r="C14">
        <v>50232</v>
      </c>
      <c r="D14">
        <f>C14*0.530868</f>
        <v>26666.561376000001</v>
      </c>
      <c r="E14">
        <v>888</v>
      </c>
      <c r="F14">
        <f>E14/D14*100</f>
        <v>3.3300131482239141</v>
      </c>
      <c r="H14" t="s">
        <v>25</v>
      </c>
      <c r="I14">
        <v>38523</v>
      </c>
      <c r="J14">
        <f t="shared" ref="J14:J16" si="11">I14*0.530868</f>
        <v>20450.627963999999</v>
      </c>
      <c r="K14">
        <v>810</v>
      </c>
      <c r="L14">
        <f>K14/J14*100</f>
        <v>3.9607585714525397</v>
      </c>
      <c r="N14" t="s">
        <v>25</v>
      </c>
      <c r="P14">
        <v>20498</v>
      </c>
      <c r="Q14">
        <v>268</v>
      </c>
      <c r="R14">
        <f>Q14/P14*100</f>
        <v>1.3074446287442678</v>
      </c>
      <c r="T14" t="s">
        <v>25</v>
      </c>
      <c r="U14">
        <v>35607</v>
      </c>
      <c r="V14">
        <f t="shared" ref="V14:V16" si="12">U14*0.530868</f>
        <v>18902.616876</v>
      </c>
      <c r="W14">
        <v>140</v>
      </c>
      <c r="X14">
        <f t="shared" ref="X14:X16" si="13">W14/V14*100</f>
        <v>0.74063819268195175</v>
      </c>
      <c r="Z14" t="s">
        <v>25</v>
      </c>
      <c r="AA14">
        <v>30184</v>
      </c>
      <c r="AB14">
        <f t="shared" ref="AB14:AB16" si="14">AA14*0.530868</f>
        <v>16023.719712</v>
      </c>
      <c r="AC14">
        <v>619</v>
      </c>
      <c r="AD14">
        <f t="shared" ref="AD14:AD16" si="15">AC14/AB14*100</f>
        <v>3.8630231377327275</v>
      </c>
      <c r="AF14" t="s">
        <v>25</v>
      </c>
      <c r="AG14">
        <v>28954</v>
      </c>
      <c r="AH14">
        <f t="shared" ref="AH14:AH16" si="16">AG14*0.530868</f>
        <v>15370.752071999999</v>
      </c>
      <c r="AI14">
        <v>591</v>
      </c>
      <c r="AJ14">
        <f t="shared" ref="AJ14:AJ16" si="17">AI14/AH14*100</f>
        <v>3.8449647566470748</v>
      </c>
    </row>
    <row r="15" spans="2:36" x14ac:dyDescent="0.3">
      <c r="B15" t="s">
        <v>26</v>
      </c>
      <c r="C15">
        <v>51533</v>
      </c>
      <c r="D15">
        <f>C15*0.530868</f>
        <v>27357.220644000001</v>
      </c>
      <c r="E15">
        <v>722</v>
      </c>
      <c r="F15">
        <f>E15/D15*100</f>
        <v>2.6391569867253653</v>
      </c>
      <c r="H15" t="s">
        <v>26</v>
      </c>
      <c r="I15">
        <v>42734</v>
      </c>
      <c r="J15">
        <f t="shared" si="11"/>
        <v>22686.113111999999</v>
      </c>
      <c r="K15">
        <v>949</v>
      </c>
      <c r="L15">
        <f>K15/J15*100</f>
        <v>4.18317582793863</v>
      </c>
      <c r="N15" t="s">
        <v>26</v>
      </c>
      <c r="O15">
        <v>44419</v>
      </c>
      <c r="P15">
        <f>O15*0.530868</f>
        <v>23580.625692000001</v>
      </c>
      <c r="Q15">
        <v>691</v>
      </c>
      <c r="R15">
        <f>Q15/P15*100</f>
        <v>2.930371776497982</v>
      </c>
      <c r="T15" t="s">
        <v>26</v>
      </c>
      <c r="U15">
        <v>35707</v>
      </c>
      <c r="V15">
        <f t="shared" si="12"/>
        <v>18955.703676000001</v>
      </c>
      <c r="W15">
        <v>254</v>
      </c>
      <c r="X15">
        <f t="shared" si="13"/>
        <v>1.3399660827236493</v>
      </c>
      <c r="Z15" t="s">
        <v>26</v>
      </c>
      <c r="AA15">
        <v>21071</v>
      </c>
      <c r="AB15">
        <f t="shared" si="14"/>
        <v>11185.919628</v>
      </c>
      <c r="AC15">
        <v>397</v>
      </c>
      <c r="AD15">
        <f t="shared" si="15"/>
        <v>3.5491047066550583</v>
      </c>
      <c r="AF15" t="s">
        <v>26</v>
      </c>
      <c r="AG15">
        <v>30646</v>
      </c>
      <c r="AH15">
        <f t="shared" si="16"/>
        <v>16268.980728</v>
      </c>
      <c r="AI15">
        <v>555</v>
      </c>
      <c r="AJ15">
        <f t="shared" si="17"/>
        <v>3.4113999474153167</v>
      </c>
    </row>
    <row r="16" spans="2:36" x14ac:dyDescent="0.3">
      <c r="B16" t="s">
        <v>27</v>
      </c>
      <c r="C16">
        <v>50332</v>
      </c>
      <c r="D16">
        <f>C16*0.530868</f>
        <v>26719.648175999999</v>
      </c>
      <c r="E16">
        <v>888</v>
      </c>
      <c r="F16">
        <f>E16/D16*100</f>
        <v>3.3233970528010741</v>
      </c>
      <c r="H16" t="s">
        <v>27</v>
      </c>
      <c r="I16">
        <v>52855</v>
      </c>
      <c r="J16">
        <f t="shared" si="11"/>
        <v>28059.028139999999</v>
      </c>
      <c r="K16">
        <v>862</v>
      </c>
      <c r="L16">
        <f>K16/J16*100</f>
        <v>3.0720949980842778</v>
      </c>
      <c r="N16" t="s">
        <v>27</v>
      </c>
      <c r="P16">
        <v>22520.121449999999</v>
      </c>
      <c r="Q16">
        <v>1025</v>
      </c>
      <c r="R16">
        <f>Q16/P16*100</f>
        <v>4.5514852230070897</v>
      </c>
      <c r="T16" t="s">
        <v>27</v>
      </c>
      <c r="U16">
        <v>32861</v>
      </c>
      <c r="V16">
        <f t="shared" si="12"/>
        <v>17444.853348000001</v>
      </c>
      <c r="W16">
        <v>272</v>
      </c>
      <c r="X16">
        <f t="shared" si="13"/>
        <v>1.5591991206459983</v>
      </c>
      <c r="Z16" t="s">
        <v>27</v>
      </c>
      <c r="AA16">
        <v>27494</v>
      </c>
      <c r="AB16">
        <f t="shared" si="14"/>
        <v>14595.684792</v>
      </c>
      <c r="AC16">
        <v>543</v>
      </c>
      <c r="AD16">
        <f t="shared" si="15"/>
        <v>3.7202776556097059</v>
      </c>
      <c r="AF16" t="s">
        <v>27</v>
      </c>
      <c r="AG16">
        <v>30635</v>
      </c>
      <c r="AH16">
        <f t="shared" si="16"/>
        <v>16263.141180000001</v>
      </c>
      <c r="AI16">
        <v>495</v>
      </c>
      <c r="AJ16">
        <f t="shared" si="17"/>
        <v>3.0436924485949768</v>
      </c>
    </row>
    <row r="18" spans="1:11" x14ac:dyDescent="0.3">
      <c r="B18" s="4" t="s">
        <v>28</v>
      </c>
    </row>
    <row r="20" spans="1:11" x14ac:dyDescent="0.3">
      <c r="A20" s="2"/>
    </row>
    <row r="21" spans="1:11" x14ac:dyDescent="0.3">
      <c r="A21" s="2"/>
    </row>
    <row r="22" spans="1:11" ht="16.2" x14ac:dyDescent="0.3">
      <c r="A22" s="2"/>
      <c r="B22" s="3" t="s">
        <v>10</v>
      </c>
      <c r="C22" s="3" t="s">
        <v>21</v>
      </c>
      <c r="E22" s="3" t="s">
        <v>23</v>
      </c>
      <c r="F22" s="3" t="s">
        <v>21</v>
      </c>
      <c r="I22" s="3" t="s">
        <v>17</v>
      </c>
      <c r="J22" s="3" t="s">
        <v>22</v>
      </c>
      <c r="K22" s="3" t="s">
        <v>12</v>
      </c>
    </row>
    <row r="23" spans="1:11" x14ac:dyDescent="0.3">
      <c r="A23" s="2"/>
      <c r="B23" s="3">
        <v>7840</v>
      </c>
      <c r="C23">
        <f>AVERAGE(F6:F9)</f>
        <v>1.6280015429896737</v>
      </c>
      <c r="E23" s="3">
        <v>7836</v>
      </c>
      <c r="F23">
        <f>AVERAGE(F13:F16)</f>
        <v>2.9816531995140325</v>
      </c>
      <c r="H23" s="3" t="s">
        <v>11</v>
      </c>
      <c r="I23">
        <f>AVERAGE(C23:C28)</f>
        <v>1.5784015639316336</v>
      </c>
      <c r="J23" s="1">
        <f>(STDEV(C23:C28))/(SQRT(COUNT(C23:C28)))</f>
        <v>0.25909595342732017</v>
      </c>
      <c r="K23">
        <f>TTEST(F23:F28,C23:C28,2,3)</f>
        <v>9.7307613915231222E-3</v>
      </c>
    </row>
    <row r="24" spans="1:11" x14ac:dyDescent="0.3">
      <c r="A24" s="2"/>
      <c r="B24" s="3">
        <v>8288</v>
      </c>
      <c r="C24">
        <f>AVERAGE(L6:L9)</f>
        <v>2.5092808351228499</v>
      </c>
      <c r="E24" s="3">
        <v>8039</v>
      </c>
      <c r="F24">
        <f>AVERAGE(L13:L16)</f>
        <v>3.7185568084304164</v>
      </c>
      <c r="H24" s="3" t="s">
        <v>23</v>
      </c>
      <c r="I24">
        <f>AVERAGE(F23:F28)</f>
        <v>3.0398221944752328</v>
      </c>
      <c r="J24" s="1">
        <f>(STDEV(F23:F28))/(SQRT(COUNT(F23:F28)))</f>
        <v>0.36496426163825335</v>
      </c>
    </row>
    <row r="25" spans="1:11" x14ac:dyDescent="0.3">
      <c r="A25" s="2"/>
      <c r="B25" s="3">
        <v>8296</v>
      </c>
      <c r="C25">
        <f>AVERAGE(R6:R9)</f>
        <v>0.99827113808349743</v>
      </c>
      <c r="E25" s="3">
        <v>8290</v>
      </c>
      <c r="F25">
        <f>AVERAGE(R13:R16)</f>
        <v>2.9299183511868305</v>
      </c>
    </row>
    <row r="26" spans="1:11" x14ac:dyDescent="0.3">
      <c r="A26" s="2"/>
      <c r="B26" s="3">
        <v>9492</v>
      </c>
      <c r="C26">
        <f>AVERAGE(X6:X9)</f>
        <v>1.1243103164002892</v>
      </c>
      <c r="E26" s="3">
        <v>9490</v>
      </c>
      <c r="F26">
        <f>AVERAGE(X13:X16)</f>
        <v>1.3569171988697288</v>
      </c>
    </row>
    <row r="27" spans="1:11" x14ac:dyDescent="0.3">
      <c r="A27" s="2"/>
      <c r="B27" s="3">
        <v>9598</v>
      </c>
      <c r="C27">
        <f>AVERAGE(AD6:AD9)</f>
        <v>1.0572167925374107</v>
      </c>
      <c r="E27" s="3">
        <v>10095</v>
      </c>
      <c r="F27">
        <f>AVERAGE(AD13:AD16)</f>
        <v>3.6429423004583215</v>
      </c>
    </row>
    <row r="28" spans="1:11" x14ac:dyDescent="0.3">
      <c r="A28" s="2"/>
      <c r="B28" s="3">
        <v>9490</v>
      </c>
      <c r="C28">
        <f>AVERAGE(AJ6:AJ9)</f>
        <v>2.1533287584560807</v>
      </c>
      <c r="E28" s="3">
        <v>10231</v>
      </c>
      <c r="F28">
        <f>AVERAGE(AJ13:AJ16)</f>
        <v>3.6089453083920677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</dc:creator>
  <cp:lastModifiedBy>da Silva, Fabio</cp:lastModifiedBy>
  <dcterms:created xsi:type="dcterms:W3CDTF">2016-08-09T16:52:08Z</dcterms:created>
  <dcterms:modified xsi:type="dcterms:W3CDTF">2021-08-11T15:56:05Z</dcterms:modified>
</cp:coreProperties>
</file>