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stephenblazie/Desktop/eif-3 paper/eLIFE submitt/resubmission/Final/edited/Source Data files/"/>
    </mc:Choice>
  </mc:AlternateContent>
  <bookViews>
    <workbookView xWindow="160" yWindow="740" windowWidth="28160" windowHeight="15920" tabRatio="500"/>
  </bookViews>
  <sheets>
    <sheet name="Fig7- fig supp 1B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3" i="1" l="1"/>
  <c r="H153" i="1"/>
  <c r="S153" i="1"/>
  <c r="T153" i="1"/>
  <c r="U153" i="1"/>
  <c r="I154" i="1"/>
  <c r="H154" i="1"/>
  <c r="S154" i="1"/>
  <c r="T154" i="1"/>
  <c r="U154" i="1"/>
  <c r="I155" i="1"/>
  <c r="H155" i="1"/>
  <c r="S155" i="1"/>
  <c r="T155" i="1"/>
  <c r="U155" i="1"/>
  <c r="I156" i="1"/>
  <c r="H156" i="1"/>
  <c r="S156" i="1"/>
  <c r="T156" i="1"/>
  <c r="U156" i="1"/>
  <c r="I157" i="1"/>
  <c r="H157" i="1"/>
  <c r="S157" i="1"/>
  <c r="T157" i="1"/>
  <c r="U157" i="1"/>
  <c r="I158" i="1"/>
  <c r="H158" i="1"/>
  <c r="S158" i="1"/>
  <c r="T158" i="1"/>
  <c r="U158" i="1"/>
  <c r="I159" i="1"/>
  <c r="H159" i="1"/>
  <c r="S159" i="1"/>
  <c r="T159" i="1"/>
  <c r="U159" i="1"/>
  <c r="I160" i="1"/>
  <c r="H160" i="1"/>
  <c r="S160" i="1"/>
  <c r="T160" i="1"/>
  <c r="U160" i="1"/>
  <c r="U162" i="1"/>
  <c r="U163" i="1"/>
  <c r="I123" i="1"/>
  <c r="H123" i="1"/>
  <c r="S123" i="1"/>
  <c r="T123" i="1"/>
  <c r="U123" i="1"/>
  <c r="I124" i="1"/>
  <c r="H124" i="1"/>
  <c r="S124" i="1"/>
  <c r="T124" i="1"/>
  <c r="U124" i="1"/>
  <c r="I125" i="1"/>
  <c r="H125" i="1"/>
  <c r="S125" i="1"/>
  <c r="T125" i="1"/>
  <c r="U125" i="1"/>
  <c r="I126" i="1"/>
  <c r="H126" i="1"/>
  <c r="S126" i="1"/>
  <c r="T126" i="1"/>
  <c r="U126" i="1"/>
  <c r="I127" i="1"/>
  <c r="H127" i="1"/>
  <c r="S127" i="1"/>
  <c r="T127" i="1"/>
  <c r="U127" i="1"/>
  <c r="I128" i="1"/>
  <c r="H128" i="1"/>
  <c r="S128" i="1"/>
  <c r="T128" i="1"/>
  <c r="U128" i="1"/>
  <c r="I129" i="1"/>
  <c r="H129" i="1"/>
  <c r="S129" i="1"/>
  <c r="T129" i="1"/>
  <c r="U129" i="1"/>
  <c r="I130" i="1"/>
  <c r="H130" i="1"/>
  <c r="S130" i="1"/>
  <c r="T130" i="1"/>
  <c r="U130" i="1"/>
  <c r="U131" i="1"/>
  <c r="V153" i="1"/>
  <c r="V154" i="1"/>
  <c r="V155" i="1"/>
  <c r="V156" i="1"/>
  <c r="V157" i="1"/>
  <c r="V158" i="1"/>
  <c r="V159" i="1"/>
  <c r="V160" i="1"/>
  <c r="V161" i="1"/>
  <c r="U161" i="1"/>
  <c r="U132" i="1"/>
  <c r="U133" i="1"/>
  <c r="V130" i="1"/>
  <c r="V129" i="1"/>
  <c r="V128" i="1"/>
  <c r="V127" i="1"/>
  <c r="V126" i="1"/>
  <c r="V125" i="1"/>
  <c r="V124" i="1"/>
  <c r="V123" i="1"/>
  <c r="I94" i="1"/>
  <c r="H94" i="1"/>
  <c r="S94" i="1"/>
  <c r="T94" i="1"/>
  <c r="U94" i="1"/>
  <c r="I95" i="1"/>
  <c r="H95" i="1"/>
  <c r="S95" i="1"/>
  <c r="T95" i="1"/>
  <c r="U95" i="1"/>
  <c r="I96" i="1"/>
  <c r="H96" i="1"/>
  <c r="S96" i="1"/>
  <c r="T96" i="1"/>
  <c r="U96" i="1"/>
  <c r="I97" i="1"/>
  <c r="H97" i="1"/>
  <c r="S97" i="1"/>
  <c r="T97" i="1"/>
  <c r="U97" i="1"/>
  <c r="I98" i="1"/>
  <c r="H98" i="1"/>
  <c r="S98" i="1"/>
  <c r="T98" i="1"/>
  <c r="U98" i="1"/>
  <c r="I99" i="1"/>
  <c r="H99" i="1"/>
  <c r="S99" i="1"/>
  <c r="T99" i="1"/>
  <c r="U99" i="1"/>
  <c r="I100" i="1"/>
  <c r="H100" i="1"/>
  <c r="S100" i="1"/>
  <c r="T100" i="1"/>
  <c r="U100" i="1"/>
  <c r="I101" i="1"/>
  <c r="H101" i="1"/>
  <c r="S101" i="1"/>
  <c r="T101" i="1"/>
  <c r="U101" i="1"/>
  <c r="U103" i="1"/>
  <c r="U104" i="1"/>
  <c r="U102" i="1"/>
  <c r="I5" i="1"/>
  <c r="H5" i="1"/>
  <c r="S5" i="1"/>
  <c r="T5" i="1"/>
  <c r="U5" i="1"/>
  <c r="I6" i="1"/>
  <c r="H6" i="1"/>
  <c r="S6" i="1"/>
  <c r="T6" i="1"/>
  <c r="U6" i="1"/>
  <c r="I7" i="1"/>
  <c r="H7" i="1"/>
  <c r="S7" i="1"/>
  <c r="T7" i="1"/>
  <c r="U7" i="1"/>
  <c r="I8" i="1"/>
  <c r="H8" i="1"/>
  <c r="S8" i="1"/>
  <c r="T8" i="1"/>
  <c r="U8" i="1"/>
  <c r="I9" i="1"/>
  <c r="H9" i="1"/>
  <c r="S9" i="1"/>
  <c r="T9" i="1"/>
  <c r="U9" i="1"/>
  <c r="I10" i="1"/>
  <c r="H10" i="1"/>
  <c r="S10" i="1"/>
  <c r="T10" i="1"/>
  <c r="U10" i="1"/>
  <c r="I11" i="1"/>
  <c r="H11" i="1"/>
  <c r="S11" i="1"/>
  <c r="T11" i="1"/>
  <c r="U11" i="1"/>
  <c r="I12" i="1"/>
  <c r="H12" i="1"/>
  <c r="S12" i="1"/>
  <c r="T12" i="1"/>
  <c r="U12" i="1"/>
  <c r="U13" i="1"/>
  <c r="V101" i="1"/>
  <c r="V100" i="1"/>
  <c r="V99" i="1"/>
  <c r="V98" i="1"/>
  <c r="V97" i="1"/>
  <c r="V96" i="1"/>
  <c r="V95" i="1"/>
  <c r="V94" i="1"/>
  <c r="I63" i="1"/>
  <c r="H63" i="1"/>
  <c r="S63" i="1"/>
  <c r="T63" i="1"/>
  <c r="U63" i="1"/>
  <c r="I64" i="1"/>
  <c r="H64" i="1"/>
  <c r="S64" i="1"/>
  <c r="T64" i="1"/>
  <c r="U64" i="1"/>
  <c r="I65" i="1"/>
  <c r="H65" i="1"/>
  <c r="S65" i="1"/>
  <c r="T65" i="1"/>
  <c r="U65" i="1"/>
  <c r="I66" i="1"/>
  <c r="H66" i="1"/>
  <c r="S66" i="1"/>
  <c r="T66" i="1"/>
  <c r="U66" i="1"/>
  <c r="I67" i="1"/>
  <c r="H67" i="1"/>
  <c r="S67" i="1"/>
  <c r="T67" i="1"/>
  <c r="U67" i="1"/>
  <c r="I68" i="1"/>
  <c r="H68" i="1"/>
  <c r="S68" i="1"/>
  <c r="T68" i="1"/>
  <c r="U68" i="1"/>
  <c r="I69" i="1"/>
  <c r="H69" i="1"/>
  <c r="S69" i="1"/>
  <c r="T69" i="1"/>
  <c r="U69" i="1"/>
  <c r="U72" i="1"/>
  <c r="U73" i="1"/>
  <c r="U71" i="1"/>
  <c r="I70" i="1"/>
  <c r="H70" i="1"/>
  <c r="S70" i="1"/>
  <c r="T70" i="1"/>
  <c r="U70" i="1"/>
  <c r="V70" i="1"/>
  <c r="V69" i="1"/>
  <c r="V68" i="1"/>
  <c r="V67" i="1"/>
  <c r="V66" i="1"/>
  <c r="V65" i="1"/>
  <c r="V64" i="1"/>
  <c r="V63" i="1"/>
  <c r="I41" i="1"/>
  <c r="H41" i="1"/>
  <c r="S41" i="1"/>
  <c r="T41" i="1"/>
  <c r="U41" i="1"/>
  <c r="V41" i="1"/>
  <c r="I40" i="1"/>
  <c r="H40" i="1"/>
  <c r="S40" i="1"/>
  <c r="T40" i="1"/>
  <c r="U40" i="1"/>
  <c r="V40" i="1"/>
  <c r="I39" i="1"/>
  <c r="H39" i="1"/>
  <c r="S39" i="1"/>
  <c r="T39" i="1"/>
  <c r="U39" i="1"/>
  <c r="V39" i="1"/>
  <c r="I38" i="1"/>
  <c r="H38" i="1"/>
  <c r="S38" i="1"/>
  <c r="T38" i="1"/>
  <c r="U38" i="1"/>
  <c r="V38" i="1"/>
  <c r="I37" i="1"/>
  <c r="H37" i="1"/>
  <c r="S37" i="1"/>
  <c r="T37" i="1"/>
  <c r="U37" i="1"/>
  <c r="V37" i="1"/>
  <c r="I36" i="1"/>
  <c r="H36" i="1"/>
  <c r="S36" i="1"/>
  <c r="T36" i="1"/>
  <c r="U36" i="1"/>
  <c r="V36" i="1"/>
  <c r="I35" i="1"/>
  <c r="H35" i="1"/>
  <c r="S35" i="1"/>
  <c r="T35" i="1"/>
  <c r="U35" i="1"/>
  <c r="V35" i="1"/>
  <c r="I34" i="1"/>
  <c r="H34" i="1"/>
  <c r="S34" i="1"/>
  <c r="T34" i="1"/>
  <c r="U34" i="1"/>
  <c r="V34" i="1"/>
  <c r="U14" i="1"/>
  <c r="U15" i="1"/>
  <c r="V12" i="1"/>
  <c r="V11" i="1"/>
  <c r="V10" i="1"/>
  <c r="V9" i="1"/>
  <c r="V8" i="1"/>
  <c r="V7" i="1"/>
  <c r="V6" i="1"/>
  <c r="V5" i="1"/>
</calcChain>
</file>

<file path=xl/sharedStrings.xml><?xml version="1.0" encoding="utf-8"?>
<sst xmlns="http://schemas.openxmlformats.org/spreadsheetml/2006/main" count="153" uniqueCount="24">
  <si>
    <t>CZ28277</t>
  </si>
  <si>
    <t>VNC fluorescence</t>
  </si>
  <si>
    <t>background fluorescence</t>
  </si>
  <si>
    <t>Replicate</t>
  </si>
  <si>
    <t>Area</t>
  </si>
  <si>
    <t>mean</t>
  </si>
  <si>
    <t>min</t>
  </si>
  <si>
    <t>max</t>
  </si>
  <si>
    <t>IntDen</t>
  </si>
  <si>
    <t>RawIntDen</t>
  </si>
  <si>
    <t>Avg Area</t>
  </si>
  <si>
    <t>Avg IntDen</t>
  </si>
  <si>
    <t>total background (TB)</t>
  </si>
  <si>
    <t>IntDen-TB (Adj)</t>
  </si>
  <si>
    <t>RFU</t>
  </si>
  <si>
    <t>normalized RFU</t>
  </si>
  <si>
    <t>Average</t>
  </si>
  <si>
    <t>std dev</t>
  </si>
  <si>
    <t>std error</t>
  </si>
  <si>
    <t>CZ28312</t>
  </si>
  <si>
    <t>CZ28291</t>
  </si>
  <si>
    <t>CZ28292</t>
  </si>
  <si>
    <t>CZ28278</t>
  </si>
  <si>
    <t>CZ28311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</si>
</sst>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5"/>
  <sheetViews>
    <sheetView tabSelected="1" workbookViewId="0">
      <selection activeCell="L139" sqref="L139"/>
    </sheetView>
  </sheetViews>
  <sheetFormatPr baseColWidth="10" defaultRowHeight="16" x14ac:dyDescent="0.2"/>
  <sheetData>
    <row r="2" spans="1:22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">
      <c r="A3" s="1" t="s">
        <v>1</v>
      </c>
      <c r="B3" s="1"/>
      <c r="C3" s="1"/>
      <c r="D3" s="1"/>
      <c r="E3" s="3"/>
      <c r="F3" s="3"/>
      <c r="G3" s="3"/>
      <c r="H3" s="3"/>
      <c r="I3" s="3"/>
      <c r="J3" s="3"/>
      <c r="K3" s="2"/>
      <c r="L3" s="1" t="s">
        <v>2</v>
      </c>
      <c r="M3" s="1"/>
      <c r="N3" s="1"/>
      <c r="O3" s="1"/>
      <c r="P3" s="1"/>
      <c r="Q3" s="1"/>
      <c r="R3" s="1"/>
      <c r="S3" s="2"/>
      <c r="T3" s="2"/>
      <c r="U3" s="2"/>
      <c r="V3" s="2"/>
    </row>
    <row r="4" spans="1:22" x14ac:dyDescent="0.2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/>
      <c r="K4" s="2"/>
      <c r="L4" s="2" t="s">
        <v>3</v>
      </c>
      <c r="M4" s="2" t="s">
        <v>4</v>
      </c>
      <c r="N4" s="2" t="s">
        <v>5</v>
      </c>
      <c r="O4" s="2" t="s">
        <v>6</v>
      </c>
      <c r="P4" s="2" t="s">
        <v>7</v>
      </c>
      <c r="Q4" s="2" t="s">
        <v>8</v>
      </c>
      <c r="R4" s="2" t="s">
        <v>9</v>
      </c>
      <c r="S4" s="2" t="s">
        <v>12</v>
      </c>
      <c r="T4" s="2" t="s">
        <v>13</v>
      </c>
      <c r="U4" s="2" t="s">
        <v>14</v>
      </c>
      <c r="V4" s="2" t="s">
        <v>15</v>
      </c>
    </row>
    <row r="5" spans="1:22" x14ac:dyDescent="0.2">
      <c r="A5" s="2">
        <v>1</v>
      </c>
      <c r="B5" s="2">
        <v>12.654999999999999</v>
      </c>
      <c r="C5" s="2">
        <v>53.582000000000001</v>
      </c>
      <c r="D5" s="2">
        <v>10</v>
      </c>
      <c r="E5" s="2">
        <v>99</v>
      </c>
      <c r="F5" s="2">
        <v>678.06200000000001</v>
      </c>
      <c r="G5" s="2">
        <v>155549</v>
      </c>
      <c r="H5">
        <f>AVERAGE(B5:B7)</f>
        <v>12.008000000000001</v>
      </c>
      <c r="I5">
        <f>AVERAGE(F5:F7)</f>
        <v>501.41166666666669</v>
      </c>
      <c r="J5" s="2"/>
      <c r="K5" s="2"/>
      <c r="L5" s="4">
        <v>1</v>
      </c>
      <c r="M5" s="4">
        <v>11.159000000000001</v>
      </c>
      <c r="N5" s="4">
        <v>2.871</v>
      </c>
      <c r="O5" s="4">
        <v>0</v>
      </c>
      <c r="P5" s="4">
        <v>18</v>
      </c>
      <c r="Q5" s="4">
        <v>32.034999999999997</v>
      </c>
      <c r="R5" s="4">
        <v>7349</v>
      </c>
      <c r="S5" s="5">
        <f>N5*H5</f>
        <v>34.474968000000004</v>
      </c>
      <c r="T5" s="5">
        <f>I5-S5</f>
        <v>466.9366986666667</v>
      </c>
      <c r="U5" s="5">
        <f>T5/H5</f>
        <v>38.885467910282031</v>
      </c>
      <c r="V5" s="5">
        <f>U5/$U$13</f>
        <v>0.92873658863481356</v>
      </c>
    </row>
    <row r="6" spans="1:22" x14ac:dyDescent="0.2">
      <c r="A6" s="2">
        <v>1</v>
      </c>
      <c r="B6" s="2">
        <v>10.308999999999999</v>
      </c>
      <c r="C6" s="2">
        <v>25.859000000000002</v>
      </c>
      <c r="D6" s="2">
        <v>2</v>
      </c>
      <c r="E6" s="2">
        <v>63</v>
      </c>
      <c r="F6" s="2">
        <v>266.59300000000002</v>
      </c>
      <c r="G6" s="2">
        <v>61157</v>
      </c>
      <c r="H6">
        <f>AVERAGE(B8:B10)</f>
        <v>9.2560000000000002</v>
      </c>
      <c r="I6">
        <f>AVERAGE(F8:F10)</f>
        <v>443.01666666666671</v>
      </c>
      <c r="J6" s="2"/>
      <c r="K6" s="2"/>
      <c r="L6" s="4">
        <v>2</v>
      </c>
      <c r="M6" s="4">
        <v>5.2309999999999999</v>
      </c>
      <c r="N6" s="4">
        <v>1.0640000000000001</v>
      </c>
      <c r="O6" s="4">
        <v>0</v>
      </c>
      <c r="P6" s="4">
        <v>8</v>
      </c>
      <c r="Q6" s="4">
        <v>5.5670000000000002</v>
      </c>
      <c r="R6" s="4">
        <v>1277</v>
      </c>
      <c r="S6" s="5">
        <f t="shared" ref="S6:S12" si="0">N6*H6</f>
        <v>9.8483840000000011</v>
      </c>
      <c r="T6" s="5">
        <f t="shared" ref="T6:T12" si="1">I6-S6</f>
        <v>433.1682826666667</v>
      </c>
      <c r="U6" s="5">
        <f t="shared" ref="U6:U12" si="2">T6/H6</f>
        <v>46.798647651973496</v>
      </c>
      <c r="V6" s="5">
        <f t="shared" ref="V6:V12" si="3">U6/$U$13</f>
        <v>1.1177341744555405</v>
      </c>
    </row>
    <row r="7" spans="1:22" x14ac:dyDescent="0.2">
      <c r="A7" s="2">
        <v>1</v>
      </c>
      <c r="B7" s="2">
        <v>13.06</v>
      </c>
      <c r="C7" s="2">
        <v>42.847000000000001</v>
      </c>
      <c r="D7" s="2">
        <v>10</v>
      </c>
      <c r="E7" s="2">
        <v>85</v>
      </c>
      <c r="F7" s="2">
        <v>559.58000000000004</v>
      </c>
      <c r="G7" s="2">
        <v>128369</v>
      </c>
      <c r="H7">
        <f>AVERAGE(B11:B13)</f>
        <v>11.837999999999999</v>
      </c>
      <c r="I7">
        <f>AVERAGE(F11:F13)</f>
        <v>436.70033333333339</v>
      </c>
      <c r="J7" s="2"/>
      <c r="K7" s="2"/>
      <c r="L7" s="4">
        <v>3</v>
      </c>
      <c r="M7" s="4">
        <v>12.206</v>
      </c>
      <c r="N7" s="4">
        <v>0.16800000000000001</v>
      </c>
      <c r="O7" s="4">
        <v>0</v>
      </c>
      <c r="P7" s="4">
        <v>6</v>
      </c>
      <c r="Q7" s="4">
        <v>2.0489999999999999</v>
      </c>
      <c r="R7" s="4">
        <v>470</v>
      </c>
      <c r="S7" s="5">
        <f t="shared" si="0"/>
        <v>1.9887839999999999</v>
      </c>
      <c r="T7" s="5">
        <f t="shared" si="1"/>
        <v>434.71154933333338</v>
      </c>
      <c r="U7" s="5">
        <f t="shared" si="2"/>
        <v>36.721705468266045</v>
      </c>
      <c r="V7" s="5">
        <f t="shared" si="3"/>
        <v>0.87705750498200519</v>
      </c>
    </row>
    <row r="8" spans="1:22" x14ac:dyDescent="0.2">
      <c r="A8" s="2">
        <v>2</v>
      </c>
      <c r="B8" s="2">
        <v>10.083</v>
      </c>
      <c r="C8" s="2">
        <v>65.12</v>
      </c>
      <c r="D8" s="2">
        <v>15</v>
      </c>
      <c r="E8" s="2">
        <v>115</v>
      </c>
      <c r="F8" s="2">
        <v>656.58500000000004</v>
      </c>
      <c r="G8" s="2">
        <v>150622</v>
      </c>
      <c r="H8">
        <f>AVERAGE(B14:B16)</f>
        <v>10.103</v>
      </c>
      <c r="I8">
        <f>AVERAGE(F14:F16)</f>
        <v>521.20500000000004</v>
      </c>
      <c r="J8" s="2"/>
      <c r="K8" s="2"/>
      <c r="L8" s="4">
        <v>4</v>
      </c>
      <c r="M8" s="4">
        <v>5.9809999999999999</v>
      </c>
      <c r="N8" s="4">
        <v>0.68600000000000005</v>
      </c>
      <c r="O8" s="4">
        <v>0</v>
      </c>
      <c r="P8" s="4">
        <v>7</v>
      </c>
      <c r="Q8" s="4">
        <v>4.1020000000000003</v>
      </c>
      <c r="R8" s="4">
        <v>941</v>
      </c>
      <c r="S8" s="5">
        <f t="shared" si="0"/>
        <v>6.9306580000000002</v>
      </c>
      <c r="T8" s="5">
        <f t="shared" si="1"/>
        <v>514.27434200000005</v>
      </c>
      <c r="U8" s="5">
        <f t="shared" si="2"/>
        <v>50.903131941007629</v>
      </c>
      <c r="V8" s="5">
        <f t="shared" si="3"/>
        <v>1.215765262714473</v>
      </c>
    </row>
    <row r="9" spans="1:22" x14ac:dyDescent="0.2">
      <c r="A9" s="2">
        <v>2</v>
      </c>
      <c r="B9" s="2">
        <v>8.7620000000000005</v>
      </c>
      <c r="C9" s="2">
        <v>33.598999999999997</v>
      </c>
      <c r="D9" s="2">
        <v>8</v>
      </c>
      <c r="E9" s="2">
        <v>86</v>
      </c>
      <c r="F9" s="2">
        <v>294.39100000000002</v>
      </c>
      <c r="G9" s="2">
        <v>67534</v>
      </c>
      <c r="H9">
        <f>AVERAGE(B17:B19)</f>
        <v>7.8959999999999999</v>
      </c>
      <c r="I9">
        <f>AVERAGE(F17:F19)</f>
        <v>377.4376666666667</v>
      </c>
      <c r="J9" s="2"/>
      <c r="K9" s="2"/>
      <c r="L9" s="4">
        <v>5</v>
      </c>
      <c r="M9" s="4">
        <v>8.1820000000000004</v>
      </c>
      <c r="N9" s="4">
        <v>1.125</v>
      </c>
      <c r="O9" s="4">
        <v>0</v>
      </c>
      <c r="P9" s="4">
        <v>10</v>
      </c>
      <c r="Q9" s="4">
        <v>9.202</v>
      </c>
      <c r="R9" s="4">
        <v>2111</v>
      </c>
      <c r="S9" s="5">
        <f t="shared" si="0"/>
        <v>8.8829999999999991</v>
      </c>
      <c r="T9" s="5">
        <f t="shared" si="1"/>
        <v>368.55466666666672</v>
      </c>
      <c r="U9" s="5">
        <f t="shared" si="2"/>
        <v>46.676122931442087</v>
      </c>
      <c r="V9" s="5">
        <f t="shared" si="3"/>
        <v>1.1148078064037963</v>
      </c>
    </row>
    <row r="10" spans="1:22" x14ac:dyDescent="0.2">
      <c r="A10" s="2">
        <v>2</v>
      </c>
      <c r="B10" s="2">
        <v>8.923</v>
      </c>
      <c r="C10" s="2">
        <v>42.37</v>
      </c>
      <c r="D10" s="2">
        <v>9</v>
      </c>
      <c r="E10" s="2">
        <v>88</v>
      </c>
      <c r="F10" s="2">
        <v>378.07400000000001</v>
      </c>
      <c r="G10" s="2">
        <v>86731</v>
      </c>
      <c r="H10">
        <f>AVERAGE(B20:B22)</f>
        <v>6.916666666666667</v>
      </c>
      <c r="I10">
        <f>AVERAGE(F20:F22)</f>
        <v>271.79033333333331</v>
      </c>
      <c r="J10" s="2"/>
      <c r="K10" s="2"/>
      <c r="L10" s="4">
        <v>6</v>
      </c>
      <c r="M10" s="4">
        <v>7.0570000000000004</v>
      </c>
      <c r="N10" s="4">
        <v>0.52200000000000002</v>
      </c>
      <c r="O10" s="4">
        <v>0</v>
      </c>
      <c r="P10" s="4">
        <v>6</v>
      </c>
      <c r="Q10" s="4">
        <v>3.6829999999999998</v>
      </c>
      <c r="R10" s="4">
        <v>845</v>
      </c>
      <c r="S10" s="5">
        <f t="shared" si="0"/>
        <v>3.6105000000000005</v>
      </c>
      <c r="T10" s="5">
        <f t="shared" si="1"/>
        <v>268.17983333333331</v>
      </c>
      <c r="U10" s="5">
        <f t="shared" si="2"/>
        <v>38.772987951807224</v>
      </c>
      <c r="V10" s="5">
        <f t="shared" si="3"/>
        <v>0.92605012866563685</v>
      </c>
    </row>
    <row r="11" spans="1:22" x14ac:dyDescent="0.2">
      <c r="A11" s="2">
        <v>3</v>
      </c>
      <c r="B11" s="2">
        <v>11.36</v>
      </c>
      <c r="C11" s="2">
        <v>48.143000000000001</v>
      </c>
      <c r="D11" s="2">
        <v>12</v>
      </c>
      <c r="E11" s="2">
        <v>109</v>
      </c>
      <c r="F11" s="2">
        <v>546.904</v>
      </c>
      <c r="G11" s="2">
        <v>125461</v>
      </c>
      <c r="H11">
        <f>AVERAGE(B23:B25)</f>
        <v>10.202</v>
      </c>
      <c r="I11">
        <f>AVERAGE(F23:F25)</f>
        <v>454.654</v>
      </c>
      <c r="J11" s="2"/>
      <c r="K11" s="2"/>
      <c r="L11" s="4">
        <v>7</v>
      </c>
      <c r="M11" s="4">
        <v>8.5790000000000006</v>
      </c>
      <c r="N11" s="4">
        <v>0.61399999999999999</v>
      </c>
      <c r="O11" s="4">
        <v>0</v>
      </c>
      <c r="P11" s="4">
        <v>8</v>
      </c>
      <c r="Q11" s="4">
        <v>5.27</v>
      </c>
      <c r="R11" s="4">
        <v>1209</v>
      </c>
      <c r="S11" s="5">
        <f t="shared" si="0"/>
        <v>6.2640279999999997</v>
      </c>
      <c r="T11" s="5">
        <f t="shared" si="1"/>
        <v>448.389972</v>
      </c>
      <c r="U11" s="5">
        <f t="shared" si="2"/>
        <v>43.951183297392667</v>
      </c>
      <c r="V11" s="5">
        <f t="shared" si="3"/>
        <v>1.0497256233681722</v>
      </c>
    </row>
    <row r="12" spans="1:22" x14ac:dyDescent="0.2">
      <c r="A12" s="2">
        <v>3</v>
      </c>
      <c r="B12" s="2">
        <v>10.933</v>
      </c>
      <c r="C12" s="2">
        <v>28.809000000000001</v>
      </c>
      <c r="D12" s="2">
        <v>8</v>
      </c>
      <c r="E12" s="2">
        <v>66</v>
      </c>
      <c r="F12" s="2">
        <v>314.95800000000003</v>
      </c>
      <c r="G12" s="2">
        <v>72252</v>
      </c>
      <c r="H12">
        <f>AVERAGE(B26:B28)</f>
        <v>9.6773333333333351</v>
      </c>
      <c r="I12">
        <f>AVERAGE(F26:F28)</f>
        <v>320.04333333333335</v>
      </c>
      <c r="J12" s="2"/>
      <c r="K12" s="2"/>
      <c r="L12" s="4">
        <v>8</v>
      </c>
      <c r="M12" s="4">
        <v>7.4189999999999996</v>
      </c>
      <c r="N12" s="4">
        <v>0.82699999999999996</v>
      </c>
      <c r="O12" s="4">
        <v>0</v>
      </c>
      <c r="P12" s="4">
        <v>7</v>
      </c>
      <c r="Q12" s="4">
        <v>6.1379999999999999</v>
      </c>
      <c r="R12" s="4">
        <v>1408</v>
      </c>
      <c r="S12" s="5">
        <f t="shared" si="0"/>
        <v>8.0031546666666671</v>
      </c>
      <c r="T12" s="5">
        <f t="shared" si="1"/>
        <v>312.04017866666669</v>
      </c>
      <c r="U12" s="5">
        <f t="shared" si="2"/>
        <v>32.24443841278589</v>
      </c>
      <c r="V12" s="5">
        <f t="shared" si="3"/>
        <v>0.77012291077556205</v>
      </c>
    </row>
    <row r="13" spans="1:22" x14ac:dyDescent="0.2">
      <c r="A13" s="2">
        <v>3</v>
      </c>
      <c r="B13" s="2">
        <v>13.221</v>
      </c>
      <c r="C13" s="2">
        <v>33.902999999999999</v>
      </c>
      <c r="D13" s="2">
        <v>8</v>
      </c>
      <c r="E13" s="2">
        <v>78</v>
      </c>
      <c r="F13" s="2">
        <v>448.23899999999998</v>
      </c>
      <c r="G13" s="2">
        <v>102827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 t="s">
        <v>16</v>
      </c>
      <c r="U13" s="2">
        <f>AVERAGE(U5:U6,U7:U12)</f>
        <v>41.869210695619635</v>
      </c>
      <c r="V13" s="2"/>
    </row>
    <row r="14" spans="1:22" x14ac:dyDescent="0.2">
      <c r="A14" s="2">
        <v>4</v>
      </c>
      <c r="B14" s="2">
        <v>9.1150000000000002</v>
      </c>
      <c r="C14" s="2">
        <v>70.325000000000003</v>
      </c>
      <c r="D14" s="2">
        <v>11</v>
      </c>
      <c r="E14" s="2">
        <v>128</v>
      </c>
      <c r="F14" s="2">
        <v>641.01400000000001</v>
      </c>
      <c r="G14" s="2">
        <v>147050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 t="s">
        <v>17</v>
      </c>
      <c r="U14" s="2">
        <f>STDEV(U5:U12)</f>
        <v>6.2217873497936322</v>
      </c>
      <c r="V14" s="2"/>
    </row>
    <row r="15" spans="1:22" x14ac:dyDescent="0.2">
      <c r="A15" s="2">
        <v>4</v>
      </c>
      <c r="B15" s="2">
        <v>10.074</v>
      </c>
      <c r="C15" s="2">
        <v>37.869999999999997</v>
      </c>
      <c r="D15" s="2">
        <v>5</v>
      </c>
      <c r="E15" s="2">
        <v>97</v>
      </c>
      <c r="F15" s="2">
        <v>381.50400000000002</v>
      </c>
      <c r="G15" s="2">
        <v>87518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 t="s">
        <v>18</v>
      </c>
      <c r="U15" s="2">
        <f>U14/SQRT(9)</f>
        <v>2.0739291165978773</v>
      </c>
      <c r="V15" s="2"/>
    </row>
    <row r="16" spans="1:22" x14ac:dyDescent="0.2">
      <c r="A16" s="2">
        <v>4</v>
      </c>
      <c r="B16" s="2">
        <v>11.12</v>
      </c>
      <c r="C16" s="2">
        <v>48.658999999999999</v>
      </c>
      <c r="D16" s="2">
        <v>3</v>
      </c>
      <c r="E16" s="2">
        <v>113</v>
      </c>
      <c r="F16" s="2">
        <v>541.09699999999998</v>
      </c>
      <c r="G16" s="2">
        <v>124129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x14ac:dyDescent="0.2">
      <c r="A17" s="2">
        <v>5</v>
      </c>
      <c r="B17" s="2">
        <v>7.2539999999999996</v>
      </c>
      <c r="C17" s="2">
        <v>60.44</v>
      </c>
      <c r="D17" s="2">
        <v>16</v>
      </c>
      <c r="E17" s="2">
        <v>117</v>
      </c>
      <c r="F17" s="2">
        <v>438.40899999999999</v>
      </c>
      <c r="G17" s="2">
        <v>100572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">
      <c r="A18" s="2">
        <v>5</v>
      </c>
      <c r="B18" s="2">
        <v>9.1980000000000004</v>
      </c>
      <c r="C18" s="2">
        <v>38.612000000000002</v>
      </c>
      <c r="D18" s="2">
        <v>5</v>
      </c>
      <c r="E18" s="2">
        <v>100</v>
      </c>
      <c r="F18" s="2">
        <v>355.14499999999998</v>
      </c>
      <c r="G18" s="2">
        <v>81471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">
      <c r="A19" s="2">
        <v>5</v>
      </c>
      <c r="B19" s="2">
        <v>7.2359999999999998</v>
      </c>
      <c r="C19" s="2">
        <v>46.814</v>
      </c>
      <c r="D19" s="2">
        <v>13</v>
      </c>
      <c r="E19" s="2">
        <v>82</v>
      </c>
      <c r="F19" s="2">
        <v>338.75900000000001</v>
      </c>
      <c r="G19" s="2">
        <v>77712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">
      <c r="A20" s="2">
        <v>6</v>
      </c>
      <c r="B20" s="2">
        <v>7.1449999999999996</v>
      </c>
      <c r="C20" s="2">
        <v>51.9</v>
      </c>
      <c r="D20" s="2">
        <v>8</v>
      </c>
      <c r="E20" s="2">
        <v>117</v>
      </c>
      <c r="F20" s="2">
        <v>370.80700000000002</v>
      </c>
      <c r="G20" s="2">
        <v>85064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x14ac:dyDescent="0.2">
      <c r="A21" s="2">
        <v>6</v>
      </c>
      <c r="B21" s="2">
        <v>6.399</v>
      </c>
      <c r="C21" s="2">
        <v>30.294</v>
      </c>
      <c r="D21" s="2">
        <v>3</v>
      </c>
      <c r="E21" s="2">
        <v>64</v>
      </c>
      <c r="F21" s="2">
        <v>193.85599999999999</v>
      </c>
      <c r="G21" s="2">
        <v>44471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x14ac:dyDescent="0.2">
      <c r="A22" s="2">
        <v>6</v>
      </c>
      <c r="B22" s="2">
        <v>7.2060000000000004</v>
      </c>
      <c r="C22" s="2">
        <v>34.792999999999999</v>
      </c>
      <c r="D22" s="2">
        <v>5</v>
      </c>
      <c r="E22" s="2">
        <v>70</v>
      </c>
      <c r="F22" s="2">
        <v>250.708</v>
      </c>
      <c r="G22" s="2">
        <v>57513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x14ac:dyDescent="0.2">
      <c r="A23" s="2">
        <v>7</v>
      </c>
      <c r="B23" s="2">
        <v>10.789</v>
      </c>
      <c r="C23" s="2">
        <v>54.606999999999999</v>
      </c>
      <c r="D23" s="2">
        <v>4</v>
      </c>
      <c r="E23" s="2">
        <v>125</v>
      </c>
      <c r="F23" s="2">
        <v>589.15300000000002</v>
      </c>
      <c r="G23" s="2">
        <v>135153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x14ac:dyDescent="0.2">
      <c r="A24" s="2">
        <v>7</v>
      </c>
      <c r="B24" s="2">
        <v>8.7710000000000008</v>
      </c>
      <c r="C24" s="2">
        <v>32.868000000000002</v>
      </c>
      <c r="D24" s="2">
        <v>4</v>
      </c>
      <c r="E24" s="2">
        <v>71</v>
      </c>
      <c r="F24" s="2">
        <v>288.27100000000002</v>
      </c>
      <c r="G24" s="2">
        <v>66130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x14ac:dyDescent="0.2">
      <c r="A25" s="2">
        <v>7</v>
      </c>
      <c r="B25" s="2">
        <v>11.045999999999999</v>
      </c>
      <c r="C25" s="2">
        <v>44.045999999999999</v>
      </c>
      <c r="D25" s="2">
        <v>5</v>
      </c>
      <c r="E25" s="2">
        <v>88</v>
      </c>
      <c r="F25" s="2">
        <v>486.53800000000001</v>
      </c>
      <c r="G25" s="2">
        <v>111613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x14ac:dyDescent="0.2">
      <c r="A26">
        <v>8</v>
      </c>
      <c r="B26">
        <v>10.497</v>
      </c>
      <c r="C26">
        <v>44.003</v>
      </c>
      <c r="D26">
        <v>8</v>
      </c>
      <c r="E26">
        <v>92</v>
      </c>
      <c r="F26">
        <v>461.892</v>
      </c>
      <c r="G26">
        <v>105959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x14ac:dyDescent="0.2">
      <c r="A27">
        <v>8</v>
      </c>
      <c r="B27">
        <v>8.5050000000000008</v>
      </c>
      <c r="C27">
        <v>22.585999999999999</v>
      </c>
      <c r="D27">
        <v>1</v>
      </c>
      <c r="E27">
        <v>56</v>
      </c>
      <c r="F27">
        <v>192.09</v>
      </c>
      <c r="G27">
        <v>44066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x14ac:dyDescent="0.2">
      <c r="A28">
        <v>8</v>
      </c>
      <c r="B28">
        <v>10.029999999999999</v>
      </c>
      <c r="C28">
        <v>30.521999999999998</v>
      </c>
      <c r="D28">
        <v>2</v>
      </c>
      <c r="E28">
        <v>68</v>
      </c>
      <c r="F28">
        <v>306.14800000000002</v>
      </c>
      <c r="G28">
        <v>70231</v>
      </c>
      <c r="J28" s="2"/>
      <c r="K28" s="2"/>
    </row>
    <row r="31" spans="1:22" x14ac:dyDescent="0.2">
      <c r="A31" s="1" t="s">
        <v>19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22" x14ac:dyDescent="0.2">
      <c r="A32" s="1" t="s">
        <v>1</v>
      </c>
      <c r="B32" s="1"/>
      <c r="C32" s="1"/>
      <c r="D32" s="1"/>
      <c r="E32" s="3"/>
      <c r="F32" s="3"/>
      <c r="G32" s="3"/>
      <c r="H32" s="3"/>
      <c r="I32" s="3"/>
      <c r="J32" s="3"/>
      <c r="K32" s="2"/>
      <c r="L32" s="1" t="s">
        <v>2</v>
      </c>
      <c r="M32" s="1"/>
      <c r="N32" s="1"/>
      <c r="O32" s="1"/>
      <c r="P32" s="1"/>
      <c r="Q32" s="1"/>
      <c r="R32" s="1"/>
      <c r="S32" s="2"/>
      <c r="T32" s="2"/>
      <c r="U32" s="2"/>
      <c r="V32" s="2"/>
    </row>
    <row r="33" spans="1:22" x14ac:dyDescent="0.2">
      <c r="A33" s="2" t="s">
        <v>3</v>
      </c>
      <c r="B33" s="2" t="s">
        <v>4</v>
      </c>
      <c r="C33" s="2" t="s">
        <v>5</v>
      </c>
      <c r="D33" s="2" t="s">
        <v>6</v>
      </c>
      <c r="E33" s="2" t="s">
        <v>7</v>
      </c>
      <c r="F33" s="2" t="s">
        <v>8</v>
      </c>
      <c r="G33" s="2" t="s">
        <v>9</v>
      </c>
      <c r="H33" s="2" t="s">
        <v>10</v>
      </c>
      <c r="I33" s="2" t="s">
        <v>11</v>
      </c>
      <c r="J33" s="2"/>
      <c r="K33" s="2"/>
      <c r="L33" s="2" t="s">
        <v>3</v>
      </c>
      <c r="M33" s="2" t="s">
        <v>4</v>
      </c>
      <c r="N33" s="2" t="s">
        <v>5</v>
      </c>
      <c r="O33" s="2" t="s">
        <v>6</v>
      </c>
      <c r="P33" s="2" t="s">
        <v>7</v>
      </c>
      <c r="Q33" s="2" t="s">
        <v>8</v>
      </c>
      <c r="R33" s="2" t="s">
        <v>9</v>
      </c>
      <c r="S33" s="2" t="s">
        <v>12</v>
      </c>
      <c r="T33" s="2" t="s">
        <v>13</v>
      </c>
      <c r="U33" s="2" t="s">
        <v>14</v>
      </c>
      <c r="V33" s="2" t="s">
        <v>15</v>
      </c>
    </row>
    <row r="34" spans="1:22" x14ac:dyDescent="0.2">
      <c r="A34" s="2">
        <v>1</v>
      </c>
      <c r="B34" s="2">
        <v>10.113</v>
      </c>
      <c r="C34" s="2">
        <v>82.265000000000001</v>
      </c>
      <c r="D34" s="2">
        <v>8</v>
      </c>
      <c r="E34" s="2">
        <v>150</v>
      </c>
      <c r="F34" s="2">
        <v>831.96600000000001</v>
      </c>
      <c r="G34" s="2">
        <v>190855</v>
      </c>
      <c r="H34">
        <f>AVERAGE(B34:B36)</f>
        <v>8.4873333333333338</v>
      </c>
      <c r="I34">
        <f>AVERAGE(F34:F36)</f>
        <v>502.8416666666667</v>
      </c>
      <c r="J34" s="2"/>
      <c r="K34" s="2"/>
      <c r="L34" s="2">
        <v>1</v>
      </c>
      <c r="M34" s="2">
        <v>9.6120000000000001</v>
      </c>
      <c r="N34" s="2">
        <v>0.26600000000000001</v>
      </c>
      <c r="O34" s="2">
        <v>0</v>
      </c>
      <c r="P34" s="2">
        <v>6</v>
      </c>
      <c r="Q34" s="2">
        <v>2.5539999999999998</v>
      </c>
      <c r="R34" s="2">
        <v>586</v>
      </c>
      <c r="S34">
        <f>N34*H34</f>
        <v>2.257630666666667</v>
      </c>
      <c r="T34">
        <f>I34-S34</f>
        <v>500.58403600000003</v>
      </c>
      <c r="U34">
        <f>T34/H34</f>
        <v>58.980131490063627</v>
      </c>
      <c r="V34">
        <f>U34/$U$13</f>
        <v>1.4086755042705914</v>
      </c>
    </row>
    <row r="35" spans="1:22" x14ac:dyDescent="0.2">
      <c r="A35" s="2">
        <v>1</v>
      </c>
      <c r="B35" s="2">
        <v>9.1240000000000006</v>
      </c>
      <c r="C35" s="2">
        <v>49.814999999999998</v>
      </c>
      <c r="D35" s="2">
        <v>7</v>
      </c>
      <c r="E35" s="2">
        <v>104</v>
      </c>
      <c r="F35" s="2">
        <v>454.49900000000002</v>
      </c>
      <c r="G35" s="2">
        <v>104263</v>
      </c>
      <c r="H35">
        <f>AVERAGE(B37:B39)</f>
        <v>9.2370000000000001</v>
      </c>
      <c r="I35">
        <f>AVERAGE(F37:F39)</f>
        <v>488.00299999999999</v>
      </c>
      <c r="J35" s="2"/>
      <c r="K35" s="2"/>
      <c r="L35" s="2">
        <v>2</v>
      </c>
      <c r="M35" s="2">
        <v>5.1959999999999997</v>
      </c>
      <c r="N35" s="2">
        <v>0.26500000000000001</v>
      </c>
      <c r="O35" s="2">
        <v>0</v>
      </c>
      <c r="P35" s="2">
        <v>6</v>
      </c>
      <c r="Q35" s="2">
        <v>1.377</v>
      </c>
      <c r="R35" s="2">
        <v>316</v>
      </c>
      <c r="S35">
        <f t="shared" ref="S35:S41" si="4">N35*H35</f>
        <v>2.4478050000000002</v>
      </c>
      <c r="T35">
        <f t="shared" ref="T35:T41" si="5">I35-S35</f>
        <v>485.55519499999997</v>
      </c>
      <c r="U35">
        <f t="shared" ref="U35:U41" si="6">T35/H35</f>
        <v>52.56633051856663</v>
      </c>
      <c r="V35">
        <f t="shared" ref="V35:V41" si="7">U35/$U$13</f>
        <v>1.2554889295791318</v>
      </c>
    </row>
    <row r="36" spans="1:22" x14ac:dyDescent="0.2">
      <c r="A36" s="2">
        <v>1</v>
      </c>
      <c r="B36" s="2">
        <v>6.2249999999999996</v>
      </c>
      <c r="C36" s="2">
        <v>35.673000000000002</v>
      </c>
      <c r="D36" s="2">
        <v>3</v>
      </c>
      <c r="E36" s="2">
        <v>97</v>
      </c>
      <c r="F36" s="2">
        <v>222.06</v>
      </c>
      <c r="G36" s="2">
        <v>50941</v>
      </c>
      <c r="H36">
        <f>AVERAGE(B40:B42)</f>
        <v>7.5950000000000015</v>
      </c>
      <c r="I36">
        <f>AVERAGE(F40:F42)</f>
        <v>325.89366666666666</v>
      </c>
      <c r="J36" s="2"/>
      <c r="K36" s="2"/>
      <c r="L36" s="2">
        <v>3</v>
      </c>
      <c r="M36" s="2">
        <v>8.1430000000000007</v>
      </c>
      <c r="N36" s="2">
        <v>0.255</v>
      </c>
      <c r="O36" s="2">
        <v>0</v>
      </c>
      <c r="P36" s="2">
        <v>5</v>
      </c>
      <c r="Q36" s="2">
        <v>2.0750000000000002</v>
      </c>
      <c r="R36" s="2">
        <v>476</v>
      </c>
      <c r="S36">
        <f t="shared" si="4"/>
        <v>1.9367250000000005</v>
      </c>
      <c r="T36">
        <f t="shared" si="5"/>
        <v>323.95694166666664</v>
      </c>
      <c r="U36">
        <f t="shared" si="6"/>
        <v>42.653975202984405</v>
      </c>
      <c r="V36">
        <f t="shared" si="7"/>
        <v>1.0187432362427331</v>
      </c>
    </row>
    <row r="37" spans="1:22" x14ac:dyDescent="0.2">
      <c r="A37" s="2">
        <v>2</v>
      </c>
      <c r="B37" s="2">
        <v>11.896000000000001</v>
      </c>
      <c r="C37" s="2">
        <v>65.426000000000002</v>
      </c>
      <c r="D37" s="2">
        <v>15</v>
      </c>
      <c r="E37" s="2">
        <v>115</v>
      </c>
      <c r="F37" s="2">
        <v>778.31399999999996</v>
      </c>
      <c r="G37" s="2">
        <v>178547</v>
      </c>
      <c r="H37">
        <f>AVERAGE(B43:B45)</f>
        <v>9.4039999999999999</v>
      </c>
      <c r="I37">
        <f>AVERAGE(F43:F45)</f>
        <v>387.28899999999999</v>
      </c>
      <c r="J37" s="2"/>
      <c r="K37" s="2"/>
      <c r="L37" s="2">
        <v>4</v>
      </c>
      <c r="M37" s="2">
        <v>11.308</v>
      </c>
      <c r="N37" s="2">
        <v>0.44500000000000001</v>
      </c>
      <c r="O37" s="2">
        <v>0</v>
      </c>
      <c r="P37" s="2">
        <v>8</v>
      </c>
      <c r="Q37" s="2">
        <v>5.03</v>
      </c>
      <c r="R37" s="2">
        <v>1154</v>
      </c>
      <c r="S37">
        <f t="shared" si="4"/>
        <v>4.1847799999999999</v>
      </c>
      <c r="T37">
        <f t="shared" si="5"/>
        <v>383.10422</v>
      </c>
      <c r="U37">
        <f t="shared" si="6"/>
        <v>40.738432581880048</v>
      </c>
      <c r="V37">
        <f t="shared" si="7"/>
        <v>0.97299260972555446</v>
      </c>
    </row>
    <row r="38" spans="1:22" x14ac:dyDescent="0.2">
      <c r="A38" s="2">
        <v>2</v>
      </c>
      <c r="B38" s="2">
        <v>9.2810000000000006</v>
      </c>
      <c r="C38" s="2">
        <v>49.682000000000002</v>
      </c>
      <c r="D38" s="2">
        <v>14</v>
      </c>
      <c r="E38" s="2">
        <v>92</v>
      </c>
      <c r="F38" s="2">
        <v>461.08100000000002</v>
      </c>
      <c r="G38" s="2">
        <v>105773</v>
      </c>
      <c r="H38">
        <f>AVERAGE(B46:B48)</f>
        <v>7.6256666666666666</v>
      </c>
      <c r="I38">
        <f>AVERAGE(F46:F48)</f>
        <v>245.09799999999996</v>
      </c>
      <c r="J38" s="2"/>
      <c r="K38" s="2"/>
      <c r="L38" s="2">
        <v>5</v>
      </c>
      <c r="M38" s="2">
        <v>4.8949999999999996</v>
      </c>
      <c r="N38" s="2">
        <v>0.376</v>
      </c>
      <c r="O38" s="2">
        <v>0</v>
      </c>
      <c r="P38" s="2">
        <v>5</v>
      </c>
      <c r="Q38" s="2">
        <v>1.84</v>
      </c>
      <c r="R38" s="2">
        <v>422</v>
      </c>
      <c r="S38">
        <f t="shared" si="4"/>
        <v>2.8672506666666666</v>
      </c>
      <c r="T38">
        <f t="shared" si="5"/>
        <v>242.23074933333328</v>
      </c>
      <c r="U38">
        <f t="shared" si="6"/>
        <v>31.765189841325341</v>
      </c>
      <c r="V38">
        <f t="shared" si="7"/>
        <v>0.75867658629276769</v>
      </c>
    </row>
    <row r="39" spans="1:22" x14ac:dyDescent="0.2">
      <c r="A39" s="2">
        <v>2</v>
      </c>
      <c r="B39" s="2">
        <v>6.5339999999999998</v>
      </c>
      <c r="C39" s="2">
        <v>34.374000000000002</v>
      </c>
      <c r="D39" s="2">
        <v>7</v>
      </c>
      <c r="E39" s="2">
        <v>110</v>
      </c>
      <c r="F39" s="2">
        <v>224.614</v>
      </c>
      <c r="G39" s="2">
        <v>51527</v>
      </c>
      <c r="H39">
        <f>AVERAGE(B49:B51)</f>
        <v>11.858333333333334</v>
      </c>
      <c r="I39">
        <f>AVERAGE(F49:F51)</f>
        <v>535.27533333333338</v>
      </c>
      <c r="J39" s="2"/>
      <c r="K39" s="2"/>
      <c r="L39" s="2">
        <v>6</v>
      </c>
      <c r="M39" s="2">
        <v>16.373000000000001</v>
      </c>
      <c r="N39" s="2">
        <v>0.56200000000000006</v>
      </c>
      <c r="O39" s="2">
        <v>0</v>
      </c>
      <c r="P39" s="2">
        <v>8</v>
      </c>
      <c r="Q39" s="2">
        <v>9.2070000000000007</v>
      </c>
      <c r="R39" s="2">
        <v>2112</v>
      </c>
      <c r="S39">
        <f t="shared" si="4"/>
        <v>6.6643833333333342</v>
      </c>
      <c r="T39">
        <f t="shared" si="5"/>
        <v>528.61095</v>
      </c>
      <c r="U39">
        <f t="shared" si="6"/>
        <v>44.577170765987347</v>
      </c>
      <c r="V39">
        <f t="shared" si="7"/>
        <v>1.0646766448513685</v>
      </c>
    </row>
    <row r="40" spans="1:22" x14ac:dyDescent="0.2">
      <c r="A40" s="2">
        <v>3</v>
      </c>
      <c r="B40" s="2">
        <v>7.0529999999999999</v>
      </c>
      <c r="C40" s="2">
        <v>61.536000000000001</v>
      </c>
      <c r="D40" s="2">
        <v>16</v>
      </c>
      <c r="E40" s="2">
        <v>115</v>
      </c>
      <c r="F40" s="2">
        <v>434.024</v>
      </c>
      <c r="G40" s="2">
        <v>99566</v>
      </c>
      <c r="H40">
        <f>AVERAGE(B52:B54)</f>
        <v>6.3673333333333337</v>
      </c>
      <c r="I40">
        <f>AVERAGE(F52:F54)</f>
        <v>286.96166666666664</v>
      </c>
      <c r="J40" s="2"/>
      <c r="K40" s="2"/>
      <c r="L40" s="2">
        <v>7</v>
      </c>
      <c r="M40" s="2">
        <v>12.327999999999999</v>
      </c>
      <c r="N40" s="2">
        <v>4.7E-2</v>
      </c>
      <c r="O40" s="2">
        <v>0</v>
      </c>
      <c r="P40" s="2">
        <v>5</v>
      </c>
      <c r="Q40" s="2">
        <v>0.57999999999999996</v>
      </c>
      <c r="R40" s="2">
        <v>133</v>
      </c>
      <c r="S40">
        <f t="shared" si="4"/>
        <v>0.29926466666666668</v>
      </c>
      <c r="T40">
        <f t="shared" si="5"/>
        <v>286.66240199999999</v>
      </c>
      <c r="U40">
        <f t="shared" si="6"/>
        <v>45.020793948277664</v>
      </c>
      <c r="V40">
        <f t="shared" si="7"/>
        <v>1.0752720961369293</v>
      </c>
    </row>
    <row r="41" spans="1:22" x14ac:dyDescent="0.2">
      <c r="A41" s="2">
        <v>3</v>
      </c>
      <c r="B41" s="2">
        <v>8.1430000000000007</v>
      </c>
      <c r="C41" s="2">
        <v>30.873000000000001</v>
      </c>
      <c r="D41" s="2">
        <v>8</v>
      </c>
      <c r="E41" s="2">
        <v>65</v>
      </c>
      <c r="F41" s="2">
        <v>251.39699999999999</v>
      </c>
      <c r="G41" s="2">
        <v>57671</v>
      </c>
      <c r="H41">
        <f>AVERAGE(B55:B57)</f>
        <v>9.9173333333333336</v>
      </c>
      <c r="I41">
        <f>AVERAGE(F55:F57)</f>
        <v>426.84266666666667</v>
      </c>
      <c r="J41" s="2"/>
      <c r="K41" s="2"/>
      <c r="L41" s="2">
        <v>8</v>
      </c>
      <c r="M41" s="2">
        <v>11.664999999999999</v>
      </c>
      <c r="N41" s="2">
        <v>0.36599999999999999</v>
      </c>
      <c r="O41" s="2">
        <v>0</v>
      </c>
      <c r="P41" s="2">
        <v>6</v>
      </c>
      <c r="Q41" s="2">
        <v>4.2679999999999998</v>
      </c>
      <c r="R41" s="2">
        <v>979</v>
      </c>
      <c r="S41">
        <f t="shared" si="4"/>
        <v>3.6297440000000001</v>
      </c>
      <c r="T41">
        <f t="shared" si="5"/>
        <v>423.21292266666666</v>
      </c>
      <c r="U41">
        <f t="shared" si="6"/>
        <v>42.674064533476738</v>
      </c>
      <c r="V41">
        <f t="shared" si="7"/>
        <v>1.019223047783447</v>
      </c>
    </row>
    <row r="42" spans="1:22" x14ac:dyDescent="0.2">
      <c r="A42" s="2">
        <v>3</v>
      </c>
      <c r="B42" s="2">
        <v>7.5890000000000004</v>
      </c>
      <c r="C42" s="2">
        <v>38.509</v>
      </c>
      <c r="D42" s="2">
        <v>5</v>
      </c>
      <c r="E42" s="2">
        <v>74</v>
      </c>
      <c r="F42" s="2">
        <v>292.26</v>
      </c>
      <c r="G42" s="2">
        <v>67045</v>
      </c>
      <c r="J42" s="2"/>
      <c r="K42" s="2"/>
      <c r="L42" s="2"/>
      <c r="M42" s="2"/>
      <c r="N42" s="2"/>
      <c r="O42" s="2"/>
      <c r="P42" s="2"/>
      <c r="Q42" s="2"/>
      <c r="R42" s="2"/>
      <c r="T42" s="2"/>
      <c r="U42" s="2"/>
    </row>
    <row r="43" spans="1:22" x14ac:dyDescent="0.2">
      <c r="A43" s="2">
        <v>4</v>
      </c>
      <c r="B43" s="2">
        <v>11.617000000000001</v>
      </c>
      <c r="C43" s="2">
        <v>52.024999999999999</v>
      </c>
      <c r="D43" s="2">
        <v>6</v>
      </c>
      <c r="E43" s="2">
        <v>112</v>
      </c>
      <c r="F43" s="2">
        <v>604.37900000000002</v>
      </c>
      <c r="G43" s="2">
        <v>138646</v>
      </c>
      <c r="J43" s="2"/>
      <c r="K43" s="2"/>
      <c r="L43" s="2"/>
      <c r="M43" s="2"/>
      <c r="N43" s="2"/>
      <c r="O43" s="2"/>
      <c r="P43" s="2"/>
      <c r="Q43" s="2"/>
      <c r="R43" s="2"/>
      <c r="T43" s="2"/>
      <c r="U43" s="2"/>
    </row>
    <row r="44" spans="1:22" x14ac:dyDescent="0.2">
      <c r="A44" s="2">
        <v>4</v>
      </c>
      <c r="B44" s="2">
        <v>7.6239999999999997</v>
      </c>
      <c r="C44" s="2">
        <v>27.648</v>
      </c>
      <c r="D44" s="2">
        <v>5</v>
      </c>
      <c r="E44" s="2">
        <v>73</v>
      </c>
      <c r="F44" s="2">
        <v>210.79599999999999</v>
      </c>
      <c r="G44" s="2">
        <v>48357</v>
      </c>
      <c r="J44" s="2"/>
      <c r="K44" s="2"/>
      <c r="L44" s="2"/>
      <c r="M44" s="2"/>
      <c r="N44" s="2"/>
      <c r="O44" s="2"/>
      <c r="P44" s="2"/>
      <c r="Q44" s="2"/>
      <c r="R44" s="2"/>
      <c r="T44" s="2"/>
      <c r="U44" s="2"/>
    </row>
    <row r="45" spans="1:22" x14ac:dyDescent="0.2">
      <c r="A45" s="2">
        <v>4</v>
      </c>
      <c r="B45" s="2">
        <v>8.9710000000000001</v>
      </c>
      <c r="C45" s="2">
        <v>38.645000000000003</v>
      </c>
      <c r="D45" s="2">
        <v>9</v>
      </c>
      <c r="E45" s="2">
        <v>82</v>
      </c>
      <c r="F45" s="2">
        <v>346.69200000000001</v>
      </c>
      <c r="G45" s="2">
        <v>79532</v>
      </c>
      <c r="J45" s="2"/>
      <c r="K45" s="2"/>
      <c r="L45" s="2"/>
      <c r="M45" s="2"/>
      <c r="N45" s="2"/>
      <c r="O45" s="2"/>
      <c r="P45" s="2"/>
      <c r="Q45" s="2"/>
      <c r="R45" s="2"/>
      <c r="S45" s="2"/>
      <c r="V45" s="2"/>
    </row>
    <row r="46" spans="1:22" x14ac:dyDescent="0.2">
      <c r="A46" s="2">
        <v>5</v>
      </c>
      <c r="B46" s="2">
        <v>9.1890000000000001</v>
      </c>
      <c r="C46" s="2">
        <v>43.319000000000003</v>
      </c>
      <c r="D46" s="2">
        <v>6</v>
      </c>
      <c r="E46" s="2">
        <v>81</v>
      </c>
      <c r="F46" s="2">
        <v>398.06099999999998</v>
      </c>
      <c r="G46" s="2">
        <v>91316</v>
      </c>
      <c r="J46" s="2"/>
      <c r="K46" s="2"/>
      <c r="L46" s="2"/>
      <c r="M46" s="2"/>
      <c r="N46" s="2"/>
      <c r="O46" s="2"/>
      <c r="P46" s="2"/>
      <c r="Q46" s="2"/>
      <c r="R46" s="2"/>
      <c r="S46" s="2"/>
      <c r="V46" s="2"/>
    </row>
    <row r="47" spans="1:22" x14ac:dyDescent="0.2">
      <c r="A47" s="2">
        <v>5</v>
      </c>
      <c r="B47" s="2">
        <v>6.7</v>
      </c>
      <c r="C47" s="2">
        <v>21.513999999999999</v>
      </c>
      <c r="D47" s="2">
        <v>5</v>
      </c>
      <c r="E47" s="2">
        <v>48</v>
      </c>
      <c r="F47" s="2">
        <v>144.14400000000001</v>
      </c>
      <c r="G47" s="2">
        <v>33067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V47" s="2"/>
    </row>
    <row r="48" spans="1:22" x14ac:dyDescent="0.2">
      <c r="A48" s="2">
        <v>5</v>
      </c>
      <c r="B48" s="2">
        <v>6.9880000000000004</v>
      </c>
      <c r="C48" s="2">
        <v>27.632999999999999</v>
      </c>
      <c r="D48" s="2">
        <v>7</v>
      </c>
      <c r="E48" s="2">
        <v>61</v>
      </c>
      <c r="F48" s="2">
        <v>193.089</v>
      </c>
      <c r="G48" s="2">
        <v>44295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x14ac:dyDescent="0.2">
      <c r="A49" s="2">
        <v>6</v>
      </c>
      <c r="B49" s="2">
        <v>13.744</v>
      </c>
      <c r="C49" s="2">
        <v>59.454999999999998</v>
      </c>
      <c r="D49" s="2">
        <v>7</v>
      </c>
      <c r="E49" s="2">
        <v>112</v>
      </c>
      <c r="F49" s="2">
        <v>817.17600000000004</v>
      </c>
      <c r="G49" s="2">
        <v>187462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x14ac:dyDescent="0.2">
      <c r="A50" s="2">
        <v>6</v>
      </c>
      <c r="B50" s="2">
        <v>13.191000000000001</v>
      </c>
      <c r="C50" s="2">
        <v>39.042999999999999</v>
      </c>
      <c r="D50" s="2">
        <v>6</v>
      </c>
      <c r="E50" s="2">
        <v>86</v>
      </c>
      <c r="F50" s="2">
        <v>515.00800000000004</v>
      </c>
      <c r="G50" s="2">
        <v>118144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x14ac:dyDescent="0.2">
      <c r="A51" s="2">
        <v>6</v>
      </c>
      <c r="B51" s="2">
        <v>8.64</v>
      </c>
      <c r="C51" s="2">
        <v>31.672000000000001</v>
      </c>
      <c r="D51" s="2">
        <v>6</v>
      </c>
      <c r="E51" s="2">
        <v>73</v>
      </c>
      <c r="F51" s="2">
        <v>273.642</v>
      </c>
      <c r="G51" s="2">
        <v>62774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x14ac:dyDescent="0.2">
      <c r="A52" s="2">
        <v>7</v>
      </c>
      <c r="B52" s="2">
        <v>6.6079999999999997</v>
      </c>
      <c r="C52" s="2">
        <v>60.058999999999997</v>
      </c>
      <c r="D52" s="2">
        <v>16</v>
      </c>
      <c r="E52" s="2">
        <v>107</v>
      </c>
      <c r="F52" s="2">
        <v>396.90100000000001</v>
      </c>
      <c r="G52" s="2">
        <v>91050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x14ac:dyDescent="0.2">
      <c r="A53" s="2">
        <v>7</v>
      </c>
      <c r="B53" s="2">
        <v>6.43</v>
      </c>
      <c r="C53" s="2">
        <v>31.312999999999999</v>
      </c>
      <c r="D53" s="2">
        <v>7</v>
      </c>
      <c r="E53" s="2">
        <v>61</v>
      </c>
      <c r="F53" s="2">
        <v>201.33199999999999</v>
      </c>
      <c r="G53" s="2">
        <v>46186</v>
      </c>
      <c r="H53" s="2"/>
      <c r="I53" s="2"/>
      <c r="J53" s="2"/>
      <c r="K53" s="2"/>
    </row>
    <row r="54" spans="1:22" x14ac:dyDescent="0.2">
      <c r="A54" s="2">
        <v>7</v>
      </c>
      <c r="B54" s="2">
        <v>6.0640000000000001</v>
      </c>
      <c r="C54" s="2">
        <v>43.316000000000003</v>
      </c>
      <c r="D54" s="2">
        <v>8</v>
      </c>
      <c r="E54" s="2">
        <v>83</v>
      </c>
      <c r="F54" s="2">
        <v>262.65199999999999</v>
      </c>
      <c r="G54" s="2">
        <v>60253</v>
      </c>
      <c r="H54" s="2"/>
      <c r="I54" s="2"/>
      <c r="J54" s="2"/>
      <c r="K54" s="2"/>
    </row>
    <row r="55" spans="1:22" x14ac:dyDescent="0.2">
      <c r="A55">
        <v>8</v>
      </c>
      <c r="B55">
        <v>11.298999999999999</v>
      </c>
      <c r="C55">
        <v>60.408000000000001</v>
      </c>
      <c r="D55">
        <v>11</v>
      </c>
      <c r="E55">
        <v>111</v>
      </c>
      <c r="F55">
        <v>682.548</v>
      </c>
      <c r="G55">
        <v>156578</v>
      </c>
    </row>
    <row r="56" spans="1:22" x14ac:dyDescent="0.2">
      <c r="A56">
        <v>8</v>
      </c>
      <c r="B56">
        <v>7.7770000000000001</v>
      </c>
      <c r="C56">
        <v>30.986999999999998</v>
      </c>
      <c r="D56">
        <v>6</v>
      </c>
      <c r="E56">
        <v>63</v>
      </c>
      <c r="F56">
        <v>240.97800000000001</v>
      </c>
      <c r="G56">
        <v>55281</v>
      </c>
    </row>
    <row r="57" spans="1:22" x14ac:dyDescent="0.2">
      <c r="A57">
        <v>8</v>
      </c>
      <c r="B57">
        <v>10.676</v>
      </c>
      <c r="C57">
        <v>33.441000000000003</v>
      </c>
      <c r="D57">
        <v>6</v>
      </c>
      <c r="E57">
        <v>78</v>
      </c>
      <c r="F57">
        <v>357.00200000000001</v>
      </c>
      <c r="G57">
        <v>81897</v>
      </c>
    </row>
    <row r="60" spans="1:22" x14ac:dyDescent="0.2">
      <c r="A60" s="6" t="s">
        <v>20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22" x14ac:dyDescent="0.2">
      <c r="A61" s="6" t="s">
        <v>1</v>
      </c>
      <c r="B61" s="6"/>
      <c r="C61" s="6"/>
      <c r="D61" s="6"/>
      <c r="E61" s="7"/>
      <c r="F61" s="7"/>
      <c r="G61" s="7"/>
      <c r="H61" s="7"/>
      <c r="I61" s="7"/>
      <c r="J61" s="7"/>
      <c r="L61" s="6" t="s">
        <v>2</v>
      </c>
      <c r="M61" s="6"/>
      <c r="N61" s="6"/>
      <c r="O61" s="6"/>
      <c r="P61" s="6"/>
      <c r="Q61" s="6"/>
      <c r="R61" s="6"/>
    </row>
    <row r="62" spans="1:22" x14ac:dyDescent="0.2">
      <c r="A62" t="s">
        <v>3</v>
      </c>
      <c r="B62" t="s">
        <v>4</v>
      </c>
      <c r="C62" t="s">
        <v>5</v>
      </c>
      <c r="D62" t="s">
        <v>6</v>
      </c>
      <c r="E62" t="s">
        <v>7</v>
      </c>
      <c r="F62" t="s">
        <v>8</v>
      </c>
      <c r="G62" t="s">
        <v>9</v>
      </c>
      <c r="H62" t="s">
        <v>10</v>
      </c>
      <c r="I62" t="s">
        <v>11</v>
      </c>
      <c r="L62" t="s">
        <v>3</v>
      </c>
      <c r="M62" t="s">
        <v>4</v>
      </c>
      <c r="N62" t="s">
        <v>5</v>
      </c>
      <c r="O62" t="s">
        <v>6</v>
      </c>
      <c r="P62" t="s">
        <v>7</v>
      </c>
      <c r="Q62" t="s">
        <v>8</v>
      </c>
      <c r="R62" t="s">
        <v>9</v>
      </c>
      <c r="S62" t="s">
        <v>12</v>
      </c>
      <c r="T62" t="s">
        <v>13</v>
      </c>
      <c r="U62" t="s">
        <v>14</v>
      </c>
      <c r="V62" t="s">
        <v>15</v>
      </c>
    </row>
    <row r="63" spans="1:22" x14ac:dyDescent="0.2">
      <c r="A63">
        <v>1</v>
      </c>
      <c r="B63">
        <v>11.813000000000001</v>
      </c>
      <c r="C63">
        <v>59.043999999999997</v>
      </c>
      <c r="D63">
        <v>2</v>
      </c>
      <c r="E63">
        <v>117</v>
      </c>
      <c r="F63">
        <v>697.50800000000004</v>
      </c>
      <c r="G63">
        <v>160010</v>
      </c>
      <c r="H63">
        <f>AVERAGE(B63:B65)</f>
        <v>11.262666666666666</v>
      </c>
      <c r="I63">
        <f>AVERAGE(F63:F65)</f>
        <v>468.97633333333334</v>
      </c>
      <c r="L63">
        <v>1</v>
      </c>
      <c r="M63">
        <v>5.758</v>
      </c>
      <c r="N63">
        <v>3.403</v>
      </c>
      <c r="O63">
        <v>0</v>
      </c>
      <c r="P63">
        <v>15</v>
      </c>
      <c r="Q63">
        <v>19.599</v>
      </c>
      <c r="R63">
        <v>4496</v>
      </c>
      <c r="S63">
        <f>N63*H63</f>
        <v>38.326854666666662</v>
      </c>
      <c r="T63">
        <f>I63-S63</f>
        <v>430.64947866666671</v>
      </c>
      <c r="U63">
        <f>T63/H63</f>
        <v>38.236901740262823</v>
      </c>
      <c r="V63">
        <f>U63/$U$13</f>
        <v>0.9132462997269537</v>
      </c>
    </row>
    <row r="64" spans="1:22" x14ac:dyDescent="0.2">
      <c r="A64">
        <v>1</v>
      </c>
      <c r="B64">
        <v>12.702999999999999</v>
      </c>
      <c r="C64">
        <v>32.057000000000002</v>
      </c>
      <c r="D64">
        <v>4</v>
      </c>
      <c r="E64">
        <v>80</v>
      </c>
      <c r="F64">
        <v>407.21</v>
      </c>
      <c r="G64">
        <v>93415</v>
      </c>
      <c r="H64">
        <f>AVERAGE(B66:B68)</f>
        <v>10.178666666666667</v>
      </c>
      <c r="I64">
        <f>AVERAGE(F66:F68)</f>
        <v>380.07166666666666</v>
      </c>
      <c r="L64">
        <v>2</v>
      </c>
      <c r="M64">
        <v>3.0169999999999999</v>
      </c>
      <c r="N64">
        <v>3.3530000000000002</v>
      </c>
      <c r="O64">
        <v>0</v>
      </c>
      <c r="P64">
        <v>14</v>
      </c>
      <c r="Q64">
        <v>10.113</v>
      </c>
      <c r="R64">
        <v>2320</v>
      </c>
      <c r="S64">
        <f t="shared" ref="S64:S66" si="8">N64*H64</f>
        <v>34.129069333333334</v>
      </c>
      <c r="T64">
        <f t="shared" ref="T64:T66" si="9">I64-S64</f>
        <v>345.94259733333331</v>
      </c>
      <c r="U64">
        <f t="shared" ref="U64:U66" si="10">T64/H64</f>
        <v>33.987024888656009</v>
      </c>
      <c r="V64">
        <f t="shared" ref="V64:V70" si="11">U64/$U$13</f>
        <v>0.81174267018632229</v>
      </c>
    </row>
    <row r="65" spans="1:22" x14ac:dyDescent="0.2">
      <c r="A65">
        <v>1</v>
      </c>
      <c r="B65">
        <v>9.2720000000000002</v>
      </c>
      <c r="C65">
        <v>32.594000000000001</v>
      </c>
      <c r="D65">
        <v>6</v>
      </c>
      <c r="E65">
        <v>83</v>
      </c>
      <c r="F65">
        <v>302.21100000000001</v>
      </c>
      <c r="G65">
        <v>69328</v>
      </c>
      <c r="H65">
        <f>AVERAGE(B69:B71)</f>
        <v>13.301</v>
      </c>
      <c r="I65">
        <f>AVERAGE(F69:F71)</f>
        <v>514.57166666666672</v>
      </c>
      <c r="L65">
        <v>3</v>
      </c>
      <c r="M65">
        <v>6.5910000000000002</v>
      </c>
      <c r="N65">
        <v>0.34300000000000003</v>
      </c>
      <c r="O65">
        <v>0</v>
      </c>
      <c r="P65">
        <v>7</v>
      </c>
      <c r="Q65">
        <v>2.258</v>
      </c>
      <c r="R65">
        <v>518</v>
      </c>
      <c r="S65">
        <f t="shared" si="8"/>
        <v>4.5622430000000005</v>
      </c>
      <c r="T65">
        <f t="shared" si="9"/>
        <v>510.00942366666669</v>
      </c>
      <c r="U65">
        <f t="shared" si="10"/>
        <v>38.343690223792699</v>
      </c>
      <c r="V65">
        <f t="shared" si="11"/>
        <v>0.91579682508331173</v>
      </c>
    </row>
    <row r="66" spans="1:22" x14ac:dyDescent="0.2">
      <c r="A66">
        <v>2</v>
      </c>
      <c r="B66">
        <v>9.0890000000000004</v>
      </c>
      <c r="C66">
        <v>54.15</v>
      </c>
      <c r="D66">
        <v>20</v>
      </c>
      <c r="E66">
        <v>98</v>
      </c>
      <c r="F66">
        <v>492.15699999999998</v>
      </c>
      <c r="G66">
        <v>112902</v>
      </c>
      <c r="H66">
        <f>AVERAGE(B72:B74)</f>
        <v>8.8853333333333335</v>
      </c>
      <c r="I66">
        <f>AVERAGE(F72:F74)</f>
        <v>436.94566666666668</v>
      </c>
      <c r="L66">
        <v>4</v>
      </c>
      <c r="M66">
        <v>5.4580000000000002</v>
      </c>
      <c r="N66">
        <v>0.17299999999999999</v>
      </c>
      <c r="O66">
        <v>0</v>
      </c>
      <c r="P66">
        <v>4</v>
      </c>
      <c r="Q66">
        <v>0.94199999999999995</v>
      </c>
      <c r="R66">
        <v>216</v>
      </c>
      <c r="S66">
        <f t="shared" si="8"/>
        <v>1.5371626666666667</v>
      </c>
      <c r="T66">
        <f t="shared" si="9"/>
        <v>435.40850399999999</v>
      </c>
      <c r="U66">
        <f t="shared" si="10"/>
        <v>49.003057923169266</v>
      </c>
      <c r="V66">
        <f t="shared" si="11"/>
        <v>1.1703840867555684</v>
      </c>
    </row>
    <row r="67" spans="1:22" x14ac:dyDescent="0.2">
      <c r="A67" s="5">
        <v>2</v>
      </c>
      <c r="B67" s="5">
        <v>9.86</v>
      </c>
      <c r="C67" s="5">
        <v>28.533999999999999</v>
      </c>
      <c r="D67" s="5">
        <v>4</v>
      </c>
      <c r="E67" s="5">
        <v>87</v>
      </c>
      <c r="F67" s="5">
        <v>281.35300000000001</v>
      </c>
      <c r="G67" s="5">
        <v>64543</v>
      </c>
      <c r="H67" s="5">
        <f>AVERAGE(B75:B77)</f>
        <v>11.264000000000001</v>
      </c>
      <c r="I67" s="5">
        <f>AVERAGE(F75:F77)</f>
        <v>467.9376666666667</v>
      </c>
      <c r="J67" s="5"/>
      <c r="K67" s="5"/>
      <c r="L67">
        <v>5</v>
      </c>
      <c r="M67">
        <v>7.5720000000000001</v>
      </c>
      <c r="N67">
        <v>0.27</v>
      </c>
      <c r="O67">
        <v>0</v>
      </c>
      <c r="P67">
        <v>6</v>
      </c>
      <c r="Q67">
        <v>2.044</v>
      </c>
      <c r="R67">
        <v>469</v>
      </c>
      <c r="S67">
        <f>N67*H67</f>
        <v>3.0412800000000004</v>
      </c>
      <c r="T67">
        <f>I67-S67</f>
        <v>464.89638666666667</v>
      </c>
      <c r="U67">
        <f>T67/H67</f>
        <v>41.272761600378786</v>
      </c>
      <c r="V67">
        <f t="shared" si="11"/>
        <v>0.98575447004298911</v>
      </c>
    </row>
    <row r="68" spans="1:22" x14ac:dyDescent="0.2">
      <c r="A68">
        <v>2</v>
      </c>
      <c r="B68">
        <v>11.587</v>
      </c>
      <c r="C68">
        <v>31.649000000000001</v>
      </c>
      <c r="D68">
        <v>2</v>
      </c>
      <c r="E68">
        <v>76</v>
      </c>
      <c r="F68">
        <v>366.70499999999998</v>
      </c>
      <c r="G68">
        <v>84123</v>
      </c>
      <c r="H68">
        <f>AVERAGE(B78:B80)</f>
        <v>11.689666666666668</v>
      </c>
      <c r="I68">
        <f>AVERAGE(F78:F80)</f>
        <v>418.23733333333331</v>
      </c>
      <c r="L68">
        <v>6</v>
      </c>
      <c r="M68">
        <v>6.016</v>
      </c>
      <c r="N68">
        <v>8.3000000000000004E-2</v>
      </c>
      <c r="O68">
        <v>0</v>
      </c>
      <c r="P68">
        <v>4</v>
      </c>
      <c r="Q68">
        <v>0.501</v>
      </c>
      <c r="R68">
        <v>115</v>
      </c>
      <c r="S68">
        <f>N68*H68</f>
        <v>0.97024233333333343</v>
      </c>
      <c r="T68">
        <f>I68-S68</f>
        <v>417.26709099999999</v>
      </c>
      <c r="U68">
        <f>T68/H68</f>
        <v>35.695379765604947</v>
      </c>
      <c r="V68">
        <f t="shared" si="11"/>
        <v>0.85254484554540233</v>
      </c>
    </row>
    <row r="69" spans="1:22" x14ac:dyDescent="0.2">
      <c r="A69">
        <v>3</v>
      </c>
      <c r="B69">
        <v>13.195</v>
      </c>
      <c r="C69">
        <v>59.767000000000003</v>
      </c>
      <c r="D69">
        <v>12</v>
      </c>
      <c r="E69">
        <v>125</v>
      </c>
      <c r="F69">
        <v>788.63599999999997</v>
      </c>
      <c r="G69">
        <v>180915</v>
      </c>
      <c r="H69">
        <f>AVERAGE(B81:B83)</f>
        <v>13.304333333333332</v>
      </c>
      <c r="I69">
        <f>AVERAGE(F81:F83)</f>
        <v>451.10866666666669</v>
      </c>
      <c r="L69">
        <v>7</v>
      </c>
      <c r="M69">
        <v>6.4950000000000001</v>
      </c>
      <c r="N69">
        <v>0.45400000000000001</v>
      </c>
      <c r="O69">
        <v>0</v>
      </c>
      <c r="P69">
        <v>6</v>
      </c>
      <c r="Q69">
        <v>2.9510000000000001</v>
      </c>
      <c r="R69">
        <v>677</v>
      </c>
      <c r="S69">
        <f>N69*H69</f>
        <v>6.0401673333333328</v>
      </c>
      <c r="T69">
        <f>I69-S69</f>
        <v>445.06849933333336</v>
      </c>
      <c r="U69">
        <f>T69/H69</f>
        <v>33.452897502067003</v>
      </c>
      <c r="V69">
        <f t="shared" si="11"/>
        <v>0.79898562562505748</v>
      </c>
    </row>
    <row r="70" spans="1:22" x14ac:dyDescent="0.2">
      <c r="A70">
        <v>3</v>
      </c>
      <c r="B70">
        <v>16.193999999999999</v>
      </c>
      <c r="C70">
        <v>25.173999999999999</v>
      </c>
      <c r="D70">
        <v>2</v>
      </c>
      <c r="E70">
        <v>66</v>
      </c>
      <c r="F70">
        <v>407.68099999999998</v>
      </c>
      <c r="G70">
        <v>93523</v>
      </c>
      <c r="H70">
        <f>AVERAGE(B84:B86)</f>
        <v>11.887666666666666</v>
      </c>
      <c r="I70">
        <f>AVERAGE(F84:F86)</f>
        <v>616.91199999999992</v>
      </c>
      <c r="L70">
        <v>8</v>
      </c>
      <c r="M70">
        <v>7.1840000000000002</v>
      </c>
      <c r="N70">
        <v>3.036</v>
      </c>
      <c r="O70">
        <v>0</v>
      </c>
      <c r="P70">
        <v>14</v>
      </c>
      <c r="Q70">
        <v>21.812999999999999</v>
      </c>
      <c r="R70">
        <v>5004</v>
      </c>
      <c r="S70">
        <f t="shared" ref="S70" si="12">N70*H70</f>
        <v>36.090955999999998</v>
      </c>
      <c r="T70">
        <f t="shared" ref="T70" si="13">I70-S70</f>
        <v>580.82104399999992</v>
      </c>
      <c r="U70">
        <f t="shared" ref="U70" si="14">T70/H70</f>
        <v>48.859129405826764</v>
      </c>
      <c r="V70">
        <f t="shared" si="11"/>
        <v>1.1669465125822975</v>
      </c>
    </row>
    <row r="71" spans="1:22" x14ac:dyDescent="0.2">
      <c r="A71">
        <v>3</v>
      </c>
      <c r="B71">
        <v>10.513999999999999</v>
      </c>
      <c r="C71">
        <v>33.040999999999997</v>
      </c>
      <c r="D71">
        <v>7</v>
      </c>
      <c r="E71">
        <v>76</v>
      </c>
      <c r="F71">
        <v>347.39800000000002</v>
      </c>
      <c r="G71">
        <v>79694</v>
      </c>
      <c r="T71" t="s">
        <v>16</v>
      </c>
      <c r="U71">
        <f>AVERAGE(U63:U69)</f>
        <v>38.570244806275923</v>
      </c>
    </row>
    <row r="72" spans="1:22" x14ac:dyDescent="0.2">
      <c r="A72">
        <v>4</v>
      </c>
      <c r="B72">
        <v>9.4589999999999996</v>
      </c>
      <c r="C72">
        <v>69.400000000000006</v>
      </c>
      <c r="D72">
        <v>17</v>
      </c>
      <c r="E72">
        <v>128</v>
      </c>
      <c r="F72">
        <v>656.476</v>
      </c>
      <c r="G72">
        <v>150597</v>
      </c>
      <c r="T72" t="s">
        <v>17</v>
      </c>
      <c r="U72">
        <f>STDEV(U63:U69)</f>
        <v>5.3505082060830453</v>
      </c>
    </row>
    <row r="73" spans="1:22" x14ac:dyDescent="0.2">
      <c r="A73">
        <v>4</v>
      </c>
      <c r="B73">
        <v>8.7579999999999991</v>
      </c>
      <c r="C73">
        <v>36.021000000000001</v>
      </c>
      <c r="D73">
        <v>12</v>
      </c>
      <c r="E73">
        <v>68</v>
      </c>
      <c r="F73">
        <v>315.459</v>
      </c>
      <c r="G73">
        <v>72367</v>
      </c>
      <c r="T73" t="s">
        <v>18</v>
      </c>
      <c r="U73">
        <f>U72/SQRT(8)</f>
        <v>1.8916903176577953</v>
      </c>
    </row>
    <row r="74" spans="1:22" x14ac:dyDescent="0.2">
      <c r="A74">
        <v>4</v>
      </c>
      <c r="B74">
        <v>8.4390000000000001</v>
      </c>
      <c r="C74">
        <v>40.158000000000001</v>
      </c>
      <c r="D74">
        <v>11</v>
      </c>
      <c r="E74">
        <v>76</v>
      </c>
      <c r="F74">
        <v>338.90199999999999</v>
      </c>
      <c r="G74">
        <v>77745</v>
      </c>
    </row>
    <row r="75" spans="1:22" x14ac:dyDescent="0.2">
      <c r="A75">
        <v>5</v>
      </c>
      <c r="B75">
        <v>12.371</v>
      </c>
      <c r="C75">
        <v>56.765000000000001</v>
      </c>
      <c r="D75">
        <v>15</v>
      </c>
      <c r="E75">
        <v>112</v>
      </c>
      <c r="F75">
        <v>702.255</v>
      </c>
      <c r="G75">
        <v>161099</v>
      </c>
    </row>
    <row r="76" spans="1:22" x14ac:dyDescent="0.2">
      <c r="A76">
        <v>5</v>
      </c>
      <c r="B76">
        <v>11.848000000000001</v>
      </c>
      <c r="C76">
        <v>32.212000000000003</v>
      </c>
      <c r="D76">
        <v>7</v>
      </c>
      <c r="E76">
        <v>72</v>
      </c>
      <c r="F76">
        <v>381.64800000000002</v>
      </c>
      <c r="G76">
        <v>87551</v>
      </c>
    </row>
    <row r="77" spans="1:22" x14ac:dyDescent="0.2">
      <c r="A77">
        <v>5</v>
      </c>
      <c r="B77">
        <v>9.5730000000000004</v>
      </c>
      <c r="C77">
        <v>33.418999999999997</v>
      </c>
      <c r="D77">
        <v>9</v>
      </c>
      <c r="E77">
        <v>74</v>
      </c>
      <c r="F77">
        <v>319.91000000000003</v>
      </c>
      <c r="G77">
        <v>73388</v>
      </c>
    </row>
    <row r="78" spans="1:22" x14ac:dyDescent="0.2">
      <c r="A78">
        <v>6</v>
      </c>
      <c r="B78">
        <v>12.009</v>
      </c>
      <c r="C78">
        <v>49.338999999999999</v>
      </c>
      <c r="D78">
        <v>12</v>
      </c>
      <c r="E78">
        <v>92</v>
      </c>
      <c r="F78">
        <v>592.53499999999997</v>
      </c>
      <c r="G78">
        <v>135929</v>
      </c>
    </row>
    <row r="79" spans="1:22" x14ac:dyDescent="0.2">
      <c r="A79">
        <v>6</v>
      </c>
      <c r="B79">
        <v>10.619</v>
      </c>
      <c r="C79">
        <v>23.349</v>
      </c>
      <c r="D79">
        <v>3</v>
      </c>
      <c r="E79">
        <v>62</v>
      </c>
      <c r="F79">
        <v>247.94399999999999</v>
      </c>
      <c r="G79">
        <v>56879</v>
      </c>
    </row>
    <row r="80" spans="1:22" x14ac:dyDescent="0.2">
      <c r="A80">
        <v>6</v>
      </c>
      <c r="B80">
        <v>12.441000000000001</v>
      </c>
      <c r="C80">
        <v>33.295999999999999</v>
      </c>
      <c r="D80">
        <v>8</v>
      </c>
      <c r="E80">
        <v>73</v>
      </c>
      <c r="F80">
        <v>414.233</v>
      </c>
      <c r="G80">
        <v>95026</v>
      </c>
    </row>
    <row r="81" spans="1:22" x14ac:dyDescent="0.2">
      <c r="A81">
        <v>7</v>
      </c>
      <c r="B81">
        <v>13.531000000000001</v>
      </c>
      <c r="C81">
        <v>50.298000000000002</v>
      </c>
      <c r="D81">
        <v>7</v>
      </c>
      <c r="E81">
        <v>95</v>
      </c>
      <c r="F81">
        <v>680.57299999999998</v>
      </c>
      <c r="G81">
        <v>156125</v>
      </c>
    </row>
    <row r="82" spans="1:22" x14ac:dyDescent="0.2">
      <c r="A82">
        <v>7</v>
      </c>
      <c r="B82">
        <v>14.054</v>
      </c>
      <c r="C82">
        <v>23.361999999999998</v>
      </c>
      <c r="D82">
        <v>2</v>
      </c>
      <c r="E82">
        <v>60</v>
      </c>
      <c r="F82">
        <v>328.327</v>
      </c>
      <c r="G82">
        <v>75319</v>
      </c>
    </row>
    <row r="83" spans="1:22" x14ac:dyDescent="0.2">
      <c r="A83">
        <v>7</v>
      </c>
      <c r="B83">
        <v>12.327999999999999</v>
      </c>
      <c r="C83">
        <v>27.939</v>
      </c>
      <c r="D83">
        <v>3</v>
      </c>
      <c r="E83">
        <v>67</v>
      </c>
      <c r="F83">
        <v>344.42599999999999</v>
      </c>
      <c r="G83">
        <v>79012</v>
      </c>
    </row>
    <row r="84" spans="1:22" x14ac:dyDescent="0.2">
      <c r="A84">
        <v>8</v>
      </c>
      <c r="B84">
        <v>12.340999999999999</v>
      </c>
      <c r="C84">
        <v>70.355000000000004</v>
      </c>
      <c r="D84">
        <v>14</v>
      </c>
      <c r="E84">
        <v>138</v>
      </c>
      <c r="F84">
        <v>868.23900000000003</v>
      </c>
      <c r="G84">
        <v>199176</v>
      </c>
    </row>
    <row r="85" spans="1:22" x14ac:dyDescent="0.2">
      <c r="A85">
        <v>8</v>
      </c>
      <c r="B85">
        <v>10.894</v>
      </c>
      <c r="C85">
        <v>38.420999999999999</v>
      </c>
      <c r="D85">
        <v>8</v>
      </c>
      <c r="E85">
        <v>106</v>
      </c>
      <c r="F85">
        <v>418.54</v>
      </c>
      <c r="G85">
        <v>96014</v>
      </c>
    </row>
    <row r="86" spans="1:22" x14ac:dyDescent="0.2">
      <c r="A86">
        <v>8</v>
      </c>
      <c r="B86">
        <v>12.428000000000001</v>
      </c>
      <c r="C86">
        <v>45.378</v>
      </c>
      <c r="D86">
        <v>3</v>
      </c>
      <c r="E86">
        <v>116</v>
      </c>
      <c r="F86">
        <v>563.95699999999999</v>
      </c>
      <c r="G86">
        <v>129373</v>
      </c>
    </row>
    <row r="91" spans="1:22" x14ac:dyDescent="0.2">
      <c r="A91" s="6" t="s">
        <v>21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22" x14ac:dyDescent="0.2">
      <c r="A92" s="6" t="s">
        <v>1</v>
      </c>
      <c r="B92" s="6"/>
      <c r="C92" s="6"/>
      <c r="D92" s="6"/>
      <c r="E92" s="7"/>
      <c r="F92" s="7"/>
      <c r="G92" s="7"/>
      <c r="H92" s="7"/>
      <c r="I92" s="7"/>
      <c r="J92" s="7"/>
      <c r="L92" s="6" t="s">
        <v>2</v>
      </c>
      <c r="M92" s="6"/>
      <c r="N92" s="6"/>
      <c r="O92" s="6"/>
      <c r="P92" s="6"/>
      <c r="Q92" s="6"/>
      <c r="R92" s="6"/>
    </row>
    <row r="93" spans="1:22" x14ac:dyDescent="0.2">
      <c r="A93" t="s">
        <v>3</v>
      </c>
      <c r="B93" t="s">
        <v>4</v>
      </c>
      <c r="C93" t="s">
        <v>5</v>
      </c>
      <c r="D93" t="s">
        <v>6</v>
      </c>
      <c r="E93" t="s">
        <v>7</v>
      </c>
      <c r="F93" t="s">
        <v>8</v>
      </c>
      <c r="G93" t="s">
        <v>9</v>
      </c>
      <c r="H93" t="s">
        <v>10</v>
      </c>
      <c r="I93" t="s">
        <v>11</v>
      </c>
      <c r="L93" t="s">
        <v>3</v>
      </c>
      <c r="M93" t="s">
        <v>4</v>
      </c>
      <c r="N93" t="s">
        <v>5</v>
      </c>
      <c r="O93" t="s">
        <v>6</v>
      </c>
      <c r="P93" t="s">
        <v>7</v>
      </c>
      <c r="Q93" t="s">
        <v>8</v>
      </c>
      <c r="R93" t="s">
        <v>9</v>
      </c>
      <c r="S93" t="s">
        <v>12</v>
      </c>
      <c r="T93" t="s">
        <v>13</v>
      </c>
      <c r="U93" t="s">
        <v>14</v>
      </c>
      <c r="V93" t="s">
        <v>15</v>
      </c>
    </row>
    <row r="94" spans="1:22" x14ac:dyDescent="0.2">
      <c r="A94">
        <v>1</v>
      </c>
      <c r="B94">
        <v>10.452999999999999</v>
      </c>
      <c r="C94">
        <v>44.220999999999997</v>
      </c>
      <c r="D94">
        <v>5</v>
      </c>
      <c r="E94">
        <v>97</v>
      </c>
      <c r="F94">
        <v>462.25799999999998</v>
      </c>
      <c r="G94">
        <v>106043</v>
      </c>
      <c r="H94">
        <f>AVERAGE(B94:B96)</f>
        <v>8.82</v>
      </c>
      <c r="I94">
        <f>AVERAGE(F94:F96)</f>
        <v>269.16766666666666</v>
      </c>
      <c r="L94">
        <v>1</v>
      </c>
      <c r="M94">
        <v>5.0650000000000004</v>
      </c>
      <c r="N94">
        <v>0.72899999999999998</v>
      </c>
      <c r="O94">
        <v>0</v>
      </c>
      <c r="P94">
        <v>13</v>
      </c>
      <c r="Q94">
        <v>3.6920000000000002</v>
      </c>
      <c r="R94">
        <v>847</v>
      </c>
      <c r="S94">
        <f>N94*H94</f>
        <v>6.4297800000000001</v>
      </c>
      <c r="T94">
        <f>I94-S94</f>
        <v>262.73788666666667</v>
      </c>
      <c r="U94">
        <f>T94/H94</f>
        <v>29.788876039304611</v>
      </c>
      <c r="V94">
        <f>U94/$U$13</f>
        <v>0.71147450702769344</v>
      </c>
    </row>
    <row r="95" spans="1:22" x14ac:dyDescent="0.2">
      <c r="A95">
        <v>1</v>
      </c>
      <c r="B95">
        <v>8.4610000000000003</v>
      </c>
      <c r="C95">
        <v>19.242000000000001</v>
      </c>
      <c r="D95">
        <v>3</v>
      </c>
      <c r="E95">
        <v>48</v>
      </c>
      <c r="F95">
        <v>162.81</v>
      </c>
      <c r="G95">
        <v>37349</v>
      </c>
      <c r="H95">
        <f>AVERAGE(B97:B99)</f>
        <v>11.833666666666668</v>
      </c>
      <c r="I95">
        <f>AVERAGE(F97:F99)</f>
        <v>392.63333333333338</v>
      </c>
      <c r="L95">
        <v>2</v>
      </c>
      <c r="M95">
        <v>9.3629999999999995</v>
      </c>
      <c r="N95">
        <v>2.6789999999999998</v>
      </c>
      <c r="O95">
        <v>0</v>
      </c>
      <c r="P95">
        <v>14</v>
      </c>
      <c r="Q95">
        <v>25.082999999999998</v>
      </c>
      <c r="R95">
        <v>5754</v>
      </c>
      <c r="S95">
        <f t="shared" ref="S95:S99" si="15">N95*H95</f>
        <v>31.702393000000001</v>
      </c>
      <c r="T95">
        <f t="shared" ref="T95:T99" si="16">I95-S95</f>
        <v>360.93094033333341</v>
      </c>
      <c r="U95">
        <f t="shared" ref="U95:U99" si="17">T95/H95</f>
        <v>30.500347060646185</v>
      </c>
      <c r="V95">
        <f t="shared" ref="V95:V101" si="18">U95/$U$13</f>
        <v>0.72846720905195228</v>
      </c>
    </row>
    <row r="96" spans="1:22" x14ac:dyDescent="0.2">
      <c r="A96">
        <v>1</v>
      </c>
      <c r="B96">
        <v>7.5460000000000003</v>
      </c>
      <c r="C96">
        <v>24.177</v>
      </c>
      <c r="D96">
        <v>2</v>
      </c>
      <c r="E96">
        <v>53</v>
      </c>
      <c r="F96">
        <v>182.435</v>
      </c>
      <c r="G96">
        <v>41851</v>
      </c>
      <c r="H96">
        <f>AVERAGE(B100:B102)</f>
        <v>12.475666666666667</v>
      </c>
      <c r="I96">
        <f>AVERAGE(F100:F102)</f>
        <v>311.25566666666668</v>
      </c>
      <c r="L96">
        <v>3</v>
      </c>
      <c r="M96">
        <v>7.2320000000000002</v>
      </c>
      <c r="N96">
        <v>2.492</v>
      </c>
      <c r="O96">
        <v>0</v>
      </c>
      <c r="P96">
        <v>13</v>
      </c>
      <c r="Q96">
        <v>18.021000000000001</v>
      </c>
      <c r="R96">
        <v>4134</v>
      </c>
      <c r="S96">
        <f t="shared" si="15"/>
        <v>31.089361333333333</v>
      </c>
      <c r="T96">
        <f t="shared" si="16"/>
        <v>280.16630533333336</v>
      </c>
      <c r="U96">
        <f t="shared" si="17"/>
        <v>22.457020760413606</v>
      </c>
      <c r="V96">
        <f t="shared" si="18"/>
        <v>0.53636121597016551</v>
      </c>
    </row>
    <row r="97" spans="1:22" x14ac:dyDescent="0.2">
      <c r="A97">
        <v>2</v>
      </c>
      <c r="B97">
        <v>13.579000000000001</v>
      </c>
      <c r="C97">
        <v>49.527999999999999</v>
      </c>
      <c r="D97">
        <v>6</v>
      </c>
      <c r="E97">
        <v>103</v>
      </c>
      <c r="F97">
        <v>672.52599999999995</v>
      </c>
      <c r="G97">
        <v>154279</v>
      </c>
      <c r="H97">
        <f>AVERAGE(B103:B105)</f>
        <v>11.089666666666666</v>
      </c>
      <c r="I97">
        <f>AVERAGE(F103:F105)</f>
        <v>364.70599999999996</v>
      </c>
      <c r="L97">
        <v>4</v>
      </c>
      <c r="M97">
        <v>6.7389999999999999</v>
      </c>
      <c r="N97">
        <v>2.609</v>
      </c>
      <c r="O97">
        <v>0</v>
      </c>
      <c r="P97">
        <v>13</v>
      </c>
      <c r="Q97">
        <v>17.579999999999998</v>
      </c>
      <c r="R97">
        <v>4033</v>
      </c>
      <c r="S97">
        <f t="shared" si="15"/>
        <v>28.932940333333331</v>
      </c>
      <c r="T97">
        <f t="shared" si="16"/>
        <v>335.77305966666665</v>
      </c>
      <c r="U97">
        <f t="shared" si="17"/>
        <v>30.278011933030751</v>
      </c>
      <c r="V97">
        <f t="shared" si="18"/>
        <v>0.7231569793169863</v>
      </c>
    </row>
    <row r="98" spans="1:22" x14ac:dyDescent="0.2">
      <c r="A98">
        <v>2</v>
      </c>
      <c r="B98">
        <v>9.6859999999999999</v>
      </c>
      <c r="C98">
        <v>22.257999999999999</v>
      </c>
      <c r="D98">
        <v>0</v>
      </c>
      <c r="E98">
        <v>57</v>
      </c>
      <c r="F98">
        <v>215.595</v>
      </c>
      <c r="G98">
        <v>49458</v>
      </c>
      <c r="H98">
        <f>AVERAGE(B106:B108)</f>
        <v>8.9583333333333339</v>
      </c>
      <c r="I98">
        <f>AVERAGE(F106:F108)</f>
        <v>291.96600000000001</v>
      </c>
      <c r="L98">
        <v>5</v>
      </c>
      <c r="M98">
        <v>9.4329999999999998</v>
      </c>
      <c r="N98">
        <v>0.4</v>
      </c>
      <c r="O98">
        <v>0</v>
      </c>
      <c r="P98">
        <v>5</v>
      </c>
      <c r="Q98">
        <v>3.7749999999999999</v>
      </c>
      <c r="R98">
        <v>866</v>
      </c>
      <c r="S98">
        <f t="shared" si="15"/>
        <v>3.5833333333333339</v>
      </c>
      <c r="T98">
        <f t="shared" si="16"/>
        <v>288.38266666666669</v>
      </c>
      <c r="U98">
        <f t="shared" si="17"/>
        <v>32.191553488372094</v>
      </c>
      <c r="V98">
        <f t="shared" si="18"/>
        <v>0.76885981258156322</v>
      </c>
    </row>
    <row r="99" spans="1:22" x14ac:dyDescent="0.2">
      <c r="A99">
        <v>2</v>
      </c>
      <c r="B99">
        <v>12.236000000000001</v>
      </c>
      <c r="C99">
        <v>23.681999999999999</v>
      </c>
      <c r="D99">
        <v>1</v>
      </c>
      <c r="E99">
        <v>58</v>
      </c>
      <c r="F99">
        <v>289.779</v>
      </c>
      <c r="G99">
        <v>66476</v>
      </c>
      <c r="H99">
        <f>AVERAGE(B109:B111)</f>
        <v>10.680333333333332</v>
      </c>
      <c r="I99">
        <f>AVERAGE(F109:F111)</f>
        <v>292.98266666666666</v>
      </c>
      <c r="L99">
        <v>6</v>
      </c>
      <c r="M99">
        <v>7.4109999999999996</v>
      </c>
      <c r="N99">
        <v>0.42299999999999999</v>
      </c>
      <c r="O99">
        <v>0</v>
      </c>
      <c r="P99">
        <v>6</v>
      </c>
      <c r="Q99">
        <v>3.1339999999999999</v>
      </c>
      <c r="R99">
        <v>719</v>
      </c>
      <c r="S99">
        <f t="shared" si="15"/>
        <v>4.5177809999999994</v>
      </c>
      <c r="T99">
        <f t="shared" si="16"/>
        <v>288.46488566666665</v>
      </c>
      <c r="U99">
        <f t="shared" si="17"/>
        <v>27.008977778471337</v>
      </c>
      <c r="V99">
        <f t="shared" si="18"/>
        <v>0.64507969770008156</v>
      </c>
    </row>
    <row r="100" spans="1:22" x14ac:dyDescent="0.2">
      <c r="A100">
        <v>3</v>
      </c>
      <c r="B100">
        <v>13.356</v>
      </c>
      <c r="C100">
        <v>38.43</v>
      </c>
      <c r="D100">
        <v>7</v>
      </c>
      <c r="E100">
        <v>82</v>
      </c>
      <c r="F100">
        <v>513.28200000000004</v>
      </c>
      <c r="G100">
        <v>117748</v>
      </c>
      <c r="H100">
        <f>AVERAGE(B112:B114)</f>
        <v>8.4730000000000008</v>
      </c>
      <c r="I100">
        <f>AVERAGE(F112:F114)</f>
        <v>255.93933333333334</v>
      </c>
      <c r="L100">
        <v>7</v>
      </c>
      <c r="M100">
        <v>10.192</v>
      </c>
      <c r="N100">
        <v>0.25900000000000001</v>
      </c>
      <c r="O100">
        <v>0</v>
      </c>
      <c r="P100">
        <v>7</v>
      </c>
      <c r="Q100">
        <v>2.637</v>
      </c>
      <c r="R100">
        <v>605</v>
      </c>
      <c r="S100">
        <f>N100*H100</f>
        <v>2.1945070000000002</v>
      </c>
      <c r="T100">
        <f>I100-S100</f>
        <v>253.74482633333335</v>
      </c>
      <c r="U100">
        <f>T100/H100</f>
        <v>29.947459734844013</v>
      </c>
      <c r="V100">
        <f t="shared" si="18"/>
        <v>0.71526210399703383</v>
      </c>
    </row>
    <row r="101" spans="1:22" x14ac:dyDescent="0.2">
      <c r="A101">
        <v>3</v>
      </c>
      <c r="B101">
        <v>11.334</v>
      </c>
      <c r="C101">
        <v>17.291</v>
      </c>
      <c r="D101">
        <v>2</v>
      </c>
      <c r="E101">
        <v>45</v>
      </c>
      <c r="F101">
        <v>195.97499999999999</v>
      </c>
      <c r="G101">
        <v>44957</v>
      </c>
      <c r="H101">
        <f>AVERAGE(B115:B117)</f>
        <v>9.9489999999999998</v>
      </c>
      <c r="I101">
        <f>AVERAGE(F115:F117)</f>
        <v>330.21899999999999</v>
      </c>
      <c r="L101">
        <v>8</v>
      </c>
      <c r="M101">
        <v>14.036</v>
      </c>
      <c r="N101">
        <v>0.27400000000000002</v>
      </c>
      <c r="O101">
        <v>0</v>
      </c>
      <c r="P101">
        <v>6</v>
      </c>
      <c r="Q101">
        <v>3.8450000000000002</v>
      </c>
      <c r="R101">
        <v>882</v>
      </c>
      <c r="S101">
        <f t="shared" ref="S101" si="19">N101*H101</f>
        <v>2.7260260000000001</v>
      </c>
      <c r="T101">
        <f t="shared" ref="T101" si="20">I101-S101</f>
        <v>327.492974</v>
      </c>
      <c r="U101">
        <f t="shared" ref="U101" si="21">T101/H101</f>
        <v>32.917174992461554</v>
      </c>
      <c r="V101">
        <f t="shared" si="18"/>
        <v>0.78619048330675489</v>
      </c>
    </row>
    <row r="102" spans="1:22" x14ac:dyDescent="0.2">
      <c r="A102">
        <v>3</v>
      </c>
      <c r="B102">
        <v>12.737</v>
      </c>
      <c r="C102">
        <v>17.626000000000001</v>
      </c>
      <c r="D102">
        <v>2</v>
      </c>
      <c r="E102">
        <v>42</v>
      </c>
      <c r="F102">
        <v>224.51</v>
      </c>
      <c r="G102">
        <v>51503</v>
      </c>
      <c r="T102" t="s">
        <v>16</v>
      </c>
      <c r="U102">
        <f>AVERAGE(U94:U101)</f>
        <v>29.386177723443019</v>
      </c>
    </row>
    <row r="103" spans="1:22" x14ac:dyDescent="0.2">
      <c r="A103">
        <v>4</v>
      </c>
      <c r="B103">
        <v>12.148999999999999</v>
      </c>
      <c r="C103">
        <v>50.566000000000003</v>
      </c>
      <c r="D103">
        <v>0</v>
      </c>
      <c r="E103">
        <v>101</v>
      </c>
      <c r="F103">
        <v>614.327</v>
      </c>
      <c r="G103">
        <v>140928</v>
      </c>
      <c r="T103" t="s">
        <v>17</v>
      </c>
      <c r="U103">
        <f>STDEV(U94:U101)</f>
        <v>3.3061915010696294</v>
      </c>
    </row>
    <row r="104" spans="1:22" x14ac:dyDescent="0.2">
      <c r="A104">
        <v>4</v>
      </c>
      <c r="B104">
        <v>9.6029999999999998</v>
      </c>
      <c r="C104">
        <v>22.541</v>
      </c>
      <c r="D104">
        <v>2</v>
      </c>
      <c r="E104">
        <v>66</v>
      </c>
      <c r="F104">
        <v>216.46299999999999</v>
      </c>
      <c r="G104">
        <v>49657</v>
      </c>
      <c r="T104" t="s">
        <v>18</v>
      </c>
      <c r="U104">
        <f>U103/SQRT(8)</f>
        <v>1.1689152151538327</v>
      </c>
    </row>
    <row r="105" spans="1:22" x14ac:dyDescent="0.2">
      <c r="A105">
        <v>4</v>
      </c>
      <c r="B105">
        <v>11.516999999999999</v>
      </c>
      <c r="C105">
        <v>22.864000000000001</v>
      </c>
      <c r="D105">
        <v>2</v>
      </c>
      <c r="E105">
        <v>61</v>
      </c>
      <c r="F105">
        <v>263.32799999999997</v>
      </c>
      <c r="G105">
        <v>60408</v>
      </c>
    </row>
    <row r="106" spans="1:22" x14ac:dyDescent="0.2">
      <c r="A106">
        <v>5</v>
      </c>
      <c r="B106">
        <v>8.7840000000000007</v>
      </c>
      <c r="C106">
        <v>46.627000000000002</v>
      </c>
      <c r="D106">
        <v>16</v>
      </c>
      <c r="E106">
        <v>88</v>
      </c>
      <c r="F106">
        <v>409.55599999999998</v>
      </c>
      <c r="G106">
        <v>93953</v>
      </c>
    </row>
    <row r="107" spans="1:22" x14ac:dyDescent="0.2">
      <c r="A107">
        <v>5</v>
      </c>
      <c r="B107">
        <v>7.3760000000000003</v>
      </c>
      <c r="C107">
        <v>21.731999999999999</v>
      </c>
      <c r="D107">
        <v>4</v>
      </c>
      <c r="E107">
        <v>56</v>
      </c>
      <c r="F107">
        <v>160.29</v>
      </c>
      <c r="G107">
        <v>36771</v>
      </c>
    </row>
    <row r="108" spans="1:22" x14ac:dyDescent="0.2">
      <c r="A108">
        <v>5</v>
      </c>
      <c r="B108">
        <v>10.715</v>
      </c>
      <c r="C108">
        <v>28.562999999999999</v>
      </c>
      <c r="D108">
        <v>5</v>
      </c>
      <c r="E108">
        <v>75</v>
      </c>
      <c r="F108">
        <v>306.05200000000002</v>
      </c>
      <c r="G108">
        <v>70209</v>
      </c>
    </row>
    <row r="109" spans="1:22" x14ac:dyDescent="0.2">
      <c r="A109">
        <v>6</v>
      </c>
      <c r="B109">
        <v>13.37</v>
      </c>
      <c r="C109">
        <v>38.868000000000002</v>
      </c>
      <c r="D109">
        <v>2</v>
      </c>
      <c r="E109">
        <v>83</v>
      </c>
      <c r="F109">
        <v>519.65</v>
      </c>
      <c r="G109">
        <v>119209</v>
      </c>
    </row>
    <row r="110" spans="1:22" x14ac:dyDescent="0.2">
      <c r="A110">
        <v>6</v>
      </c>
      <c r="B110">
        <v>9.6340000000000003</v>
      </c>
      <c r="C110">
        <v>17.024000000000001</v>
      </c>
      <c r="D110">
        <v>0</v>
      </c>
      <c r="E110">
        <v>61</v>
      </c>
      <c r="F110">
        <v>164.00399999999999</v>
      </c>
      <c r="G110">
        <v>37623</v>
      </c>
    </row>
    <row r="111" spans="1:22" x14ac:dyDescent="0.2">
      <c r="A111">
        <v>6</v>
      </c>
      <c r="B111">
        <v>9.0370000000000008</v>
      </c>
      <c r="C111">
        <v>21.611999999999998</v>
      </c>
      <c r="D111">
        <v>3</v>
      </c>
      <c r="E111">
        <v>51</v>
      </c>
      <c r="F111">
        <v>195.29400000000001</v>
      </c>
      <c r="G111">
        <v>44801</v>
      </c>
    </row>
    <row r="112" spans="1:22" x14ac:dyDescent="0.2">
      <c r="A112">
        <v>7</v>
      </c>
      <c r="B112">
        <v>6.6609999999999996</v>
      </c>
      <c r="C112">
        <v>48.052</v>
      </c>
      <c r="D112">
        <v>11</v>
      </c>
      <c r="E112">
        <v>102</v>
      </c>
      <c r="F112">
        <v>320.06700000000001</v>
      </c>
      <c r="G112">
        <v>73424</v>
      </c>
    </row>
    <row r="113" spans="1:22" x14ac:dyDescent="0.2">
      <c r="A113">
        <v>7</v>
      </c>
      <c r="B113">
        <v>8.3480000000000008</v>
      </c>
      <c r="C113">
        <v>21.901</v>
      </c>
      <c r="D113">
        <v>2</v>
      </c>
      <c r="E113">
        <v>61</v>
      </c>
      <c r="F113">
        <v>182.82300000000001</v>
      </c>
      <c r="G113">
        <v>41940</v>
      </c>
    </row>
    <row r="114" spans="1:22" x14ac:dyDescent="0.2">
      <c r="A114">
        <v>7</v>
      </c>
      <c r="B114">
        <v>10.41</v>
      </c>
      <c r="C114">
        <v>25.45</v>
      </c>
      <c r="D114">
        <v>4</v>
      </c>
      <c r="E114">
        <v>64</v>
      </c>
      <c r="F114">
        <v>264.928</v>
      </c>
      <c r="G114">
        <v>60775</v>
      </c>
    </row>
    <row r="115" spans="1:22" x14ac:dyDescent="0.2">
      <c r="A115">
        <v>8</v>
      </c>
      <c r="B115">
        <v>11.765000000000001</v>
      </c>
      <c r="C115">
        <v>49.045999999999999</v>
      </c>
      <c r="D115">
        <v>7</v>
      </c>
      <c r="E115">
        <v>94</v>
      </c>
      <c r="F115">
        <v>577.04300000000001</v>
      </c>
      <c r="G115">
        <v>132375</v>
      </c>
    </row>
    <row r="116" spans="1:22" x14ac:dyDescent="0.2">
      <c r="A116">
        <v>8</v>
      </c>
      <c r="B116">
        <v>9.7430000000000003</v>
      </c>
      <c r="C116">
        <v>21.609000000000002</v>
      </c>
      <c r="D116">
        <v>2</v>
      </c>
      <c r="E116">
        <v>53</v>
      </c>
      <c r="F116">
        <v>210.52500000000001</v>
      </c>
      <c r="G116">
        <v>48295</v>
      </c>
    </row>
    <row r="117" spans="1:22" x14ac:dyDescent="0.2">
      <c r="A117">
        <v>8</v>
      </c>
      <c r="B117">
        <v>8.3390000000000004</v>
      </c>
      <c r="C117">
        <v>24.353999999999999</v>
      </c>
      <c r="D117">
        <v>4</v>
      </c>
      <c r="E117">
        <v>52</v>
      </c>
      <c r="F117">
        <v>203.089</v>
      </c>
      <c r="G117">
        <v>46589</v>
      </c>
    </row>
    <row r="120" spans="1:22" s="5" customFormat="1" x14ac:dyDescent="0.2">
      <c r="A120" s="8" t="s">
        <v>22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s="5" customFormat="1" x14ac:dyDescent="0.2">
      <c r="A121" s="8" t="s">
        <v>1</v>
      </c>
      <c r="B121" s="8"/>
      <c r="C121" s="8"/>
      <c r="D121" s="8"/>
      <c r="E121" s="9"/>
      <c r="F121" s="9"/>
      <c r="G121" s="9"/>
      <c r="H121" s="9"/>
      <c r="I121" s="9"/>
      <c r="J121" s="9"/>
      <c r="K121" s="4"/>
      <c r="L121" s="8" t="s">
        <v>2</v>
      </c>
      <c r="M121" s="8"/>
      <c r="N121" s="8"/>
      <c r="O121" s="8"/>
      <c r="P121" s="8"/>
      <c r="Q121" s="8"/>
      <c r="R121" s="8"/>
      <c r="S121" s="4"/>
      <c r="T121" s="4"/>
      <c r="U121" s="4"/>
      <c r="V121" s="4"/>
    </row>
    <row r="122" spans="1:22" s="5" customFormat="1" x14ac:dyDescent="0.2">
      <c r="A122" s="4" t="s">
        <v>3</v>
      </c>
      <c r="B122" s="4" t="s">
        <v>4</v>
      </c>
      <c r="C122" s="4" t="s">
        <v>5</v>
      </c>
      <c r="D122" s="4" t="s">
        <v>6</v>
      </c>
      <c r="E122" s="4" t="s">
        <v>7</v>
      </c>
      <c r="F122" s="4" t="s">
        <v>8</v>
      </c>
      <c r="G122" s="4" t="s">
        <v>9</v>
      </c>
      <c r="H122" s="4" t="s">
        <v>10</v>
      </c>
      <c r="I122" s="4" t="s">
        <v>11</v>
      </c>
      <c r="J122" s="4"/>
      <c r="K122" s="4"/>
      <c r="L122" s="4" t="s">
        <v>3</v>
      </c>
      <c r="M122" s="4" t="s">
        <v>4</v>
      </c>
      <c r="N122" s="4" t="s">
        <v>5</v>
      </c>
      <c r="O122" s="4" t="s">
        <v>6</v>
      </c>
      <c r="P122" s="4" t="s">
        <v>7</v>
      </c>
      <c r="Q122" s="4" t="s">
        <v>8</v>
      </c>
      <c r="R122" s="4" t="s">
        <v>9</v>
      </c>
      <c r="S122" s="4" t="s">
        <v>12</v>
      </c>
      <c r="T122" s="4" t="s">
        <v>13</v>
      </c>
      <c r="U122" s="4" t="s">
        <v>14</v>
      </c>
      <c r="V122" s="4" t="s">
        <v>15</v>
      </c>
    </row>
    <row r="123" spans="1:22" s="5" customFormat="1" x14ac:dyDescent="0.2">
      <c r="A123" s="4">
        <v>1</v>
      </c>
      <c r="B123" s="4">
        <v>11.734999999999999</v>
      </c>
      <c r="C123" s="4">
        <v>141.39599999999999</v>
      </c>
      <c r="D123" s="4">
        <v>29</v>
      </c>
      <c r="E123" s="4">
        <v>239</v>
      </c>
      <c r="F123" s="4">
        <v>1659.26</v>
      </c>
      <c r="G123" s="4">
        <v>380638</v>
      </c>
      <c r="H123" s="5">
        <f>AVERAGE(B123:B125)</f>
        <v>10.277333333333333</v>
      </c>
      <c r="I123" s="5">
        <f>AVERAGE(F123:F125)</f>
        <v>901.80900000000008</v>
      </c>
      <c r="J123" s="4"/>
      <c r="K123" s="4"/>
      <c r="L123" s="4">
        <v>1</v>
      </c>
      <c r="M123" s="4">
        <v>5.3440000000000003</v>
      </c>
      <c r="N123" s="4">
        <v>2.7240000000000002</v>
      </c>
      <c r="O123" s="4">
        <v>0</v>
      </c>
      <c r="P123" s="4">
        <v>16</v>
      </c>
      <c r="Q123" s="4">
        <v>14.56</v>
      </c>
      <c r="R123" s="4">
        <v>3340</v>
      </c>
      <c r="S123" s="5">
        <f>N123*H123</f>
        <v>27.995456000000001</v>
      </c>
      <c r="T123" s="5">
        <f>I123-S123</f>
        <v>873.81354400000009</v>
      </c>
      <c r="U123" s="5">
        <f>T123/H123</f>
        <v>85.023372859366901</v>
      </c>
      <c r="V123" s="5">
        <f>U123/$U$131</f>
        <v>1.1963407455912303</v>
      </c>
    </row>
    <row r="124" spans="1:22" s="5" customFormat="1" x14ac:dyDescent="0.2">
      <c r="A124" s="4">
        <v>1</v>
      </c>
      <c r="B124" s="4">
        <v>10.343999999999999</v>
      </c>
      <c r="C124" s="4">
        <v>62.877000000000002</v>
      </c>
      <c r="D124" s="4">
        <v>10</v>
      </c>
      <c r="E124" s="4">
        <v>123</v>
      </c>
      <c r="F124" s="4">
        <v>650.42100000000005</v>
      </c>
      <c r="G124" s="4">
        <v>149208</v>
      </c>
      <c r="H124" s="5">
        <f>AVERAGE(B126:B128)</f>
        <v>9.9576666666666664</v>
      </c>
      <c r="I124" s="5">
        <f>AVERAGE(F126:F128)</f>
        <v>724.99433333333343</v>
      </c>
      <c r="J124" s="4"/>
      <c r="K124" s="4"/>
      <c r="L124" s="4">
        <v>2</v>
      </c>
      <c r="M124" s="4">
        <v>8.0559999999999992</v>
      </c>
      <c r="N124" s="4">
        <v>0.92100000000000004</v>
      </c>
      <c r="O124" s="4">
        <v>0</v>
      </c>
      <c r="P124" s="4">
        <v>11</v>
      </c>
      <c r="Q124" s="4">
        <v>7.4189999999999996</v>
      </c>
      <c r="R124" s="4">
        <v>1702</v>
      </c>
      <c r="S124" s="5">
        <f t="shared" ref="S124:S129" si="22">N124*H124</f>
        <v>9.171011</v>
      </c>
      <c r="T124" s="5">
        <f t="shared" ref="T124:T129" si="23">I124-S124</f>
        <v>715.82332233333341</v>
      </c>
      <c r="U124" s="5">
        <f t="shared" ref="U124:U129" si="24">T124/H124</f>
        <v>71.886652395139436</v>
      </c>
      <c r="V124" s="5">
        <f t="shared" ref="V124:V130" si="25">U124/$U$131</f>
        <v>1.0114975262944312</v>
      </c>
    </row>
    <row r="125" spans="1:22" s="5" customFormat="1" x14ac:dyDescent="0.2">
      <c r="A125" s="4">
        <v>1</v>
      </c>
      <c r="B125" s="4">
        <v>8.7530000000000001</v>
      </c>
      <c r="C125" s="4">
        <v>45.212000000000003</v>
      </c>
      <c r="D125" s="4">
        <v>5</v>
      </c>
      <c r="E125" s="4">
        <v>95</v>
      </c>
      <c r="F125" s="4">
        <v>395.74599999999998</v>
      </c>
      <c r="G125" s="4">
        <v>90785</v>
      </c>
      <c r="H125" s="5">
        <f>AVERAGE(B129:B131)</f>
        <v>6.9356666666666671</v>
      </c>
      <c r="I125" s="5">
        <f>AVERAGE(F129:F131)</f>
        <v>532.697</v>
      </c>
      <c r="J125" s="4"/>
      <c r="K125" s="4"/>
      <c r="L125" s="4">
        <v>3</v>
      </c>
      <c r="M125" s="4">
        <v>3.2650000000000001</v>
      </c>
      <c r="N125" s="4">
        <v>0.54200000000000004</v>
      </c>
      <c r="O125" s="4">
        <v>0</v>
      </c>
      <c r="P125" s="4">
        <v>6</v>
      </c>
      <c r="Q125" s="4">
        <v>1.77</v>
      </c>
      <c r="R125" s="4">
        <v>406</v>
      </c>
      <c r="S125" s="5">
        <f t="shared" si="22"/>
        <v>3.7591313333333338</v>
      </c>
      <c r="T125" s="5">
        <f t="shared" si="23"/>
        <v>528.93786866666665</v>
      </c>
      <c r="U125" s="5">
        <f t="shared" si="24"/>
        <v>76.263450088912379</v>
      </c>
      <c r="V125" s="5">
        <f t="shared" si="25"/>
        <v>1.0730822557655986</v>
      </c>
    </row>
    <row r="126" spans="1:22" s="5" customFormat="1" x14ac:dyDescent="0.2">
      <c r="A126" s="4">
        <v>2</v>
      </c>
      <c r="B126" s="4">
        <v>9.8040000000000003</v>
      </c>
      <c r="C126" s="4">
        <v>89.668999999999997</v>
      </c>
      <c r="D126" s="4">
        <v>19</v>
      </c>
      <c r="E126" s="4">
        <v>156</v>
      </c>
      <c r="F126" s="4">
        <v>879.08900000000006</v>
      </c>
      <c r="G126" s="4">
        <v>201665</v>
      </c>
      <c r="H126" s="5">
        <f>AVERAGE(B132:B134)</f>
        <v>6.2943333333333333</v>
      </c>
      <c r="I126" s="5">
        <f>AVERAGE(F132:F134)</f>
        <v>492.233</v>
      </c>
      <c r="J126" s="4"/>
      <c r="K126" s="4"/>
      <c r="L126" s="4">
        <v>4</v>
      </c>
      <c r="M126" s="4">
        <v>6.1289999999999996</v>
      </c>
      <c r="N126" s="4">
        <v>1.319</v>
      </c>
      <c r="O126" s="4">
        <v>0</v>
      </c>
      <c r="P126" s="4">
        <v>9</v>
      </c>
      <c r="Q126" s="4">
        <v>8.0860000000000003</v>
      </c>
      <c r="R126" s="4">
        <v>1855</v>
      </c>
      <c r="S126" s="5">
        <f t="shared" si="22"/>
        <v>8.3022256666666667</v>
      </c>
      <c r="T126" s="5">
        <f t="shared" si="23"/>
        <v>483.93077433333332</v>
      </c>
      <c r="U126" s="5">
        <f t="shared" si="24"/>
        <v>76.883563152041518</v>
      </c>
      <c r="V126" s="5">
        <f t="shared" si="25"/>
        <v>1.0818076979510298</v>
      </c>
    </row>
    <row r="127" spans="1:22" s="5" customFormat="1" x14ac:dyDescent="0.2">
      <c r="A127" s="4">
        <v>2</v>
      </c>
      <c r="B127" s="4">
        <v>9.093</v>
      </c>
      <c r="C127" s="4">
        <v>61.261000000000003</v>
      </c>
      <c r="D127" s="4">
        <v>15</v>
      </c>
      <c r="E127" s="4">
        <v>129</v>
      </c>
      <c r="F127" s="4">
        <v>557.06100000000004</v>
      </c>
      <c r="G127" s="4">
        <v>127791</v>
      </c>
      <c r="H127" s="5">
        <f>AVERAGE(B135:B137)</f>
        <v>9.8326666666666664</v>
      </c>
      <c r="I127" s="5">
        <f>AVERAGE(F135:F137)</f>
        <v>677.74400000000003</v>
      </c>
      <c r="J127" s="4"/>
      <c r="K127" s="4"/>
      <c r="L127" s="4">
        <v>5</v>
      </c>
      <c r="M127" s="4">
        <v>6.3730000000000002</v>
      </c>
      <c r="N127" s="4">
        <v>0.505</v>
      </c>
      <c r="O127" s="4">
        <v>0</v>
      </c>
      <c r="P127" s="4">
        <v>9</v>
      </c>
      <c r="Q127" s="4">
        <v>3.2170000000000001</v>
      </c>
      <c r="R127" s="4">
        <v>738</v>
      </c>
      <c r="S127" s="5">
        <f t="shared" si="22"/>
        <v>4.9654966666666667</v>
      </c>
      <c r="T127" s="5">
        <f t="shared" si="23"/>
        <v>672.77850333333333</v>
      </c>
      <c r="U127" s="5">
        <f t="shared" si="24"/>
        <v>68.422791714692522</v>
      </c>
      <c r="V127" s="5">
        <f t="shared" si="25"/>
        <v>0.96275848513777984</v>
      </c>
    </row>
    <row r="128" spans="1:22" s="5" customFormat="1" x14ac:dyDescent="0.2">
      <c r="A128" s="4">
        <v>2</v>
      </c>
      <c r="B128" s="4">
        <v>10.976000000000001</v>
      </c>
      <c r="C128" s="4">
        <v>67.311000000000007</v>
      </c>
      <c r="D128" s="4">
        <v>20</v>
      </c>
      <c r="E128" s="4">
        <v>122</v>
      </c>
      <c r="F128" s="4">
        <v>738.83299999999997</v>
      </c>
      <c r="G128" s="4">
        <v>169490</v>
      </c>
      <c r="H128" s="5">
        <f>AVERAGE(B138:B140)</f>
        <v>8.49</v>
      </c>
      <c r="I128" s="5">
        <f>AVERAGE(F138:F140)</f>
        <v>377.06833333333333</v>
      </c>
      <c r="J128" s="4"/>
      <c r="K128" s="4"/>
      <c r="L128" s="4">
        <v>6</v>
      </c>
      <c r="M128" s="4">
        <v>2.0049999999999999</v>
      </c>
      <c r="N128" s="4">
        <v>0.748</v>
      </c>
      <c r="O128" s="4">
        <v>0</v>
      </c>
      <c r="P128" s="4">
        <v>7</v>
      </c>
      <c r="Q128" s="4">
        <v>1.5</v>
      </c>
      <c r="R128" s="4">
        <v>344</v>
      </c>
      <c r="S128" s="5">
        <f t="shared" si="22"/>
        <v>6.3505200000000004</v>
      </c>
      <c r="T128" s="5">
        <f t="shared" si="23"/>
        <v>370.71781333333331</v>
      </c>
      <c r="U128" s="5">
        <f t="shared" si="24"/>
        <v>43.665231252453864</v>
      </c>
      <c r="V128" s="5">
        <f t="shared" si="25"/>
        <v>0.61440158813011736</v>
      </c>
    </row>
    <row r="129" spans="1:22" s="5" customFormat="1" x14ac:dyDescent="0.2">
      <c r="A129" s="4">
        <v>3</v>
      </c>
      <c r="B129" s="4">
        <v>8.5830000000000002</v>
      </c>
      <c r="C129" s="4">
        <v>82.933999999999997</v>
      </c>
      <c r="D129" s="4">
        <v>6</v>
      </c>
      <c r="E129" s="4">
        <v>159</v>
      </c>
      <c r="F129" s="4">
        <v>711.84100000000001</v>
      </c>
      <c r="G129" s="4">
        <v>163298</v>
      </c>
      <c r="H129" s="5">
        <f>AVERAGE(B141:B143)</f>
        <v>10.363333333333332</v>
      </c>
      <c r="I129" s="5">
        <f>AVERAGE(F141:F143)</f>
        <v>742.1926666666667</v>
      </c>
      <c r="J129" s="4"/>
      <c r="K129" s="4"/>
      <c r="L129" s="4">
        <v>7</v>
      </c>
      <c r="M129" s="4">
        <v>7.4109999999999996</v>
      </c>
      <c r="N129" s="4">
        <v>1.169</v>
      </c>
      <c r="O129" s="4">
        <v>0</v>
      </c>
      <c r="P129" s="4">
        <v>9</v>
      </c>
      <c r="Q129" s="4">
        <v>8.6660000000000004</v>
      </c>
      <c r="R129" s="4">
        <v>1988</v>
      </c>
      <c r="S129" s="5">
        <f t="shared" si="22"/>
        <v>12.114736666666666</v>
      </c>
      <c r="T129" s="5">
        <f t="shared" si="23"/>
        <v>730.07793000000004</v>
      </c>
      <c r="U129" s="5">
        <f t="shared" si="24"/>
        <v>70.448175940816995</v>
      </c>
      <c r="V129" s="5">
        <f t="shared" si="25"/>
        <v>0.99125711549908435</v>
      </c>
    </row>
    <row r="130" spans="1:22" s="5" customFormat="1" x14ac:dyDescent="0.2">
      <c r="A130" s="4">
        <v>3</v>
      </c>
      <c r="B130" s="4">
        <v>5.4930000000000003</v>
      </c>
      <c r="C130" s="4">
        <v>58.168999999999997</v>
      </c>
      <c r="D130" s="4">
        <v>16</v>
      </c>
      <c r="E130" s="4">
        <v>115</v>
      </c>
      <c r="F130" s="4">
        <v>319.495</v>
      </c>
      <c r="G130" s="4">
        <v>73293</v>
      </c>
      <c r="H130" s="5">
        <f>AVERAGE(B144:B146)</f>
        <v>12.409000000000001</v>
      </c>
      <c r="I130" s="5">
        <f>AVERAGE(F144:F146)</f>
        <v>945.34233333333339</v>
      </c>
      <c r="J130" s="4"/>
      <c r="K130" s="4"/>
      <c r="L130" s="4">
        <v>8</v>
      </c>
      <c r="M130" s="4">
        <v>7.3540000000000001</v>
      </c>
      <c r="N130" s="4">
        <v>0.219</v>
      </c>
      <c r="O130" s="4">
        <v>0</v>
      </c>
      <c r="P130" s="4">
        <v>6</v>
      </c>
      <c r="Q130" s="4">
        <v>1.609</v>
      </c>
      <c r="R130" s="4">
        <v>369</v>
      </c>
      <c r="S130" s="5">
        <f>N130*H130</f>
        <v>2.717571</v>
      </c>
      <c r="T130" s="5">
        <f>I130-S130</f>
        <v>942.62476233333336</v>
      </c>
      <c r="U130" s="5">
        <f>T130/H130</f>
        <v>75.962991565261774</v>
      </c>
      <c r="V130" s="5">
        <f t="shared" si="25"/>
        <v>1.0688545856307292</v>
      </c>
    </row>
    <row r="131" spans="1:22" s="5" customFormat="1" x14ac:dyDescent="0.2">
      <c r="A131" s="4">
        <v>3</v>
      </c>
      <c r="B131" s="4">
        <v>6.7309999999999999</v>
      </c>
      <c r="C131" s="4">
        <v>84.206999999999994</v>
      </c>
      <c r="D131" s="4">
        <v>24</v>
      </c>
      <c r="E131" s="4">
        <v>142</v>
      </c>
      <c r="F131" s="4">
        <v>566.755</v>
      </c>
      <c r="G131" s="4">
        <v>130015</v>
      </c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 t="s">
        <v>16</v>
      </c>
      <c r="U131" s="4">
        <f>AVERAGE(U123:U130)</f>
        <v>71.069528621085666</v>
      </c>
    </row>
    <row r="132" spans="1:22" s="5" customFormat="1" x14ac:dyDescent="0.2">
      <c r="A132" s="4">
        <v>4</v>
      </c>
      <c r="B132" s="4">
        <v>5.2960000000000003</v>
      </c>
      <c r="C132" s="4">
        <v>113.54900000000001</v>
      </c>
      <c r="D132" s="4">
        <v>36</v>
      </c>
      <c r="E132" s="4">
        <v>180</v>
      </c>
      <c r="F132" s="4">
        <v>601.39800000000002</v>
      </c>
      <c r="G132" s="4">
        <v>137962</v>
      </c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 t="s">
        <v>17</v>
      </c>
      <c r="U132" s="4">
        <f>STDEV(U123:U129)</f>
        <v>12.981546090997806</v>
      </c>
    </row>
    <row r="133" spans="1:22" s="5" customFormat="1" x14ac:dyDescent="0.2">
      <c r="A133" s="4">
        <v>4</v>
      </c>
      <c r="B133" s="4">
        <v>6.0110000000000001</v>
      </c>
      <c r="C133" s="4">
        <v>51.558999999999997</v>
      </c>
      <c r="D133" s="4">
        <v>13</v>
      </c>
      <c r="E133" s="4">
        <v>107</v>
      </c>
      <c r="F133" s="4">
        <v>309.93599999999998</v>
      </c>
      <c r="G133" s="4">
        <v>71100</v>
      </c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 t="s">
        <v>18</v>
      </c>
      <c r="U133" s="4">
        <f>U132/SQRT(7)</f>
        <v>4.906563227128979</v>
      </c>
      <c r="V133" s="4"/>
    </row>
    <row r="134" spans="1:22" s="5" customFormat="1" x14ac:dyDescent="0.2">
      <c r="A134" s="4">
        <v>4</v>
      </c>
      <c r="B134" s="4">
        <v>7.5759999999999996</v>
      </c>
      <c r="C134" s="4">
        <v>74.623999999999995</v>
      </c>
      <c r="D134" s="4">
        <v>2</v>
      </c>
      <c r="E134" s="4">
        <v>146</v>
      </c>
      <c r="F134" s="4">
        <v>565.36500000000001</v>
      </c>
      <c r="G134" s="4">
        <v>129696</v>
      </c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s="5" customFormat="1" x14ac:dyDescent="0.2">
      <c r="A135" s="4">
        <v>5</v>
      </c>
      <c r="B135" s="4">
        <v>7.5629999999999997</v>
      </c>
      <c r="C135" s="4">
        <v>100.633</v>
      </c>
      <c r="D135" s="4">
        <v>27</v>
      </c>
      <c r="E135" s="4">
        <v>180</v>
      </c>
      <c r="F135" s="4">
        <v>761.10400000000004</v>
      </c>
      <c r="G135" s="4">
        <v>174599</v>
      </c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s="5" customFormat="1" x14ac:dyDescent="0.2">
      <c r="A136" s="4">
        <v>5</v>
      </c>
      <c r="B136" s="4">
        <v>10.375</v>
      </c>
      <c r="C136" s="4">
        <v>53.369</v>
      </c>
      <c r="D136" s="4">
        <v>12</v>
      </c>
      <c r="E136" s="4">
        <v>159</v>
      </c>
      <c r="F136" s="4">
        <v>553.69100000000003</v>
      </c>
      <c r="G136" s="4">
        <v>127018</v>
      </c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s="5" customFormat="1" x14ac:dyDescent="0.2">
      <c r="A137" s="4">
        <v>5</v>
      </c>
      <c r="B137" s="4">
        <v>11.56</v>
      </c>
      <c r="C137" s="4">
        <v>62.146000000000001</v>
      </c>
      <c r="D137" s="4">
        <v>15</v>
      </c>
      <c r="E137" s="4">
        <v>112</v>
      </c>
      <c r="F137" s="4">
        <v>718.43700000000001</v>
      </c>
      <c r="G137" s="4">
        <v>164811</v>
      </c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s="5" customFormat="1" x14ac:dyDescent="0.2">
      <c r="A138" s="4">
        <v>6</v>
      </c>
      <c r="B138" s="4">
        <v>6.1509999999999998</v>
      </c>
      <c r="C138" s="4">
        <v>73.055000000000007</v>
      </c>
      <c r="D138" s="4">
        <v>14</v>
      </c>
      <c r="E138" s="4">
        <v>133</v>
      </c>
      <c r="F138" s="4">
        <v>449.346</v>
      </c>
      <c r="G138" s="4">
        <v>103081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s="5" customFormat="1" x14ac:dyDescent="0.2">
      <c r="A139" s="4">
        <v>6</v>
      </c>
      <c r="B139" s="4">
        <v>9.2539999999999996</v>
      </c>
      <c r="C139" s="4">
        <v>30.393999999999998</v>
      </c>
      <c r="D139" s="4">
        <v>4</v>
      </c>
      <c r="E139" s="4">
        <v>75</v>
      </c>
      <c r="F139" s="4">
        <v>281.279</v>
      </c>
      <c r="G139" s="4">
        <v>64526</v>
      </c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s="5" customFormat="1" x14ac:dyDescent="0.2">
      <c r="A140" s="4">
        <v>6</v>
      </c>
      <c r="B140" s="4">
        <v>10.065</v>
      </c>
      <c r="C140" s="4">
        <v>39.798000000000002</v>
      </c>
      <c r="D140" s="4">
        <v>8</v>
      </c>
      <c r="E140" s="4">
        <v>82</v>
      </c>
      <c r="F140" s="4">
        <v>400.58</v>
      </c>
      <c r="G140" s="4">
        <v>91894</v>
      </c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s="5" customFormat="1" x14ac:dyDescent="0.2">
      <c r="A141" s="4">
        <v>7</v>
      </c>
      <c r="B141" s="4">
        <v>8.3829999999999991</v>
      </c>
      <c r="C141" s="4">
        <v>119.068</v>
      </c>
      <c r="D141" s="4">
        <v>19</v>
      </c>
      <c r="E141" s="4">
        <v>196</v>
      </c>
      <c r="F141" s="4">
        <v>998.10699999999997</v>
      </c>
      <c r="G141" s="4">
        <v>228968</v>
      </c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s="5" customFormat="1" x14ac:dyDescent="0.2">
      <c r="A142" s="4">
        <v>7</v>
      </c>
      <c r="B142" s="4">
        <v>9.5419999999999998</v>
      </c>
      <c r="C142" s="4">
        <v>48.259</v>
      </c>
      <c r="D142" s="4">
        <v>8</v>
      </c>
      <c r="E142" s="4">
        <v>98</v>
      </c>
      <c r="F142" s="4">
        <v>460.50099999999998</v>
      </c>
      <c r="G142" s="4">
        <v>105640</v>
      </c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s="5" customFormat="1" x14ac:dyDescent="0.2">
      <c r="A143" s="4">
        <v>7</v>
      </c>
      <c r="B143" s="4">
        <v>13.164999999999999</v>
      </c>
      <c r="C143" s="4">
        <v>58.335999999999999</v>
      </c>
      <c r="D143" s="4">
        <v>8</v>
      </c>
      <c r="E143" s="4">
        <v>116</v>
      </c>
      <c r="F143" s="4">
        <v>767.97</v>
      </c>
      <c r="G143" s="4">
        <v>176174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s="5" customFormat="1" x14ac:dyDescent="0.2">
      <c r="A144" s="4">
        <v>8</v>
      </c>
      <c r="B144" s="4">
        <v>13.753</v>
      </c>
      <c r="C144" s="4">
        <v>98.414000000000001</v>
      </c>
      <c r="D144" s="4">
        <v>12</v>
      </c>
      <c r="E144" s="4">
        <v>192</v>
      </c>
      <c r="F144" s="4">
        <v>1353.4960000000001</v>
      </c>
      <c r="G144" s="4">
        <v>310495</v>
      </c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s="5" customFormat="1" x14ac:dyDescent="0.2">
      <c r="A145" s="4">
        <v>8</v>
      </c>
      <c r="B145" s="4">
        <v>11.225</v>
      </c>
      <c r="C145" s="4">
        <v>63.81</v>
      </c>
      <c r="D145" s="4">
        <v>15</v>
      </c>
      <c r="E145" s="4">
        <v>145</v>
      </c>
      <c r="F145" s="4">
        <v>716.26099999999997</v>
      </c>
      <c r="G145" s="4">
        <v>164312</v>
      </c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s="5" customFormat="1" x14ac:dyDescent="0.2">
      <c r="A146" s="4">
        <v>8</v>
      </c>
      <c r="B146" s="4">
        <v>12.249000000000001</v>
      </c>
      <c r="C146" s="4">
        <v>62.557000000000002</v>
      </c>
      <c r="D146" s="4">
        <v>5</v>
      </c>
      <c r="E146" s="4">
        <v>141</v>
      </c>
      <c r="F146" s="4">
        <v>766.27</v>
      </c>
      <c r="G146" s="4">
        <v>175784</v>
      </c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x14ac:dyDescent="0.2"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x14ac:dyDescent="0.2"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x14ac:dyDescent="0.2"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x14ac:dyDescent="0.2">
      <c r="A150" s="1" t="s">
        <v>23</v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x14ac:dyDescent="0.2">
      <c r="A151" s="1" t="s">
        <v>1</v>
      </c>
      <c r="B151" s="1"/>
      <c r="C151" s="1"/>
      <c r="D151" s="1"/>
      <c r="E151" s="3"/>
      <c r="F151" s="3"/>
      <c r="G151" s="3"/>
      <c r="H151" s="3"/>
      <c r="I151" s="3"/>
      <c r="J151" s="3"/>
      <c r="K151" s="2"/>
      <c r="L151" s="1" t="s">
        <v>2</v>
      </c>
      <c r="M151" s="1"/>
      <c r="N151" s="1"/>
      <c r="O151" s="1"/>
      <c r="P151" s="1"/>
      <c r="Q151" s="1"/>
      <c r="R151" s="1"/>
      <c r="S151" s="2"/>
      <c r="T151" s="2"/>
      <c r="U151" s="2"/>
      <c r="V151" s="2"/>
    </row>
    <row r="152" spans="1:22" x14ac:dyDescent="0.2">
      <c r="A152" s="2" t="s">
        <v>3</v>
      </c>
      <c r="B152" s="2" t="s">
        <v>4</v>
      </c>
      <c r="C152" s="2" t="s">
        <v>5</v>
      </c>
      <c r="D152" s="2" t="s">
        <v>6</v>
      </c>
      <c r="E152" s="2" t="s">
        <v>7</v>
      </c>
      <c r="F152" s="2" t="s">
        <v>8</v>
      </c>
      <c r="G152" s="2" t="s">
        <v>9</v>
      </c>
      <c r="H152" s="2" t="s">
        <v>10</v>
      </c>
      <c r="I152" s="2" t="s">
        <v>11</v>
      </c>
      <c r="J152" s="2"/>
      <c r="K152" s="2"/>
      <c r="L152" s="2" t="s">
        <v>3</v>
      </c>
      <c r="M152" s="2" t="s">
        <v>4</v>
      </c>
      <c r="N152" s="2" t="s">
        <v>5</v>
      </c>
      <c r="O152" s="2" t="s">
        <v>6</v>
      </c>
      <c r="P152" s="2" t="s">
        <v>7</v>
      </c>
      <c r="Q152" s="2" t="s">
        <v>8</v>
      </c>
      <c r="R152" s="2" t="s">
        <v>9</v>
      </c>
      <c r="S152" s="2" t="s">
        <v>12</v>
      </c>
      <c r="T152" s="2" t="s">
        <v>13</v>
      </c>
      <c r="U152" s="2" t="s">
        <v>14</v>
      </c>
      <c r="V152" s="2" t="s">
        <v>15</v>
      </c>
    </row>
    <row r="153" spans="1:22" x14ac:dyDescent="0.2">
      <c r="A153" s="2">
        <v>1</v>
      </c>
      <c r="B153" s="2">
        <v>5.5670000000000002</v>
      </c>
      <c r="C153" s="2">
        <v>95.519000000000005</v>
      </c>
      <c r="D153" s="2">
        <v>38</v>
      </c>
      <c r="E153" s="2">
        <v>153</v>
      </c>
      <c r="F153" s="2">
        <v>531.721</v>
      </c>
      <c r="G153" s="2">
        <v>121978</v>
      </c>
      <c r="H153">
        <f>AVERAGE(B153:B155)</f>
        <v>6.2730000000000006</v>
      </c>
      <c r="I153">
        <f>AVERAGE(F153:F155)</f>
        <v>432.21299999999997</v>
      </c>
      <c r="J153" s="2"/>
      <c r="K153" s="2"/>
      <c r="L153" s="4">
        <v>1</v>
      </c>
      <c r="M153" s="4">
        <v>9.9909999999999997</v>
      </c>
      <c r="N153" s="4">
        <v>1.462</v>
      </c>
      <c r="O153" s="4">
        <v>0</v>
      </c>
      <c r="P153" s="4">
        <v>13</v>
      </c>
      <c r="Q153" s="4">
        <v>14.612</v>
      </c>
      <c r="R153" s="4">
        <v>3352</v>
      </c>
      <c r="S153" s="5">
        <f>N153*H153</f>
        <v>9.171126000000001</v>
      </c>
      <c r="T153" s="5">
        <f>I153-S153</f>
        <v>423.04187399999995</v>
      </c>
      <c r="U153" s="5">
        <f>T153/H153</f>
        <v>67.438526064084158</v>
      </c>
      <c r="V153" s="5">
        <f>U153/$U$131</f>
        <v>0.94890915097579209</v>
      </c>
    </row>
    <row r="154" spans="1:22" x14ac:dyDescent="0.2">
      <c r="A154" s="2">
        <v>1</v>
      </c>
      <c r="B154" s="2">
        <v>5.3840000000000003</v>
      </c>
      <c r="C154" s="2">
        <v>54.482999999999997</v>
      </c>
      <c r="D154" s="2">
        <v>9</v>
      </c>
      <c r="E154" s="2">
        <v>117</v>
      </c>
      <c r="F154" s="2">
        <v>293.31</v>
      </c>
      <c r="G154" s="2">
        <v>67286</v>
      </c>
      <c r="H154">
        <f>AVERAGE(B156:B158)</f>
        <v>9.8836666666666666</v>
      </c>
      <c r="I154">
        <f>AVERAGE(F156:F158)</f>
        <v>648.76833333333332</v>
      </c>
      <c r="J154" s="2"/>
      <c r="K154" s="2"/>
      <c r="L154" s="4">
        <v>2</v>
      </c>
      <c r="M154" s="4">
        <v>6.992</v>
      </c>
      <c r="N154" s="4">
        <v>0.252</v>
      </c>
      <c r="O154" s="4">
        <v>0</v>
      </c>
      <c r="P154" s="4">
        <v>6</v>
      </c>
      <c r="Q154" s="4">
        <v>1.7649999999999999</v>
      </c>
      <c r="R154" s="4">
        <v>405</v>
      </c>
      <c r="S154" s="5">
        <f t="shared" ref="S154:S160" si="26">N154*H154</f>
        <v>2.4906839999999999</v>
      </c>
      <c r="T154" s="5">
        <f t="shared" ref="T154:T160" si="27">I154-S154</f>
        <v>646.27764933333333</v>
      </c>
      <c r="U154" s="5">
        <f t="shared" ref="U154:U160" si="28">T154/H154</f>
        <v>65.388450575022759</v>
      </c>
      <c r="V154" s="5">
        <f t="shared" ref="V154:V160" si="29">U154/$U$131</f>
        <v>0.92006309657191976</v>
      </c>
    </row>
    <row r="155" spans="1:22" x14ac:dyDescent="0.2">
      <c r="A155" s="2">
        <v>1</v>
      </c>
      <c r="B155" s="2">
        <v>7.8680000000000003</v>
      </c>
      <c r="C155" s="2">
        <v>59.938000000000002</v>
      </c>
      <c r="D155" s="2">
        <v>19</v>
      </c>
      <c r="E155" s="2">
        <v>139</v>
      </c>
      <c r="F155" s="2">
        <v>471.608</v>
      </c>
      <c r="G155" s="2">
        <v>108188</v>
      </c>
      <c r="H155">
        <f>AVERAGE(B159:B161)</f>
        <v>10.685666666666668</v>
      </c>
      <c r="I155">
        <f>AVERAGE(F159:F161)</f>
        <v>748.93899999999996</v>
      </c>
      <c r="J155" s="2"/>
      <c r="K155" s="2"/>
      <c r="L155" s="4">
        <v>3</v>
      </c>
      <c r="M155" s="4">
        <v>7.1619999999999999</v>
      </c>
      <c r="N155" s="4">
        <v>0.53600000000000003</v>
      </c>
      <c r="O155" s="4">
        <v>0</v>
      </c>
      <c r="P155" s="4">
        <v>10</v>
      </c>
      <c r="Q155" s="4">
        <v>3.84</v>
      </c>
      <c r="R155" s="4">
        <v>881</v>
      </c>
      <c r="S155" s="5">
        <f t="shared" si="26"/>
        <v>5.727517333333334</v>
      </c>
      <c r="T155" s="5">
        <f t="shared" si="27"/>
        <v>743.2114826666666</v>
      </c>
      <c r="U155" s="5">
        <f t="shared" si="28"/>
        <v>69.552186667498503</v>
      </c>
      <c r="V155" s="5">
        <f t="shared" si="29"/>
        <v>0.97864989422292326</v>
      </c>
    </row>
    <row r="156" spans="1:22" x14ac:dyDescent="0.2">
      <c r="A156" s="2">
        <v>2</v>
      </c>
      <c r="B156" s="2">
        <v>11.398999999999999</v>
      </c>
      <c r="C156" s="2">
        <v>86.733000000000004</v>
      </c>
      <c r="D156" s="2">
        <v>3</v>
      </c>
      <c r="E156" s="2">
        <v>153</v>
      </c>
      <c r="F156" s="2">
        <v>988.68200000000002</v>
      </c>
      <c r="G156" s="2">
        <v>226806</v>
      </c>
      <c r="H156">
        <f>AVERAGE(B162:B164)</f>
        <v>10.743666666666664</v>
      </c>
      <c r="I156">
        <f>AVERAGE(F162:F164)</f>
        <v>591.79599999999994</v>
      </c>
      <c r="J156" s="2"/>
      <c r="K156" s="2"/>
      <c r="L156" s="4">
        <v>4</v>
      </c>
      <c r="M156" s="4">
        <v>10.356999999999999</v>
      </c>
      <c r="N156" s="4">
        <v>4.1449999999999996</v>
      </c>
      <c r="O156" s="4">
        <v>0</v>
      </c>
      <c r="P156" s="4">
        <v>17</v>
      </c>
      <c r="Q156" s="4">
        <v>42.933</v>
      </c>
      <c r="R156" s="4">
        <v>9849</v>
      </c>
      <c r="S156" s="5">
        <f t="shared" si="26"/>
        <v>44.532498333333322</v>
      </c>
      <c r="T156" s="5">
        <f t="shared" si="27"/>
        <v>547.26350166666657</v>
      </c>
      <c r="U156" s="5">
        <f t="shared" si="28"/>
        <v>50.938242840743385</v>
      </c>
      <c r="V156" s="5">
        <f t="shared" si="29"/>
        <v>0.71673815528347939</v>
      </c>
    </row>
    <row r="157" spans="1:22" x14ac:dyDescent="0.2">
      <c r="A157" s="2">
        <v>2</v>
      </c>
      <c r="B157" s="2">
        <v>8.8800000000000008</v>
      </c>
      <c r="C157" s="2">
        <v>49.362000000000002</v>
      </c>
      <c r="D157" s="2">
        <v>14</v>
      </c>
      <c r="E157" s="2">
        <v>114</v>
      </c>
      <c r="F157" s="2">
        <v>438.31299999999999</v>
      </c>
      <c r="G157" s="2">
        <v>100550</v>
      </c>
      <c r="H157">
        <f>AVERAGE(B165:B167)</f>
        <v>8.0933333333333337</v>
      </c>
      <c r="I157">
        <f>AVERAGE(F165:F167)</f>
        <v>513.03033333333326</v>
      </c>
      <c r="J157" s="2"/>
      <c r="K157" s="2"/>
      <c r="L157" s="4">
        <v>5</v>
      </c>
      <c r="M157" s="4">
        <v>12.79</v>
      </c>
      <c r="N157" s="4">
        <v>3.9820000000000002</v>
      </c>
      <c r="O157" s="4">
        <v>0</v>
      </c>
      <c r="P157" s="4">
        <v>17</v>
      </c>
      <c r="Q157" s="4">
        <v>50.932000000000002</v>
      </c>
      <c r="R157" s="4">
        <v>11684</v>
      </c>
      <c r="S157" s="5">
        <f t="shared" si="26"/>
        <v>32.227653333333336</v>
      </c>
      <c r="T157" s="5">
        <f t="shared" si="27"/>
        <v>480.8026799999999</v>
      </c>
      <c r="U157" s="5">
        <f t="shared" si="28"/>
        <v>59.407250411861597</v>
      </c>
      <c r="V157" s="5">
        <f t="shared" si="29"/>
        <v>0.83590325649403585</v>
      </c>
    </row>
    <row r="158" spans="1:22" x14ac:dyDescent="0.2">
      <c r="A158" s="2">
        <v>2</v>
      </c>
      <c r="B158" s="2">
        <v>9.3719999999999999</v>
      </c>
      <c r="C158" s="2">
        <v>55.41</v>
      </c>
      <c r="D158" s="2">
        <v>14</v>
      </c>
      <c r="E158" s="2">
        <v>147</v>
      </c>
      <c r="F158" s="2">
        <v>519.30999999999995</v>
      </c>
      <c r="G158" s="2">
        <v>119131</v>
      </c>
      <c r="H158">
        <f>AVERAGE(B168:B170)</f>
        <v>8.8810000000000002</v>
      </c>
      <c r="I158">
        <f>AVERAGE(F168:F170)</f>
        <v>614.19900000000007</v>
      </c>
      <c r="J158" s="2"/>
      <c r="K158" s="2"/>
      <c r="L158" s="4">
        <v>6</v>
      </c>
      <c r="M158" s="4">
        <v>6.26</v>
      </c>
      <c r="N158" s="4">
        <v>0.94199999999999995</v>
      </c>
      <c r="O158" s="4">
        <v>0</v>
      </c>
      <c r="P158" s="4">
        <v>8</v>
      </c>
      <c r="Q158" s="4">
        <v>5.8979999999999997</v>
      </c>
      <c r="R158" s="4">
        <v>1353</v>
      </c>
      <c r="S158" s="5">
        <f t="shared" si="26"/>
        <v>8.3659020000000002</v>
      </c>
      <c r="T158" s="5">
        <f t="shared" si="27"/>
        <v>605.83309800000006</v>
      </c>
      <c r="U158" s="5">
        <f t="shared" si="28"/>
        <v>68.216765904740456</v>
      </c>
      <c r="V158" s="5">
        <f t="shared" si="29"/>
        <v>0.95985955202327289</v>
      </c>
    </row>
    <row r="159" spans="1:22" x14ac:dyDescent="0.2">
      <c r="A159" s="2">
        <v>3</v>
      </c>
      <c r="B159" s="2">
        <v>10.898</v>
      </c>
      <c r="C159" s="2">
        <v>100.32</v>
      </c>
      <c r="D159" s="2">
        <v>15</v>
      </c>
      <c r="E159" s="2">
        <v>161</v>
      </c>
      <c r="F159" s="2">
        <v>1093.2719999999999</v>
      </c>
      <c r="G159" s="2">
        <v>250799</v>
      </c>
      <c r="H159">
        <f>AVERAGE(B171:B173)</f>
        <v>10.146666666666667</v>
      </c>
      <c r="I159">
        <f>AVERAGE(F171:F173)</f>
        <v>620.93666666666661</v>
      </c>
      <c r="J159" s="2"/>
      <c r="K159" s="2"/>
      <c r="L159" s="4">
        <v>7</v>
      </c>
      <c r="M159" s="4">
        <v>3.33</v>
      </c>
      <c r="N159" s="4">
        <v>0.94899999999999995</v>
      </c>
      <c r="O159" s="4">
        <v>0</v>
      </c>
      <c r="P159" s="4">
        <v>8</v>
      </c>
      <c r="Q159" s="4">
        <v>3.16</v>
      </c>
      <c r="R159" s="4">
        <v>725</v>
      </c>
      <c r="S159" s="5">
        <f t="shared" si="26"/>
        <v>9.6291866666666657</v>
      </c>
      <c r="T159" s="5">
        <f t="shared" si="27"/>
        <v>611.30747999999994</v>
      </c>
      <c r="U159" s="5">
        <f t="shared" si="28"/>
        <v>60.247123521681992</v>
      </c>
      <c r="V159" s="5">
        <f t="shared" si="29"/>
        <v>0.84772088250219846</v>
      </c>
    </row>
    <row r="160" spans="1:22" x14ac:dyDescent="0.2">
      <c r="A160" s="2">
        <v>3</v>
      </c>
      <c r="B160" s="2">
        <v>9.5030000000000001</v>
      </c>
      <c r="C160" s="2">
        <v>51.91</v>
      </c>
      <c r="D160" s="2">
        <v>11</v>
      </c>
      <c r="E160" s="2">
        <v>122</v>
      </c>
      <c r="F160" s="2">
        <v>493.29899999999998</v>
      </c>
      <c r="G160" s="2">
        <v>113164</v>
      </c>
      <c r="H160">
        <f>AVERAGE(B174:B176)</f>
        <v>7.144333333333333</v>
      </c>
      <c r="I160">
        <f>AVERAGE(F174:F176)</f>
        <v>534.57333333333338</v>
      </c>
      <c r="J160" s="2"/>
      <c r="K160" s="2"/>
      <c r="L160" s="4">
        <v>8</v>
      </c>
      <c r="M160" s="4">
        <v>3.3039999999999998</v>
      </c>
      <c r="N160" s="4">
        <v>0.92</v>
      </c>
      <c r="O160" s="4">
        <v>0</v>
      </c>
      <c r="P160" s="4">
        <v>7</v>
      </c>
      <c r="Q160" s="4">
        <v>3.0379999999999998</v>
      </c>
      <c r="R160" s="4">
        <v>697</v>
      </c>
      <c r="S160" s="5">
        <f t="shared" si="26"/>
        <v>6.5727866666666666</v>
      </c>
      <c r="T160" s="5">
        <f t="shared" si="27"/>
        <v>528.00054666666676</v>
      </c>
      <c r="U160" s="5">
        <f t="shared" si="28"/>
        <v>73.904802874072715</v>
      </c>
      <c r="V160" s="5">
        <f t="shared" si="29"/>
        <v>1.0398943725672305</v>
      </c>
    </row>
    <row r="161" spans="1:22" x14ac:dyDescent="0.2">
      <c r="A161" s="2">
        <v>3</v>
      </c>
      <c r="B161" s="2">
        <v>11.656000000000001</v>
      </c>
      <c r="C161" s="2">
        <v>56.642000000000003</v>
      </c>
      <c r="D161" s="2">
        <v>20</v>
      </c>
      <c r="E161" s="2">
        <v>103</v>
      </c>
      <c r="F161" s="2">
        <v>660.24599999999998</v>
      </c>
      <c r="G161" s="2">
        <v>151462</v>
      </c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 t="s">
        <v>16</v>
      </c>
      <c r="U161" s="2">
        <f>AVERAGE(U153:U160)</f>
        <v>64.386668607463193</v>
      </c>
      <c r="V161" s="2">
        <f>AVERAGE(V153:V160)</f>
        <v>0.90596729508010654</v>
      </c>
    </row>
    <row r="162" spans="1:22" x14ac:dyDescent="0.2">
      <c r="A162" s="2">
        <v>4</v>
      </c>
      <c r="B162" s="2">
        <v>9.4809999999999999</v>
      </c>
      <c r="C162" s="2">
        <v>87.004000000000005</v>
      </c>
      <c r="D162" s="2">
        <v>1</v>
      </c>
      <c r="E162" s="2">
        <v>163</v>
      </c>
      <c r="F162" s="2">
        <v>824.89599999999996</v>
      </c>
      <c r="G162" s="2">
        <v>189233</v>
      </c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 t="s">
        <v>17</v>
      </c>
      <c r="U162" s="2">
        <f>STDEV(U153:U160)</f>
        <v>7.2215461125055231</v>
      </c>
      <c r="V162" s="2"/>
    </row>
    <row r="163" spans="1:22" x14ac:dyDescent="0.2">
      <c r="A163" s="2">
        <v>4</v>
      </c>
      <c r="B163" s="2">
        <v>10.087</v>
      </c>
      <c r="C163" s="2">
        <v>38.694000000000003</v>
      </c>
      <c r="D163" s="2">
        <v>7</v>
      </c>
      <c r="E163" s="2">
        <v>101</v>
      </c>
      <c r="F163" s="2">
        <v>390.30599999999998</v>
      </c>
      <c r="G163" s="2">
        <v>89537</v>
      </c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 t="s">
        <v>18</v>
      </c>
      <c r="U163" s="2">
        <f>U162/SQRT(11)</f>
        <v>2.1773780783118624</v>
      </c>
      <c r="V163" s="2"/>
    </row>
    <row r="164" spans="1:22" x14ac:dyDescent="0.2">
      <c r="A164" s="2">
        <v>4</v>
      </c>
      <c r="B164" s="2">
        <v>12.663</v>
      </c>
      <c r="C164" s="2">
        <v>44.237000000000002</v>
      </c>
      <c r="D164" s="2">
        <v>8</v>
      </c>
      <c r="E164" s="2">
        <v>88</v>
      </c>
      <c r="F164" s="2">
        <v>560.18600000000004</v>
      </c>
      <c r="G164" s="2">
        <v>128508</v>
      </c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x14ac:dyDescent="0.2">
      <c r="A165" s="2">
        <v>5</v>
      </c>
      <c r="B165" s="2">
        <v>7.1230000000000002</v>
      </c>
      <c r="C165" s="2">
        <v>100.343</v>
      </c>
      <c r="D165" s="2">
        <v>18</v>
      </c>
      <c r="E165" s="2">
        <v>168</v>
      </c>
      <c r="F165" s="2">
        <v>714.73099999999999</v>
      </c>
      <c r="G165" s="2">
        <v>163961</v>
      </c>
      <c r="H165" s="2"/>
      <c r="I165" s="2"/>
      <c r="J165" s="2"/>
      <c r="K165" s="2"/>
      <c r="L165" s="4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x14ac:dyDescent="0.2">
      <c r="A166" s="2">
        <v>5</v>
      </c>
      <c r="B166" s="2">
        <v>7.8550000000000004</v>
      </c>
      <c r="C166" s="2">
        <v>48.514000000000003</v>
      </c>
      <c r="D166" s="2">
        <v>14</v>
      </c>
      <c r="E166" s="2">
        <v>94</v>
      </c>
      <c r="F166" s="2">
        <v>381.08600000000001</v>
      </c>
      <c r="G166" s="2">
        <v>87422</v>
      </c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x14ac:dyDescent="0.2">
      <c r="A167" s="2">
        <v>5</v>
      </c>
      <c r="B167" s="2">
        <v>9.3019999999999996</v>
      </c>
      <c r="C167" s="2">
        <v>47.651000000000003</v>
      </c>
      <c r="D167" s="2">
        <v>6</v>
      </c>
      <c r="E167" s="2">
        <v>105</v>
      </c>
      <c r="F167" s="2">
        <v>443.274</v>
      </c>
      <c r="G167" s="2">
        <v>101688</v>
      </c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x14ac:dyDescent="0.2">
      <c r="A168" s="2">
        <v>6</v>
      </c>
      <c r="B168" s="2">
        <v>7.9470000000000001</v>
      </c>
      <c r="C168" s="2">
        <v>101.506</v>
      </c>
      <c r="D168" s="2">
        <v>46</v>
      </c>
      <c r="E168" s="2">
        <v>175</v>
      </c>
      <c r="F168" s="2">
        <v>806.64</v>
      </c>
      <c r="G168" s="2">
        <v>185045</v>
      </c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x14ac:dyDescent="0.2">
      <c r="A169" s="2">
        <v>6</v>
      </c>
      <c r="B169" s="2">
        <v>8.2080000000000002</v>
      </c>
      <c r="C169" s="2">
        <v>46.725000000000001</v>
      </c>
      <c r="D169" s="2">
        <v>8</v>
      </c>
      <c r="E169" s="2">
        <v>106</v>
      </c>
      <c r="F169" s="2">
        <v>383.53100000000001</v>
      </c>
      <c r="G169" s="2">
        <v>87983</v>
      </c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x14ac:dyDescent="0.2">
      <c r="A170" s="2">
        <v>6</v>
      </c>
      <c r="B170" s="2">
        <v>10.488</v>
      </c>
      <c r="C170" s="2">
        <v>62.206000000000003</v>
      </c>
      <c r="D170" s="2">
        <v>21</v>
      </c>
      <c r="E170" s="2">
        <v>132</v>
      </c>
      <c r="F170" s="2">
        <v>652.42600000000004</v>
      </c>
      <c r="G170" s="2">
        <v>149668</v>
      </c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x14ac:dyDescent="0.2">
      <c r="A171" s="2">
        <v>7</v>
      </c>
      <c r="B171" s="2">
        <v>9.7080000000000002</v>
      </c>
      <c r="C171" s="2">
        <v>86.061000000000007</v>
      </c>
      <c r="D171" s="2">
        <v>27</v>
      </c>
      <c r="E171" s="2">
        <v>153</v>
      </c>
      <c r="F171" s="2">
        <v>835.46699999999998</v>
      </c>
      <c r="G171" s="2">
        <v>191658</v>
      </c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x14ac:dyDescent="0.2">
      <c r="A172" s="2">
        <v>7</v>
      </c>
      <c r="B172" s="2">
        <v>9.202</v>
      </c>
      <c r="C172" s="2">
        <v>47.624000000000002</v>
      </c>
      <c r="D172" s="2">
        <v>6</v>
      </c>
      <c r="E172" s="2">
        <v>109</v>
      </c>
      <c r="F172" s="2">
        <v>438.24299999999999</v>
      </c>
      <c r="G172" s="2">
        <v>100534</v>
      </c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x14ac:dyDescent="0.2">
      <c r="A173" s="2">
        <v>7</v>
      </c>
      <c r="B173" s="2">
        <v>11.53</v>
      </c>
      <c r="C173" s="2">
        <v>51.093000000000004</v>
      </c>
      <c r="D173" s="2">
        <v>16</v>
      </c>
      <c r="E173" s="2">
        <v>95</v>
      </c>
      <c r="F173" s="2">
        <v>589.1</v>
      </c>
      <c r="G173" s="2">
        <v>135141</v>
      </c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x14ac:dyDescent="0.2">
      <c r="A174" s="2">
        <v>8</v>
      </c>
      <c r="B174" s="2">
        <v>8.0990000000000002</v>
      </c>
      <c r="C174" s="2">
        <v>93.784000000000006</v>
      </c>
      <c r="D174" s="2">
        <v>25</v>
      </c>
      <c r="E174" s="2">
        <v>157</v>
      </c>
      <c r="F174" s="2">
        <v>759.58699999999999</v>
      </c>
      <c r="G174" s="2">
        <v>174251</v>
      </c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x14ac:dyDescent="0.2">
      <c r="A175" s="2">
        <v>8</v>
      </c>
      <c r="B175" s="2">
        <v>5.4530000000000003</v>
      </c>
      <c r="C175" s="2">
        <v>50.338000000000001</v>
      </c>
      <c r="D175" s="2">
        <v>13</v>
      </c>
      <c r="E175" s="2">
        <v>102</v>
      </c>
      <c r="F175" s="2">
        <v>274.50900000000001</v>
      </c>
      <c r="G175" s="2">
        <v>62973</v>
      </c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x14ac:dyDescent="0.2">
      <c r="A176" s="2">
        <v>8</v>
      </c>
      <c r="B176" s="2">
        <v>7.8810000000000002</v>
      </c>
      <c r="C176" s="2">
        <v>72.275000000000006</v>
      </c>
      <c r="D176" s="2">
        <v>14</v>
      </c>
      <c r="E176" s="2">
        <v>190</v>
      </c>
      <c r="F176" s="2">
        <v>569.62400000000002</v>
      </c>
      <c r="G176" s="2">
        <v>130673</v>
      </c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8:22" x14ac:dyDescent="0.2"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8:22" x14ac:dyDescent="0.2"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8:22" x14ac:dyDescent="0.2"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8:22" x14ac:dyDescent="0.2"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8:22" x14ac:dyDescent="0.2"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8:22" x14ac:dyDescent="0.2"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8:22" x14ac:dyDescent="0.2">
      <c r="J183" s="2"/>
      <c r="K183" s="2"/>
    </row>
    <row r="184" spans="8:22" x14ac:dyDescent="0.2">
      <c r="J184" s="2"/>
      <c r="K184" s="2"/>
    </row>
    <row r="185" spans="8:22" x14ac:dyDescent="0.2">
      <c r="J185" s="2"/>
      <c r="K185" s="2"/>
    </row>
  </sheetData>
  <mergeCells count="18">
    <mergeCell ref="A120:L120"/>
    <mergeCell ref="A121:D121"/>
    <mergeCell ref="L121:R121"/>
    <mergeCell ref="A150:L150"/>
    <mergeCell ref="A151:D151"/>
    <mergeCell ref="L151:R151"/>
    <mergeCell ref="A60:L60"/>
    <mergeCell ref="A61:D61"/>
    <mergeCell ref="L61:R61"/>
    <mergeCell ref="A91:L91"/>
    <mergeCell ref="A92:D92"/>
    <mergeCell ref="L92:R92"/>
    <mergeCell ref="A2:L2"/>
    <mergeCell ref="A3:D3"/>
    <mergeCell ref="L3:R3"/>
    <mergeCell ref="A31:L31"/>
    <mergeCell ref="A32:D32"/>
    <mergeCell ref="L32:R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Fig7- fig supp 1B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2021-07-15T17:13:55Z</dcterms:created>
  <dcterms:modified xsi:type="dcterms:W3CDTF">2021-07-15T17:14:15Z</dcterms:modified>
</cp:coreProperties>
</file>