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440" yWindow="1020" windowWidth="28160" windowHeight="15920" tabRatio="500"/>
  </bookViews>
  <sheets>
    <sheet name="Fig7- fig supp 1C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9" i="1" l="1"/>
  <c r="H99" i="1"/>
  <c r="S99" i="1"/>
  <c r="T99" i="1"/>
  <c r="U99" i="1"/>
  <c r="I100" i="1"/>
  <c r="H100" i="1"/>
  <c r="S100" i="1"/>
  <c r="T100" i="1"/>
  <c r="U100" i="1"/>
  <c r="I101" i="1"/>
  <c r="H101" i="1"/>
  <c r="S101" i="1"/>
  <c r="T101" i="1"/>
  <c r="U101" i="1"/>
  <c r="I102" i="1"/>
  <c r="H102" i="1"/>
  <c r="S102" i="1"/>
  <c r="T102" i="1"/>
  <c r="U102" i="1"/>
  <c r="U108" i="1"/>
  <c r="U109" i="1"/>
  <c r="I103" i="1"/>
  <c r="H103" i="1"/>
  <c r="S103" i="1"/>
  <c r="T103" i="1"/>
  <c r="U103" i="1"/>
  <c r="I104" i="1"/>
  <c r="H104" i="1"/>
  <c r="S104" i="1"/>
  <c r="T104" i="1"/>
  <c r="U104" i="1"/>
  <c r="I105" i="1"/>
  <c r="H105" i="1"/>
  <c r="S105" i="1"/>
  <c r="T105" i="1"/>
  <c r="U105" i="1"/>
  <c r="I106" i="1"/>
  <c r="H106" i="1"/>
  <c r="S106" i="1"/>
  <c r="T106" i="1"/>
  <c r="U106" i="1"/>
  <c r="U107" i="1"/>
  <c r="I6" i="1"/>
  <c r="H6" i="1"/>
  <c r="S6" i="1"/>
  <c r="T6" i="1"/>
  <c r="U6" i="1"/>
  <c r="I7" i="1"/>
  <c r="H7" i="1"/>
  <c r="S7" i="1"/>
  <c r="T7" i="1"/>
  <c r="U7" i="1"/>
  <c r="I8" i="1"/>
  <c r="H8" i="1"/>
  <c r="S8" i="1"/>
  <c r="T8" i="1"/>
  <c r="U8" i="1"/>
  <c r="I9" i="1"/>
  <c r="H9" i="1"/>
  <c r="S9" i="1"/>
  <c r="T9" i="1"/>
  <c r="U9" i="1"/>
  <c r="I10" i="1"/>
  <c r="H10" i="1"/>
  <c r="S10" i="1"/>
  <c r="T10" i="1"/>
  <c r="U10" i="1"/>
  <c r="I11" i="1"/>
  <c r="H11" i="1"/>
  <c r="S11" i="1"/>
  <c r="T11" i="1"/>
  <c r="U11" i="1"/>
  <c r="I12" i="1"/>
  <c r="H12" i="1"/>
  <c r="S12" i="1"/>
  <c r="T12" i="1"/>
  <c r="U12" i="1"/>
  <c r="I13" i="1"/>
  <c r="H13" i="1"/>
  <c r="S13" i="1"/>
  <c r="T13" i="1"/>
  <c r="U13" i="1"/>
  <c r="U14" i="1"/>
  <c r="V106" i="1"/>
  <c r="V105" i="1"/>
  <c r="V104" i="1"/>
  <c r="V103" i="1"/>
  <c r="V102" i="1"/>
  <c r="V101" i="1"/>
  <c r="V100" i="1"/>
  <c r="V99" i="1"/>
  <c r="I69" i="1"/>
  <c r="H69" i="1"/>
  <c r="S69" i="1"/>
  <c r="T69" i="1"/>
  <c r="U69" i="1"/>
  <c r="I70" i="1"/>
  <c r="H70" i="1"/>
  <c r="S70" i="1"/>
  <c r="T70" i="1"/>
  <c r="U70" i="1"/>
  <c r="I71" i="1"/>
  <c r="H71" i="1"/>
  <c r="S71" i="1"/>
  <c r="T71" i="1"/>
  <c r="U71" i="1"/>
  <c r="I72" i="1"/>
  <c r="H72" i="1"/>
  <c r="S72" i="1"/>
  <c r="T72" i="1"/>
  <c r="U72" i="1"/>
  <c r="I73" i="1"/>
  <c r="H73" i="1"/>
  <c r="S73" i="1"/>
  <c r="T73" i="1"/>
  <c r="U73" i="1"/>
  <c r="I74" i="1"/>
  <c r="H74" i="1"/>
  <c r="S74" i="1"/>
  <c r="T74" i="1"/>
  <c r="U74" i="1"/>
  <c r="I75" i="1"/>
  <c r="H75" i="1"/>
  <c r="S75" i="1"/>
  <c r="T75" i="1"/>
  <c r="U75" i="1"/>
  <c r="I76" i="1"/>
  <c r="H76" i="1"/>
  <c r="S76" i="1"/>
  <c r="T76" i="1"/>
  <c r="U76" i="1"/>
  <c r="U78" i="1"/>
  <c r="U79" i="1"/>
  <c r="V69" i="1"/>
  <c r="V70" i="1"/>
  <c r="V71" i="1"/>
  <c r="V72" i="1"/>
  <c r="V73" i="1"/>
  <c r="V74" i="1"/>
  <c r="V75" i="1"/>
  <c r="V76" i="1"/>
  <c r="V77" i="1"/>
  <c r="U77" i="1"/>
  <c r="I36" i="1"/>
  <c r="H36" i="1"/>
  <c r="S36" i="1"/>
  <c r="T36" i="1"/>
  <c r="U36" i="1"/>
  <c r="I37" i="1"/>
  <c r="H37" i="1"/>
  <c r="S37" i="1"/>
  <c r="T37" i="1"/>
  <c r="U37" i="1"/>
  <c r="I38" i="1"/>
  <c r="H38" i="1"/>
  <c r="S38" i="1"/>
  <c r="T38" i="1"/>
  <c r="U38" i="1"/>
  <c r="I39" i="1"/>
  <c r="H39" i="1"/>
  <c r="S39" i="1"/>
  <c r="T39" i="1"/>
  <c r="U39" i="1"/>
  <c r="I40" i="1"/>
  <c r="H40" i="1"/>
  <c r="S40" i="1"/>
  <c r="T40" i="1"/>
  <c r="U40" i="1"/>
  <c r="I41" i="1"/>
  <c r="H41" i="1"/>
  <c r="S41" i="1"/>
  <c r="T41" i="1"/>
  <c r="U41" i="1"/>
  <c r="I42" i="1"/>
  <c r="H42" i="1"/>
  <c r="S42" i="1"/>
  <c r="T42" i="1"/>
  <c r="U42" i="1"/>
  <c r="I43" i="1"/>
  <c r="H43" i="1"/>
  <c r="S43" i="1"/>
  <c r="T43" i="1"/>
  <c r="U43" i="1"/>
  <c r="U45" i="1"/>
  <c r="U46" i="1"/>
  <c r="U44" i="1"/>
  <c r="V43" i="1"/>
  <c r="V42" i="1"/>
  <c r="V41" i="1"/>
  <c r="V40" i="1"/>
  <c r="V39" i="1"/>
  <c r="V38" i="1"/>
  <c r="V37" i="1"/>
  <c r="V36" i="1"/>
  <c r="U15" i="1"/>
  <c r="U16" i="1"/>
  <c r="V13" i="1"/>
  <c r="V12" i="1"/>
  <c r="V11" i="1"/>
  <c r="V10" i="1"/>
  <c r="V9" i="1"/>
  <c r="V8" i="1"/>
  <c r="V7" i="1"/>
  <c r="V6" i="1"/>
</calcChain>
</file>

<file path=xl/sharedStrings.xml><?xml version="1.0" encoding="utf-8"?>
<sst xmlns="http://schemas.openxmlformats.org/spreadsheetml/2006/main" count="104" uniqueCount="22">
  <si>
    <t>CZ28278</t>
  </si>
  <si>
    <t>VNC fluorescence</t>
  </si>
  <si>
    <t>background fluorescence</t>
  </si>
  <si>
    <t>Replicate</t>
  </si>
  <si>
    <t>Area</t>
  </si>
  <si>
    <t>mean</t>
  </si>
  <si>
    <t>min</t>
  </si>
  <si>
    <t>max</t>
  </si>
  <si>
    <t>IntDen</t>
  </si>
  <si>
    <t>RawIntDen</t>
  </si>
  <si>
    <t>Avg Area</t>
  </si>
  <si>
    <t>Avg IntDen</t>
  </si>
  <si>
    <t>total background (TB)</t>
  </si>
  <si>
    <t>IntDen-TB (Adj)</t>
  </si>
  <si>
    <t>RFU</t>
  </si>
  <si>
    <t>normalized RFU</t>
  </si>
  <si>
    <t>Average</t>
  </si>
  <si>
    <t>std dev</t>
  </si>
  <si>
    <t>std error</t>
  </si>
  <si>
    <t>CZ28311</t>
  </si>
  <si>
    <t>CZ28293</t>
  </si>
  <si>
    <t>CZ28294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</si>
</sst>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22"/>
  <sheetViews>
    <sheetView tabSelected="1" workbookViewId="0">
      <selection activeCell="N93" sqref="N93"/>
    </sheetView>
  </sheetViews>
  <sheetFormatPr baseColWidth="10" defaultRowHeight="16" x14ac:dyDescent="0.2"/>
  <sheetData>
    <row r="3" spans="1:22" s="3" customFormat="1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3" customFormat="1" x14ac:dyDescent="0.2">
      <c r="A4" s="1" t="s">
        <v>1</v>
      </c>
      <c r="B4" s="1"/>
      <c r="C4" s="1"/>
      <c r="D4" s="1"/>
      <c r="E4" s="4"/>
      <c r="F4" s="4"/>
      <c r="G4" s="4"/>
      <c r="H4" s="4"/>
      <c r="I4" s="4"/>
      <c r="J4" s="4"/>
      <c r="K4" s="2"/>
      <c r="L4" s="1" t="s">
        <v>2</v>
      </c>
      <c r="M4" s="1"/>
      <c r="N4" s="1"/>
      <c r="O4" s="1"/>
      <c r="P4" s="1"/>
      <c r="Q4" s="1"/>
      <c r="R4" s="1"/>
      <c r="S4" s="2"/>
      <c r="T4" s="2"/>
      <c r="U4" s="2"/>
      <c r="V4" s="2"/>
    </row>
    <row r="5" spans="1:22" s="3" customFormat="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/>
      <c r="K5" s="2"/>
      <c r="L5" s="2" t="s">
        <v>3</v>
      </c>
      <c r="M5" s="2" t="s">
        <v>4</v>
      </c>
      <c r="N5" s="2" t="s">
        <v>5</v>
      </c>
      <c r="O5" s="2" t="s">
        <v>6</v>
      </c>
      <c r="P5" s="2" t="s">
        <v>7</v>
      </c>
      <c r="Q5" s="2" t="s">
        <v>8</v>
      </c>
      <c r="R5" s="2" t="s">
        <v>9</v>
      </c>
      <c r="S5" s="2" t="s">
        <v>12</v>
      </c>
      <c r="T5" s="2" t="s">
        <v>13</v>
      </c>
      <c r="U5" s="2" t="s">
        <v>14</v>
      </c>
      <c r="V5" s="2" t="s">
        <v>15</v>
      </c>
    </row>
    <row r="6" spans="1:22" s="3" customFormat="1" x14ac:dyDescent="0.2">
      <c r="A6" s="2">
        <v>1</v>
      </c>
      <c r="B6" s="2">
        <v>11.734999999999999</v>
      </c>
      <c r="C6" s="2">
        <v>141.39599999999999</v>
      </c>
      <c r="D6" s="2">
        <v>29</v>
      </c>
      <c r="E6" s="2">
        <v>239</v>
      </c>
      <c r="F6" s="2">
        <v>1659.26</v>
      </c>
      <c r="G6" s="2">
        <v>380638</v>
      </c>
      <c r="H6" s="3">
        <f>AVERAGE(B6:B8)</f>
        <v>10.277333333333333</v>
      </c>
      <c r="I6" s="3">
        <f>AVERAGE(F6:F8)</f>
        <v>901.80900000000008</v>
      </c>
      <c r="J6" s="2"/>
      <c r="K6" s="2"/>
      <c r="L6" s="2">
        <v>1</v>
      </c>
      <c r="M6" s="2">
        <v>5.3440000000000003</v>
      </c>
      <c r="N6" s="2">
        <v>2.7240000000000002</v>
      </c>
      <c r="O6" s="2">
        <v>0</v>
      </c>
      <c r="P6" s="2">
        <v>16</v>
      </c>
      <c r="Q6" s="2">
        <v>14.56</v>
      </c>
      <c r="R6" s="2">
        <v>3340</v>
      </c>
      <c r="S6" s="3">
        <f>N6*H6</f>
        <v>27.995456000000001</v>
      </c>
      <c r="T6" s="3">
        <f>I6-S6</f>
        <v>873.81354400000009</v>
      </c>
      <c r="U6" s="3">
        <f>T6/H6</f>
        <v>85.023372859366901</v>
      </c>
      <c r="V6" s="3" t="e">
        <f t="shared" ref="V6:V13" si="0">U6/$U$91</f>
        <v>#DIV/0!</v>
      </c>
    </row>
    <row r="7" spans="1:22" s="3" customFormat="1" x14ac:dyDescent="0.2">
      <c r="A7" s="2">
        <v>1</v>
      </c>
      <c r="B7" s="2">
        <v>10.343999999999999</v>
      </c>
      <c r="C7" s="2">
        <v>62.877000000000002</v>
      </c>
      <c r="D7" s="2">
        <v>10</v>
      </c>
      <c r="E7" s="2">
        <v>123</v>
      </c>
      <c r="F7" s="2">
        <v>650.42100000000005</v>
      </c>
      <c r="G7" s="2">
        <v>149208</v>
      </c>
      <c r="H7" s="3">
        <f>AVERAGE(B9:B11)</f>
        <v>9.9576666666666664</v>
      </c>
      <c r="I7" s="3">
        <f>AVERAGE(F9:F11)</f>
        <v>724.99433333333343</v>
      </c>
      <c r="J7" s="2"/>
      <c r="K7" s="2"/>
      <c r="L7" s="2">
        <v>2</v>
      </c>
      <c r="M7" s="2">
        <v>8.0559999999999992</v>
      </c>
      <c r="N7" s="2">
        <v>0.92100000000000004</v>
      </c>
      <c r="O7" s="2">
        <v>0</v>
      </c>
      <c r="P7" s="2">
        <v>11</v>
      </c>
      <c r="Q7" s="2">
        <v>7.4189999999999996</v>
      </c>
      <c r="R7" s="2">
        <v>1702</v>
      </c>
      <c r="S7" s="3">
        <f t="shared" ref="S7:S12" si="1">N7*H7</f>
        <v>9.171011</v>
      </c>
      <c r="T7" s="3">
        <f t="shared" ref="T7:T12" si="2">I7-S7</f>
        <v>715.82332233333341</v>
      </c>
      <c r="U7" s="3">
        <f t="shared" ref="U7:U12" si="3">T7/H7</f>
        <v>71.886652395139436</v>
      </c>
      <c r="V7" s="3" t="e">
        <f t="shared" si="0"/>
        <v>#DIV/0!</v>
      </c>
    </row>
    <row r="8" spans="1:22" s="3" customFormat="1" x14ac:dyDescent="0.2">
      <c r="A8" s="2">
        <v>1</v>
      </c>
      <c r="B8" s="2">
        <v>8.7530000000000001</v>
      </c>
      <c r="C8" s="2">
        <v>45.212000000000003</v>
      </c>
      <c r="D8" s="2">
        <v>5</v>
      </c>
      <c r="E8" s="2">
        <v>95</v>
      </c>
      <c r="F8" s="2">
        <v>395.74599999999998</v>
      </c>
      <c r="G8" s="2">
        <v>90785</v>
      </c>
      <c r="H8" s="3">
        <f>AVERAGE(B12:B14)</f>
        <v>6.9356666666666671</v>
      </c>
      <c r="I8" s="3">
        <f>AVERAGE(F12:F14)</f>
        <v>532.697</v>
      </c>
      <c r="J8" s="2"/>
      <c r="K8" s="2"/>
      <c r="L8" s="2">
        <v>3</v>
      </c>
      <c r="M8" s="2">
        <v>3.2650000000000001</v>
      </c>
      <c r="N8" s="2">
        <v>0.54200000000000004</v>
      </c>
      <c r="O8" s="2">
        <v>0</v>
      </c>
      <c r="P8" s="2">
        <v>6</v>
      </c>
      <c r="Q8" s="2">
        <v>1.77</v>
      </c>
      <c r="R8" s="2">
        <v>406</v>
      </c>
      <c r="S8" s="3">
        <f t="shared" si="1"/>
        <v>3.7591313333333338</v>
      </c>
      <c r="T8" s="3">
        <f t="shared" si="2"/>
        <v>528.93786866666665</v>
      </c>
      <c r="U8" s="3">
        <f t="shared" si="3"/>
        <v>76.263450088912379</v>
      </c>
      <c r="V8" s="3" t="e">
        <f t="shared" si="0"/>
        <v>#DIV/0!</v>
      </c>
    </row>
    <row r="9" spans="1:22" s="3" customFormat="1" x14ac:dyDescent="0.2">
      <c r="A9" s="2">
        <v>2</v>
      </c>
      <c r="B9" s="2">
        <v>9.8040000000000003</v>
      </c>
      <c r="C9" s="2">
        <v>89.668999999999997</v>
      </c>
      <c r="D9" s="2">
        <v>19</v>
      </c>
      <c r="E9" s="2">
        <v>156</v>
      </c>
      <c r="F9" s="2">
        <v>879.08900000000006</v>
      </c>
      <c r="G9" s="2">
        <v>201665</v>
      </c>
      <c r="H9" s="3">
        <f>AVERAGE(B15:B17)</f>
        <v>6.2943333333333333</v>
      </c>
      <c r="I9" s="3">
        <f>AVERAGE(F15:F17)</f>
        <v>492.233</v>
      </c>
      <c r="J9" s="2"/>
      <c r="K9" s="2"/>
      <c r="L9" s="2">
        <v>4</v>
      </c>
      <c r="M9" s="2">
        <v>6.1289999999999996</v>
      </c>
      <c r="N9" s="2">
        <v>1.319</v>
      </c>
      <c r="O9" s="2">
        <v>0</v>
      </c>
      <c r="P9" s="2">
        <v>9</v>
      </c>
      <c r="Q9" s="2">
        <v>8.0860000000000003</v>
      </c>
      <c r="R9" s="2">
        <v>1855</v>
      </c>
      <c r="S9" s="3">
        <f t="shared" si="1"/>
        <v>8.3022256666666667</v>
      </c>
      <c r="T9" s="3">
        <f t="shared" si="2"/>
        <v>483.93077433333332</v>
      </c>
      <c r="U9" s="3">
        <f t="shared" si="3"/>
        <v>76.883563152041518</v>
      </c>
      <c r="V9" s="3" t="e">
        <f t="shared" si="0"/>
        <v>#DIV/0!</v>
      </c>
    </row>
    <row r="10" spans="1:22" s="3" customFormat="1" x14ac:dyDescent="0.2">
      <c r="A10" s="2">
        <v>2</v>
      </c>
      <c r="B10" s="2">
        <v>9.093</v>
      </c>
      <c r="C10" s="2">
        <v>61.261000000000003</v>
      </c>
      <c r="D10" s="2">
        <v>15</v>
      </c>
      <c r="E10" s="2">
        <v>129</v>
      </c>
      <c r="F10" s="2">
        <v>557.06100000000004</v>
      </c>
      <c r="G10" s="2">
        <v>127791</v>
      </c>
      <c r="H10" s="3">
        <f>AVERAGE(B18:B20)</f>
        <v>9.8326666666666664</v>
      </c>
      <c r="I10" s="3">
        <f>AVERAGE(F18:F20)</f>
        <v>677.74400000000003</v>
      </c>
      <c r="J10" s="2"/>
      <c r="K10" s="2"/>
      <c r="L10" s="2">
        <v>5</v>
      </c>
      <c r="M10" s="2">
        <v>6.3730000000000002</v>
      </c>
      <c r="N10" s="2">
        <v>0.505</v>
      </c>
      <c r="O10" s="2">
        <v>0</v>
      </c>
      <c r="P10" s="2">
        <v>9</v>
      </c>
      <c r="Q10" s="2">
        <v>3.2170000000000001</v>
      </c>
      <c r="R10" s="2">
        <v>738</v>
      </c>
      <c r="S10" s="3">
        <f t="shared" si="1"/>
        <v>4.9654966666666667</v>
      </c>
      <c r="T10" s="3">
        <f t="shared" si="2"/>
        <v>672.77850333333333</v>
      </c>
      <c r="U10" s="3">
        <f t="shared" si="3"/>
        <v>68.422791714692522</v>
      </c>
      <c r="V10" s="3" t="e">
        <f t="shared" si="0"/>
        <v>#DIV/0!</v>
      </c>
    </row>
    <row r="11" spans="1:22" s="3" customFormat="1" x14ac:dyDescent="0.2">
      <c r="A11" s="2">
        <v>2</v>
      </c>
      <c r="B11" s="2">
        <v>10.976000000000001</v>
      </c>
      <c r="C11" s="2">
        <v>67.311000000000007</v>
      </c>
      <c r="D11" s="2">
        <v>20</v>
      </c>
      <c r="E11" s="2">
        <v>122</v>
      </c>
      <c r="F11" s="2">
        <v>738.83299999999997</v>
      </c>
      <c r="G11" s="2">
        <v>169490</v>
      </c>
      <c r="H11" s="3">
        <f>AVERAGE(B21:B23)</f>
        <v>8.49</v>
      </c>
      <c r="I11" s="3">
        <f>AVERAGE(F21:F23)</f>
        <v>377.06833333333333</v>
      </c>
      <c r="J11" s="2"/>
      <c r="K11" s="2"/>
      <c r="L11" s="2">
        <v>6</v>
      </c>
      <c r="M11" s="2">
        <v>2.0049999999999999</v>
      </c>
      <c r="N11" s="2">
        <v>0.748</v>
      </c>
      <c r="O11" s="2">
        <v>0</v>
      </c>
      <c r="P11" s="2">
        <v>7</v>
      </c>
      <c r="Q11" s="2">
        <v>1.5</v>
      </c>
      <c r="R11" s="2">
        <v>344</v>
      </c>
      <c r="S11" s="3">
        <f t="shared" si="1"/>
        <v>6.3505200000000004</v>
      </c>
      <c r="T11" s="3">
        <f t="shared" si="2"/>
        <v>370.71781333333331</v>
      </c>
      <c r="U11" s="3">
        <f t="shared" si="3"/>
        <v>43.665231252453864</v>
      </c>
      <c r="V11" s="3" t="e">
        <f t="shared" si="0"/>
        <v>#DIV/0!</v>
      </c>
    </row>
    <row r="12" spans="1:22" s="3" customFormat="1" x14ac:dyDescent="0.2">
      <c r="A12" s="2">
        <v>3</v>
      </c>
      <c r="B12" s="2">
        <v>8.5830000000000002</v>
      </c>
      <c r="C12" s="2">
        <v>82.933999999999997</v>
      </c>
      <c r="D12" s="2">
        <v>6</v>
      </c>
      <c r="E12" s="2">
        <v>159</v>
      </c>
      <c r="F12" s="2">
        <v>711.84100000000001</v>
      </c>
      <c r="G12" s="2">
        <v>163298</v>
      </c>
      <c r="H12" s="3">
        <f>AVERAGE(B24:B26)</f>
        <v>10.363333333333332</v>
      </c>
      <c r="I12" s="3">
        <f>AVERAGE(F24:F26)</f>
        <v>742.1926666666667</v>
      </c>
      <c r="J12" s="2"/>
      <c r="K12" s="2"/>
      <c r="L12" s="2">
        <v>7</v>
      </c>
      <c r="M12" s="2">
        <v>7.4109999999999996</v>
      </c>
      <c r="N12" s="2">
        <v>1.169</v>
      </c>
      <c r="O12" s="2">
        <v>0</v>
      </c>
      <c r="P12" s="2">
        <v>9</v>
      </c>
      <c r="Q12" s="2">
        <v>8.6660000000000004</v>
      </c>
      <c r="R12" s="2">
        <v>1988</v>
      </c>
      <c r="S12" s="3">
        <f t="shared" si="1"/>
        <v>12.114736666666666</v>
      </c>
      <c r="T12" s="3">
        <f t="shared" si="2"/>
        <v>730.07793000000004</v>
      </c>
      <c r="U12" s="3">
        <f t="shared" si="3"/>
        <v>70.448175940816995</v>
      </c>
      <c r="V12" s="3" t="e">
        <f t="shared" si="0"/>
        <v>#DIV/0!</v>
      </c>
    </row>
    <row r="13" spans="1:22" s="3" customFormat="1" x14ac:dyDescent="0.2">
      <c r="A13" s="2">
        <v>3</v>
      </c>
      <c r="B13" s="2">
        <v>5.4930000000000003</v>
      </c>
      <c r="C13" s="2">
        <v>58.168999999999997</v>
      </c>
      <c r="D13" s="2">
        <v>16</v>
      </c>
      <c r="E13" s="2">
        <v>115</v>
      </c>
      <c r="F13" s="2">
        <v>319.495</v>
      </c>
      <c r="G13" s="2">
        <v>73293</v>
      </c>
      <c r="H13" s="3">
        <f>AVERAGE(B27:B29)</f>
        <v>12.409000000000001</v>
      </c>
      <c r="I13" s="3">
        <f>AVERAGE(F27:F29)</f>
        <v>945.34233333333339</v>
      </c>
      <c r="J13" s="2"/>
      <c r="K13" s="2"/>
      <c r="L13" s="2">
        <v>8</v>
      </c>
      <c r="M13" s="2">
        <v>7.3540000000000001</v>
      </c>
      <c r="N13" s="2">
        <v>0.219</v>
      </c>
      <c r="O13" s="2">
        <v>0</v>
      </c>
      <c r="P13" s="2">
        <v>6</v>
      </c>
      <c r="Q13" s="2">
        <v>1.609</v>
      </c>
      <c r="R13" s="2">
        <v>369</v>
      </c>
      <c r="S13" s="3">
        <f>N13*H13</f>
        <v>2.717571</v>
      </c>
      <c r="T13" s="3">
        <f>I13-S13</f>
        <v>942.62476233333336</v>
      </c>
      <c r="U13" s="3">
        <f>T13/H13</f>
        <v>75.962991565261774</v>
      </c>
      <c r="V13" s="3" t="e">
        <f t="shared" si="0"/>
        <v>#DIV/0!</v>
      </c>
    </row>
    <row r="14" spans="1:22" s="3" customFormat="1" x14ac:dyDescent="0.2">
      <c r="A14" s="2">
        <v>3</v>
      </c>
      <c r="B14" s="2">
        <v>6.7309999999999999</v>
      </c>
      <c r="C14" s="2">
        <v>84.206999999999994</v>
      </c>
      <c r="D14" s="2">
        <v>24</v>
      </c>
      <c r="E14" s="2">
        <v>142</v>
      </c>
      <c r="F14" s="2">
        <v>566.755</v>
      </c>
      <c r="G14" s="2">
        <v>130015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 t="s">
        <v>16</v>
      </c>
      <c r="U14" s="2">
        <f>AVERAGE(U6:U13)</f>
        <v>71.069528621085666</v>
      </c>
    </row>
    <row r="15" spans="1:22" s="3" customFormat="1" x14ac:dyDescent="0.2">
      <c r="A15" s="2">
        <v>4</v>
      </c>
      <c r="B15" s="2">
        <v>5.2960000000000003</v>
      </c>
      <c r="C15" s="2">
        <v>113.54900000000001</v>
      </c>
      <c r="D15" s="2">
        <v>36</v>
      </c>
      <c r="E15" s="2">
        <v>180</v>
      </c>
      <c r="F15" s="2">
        <v>601.39800000000002</v>
      </c>
      <c r="G15" s="2">
        <v>137962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 t="s">
        <v>17</v>
      </c>
      <c r="U15" s="2">
        <f>STDEV(U6:U12)</f>
        <v>12.981546090997806</v>
      </c>
    </row>
    <row r="16" spans="1:22" s="3" customFormat="1" x14ac:dyDescent="0.2">
      <c r="A16" s="2">
        <v>4</v>
      </c>
      <c r="B16" s="2">
        <v>6.0110000000000001</v>
      </c>
      <c r="C16" s="2">
        <v>51.558999999999997</v>
      </c>
      <c r="D16" s="2">
        <v>13</v>
      </c>
      <c r="E16" s="2">
        <v>107</v>
      </c>
      <c r="F16" s="2">
        <v>309.93599999999998</v>
      </c>
      <c r="G16" s="2">
        <v>71100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 t="s">
        <v>18</v>
      </c>
      <c r="U16" s="2">
        <f>U15/SQRT(7)</f>
        <v>4.906563227128979</v>
      </c>
      <c r="V16" s="2"/>
    </row>
    <row r="17" spans="1:22" s="3" customFormat="1" x14ac:dyDescent="0.2">
      <c r="A17" s="2">
        <v>4</v>
      </c>
      <c r="B17" s="2">
        <v>7.5759999999999996</v>
      </c>
      <c r="C17" s="2">
        <v>74.623999999999995</v>
      </c>
      <c r="D17" s="2">
        <v>2</v>
      </c>
      <c r="E17" s="2">
        <v>146</v>
      </c>
      <c r="F17" s="2">
        <v>565.36500000000001</v>
      </c>
      <c r="G17" s="2">
        <v>129696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s="3" customFormat="1" x14ac:dyDescent="0.2">
      <c r="A18" s="2">
        <v>5</v>
      </c>
      <c r="B18" s="2">
        <v>7.5629999999999997</v>
      </c>
      <c r="C18" s="2">
        <v>100.633</v>
      </c>
      <c r="D18" s="2">
        <v>27</v>
      </c>
      <c r="E18" s="2">
        <v>180</v>
      </c>
      <c r="F18" s="2">
        <v>761.10400000000004</v>
      </c>
      <c r="G18" s="2">
        <v>174599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s="3" customFormat="1" x14ac:dyDescent="0.2">
      <c r="A19" s="2">
        <v>5</v>
      </c>
      <c r="B19" s="2">
        <v>10.375</v>
      </c>
      <c r="C19" s="2">
        <v>53.369</v>
      </c>
      <c r="D19" s="2">
        <v>12</v>
      </c>
      <c r="E19" s="2">
        <v>159</v>
      </c>
      <c r="F19" s="2">
        <v>553.69100000000003</v>
      </c>
      <c r="G19" s="2">
        <v>127018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s="3" customFormat="1" x14ac:dyDescent="0.2">
      <c r="A20" s="2">
        <v>5</v>
      </c>
      <c r="B20" s="2">
        <v>11.56</v>
      </c>
      <c r="C20" s="2">
        <v>62.146000000000001</v>
      </c>
      <c r="D20" s="2">
        <v>15</v>
      </c>
      <c r="E20" s="2">
        <v>112</v>
      </c>
      <c r="F20" s="2">
        <v>718.43700000000001</v>
      </c>
      <c r="G20" s="2">
        <v>164811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s="3" customFormat="1" x14ac:dyDescent="0.2">
      <c r="A21" s="2">
        <v>6</v>
      </c>
      <c r="B21" s="2">
        <v>6.1509999999999998</v>
      </c>
      <c r="C21" s="2">
        <v>73.055000000000007</v>
      </c>
      <c r="D21" s="2">
        <v>14</v>
      </c>
      <c r="E21" s="2">
        <v>133</v>
      </c>
      <c r="F21" s="2">
        <v>449.346</v>
      </c>
      <c r="G21" s="2">
        <v>103081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s="3" customFormat="1" x14ac:dyDescent="0.2">
      <c r="A22" s="2">
        <v>6</v>
      </c>
      <c r="B22" s="2">
        <v>9.2539999999999996</v>
      </c>
      <c r="C22" s="2">
        <v>30.393999999999998</v>
      </c>
      <c r="D22" s="2">
        <v>4</v>
      </c>
      <c r="E22" s="2">
        <v>75</v>
      </c>
      <c r="F22" s="2">
        <v>281.279</v>
      </c>
      <c r="G22" s="2">
        <v>64526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s="3" customFormat="1" x14ac:dyDescent="0.2">
      <c r="A23" s="2">
        <v>6</v>
      </c>
      <c r="B23" s="2">
        <v>10.065</v>
      </c>
      <c r="C23" s="2">
        <v>39.798000000000002</v>
      </c>
      <c r="D23" s="2">
        <v>8</v>
      </c>
      <c r="E23" s="2">
        <v>82</v>
      </c>
      <c r="F23" s="2">
        <v>400.58</v>
      </c>
      <c r="G23" s="2">
        <v>91894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s="3" customFormat="1" x14ac:dyDescent="0.2">
      <c r="A24" s="2">
        <v>7</v>
      </c>
      <c r="B24" s="2">
        <v>8.3829999999999991</v>
      </c>
      <c r="C24" s="2">
        <v>119.068</v>
      </c>
      <c r="D24" s="2">
        <v>19</v>
      </c>
      <c r="E24" s="2">
        <v>196</v>
      </c>
      <c r="F24" s="2">
        <v>998.10699999999997</v>
      </c>
      <c r="G24" s="2">
        <v>228968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s="3" customFormat="1" x14ac:dyDescent="0.2">
      <c r="A25" s="2">
        <v>7</v>
      </c>
      <c r="B25" s="2">
        <v>9.5419999999999998</v>
      </c>
      <c r="C25" s="2">
        <v>48.259</v>
      </c>
      <c r="D25" s="2">
        <v>8</v>
      </c>
      <c r="E25" s="2">
        <v>98</v>
      </c>
      <c r="F25" s="2">
        <v>460.50099999999998</v>
      </c>
      <c r="G25" s="2">
        <v>105640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s="3" customFormat="1" x14ac:dyDescent="0.2">
      <c r="A26" s="2">
        <v>7</v>
      </c>
      <c r="B26" s="2">
        <v>13.164999999999999</v>
      </c>
      <c r="C26" s="2">
        <v>58.335999999999999</v>
      </c>
      <c r="D26" s="2">
        <v>8</v>
      </c>
      <c r="E26" s="2">
        <v>116</v>
      </c>
      <c r="F26" s="2">
        <v>767.97</v>
      </c>
      <c r="G26" s="2">
        <v>176174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s="3" customFormat="1" x14ac:dyDescent="0.2">
      <c r="A27" s="2">
        <v>8</v>
      </c>
      <c r="B27" s="2">
        <v>13.753</v>
      </c>
      <c r="C27" s="2">
        <v>98.414000000000001</v>
      </c>
      <c r="D27" s="2">
        <v>12</v>
      </c>
      <c r="E27" s="2">
        <v>192</v>
      </c>
      <c r="F27" s="2">
        <v>1353.4960000000001</v>
      </c>
      <c r="G27" s="2">
        <v>310495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s="3" customFormat="1" x14ac:dyDescent="0.2">
      <c r="A28" s="2">
        <v>8</v>
      </c>
      <c r="B28" s="2">
        <v>11.225</v>
      </c>
      <c r="C28" s="2">
        <v>63.81</v>
      </c>
      <c r="D28" s="2">
        <v>15</v>
      </c>
      <c r="E28" s="2">
        <v>145</v>
      </c>
      <c r="F28" s="2">
        <v>716.26099999999997</v>
      </c>
      <c r="G28" s="2">
        <v>164312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3" customFormat="1" x14ac:dyDescent="0.2">
      <c r="A29" s="2">
        <v>8</v>
      </c>
      <c r="B29" s="2">
        <v>12.249000000000001</v>
      </c>
      <c r="C29" s="2">
        <v>62.557000000000002</v>
      </c>
      <c r="D29" s="2">
        <v>5</v>
      </c>
      <c r="E29" s="2">
        <v>141</v>
      </c>
      <c r="F29" s="2">
        <v>766.27</v>
      </c>
      <c r="G29" s="2">
        <v>175784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"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2"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"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s="3" customFormat="1" x14ac:dyDescent="0.2">
      <c r="A33" s="1" t="s">
        <v>19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3" customFormat="1" x14ac:dyDescent="0.2">
      <c r="A34" s="1" t="s">
        <v>1</v>
      </c>
      <c r="B34" s="1"/>
      <c r="C34" s="1"/>
      <c r="D34" s="1"/>
      <c r="E34" s="4"/>
      <c r="F34" s="4"/>
      <c r="G34" s="4"/>
      <c r="H34" s="4"/>
      <c r="I34" s="4"/>
      <c r="J34" s="4"/>
      <c r="K34" s="2"/>
      <c r="L34" s="1" t="s">
        <v>2</v>
      </c>
      <c r="M34" s="1"/>
      <c r="N34" s="1"/>
      <c r="O34" s="1"/>
      <c r="P34" s="1"/>
      <c r="Q34" s="1"/>
      <c r="R34" s="1"/>
      <c r="S34" s="2"/>
      <c r="T34" s="2"/>
      <c r="U34" s="2"/>
      <c r="V34" s="2"/>
    </row>
    <row r="35" spans="1:22" s="3" customFormat="1" x14ac:dyDescent="0.2">
      <c r="A35" s="2" t="s">
        <v>3</v>
      </c>
      <c r="B35" s="2" t="s">
        <v>4</v>
      </c>
      <c r="C35" s="2" t="s">
        <v>5</v>
      </c>
      <c r="D35" s="2" t="s">
        <v>6</v>
      </c>
      <c r="E35" s="2" t="s">
        <v>7</v>
      </c>
      <c r="F35" s="2" t="s">
        <v>8</v>
      </c>
      <c r="G35" s="2" t="s">
        <v>9</v>
      </c>
      <c r="H35" s="2" t="s">
        <v>10</v>
      </c>
      <c r="I35" s="2" t="s">
        <v>11</v>
      </c>
      <c r="J35" s="2"/>
      <c r="K35" s="2"/>
      <c r="L35" s="2" t="s">
        <v>3</v>
      </c>
      <c r="M35" s="2" t="s">
        <v>4</v>
      </c>
      <c r="N35" s="2" t="s">
        <v>5</v>
      </c>
      <c r="O35" s="2" t="s">
        <v>6</v>
      </c>
      <c r="P35" s="2" t="s">
        <v>7</v>
      </c>
      <c r="Q35" s="2" t="s">
        <v>8</v>
      </c>
      <c r="R35" s="2" t="s">
        <v>9</v>
      </c>
      <c r="S35" s="2" t="s">
        <v>12</v>
      </c>
      <c r="T35" s="2" t="s">
        <v>13</v>
      </c>
      <c r="U35" s="2" t="s">
        <v>14</v>
      </c>
      <c r="V35" s="2" t="s">
        <v>15</v>
      </c>
    </row>
    <row r="36" spans="1:22" s="3" customFormat="1" x14ac:dyDescent="0.2">
      <c r="A36" s="2">
        <v>1</v>
      </c>
      <c r="B36" s="2">
        <v>5.5670000000000002</v>
      </c>
      <c r="C36" s="2">
        <v>95.519000000000005</v>
      </c>
      <c r="D36" s="2">
        <v>38</v>
      </c>
      <c r="E36" s="2">
        <v>153</v>
      </c>
      <c r="F36" s="2">
        <v>531.721</v>
      </c>
      <c r="G36" s="2">
        <v>121978</v>
      </c>
      <c r="H36" s="3">
        <f>AVERAGE(B36:B38)</f>
        <v>6.2730000000000006</v>
      </c>
      <c r="I36" s="3">
        <f>AVERAGE(F36:F38)</f>
        <v>432.21299999999997</v>
      </c>
      <c r="J36" s="2"/>
      <c r="K36" s="2"/>
      <c r="L36" s="2">
        <v>1</v>
      </c>
      <c r="M36" s="2">
        <v>9.9909999999999997</v>
      </c>
      <c r="N36" s="2">
        <v>1.462</v>
      </c>
      <c r="O36" s="2">
        <v>0</v>
      </c>
      <c r="P36" s="2">
        <v>13</v>
      </c>
      <c r="Q36" s="2">
        <v>14.612</v>
      </c>
      <c r="R36" s="2">
        <v>3352</v>
      </c>
      <c r="S36" s="3">
        <f>N36*H36</f>
        <v>9.171126000000001</v>
      </c>
      <c r="T36" s="3">
        <f>I36-S36</f>
        <v>423.04187399999995</v>
      </c>
      <c r="U36" s="3">
        <f>T36/H36</f>
        <v>67.438526064084158</v>
      </c>
      <c r="V36" s="3">
        <f>U36/$U$14</f>
        <v>0.94890915097579209</v>
      </c>
    </row>
    <row r="37" spans="1:22" s="3" customFormat="1" x14ac:dyDescent="0.2">
      <c r="A37" s="2">
        <v>1</v>
      </c>
      <c r="B37" s="2">
        <v>5.3840000000000003</v>
      </c>
      <c r="C37" s="2">
        <v>54.482999999999997</v>
      </c>
      <c r="D37" s="2">
        <v>9</v>
      </c>
      <c r="E37" s="2">
        <v>117</v>
      </c>
      <c r="F37" s="2">
        <v>293.31</v>
      </c>
      <c r="G37" s="2">
        <v>67286</v>
      </c>
      <c r="H37" s="3">
        <f>AVERAGE(B39:B41)</f>
        <v>9.8836666666666666</v>
      </c>
      <c r="I37" s="3">
        <f>AVERAGE(F39:F41)</f>
        <v>648.76833333333332</v>
      </c>
      <c r="J37" s="2"/>
      <c r="K37" s="2"/>
      <c r="L37" s="2">
        <v>2</v>
      </c>
      <c r="M37" s="2">
        <v>6.992</v>
      </c>
      <c r="N37" s="2">
        <v>0.252</v>
      </c>
      <c r="O37" s="2">
        <v>0</v>
      </c>
      <c r="P37" s="2">
        <v>6</v>
      </c>
      <c r="Q37" s="2">
        <v>1.7649999999999999</v>
      </c>
      <c r="R37" s="2">
        <v>405</v>
      </c>
      <c r="S37" s="3">
        <f t="shared" ref="S37:S43" si="4">N37*H37</f>
        <v>2.4906839999999999</v>
      </c>
      <c r="T37" s="3">
        <f t="shared" ref="T37:T43" si="5">I37-S37</f>
        <v>646.27764933333333</v>
      </c>
      <c r="U37" s="3">
        <f t="shared" ref="U37:U43" si="6">T37/H37</f>
        <v>65.388450575022759</v>
      </c>
      <c r="V37" s="3">
        <f t="shared" ref="V37:V43" si="7">U37/$U$14</f>
        <v>0.92006309657191976</v>
      </c>
    </row>
    <row r="38" spans="1:22" s="3" customFormat="1" x14ac:dyDescent="0.2">
      <c r="A38" s="2">
        <v>1</v>
      </c>
      <c r="B38" s="2">
        <v>7.8680000000000003</v>
      </c>
      <c r="C38" s="2">
        <v>59.938000000000002</v>
      </c>
      <c r="D38" s="2">
        <v>19</v>
      </c>
      <c r="E38" s="2">
        <v>139</v>
      </c>
      <c r="F38" s="2">
        <v>471.608</v>
      </c>
      <c r="G38" s="2">
        <v>108188</v>
      </c>
      <c r="H38" s="3">
        <f>AVERAGE(B42:B44)</f>
        <v>10.685666666666668</v>
      </c>
      <c r="I38" s="3">
        <f>AVERAGE(F42:F44)</f>
        <v>748.93899999999996</v>
      </c>
      <c r="J38" s="2"/>
      <c r="K38" s="2"/>
      <c r="L38" s="2">
        <v>3</v>
      </c>
      <c r="M38" s="2">
        <v>7.1619999999999999</v>
      </c>
      <c r="N38" s="2">
        <v>0.53600000000000003</v>
      </c>
      <c r="O38" s="2">
        <v>0</v>
      </c>
      <c r="P38" s="2">
        <v>10</v>
      </c>
      <c r="Q38" s="2">
        <v>3.84</v>
      </c>
      <c r="R38" s="2">
        <v>881</v>
      </c>
      <c r="S38" s="3">
        <f t="shared" si="4"/>
        <v>5.727517333333334</v>
      </c>
      <c r="T38" s="3">
        <f t="shared" si="5"/>
        <v>743.2114826666666</v>
      </c>
      <c r="U38" s="3">
        <f t="shared" si="6"/>
        <v>69.552186667498503</v>
      </c>
      <c r="V38" s="3">
        <f t="shared" si="7"/>
        <v>0.97864989422292326</v>
      </c>
    </row>
    <row r="39" spans="1:22" s="3" customFormat="1" x14ac:dyDescent="0.2">
      <c r="A39" s="2">
        <v>2</v>
      </c>
      <c r="B39" s="2">
        <v>11.398999999999999</v>
      </c>
      <c r="C39" s="2">
        <v>86.733000000000004</v>
      </c>
      <c r="D39" s="2">
        <v>3</v>
      </c>
      <c r="E39" s="2">
        <v>153</v>
      </c>
      <c r="F39" s="2">
        <v>988.68200000000002</v>
      </c>
      <c r="G39" s="2">
        <v>226806</v>
      </c>
      <c r="H39" s="3">
        <f>AVERAGE(B45:B47)</f>
        <v>10.743666666666664</v>
      </c>
      <c r="I39" s="3">
        <f>AVERAGE(F45:F47)</f>
        <v>591.79599999999994</v>
      </c>
      <c r="J39" s="2"/>
      <c r="K39" s="2"/>
      <c r="L39" s="2">
        <v>4</v>
      </c>
      <c r="M39" s="2">
        <v>10.356999999999999</v>
      </c>
      <c r="N39" s="2">
        <v>4.1449999999999996</v>
      </c>
      <c r="O39" s="2">
        <v>0</v>
      </c>
      <c r="P39" s="2">
        <v>17</v>
      </c>
      <c r="Q39" s="2">
        <v>42.933</v>
      </c>
      <c r="R39" s="2">
        <v>9849</v>
      </c>
      <c r="S39" s="3">
        <f t="shared" si="4"/>
        <v>44.532498333333322</v>
      </c>
      <c r="T39" s="3">
        <f t="shared" si="5"/>
        <v>547.26350166666657</v>
      </c>
      <c r="U39" s="3">
        <f t="shared" si="6"/>
        <v>50.938242840743385</v>
      </c>
      <c r="V39" s="3">
        <f t="shared" si="7"/>
        <v>0.71673815528347939</v>
      </c>
    </row>
    <row r="40" spans="1:22" s="3" customFormat="1" x14ac:dyDescent="0.2">
      <c r="A40" s="2">
        <v>2</v>
      </c>
      <c r="B40" s="2">
        <v>8.8800000000000008</v>
      </c>
      <c r="C40" s="2">
        <v>49.362000000000002</v>
      </c>
      <c r="D40" s="2">
        <v>14</v>
      </c>
      <c r="E40" s="2">
        <v>114</v>
      </c>
      <c r="F40" s="2">
        <v>438.31299999999999</v>
      </c>
      <c r="G40" s="2">
        <v>100550</v>
      </c>
      <c r="H40" s="3">
        <f>AVERAGE(B48:B50)</f>
        <v>8.0933333333333337</v>
      </c>
      <c r="I40" s="3">
        <f>AVERAGE(F48:F50)</f>
        <v>513.03033333333326</v>
      </c>
      <c r="J40" s="2"/>
      <c r="K40" s="2"/>
      <c r="L40" s="2">
        <v>5</v>
      </c>
      <c r="M40" s="2">
        <v>12.79</v>
      </c>
      <c r="N40" s="2">
        <v>3.9820000000000002</v>
      </c>
      <c r="O40" s="2">
        <v>0</v>
      </c>
      <c r="P40" s="2">
        <v>17</v>
      </c>
      <c r="Q40" s="2">
        <v>50.932000000000002</v>
      </c>
      <c r="R40" s="2">
        <v>11684</v>
      </c>
      <c r="S40" s="3">
        <f t="shared" si="4"/>
        <v>32.227653333333336</v>
      </c>
      <c r="T40" s="3">
        <f t="shared" si="5"/>
        <v>480.8026799999999</v>
      </c>
      <c r="U40" s="3">
        <f t="shared" si="6"/>
        <v>59.407250411861597</v>
      </c>
      <c r="V40" s="3">
        <f t="shared" si="7"/>
        <v>0.83590325649403585</v>
      </c>
    </row>
    <row r="41" spans="1:22" s="3" customFormat="1" x14ac:dyDescent="0.2">
      <c r="A41" s="2">
        <v>2</v>
      </c>
      <c r="B41" s="2">
        <v>9.3719999999999999</v>
      </c>
      <c r="C41" s="2">
        <v>55.41</v>
      </c>
      <c r="D41" s="2">
        <v>14</v>
      </c>
      <c r="E41" s="2">
        <v>147</v>
      </c>
      <c r="F41" s="2">
        <v>519.30999999999995</v>
      </c>
      <c r="G41" s="2">
        <v>119131</v>
      </c>
      <c r="H41" s="3">
        <f>AVERAGE(B51:B53)</f>
        <v>8.8810000000000002</v>
      </c>
      <c r="I41" s="3">
        <f>AVERAGE(F51:F53)</f>
        <v>614.19900000000007</v>
      </c>
      <c r="J41" s="2"/>
      <c r="K41" s="2"/>
      <c r="L41" s="2">
        <v>6</v>
      </c>
      <c r="M41" s="2">
        <v>6.26</v>
      </c>
      <c r="N41" s="2">
        <v>0.94199999999999995</v>
      </c>
      <c r="O41" s="2">
        <v>0</v>
      </c>
      <c r="P41" s="2">
        <v>8</v>
      </c>
      <c r="Q41" s="2">
        <v>5.8979999999999997</v>
      </c>
      <c r="R41" s="2">
        <v>1353</v>
      </c>
      <c r="S41" s="3">
        <f t="shared" si="4"/>
        <v>8.3659020000000002</v>
      </c>
      <c r="T41" s="3">
        <f t="shared" si="5"/>
        <v>605.83309800000006</v>
      </c>
      <c r="U41" s="3">
        <f t="shared" si="6"/>
        <v>68.216765904740456</v>
      </c>
      <c r="V41" s="3">
        <f t="shared" si="7"/>
        <v>0.95985955202327289</v>
      </c>
    </row>
    <row r="42" spans="1:22" s="3" customFormat="1" x14ac:dyDescent="0.2">
      <c r="A42" s="2">
        <v>3</v>
      </c>
      <c r="B42" s="2">
        <v>10.898</v>
      </c>
      <c r="C42" s="2">
        <v>100.32</v>
      </c>
      <c r="D42" s="2">
        <v>15</v>
      </c>
      <c r="E42" s="2">
        <v>161</v>
      </c>
      <c r="F42" s="2">
        <v>1093.2719999999999</v>
      </c>
      <c r="G42" s="2">
        <v>250799</v>
      </c>
      <c r="H42" s="3">
        <f>AVERAGE(B54:B56)</f>
        <v>10.146666666666667</v>
      </c>
      <c r="I42" s="3">
        <f>AVERAGE(F54:F56)</f>
        <v>620.93666666666661</v>
      </c>
      <c r="J42" s="2"/>
      <c r="K42" s="2"/>
      <c r="L42" s="2">
        <v>7</v>
      </c>
      <c r="M42" s="2">
        <v>3.33</v>
      </c>
      <c r="N42" s="2">
        <v>0.94899999999999995</v>
      </c>
      <c r="O42" s="2">
        <v>0</v>
      </c>
      <c r="P42" s="2">
        <v>8</v>
      </c>
      <c r="Q42" s="2">
        <v>3.16</v>
      </c>
      <c r="R42" s="2">
        <v>725</v>
      </c>
      <c r="S42" s="3">
        <f t="shared" si="4"/>
        <v>9.6291866666666657</v>
      </c>
      <c r="T42" s="3">
        <f t="shared" si="5"/>
        <v>611.30747999999994</v>
      </c>
      <c r="U42" s="3">
        <f t="shared" si="6"/>
        <v>60.247123521681992</v>
      </c>
      <c r="V42" s="3">
        <f t="shared" si="7"/>
        <v>0.84772088250219846</v>
      </c>
    </row>
    <row r="43" spans="1:22" s="3" customFormat="1" x14ac:dyDescent="0.2">
      <c r="A43" s="2">
        <v>3</v>
      </c>
      <c r="B43" s="2">
        <v>9.5030000000000001</v>
      </c>
      <c r="C43" s="2">
        <v>51.91</v>
      </c>
      <c r="D43" s="2">
        <v>11</v>
      </c>
      <c r="E43" s="2">
        <v>122</v>
      </c>
      <c r="F43" s="2">
        <v>493.29899999999998</v>
      </c>
      <c r="G43" s="2">
        <v>113164</v>
      </c>
      <c r="H43" s="3">
        <f>AVERAGE(B57:B59)</f>
        <v>7.144333333333333</v>
      </c>
      <c r="I43" s="3">
        <f>AVERAGE(F57:F59)</f>
        <v>534.57333333333338</v>
      </c>
      <c r="J43" s="2"/>
      <c r="K43" s="2"/>
      <c r="L43" s="2">
        <v>8</v>
      </c>
      <c r="M43" s="2">
        <v>3.3039999999999998</v>
      </c>
      <c r="N43" s="2">
        <v>0.92</v>
      </c>
      <c r="O43" s="2">
        <v>0</v>
      </c>
      <c r="P43" s="2">
        <v>7</v>
      </c>
      <c r="Q43" s="2">
        <v>3.0379999999999998</v>
      </c>
      <c r="R43" s="2">
        <v>697</v>
      </c>
      <c r="S43" s="3">
        <f t="shared" si="4"/>
        <v>6.5727866666666666</v>
      </c>
      <c r="T43" s="3">
        <f t="shared" si="5"/>
        <v>528.00054666666676</v>
      </c>
      <c r="U43" s="3">
        <f t="shared" si="6"/>
        <v>73.904802874072715</v>
      </c>
      <c r="V43" s="3">
        <f t="shared" si="7"/>
        <v>1.0398943725672305</v>
      </c>
    </row>
    <row r="44" spans="1:22" s="3" customFormat="1" x14ac:dyDescent="0.2">
      <c r="A44" s="2">
        <v>3</v>
      </c>
      <c r="B44" s="2">
        <v>11.656000000000001</v>
      </c>
      <c r="C44" s="2">
        <v>56.642000000000003</v>
      </c>
      <c r="D44" s="2">
        <v>20</v>
      </c>
      <c r="E44" s="2">
        <v>103</v>
      </c>
      <c r="F44" s="2">
        <v>660.24599999999998</v>
      </c>
      <c r="G44" s="2">
        <v>151462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 t="s">
        <v>16</v>
      </c>
      <c r="U44" s="2">
        <f>AVERAGE(U36:U43)</f>
        <v>64.386668607463193</v>
      </c>
      <c r="V44" s="2"/>
    </row>
    <row r="45" spans="1:22" s="3" customFormat="1" x14ac:dyDescent="0.2">
      <c r="A45" s="2">
        <v>4</v>
      </c>
      <c r="B45" s="2">
        <v>9.4809999999999999</v>
      </c>
      <c r="C45" s="2">
        <v>87.004000000000005</v>
      </c>
      <c r="D45" s="2">
        <v>1</v>
      </c>
      <c r="E45" s="2">
        <v>163</v>
      </c>
      <c r="F45" s="2">
        <v>824.89599999999996</v>
      </c>
      <c r="G45" s="2">
        <v>189233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 t="s">
        <v>17</v>
      </c>
      <c r="U45" s="2">
        <f>STDEV(U36:U43)</f>
        <v>7.2215461125055231</v>
      </c>
      <c r="V45" s="2"/>
    </row>
    <row r="46" spans="1:22" s="3" customFormat="1" x14ac:dyDescent="0.2">
      <c r="A46" s="2">
        <v>4</v>
      </c>
      <c r="B46" s="2">
        <v>10.087</v>
      </c>
      <c r="C46" s="2">
        <v>38.694000000000003</v>
      </c>
      <c r="D46" s="2">
        <v>7</v>
      </c>
      <c r="E46" s="2">
        <v>101</v>
      </c>
      <c r="F46" s="2">
        <v>390.30599999999998</v>
      </c>
      <c r="G46" s="2">
        <v>89537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 t="s">
        <v>18</v>
      </c>
      <c r="U46" s="2">
        <f>U45/SQRT(11)</f>
        <v>2.1773780783118624</v>
      </c>
      <c r="V46" s="2"/>
    </row>
    <row r="47" spans="1:22" s="3" customFormat="1" x14ac:dyDescent="0.2">
      <c r="A47" s="2">
        <v>4</v>
      </c>
      <c r="B47" s="2">
        <v>12.663</v>
      </c>
      <c r="C47" s="2">
        <v>44.237000000000002</v>
      </c>
      <c r="D47" s="2">
        <v>8</v>
      </c>
      <c r="E47" s="2">
        <v>88</v>
      </c>
      <c r="F47" s="2">
        <v>560.18600000000004</v>
      </c>
      <c r="G47" s="2">
        <v>128508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s="3" customFormat="1" x14ac:dyDescent="0.2">
      <c r="A48" s="2">
        <v>5</v>
      </c>
      <c r="B48" s="2">
        <v>7.1230000000000002</v>
      </c>
      <c r="C48" s="2">
        <v>100.343</v>
      </c>
      <c r="D48" s="2">
        <v>18</v>
      </c>
      <c r="E48" s="2">
        <v>168</v>
      </c>
      <c r="F48" s="2">
        <v>714.73099999999999</v>
      </c>
      <c r="G48" s="2">
        <v>163961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4" s="3" customFormat="1" x14ac:dyDescent="0.2">
      <c r="A49" s="2">
        <v>5</v>
      </c>
      <c r="B49" s="2">
        <v>7.8550000000000004</v>
      </c>
      <c r="C49" s="2">
        <v>48.514000000000003</v>
      </c>
      <c r="D49" s="2">
        <v>14</v>
      </c>
      <c r="E49" s="2">
        <v>94</v>
      </c>
      <c r="F49" s="2">
        <v>381.08600000000001</v>
      </c>
      <c r="G49" s="2">
        <v>87422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4" s="3" customFormat="1" x14ac:dyDescent="0.2">
      <c r="A50" s="2">
        <v>5</v>
      </c>
      <c r="B50" s="2">
        <v>9.3019999999999996</v>
      </c>
      <c r="C50" s="2">
        <v>47.651000000000003</v>
      </c>
      <c r="D50" s="2">
        <v>6</v>
      </c>
      <c r="E50" s="2">
        <v>105</v>
      </c>
      <c r="F50" s="2">
        <v>443.274</v>
      </c>
      <c r="G50" s="2">
        <v>101688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4" s="3" customFormat="1" x14ac:dyDescent="0.2">
      <c r="A51" s="2">
        <v>6</v>
      </c>
      <c r="B51" s="2">
        <v>7.9470000000000001</v>
      </c>
      <c r="C51" s="2">
        <v>101.506</v>
      </c>
      <c r="D51" s="2">
        <v>46</v>
      </c>
      <c r="E51" s="2">
        <v>175</v>
      </c>
      <c r="F51" s="2">
        <v>806.64</v>
      </c>
      <c r="G51" s="2">
        <v>185045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4" s="3" customFormat="1" x14ac:dyDescent="0.2">
      <c r="A52" s="2">
        <v>6</v>
      </c>
      <c r="B52" s="2">
        <v>8.2080000000000002</v>
      </c>
      <c r="C52" s="2">
        <v>46.725000000000001</v>
      </c>
      <c r="D52" s="2">
        <v>8</v>
      </c>
      <c r="E52" s="2">
        <v>106</v>
      </c>
      <c r="F52" s="2">
        <v>383.53100000000001</v>
      </c>
      <c r="G52" s="2">
        <v>87983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4" s="3" customFormat="1" x14ac:dyDescent="0.2">
      <c r="A53" s="2">
        <v>6</v>
      </c>
      <c r="B53" s="2">
        <v>10.488</v>
      </c>
      <c r="C53" s="2">
        <v>62.206000000000003</v>
      </c>
      <c r="D53" s="2">
        <v>21</v>
      </c>
      <c r="E53" s="2">
        <v>132</v>
      </c>
      <c r="F53" s="2">
        <v>652.42600000000004</v>
      </c>
      <c r="G53" s="2">
        <v>149668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4" x14ac:dyDescent="0.2">
      <c r="A54" s="5">
        <v>7</v>
      </c>
      <c r="B54" s="5">
        <v>9.7080000000000002</v>
      </c>
      <c r="C54" s="5">
        <v>86.061000000000007</v>
      </c>
      <c r="D54" s="5">
        <v>27</v>
      </c>
      <c r="E54" s="5">
        <v>153</v>
      </c>
      <c r="F54" s="5">
        <v>835.46699999999998</v>
      </c>
      <c r="G54" s="5">
        <v>191658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4" x14ac:dyDescent="0.2">
      <c r="A55" s="5">
        <v>7</v>
      </c>
      <c r="B55" s="5">
        <v>9.202</v>
      </c>
      <c r="C55" s="5">
        <v>47.624000000000002</v>
      </c>
      <c r="D55" s="5">
        <v>6</v>
      </c>
      <c r="E55" s="5">
        <v>109</v>
      </c>
      <c r="F55" s="5">
        <v>438.24299999999999</v>
      </c>
      <c r="G55" s="5">
        <v>100534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4" x14ac:dyDescent="0.2">
      <c r="A56" s="5">
        <v>7</v>
      </c>
      <c r="B56" s="5">
        <v>11.53</v>
      </c>
      <c r="C56" s="5">
        <v>51.093000000000004</v>
      </c>
      <c r="D56" s="5">
        <v>16</v>
      </c>
      <c r="E56" s="5">
        <v>95</v>
      </c>
      <c r="F56" s="5">
        <v>589.1</v>
      </c>
      <c r="G56" s="5">
        <v>135141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4" x14ac:dyDescent="0.2">
      <c r="A57" s="5">
        <v>8</v>
      </c>
      <c r="B57" s="5">
        <v>8.0990000000000002</v>
      </c>
      <c r="C57" s="5">
        <v>93.784000000000006</v>
      </c>
      <c r="D57" s="5">
        <v>25</v>
      </c>
      <c r="E57" s="5">
        <v>157</v>
      </c>
      <c r="F57" s="5">
        <v>759.58699999999999</v>
      </c>
      <c r="G57" s="5">
        <v>174251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4" x14ac:dyDescent="0.2">
      <c r="A58" s="5">
        <v>8</v>
      </c>
      <c r="B58" s="5">
        <v>5.4530000000000003</v>
      </c>
      <c r="C58" s="5">
        <v>50.338000000000001</v>
      </c>
      <c r="D58" s="5">
        <v>13</v>
      </c>
      <c r="E58" s="5">
        <v>102</v>
      </c>
      <c r="F58" s="5">
        <v>274.50900000000001</v>
      </c>
      <c r="G58" s="5">
        <v>62973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4" x14ac:dyDescent="0.2">
      <c r="A59" s="5">
        <v>8</v>
      </c>
      <c r="B59" s="5">
        <v>7.8810000000000002</v>
      </c>
      <c r="C59" s="5">
        <v>72.275000000000006</v>
      </c>
      <c r="D59" s="5">
        <v>14</v>
      </c>
      <c r="E59" s="5">
        <v>190</v>
      </c>
      <c r="F59" s="5">
        <v>569.62400000000002</v>
      </c>
      <c r="G59" s="5">
        <v>130673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4" spans="1:2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">
      <c r="A66" s="1" t="s">
        <v>20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">
      <c r="A67" s="1" t="s">
        <v>1</v>
      </c>
      <c r="B67" s="1"/>
      <c r="C67" s="1"/>
      <c r="D67" s="1"/>
      <c r="E67" s="4"/>
      <c r="F67" s="4"/>
      <c r="G67" s="4"/>
      <c r="H67" s="4"/>
      <c r="I67" s="4"/>
      <c r="J67" s="4"/>
      <c r="K67" s="2"/>
      <c r="L67" s="1" t="s">
        <v>2</v>
      </c>
      <c r="M67" s="1"/>
      <c r="N67" s="1"/>
      <c r="O67" s="1"/>
      <c r="P67" s="1"/>
      <c r="Q67" s="1"/>
      <c r="R67" s="1"/>
      <c r="S67" s="2"/>
      <c r="T67" s="2"/>
      <c r="U67" s="2"/>
      <c r="V67" s="2"/>
      <c r="W67" s="3"/>
      <c r="X67" s="3"/>
    </row>
    <row r="68" spans="1:24" x14ac:dyDescent="0.2">
      <c r="A68" s="2" t="s">
        <v>3</v>
      </c>
      <c r="B68" s="2" t="s">
        <v>4</v>
      </c>
      <c r="C68" s="2" t="s">
        <v>5</v>
      </c>
      <c r="D68" s="2" t="s">
        <v>6</v>
      </c>
      <c r="E68" s="2" t="s">
        <v>7</v>
      </c>
      <c r="F68" s="2" t="s">
        <v>8</v>
      </c>
      <c r="G68" s="2" t="s">
        <v>9</v>
      </c>
      <c r="H68" s="2" t="s">
        <v>10</v>
      </c>
      <c r="I68" s="2" t="s">
        <v>11</v>
      </c>
      <c r="J68" s="2"/>
      <c r="K68" s="2"/>
      <c r="L68" s="2" t="s">
        <v>3</v>
      </c>
      <c r="M68" s="2" t="s">
        <v>4</v>
      </c>
      <c r="N68" s="2" t="s">
        <v>5</v>
      </c>
      <c r="O68" s="2" t="s">
        <v>6</v>
      </c>
      <c r="P68" s="2" t="s">
        <v>7</v>
      </c>
      <c r="Q68" s="2" t="s">
        <v>8</v>
      </c>
      <c r="R68" s="2" t="s">
        <v>9</v>
      </c>
      <c r="S68" s="2" t="s">
        <v>12</v>
      </c>
      <c r="T68" s="2" t="s">
        <v>13</v>
      </c>
      <c r="U68" s="2" t="s">
        <v>14</v>
      </c>
      <c r="V68" s="2" t="s">
        <v>15</v>
      </c>
      <c r="W68" s="3"/>
      <c r="X68" s="3"/>
    </row>
    <row r="69" spans="1:24" x14ac:dyDescent="0.2">
      <c r="A69" s="2">
        <v>1</v>
      </c>
      <c r="B69" s="2">
        <v>10.308999999999999</v>
      </c>
      <c r="C69" s="2">
        <v>99.066999999999993</v>
      </c>
      <c r="D69" s="2">
        <v>11</v>
      </c>
      <c r="E69" s="2">
        <v>175</v>
      </c>
      <c r="F69" s="2">
        <v>1021.319</v>
      </c>
      <c r="G69" s="2">
        <v>234293</v>
      </c>
      <c r="H69" s="3">
        <f>AVERAGE(B69:B71)</f>
        <v>10.406666666666666</v>
      </c>
      <c r="I69" s="3">
        <f>AVERAGE(F69:F71)</f>
        <v>738.93333333333328</v>
      </c>
      <c r="J69" s="2"/>
      <c r="K69" s="2"/>
      <c r="L69" s="2">
        <v>1</v>
      </c>
      <c r="M69" s="2">
        <v>5.3440000000000003</v>
      </c>
      <c r="N69" s="2">
        <v>1.103</v>
      </c>
      <c r="O69" s="2">
        <v>0</v>
      </c>
      <c r="P69" s="2">
        <v>9</v>
      </c>
      <c r="Q69" s="2">
        <v>5.8940000000000001</v>
      </c>
      <c r="R69" s="2">
        <v>1352</v>
      </c>
      <c r="S69" s="3">
        <f>N69*H69</f>
        <v>11.478553333333332</v>
      </c>
      <c r="T69" s="3">
        <f>I69-S69</f>
        <v>727.45477999999991</v>
      </c>
      <c r="U69" s="3">
        <f>T69/H69</f>
        <v>69.902765534913513</v>
      </c>
      <c r="V69" s="3">
        <f>U69/$U$14</f>
        <v>0.9835827940777141</v>
      </c>
      <c r="W69" s="3"/>
      <c r="X69" s="3"/>
    </row>
    <row r="70" spans="1:24" x14ac:dyDescent="0.2">
      <c r="A70" s="2">
        <v>1</v>
      </c>
      <c r="B70" s="2">
        <v>10.366</v>
      </c>
      <c r="C70" s="2">
        <v>49.325000000000003</v>
      </c>
      <c r="D70" s="2">
        <v>10</v>
      </c>
      <c r="E70" s="2">
        <v>91</v>
      </c>
      <c r="F70" s="2">
        <v>511.303</v>
      </c>
      <c r="G70" s="2">
        <v>117294</v>
      </c>
      <c r="H70" s="3">
        <f>AVERAGE(B72:B74)</f>
        <v>11.140333333333333</v>
      </c>
      <c r="I70" s="3">
        <f>AVERAGE(F72:F74)</f>
        <v>716.65933333333339</v>
      </c>
      <c r="J70" s="2"/>
      <c r="K70" s="2"/>
      <c r="L70" s="2">
        <v>2</v>
      </c>
      <c r="M70" s="2">
        <v>4.7300000000000004</v>
      </c>
      <c r="N70" s="2">
        <v>0.41799999999999998</v>
      </c>
      <c r="O70" s="2">
        <v>0</v>
      </c>
      <c r="P70" s="2">
        <v>6</v>
      </c>
      <c r="Q70" s="2">
        <v>1.9790000000000001</v>
      </c>
      <c r="R70" s="2">
        <v>454</v>
      </c>
      <c r="S70" s="3">
        <f t="shared" ref="S70:S76" si="8">N70*H70</f>
        <v>4.6566593333333328</v>
      </c>
      <c r="T70" s="3">
        <f t="shared" ref="T70:T76" si="9">I70-S70</f>
        <v>712.00267400000007</v>
      </c>
      <c r="U70" s="3">
        <f t="shared" ref="U70:U76" si="10">T70/H70</f>
        <v>63.91215170102631</v>
      </c>
      <c r="V70" s="3">
        <f t="shared" ref="V70:V76" si="11">U70/$U$14</f>
        <v>0.89929049680039908</v>
      </c>
      <c r="W70" s="3"/>
      <c r="X70" s="3"/>
    </row>
    <row r="71" spans="1:24" x14ac:dyDescent="0.2">
      <c r="A71" s="2">
        <v>1</v>
      </c>
      <c r="B71" s="2">
        <v>10.545</v>
      </c>
      <c r="C71" s="2">
        <v>64.882999999999996</v>
      </c>
      <c r="D71" s="2">
        <v>26</v>
      </c>
      <c r="E71" s="2">
        <v>113</v>
      </c>
      <c r="F71" s="2">
        <v>684.178</v>
      </c>
      <c r="G71" s="2">
        <v>156952</v>
      </c>
      <c r="H71" s="3">
        <f>AVERAGE(B75:B77)</f>
        <v>9.5960000000000001</v>
      </c>
      <c r="I71" s="3">
        <f>AVERAGE(F75:F77)</f>
        <v>509.3966666666667</v>
      </c>
      <c r="J71" s="2"/>
      <c r="K71" s="2"/>
      <c r="L71" s="2">
        <v>3</v>
      </c>
      <c r="M71" s="2">
        <v>3.9540000000000002</v>
      </c>
      <c r="N71" s="2">
        <v>3.1179999999999999</v>
      </c>
      <c r="O71" s="2">
        <v>0</v>
      </c>
      <c r="P71" s="2">
        <v>14</v>
      </c>
      <c r="Q71" s="2">
        <v>12.327999999999999</v>
      </c>
      <c r="R71" s="2">
        <v>2828</v>
      </c>
      <c r="S71" s="3">
        <f t="shared" si="8"/>
        <v>29.920327999999998</v>
      </c>
      <c r="T71" s="3">
        <f t="shared" si="9"/>
        <v>479.47633866666672</v>
      </c>
      <c r="U71" s="3">
        <f t="shared" si="10"/>
        <v>49.966271224121165</v>
      </c>
      <c r="V71" s="3">
        <f t="shared" si="11"/>
        <v>0.70306180712864108</v>
      </c>
      <c r="W71" s="3"/>
      <c r="X71" s="3"/>
    </row>
    <row r="72" spans="1:24" x14ac:dyDescent="0.2">
      <c r="A72" s="2">
        <v>2</v>
      </c>
      <c r="B72" s="2">
        <v>12.951000000000001</v>
      </c>
      <c r="C72" s="2">
        <v>86.23</v>
      </c>
      <c r="D72" s="2">
        <v>1</v>
      </c>
      <c r="E72" s="2">
        <v>164</v>
      </c>
      <c r="F72" s="2">
        <v>1116.7670000000001</v>
      </c>
      <c r="G72" s="2">
        <v>256189</v>
      </c>
      <c r="H72" s="3">
        <f>AVERAGE(B78:B80)</f>
        <v>13.526666666666666</v>
      </c>
      <c r="I72" s="3">
        <f>AVERAGE(F78:F80)</f>
        <v>767.60366666666653</v>
      </c>
      <c r="J72" s="2"/>
      <c r="K72" s="2"/>
      <c r="L72" s="2">
        <v>4</v>
      </c>
      <c r="M72" s="2">
        <v>4.8079999999999998</v>
      </c>
      <c r="N72" s="2">
        <v>0.36799999999999999</v>
      </c>
      <c r="O72" s="2">
        <v>0</v>
      </c>
      <c r="P72" s="2">
        <v>6</v>
      </c>
      <c r="Q72" s="2">
        <v>1.77</v>
      </c>
      <c r="R72" s="2">
        <v>406</v>
      </c>
      <c r="S72" s="3">
        <f t="shared" si="8"/>
        <v>4.9778133333333328</v>
      </c>
      <c r="T72" s="3">
        <f t="shared" si="9"/>
        <v>762.62585333333323</v>
      </c>
      <c r="U72" s="3">
        <f t="shared" si="10"/>
        <v>56.379437161163132</v>
      </c>
      <c r="V72" s="3">
        <f t="shared" si="11"/>
        <v>0.79329972007772509</v>
      </c>
      <c r="W72" s="3"/>
      <c r="X72" s="3"/>
    </row>
    <row r="73" spans="1:24" x14ac:dyDescent="0.2">
      <c r="A73" s="2">
        <v>2</v>
      </c>
      <c r="B73" s="2">
        <v>9.6639999999999997</v>
      </c>
      <c r="C73" s="2">
        <v>47.027999999999999</v>
      </c>
      <c r="D73" s="2">
        <v>13</v>
      </c>
      <c r="E73" s="2">
        <v>120</v>
      </c>
      <c r="F73" s="2">
        <v>454.49400000000003</v>
      </c>
      <c r="G73" s="2">
        <v>104262</v>
      </c>
      <c r="H73" s="3">
        <f>AVERAGE(B81:B83)</f>
        <v>14.880666666666668</v>
      </c>
      <c r="I73" s="3">
        <f>AVERAGE(F81:F83)</f>
        <v>837.70033333333333</v>
      </c>
      <c r="J73" s="2"/>
      <c r="K73" s="2"/>
      <c r="L73" s="2">
        <v>5</v>
      </c>
      <c r="M73" s="2">
        <v>6.125</v>
      </c>
      <c r="N73" s="2">
        <v>1.216</v>
      </c>
      <c r="O73" s="2">
        <v>0</v>
      </c>
      <c r="P73" s="2">
        <v>11</v>
      </c>
      <c r="Q73" s="2">
        <v>7.45</v>
      </c>
      <c r="R73" s="2">
        <v>1709</v>
      </c>
      <c r="S73" s="3">
        <f t="shared" si="8"/>
        <v>18.094890666666668</v>
      </c>
      <c r="T73" s="3">
        <f t="shared" si="9"/>
        <v>819.6054426666667</v>
      </c>
      <c r="U73" s="3">
        <f t="shared" si="10"/>
        <v>55.0785432552305</v>
      </c>
      <c r="V73" s="3">
        <f t="shared" si="11"/>
        <v>0.77499519588609189</v>
      </c>
      <c r="W73" s="3"/>
      <c r="X73" s="3"/>
    </row>
    <row r="74" spans="1:24" x14ac:dyDescent="0.2">
      <c r="A74" s="2">
        <v>2</v>
      </c>
      <c r="B74" s="2">
        <v>10.805999999999999</v>
      </c>
      <c r="C74" s="2">
        <v>53.552999999999997</v>
      </c>
      <c r="D74" s="2">
        <v>10</v>
      </c>
      <c r="E74" s="2">
        <v>143</v>
      </c>
      <c r="F74" s="2">
        <v>578.71699999999998</v>
      </c>
      <c r="G74" s="2">
        <v>132759</v>
      </c>
      <c r="H74" s="3">
        <f>AVERAGE(B84:B86)</f>
        <v>13.677666666666667</v>
      </c>
      <c r="I74" s="3">
        <f>AVERAGE(F84:F86)</f>
        <v>825.29133333333345</v>
      </c>
      <c r="J74" s="2"/>
      <c r="K74" s="2"/>
      <c r="L74" s="2">
        <v>6</v>
      </c>
      <c r="M74" s="2">
        <v>4.3330000000000002</v>
      </c>
      <c r="N74" s="2">
        <v>0.88400000000000001</v>
      </c>
      <c r="O74" s="2">
        <v>0</v>
      </c>
      <c r="P74" s="2">
        <v>7</v>
      </c>
      <c r="Q74" s="2">
        <v>3.8319999999999999</v>
      </c>
      <c r="R74" s="2">
        <v>879</v>
      </c>
      <c r="S74" s="3">
        <f t="shared" si="8"/>
        <v>12.091057333333334</v>
      </c>
      <c r="T74" s="3">
        <f t="shared" si="9"/>
        <v>813.20027600000014</v>
      </c>
      <c r="U74" s="3">
        <f t="shared" si="10"/>
        <v>59.454605512636178</v>
      </c>
      <c r="V74" s="3">
        <f t="shared" si="11"/>
        <v>0.83656957723223946</v>
      </c>
      <c r="W74" s="3"/>
      <c r="X74" s="3"/>
    </row>
    <row r="75" spans="1:24" x14ac:dyDescent="0.2">
      <c r="A75" s="2">
        <v>3</v>
      </c>
      <c r="B75" s="2">
        <v>8.7750000000000004</v>
      </c>
      <c r="C75" s="2">
        <v>80.370999999999995</v>
      </c>
      <c r="D75" s="2">
        <v>19</v>
      </c>
      <c r="E75" s="2">
        <v>146</v>
      </c>
      <c r="F75" s="2">
        <v>705.255</v>
      </c>
      <c r="G75" s="2">
        <v>161787</v>
      </c>
      <c r="H75" s="3">
        <f>AVERAGE(B87:B89)</f>
        <v>13.426</v>
      </c>
      <c r="I75" s="3">
        <f>AVERAGE(F87:F89)</f>
        <v>785.40066666666678</v>
      </c>
      <c r="J75" s="2"/>
      <c r="K75" s="2"/>
      <c r="L75" s="2">
        <v>7</v>
      </c>
      <c r="M75" s="2">
        <v>3.3130000000000002</v>
      </c>
      <c r="N75" s="2">
        <v>0.42</v>
      </c>
      <c r="O75" s="2">
        <v>0</v>
      </c>
      <c r="P75" s="2">
        <v>7</v>
      </c>
      <c r="Q75" s="2">
        <v>1.391</v>
      </c>
      <c r="R75" s="2">
        <v>319</v>
      </c>
      <c r="S75" s="3">
        <f t="shared" si="8"/>
        <v>5.6389199999999997</v>
      </c>
      <c r="T75" s="3">
        <f t="shared" si="9"/>
        <v>779.7617466666668</v>
      </c>
      <c r="U75" s="3">
        <f t="shared" si="10"/>
        <v>58.07848552559711</v>
      </c>
      <c r="V75" s="3">
        <f t="shared" si="11"/>
        <v>0.81720656732153651</v>
      </c>
      <c r="W75" s="3"/>
      <c r="X75" s="3"/>
    </row>
    <row r="76" spans="1:24" x14ac:dyDescent="0.2">
      <c r="A76" s="2">
        <v>3</v>
      </c>
      <c r="B76" s="2">
        <v>10.125999999999999</v>
      </c>
      <c r="C76" s="2">
        <v>43.981000000000002</v>
      </c>
      <c r="D76" s="2">
        <v>12</v>
      </c>
      <c r="E76" s="2">
        <v>136</v>
      </c>
      <c r="F76" s="2">
        <v>445.36200000000002</v>
      </c>
      <c r="G76" s="2">
        <v>102167</v>
      </c>
      <c r="H76" s="3">
        <f>AVERAGE(B90:B92)</f>
        <v>9.7846666666666664</v>
      </c>
      <c r="I76" s="3">
        <f>AVERAGE(F90:F92)</f>
        <v>588.30566666666675</v>
      </c>
      <c r="J76" s="2"/>
      <c r="K76" s="2"/>
      <c r="L76" s="2">
        <v>8</v>
      </c>
      <c r="M76" s="2">
        <v>8.2170000000000005</v>
      </c>
      <c r="N76" s="2">
        <v>1.268</v>
      </c>
      <c r="O76" s="2">
        <v>0</v>
      </c>
      <c r="P76" s="2">
        <v>9</v>
      </c>
      <c r="Q76" s="2">
        <v>10.417999999999999</v>
      </c>
      <c r="R76" s="2">
        <v>2390</v>
      </c>
      <c r="S76" s="3">
        <f t="shared" si="8"/>
        <v>12.406957333333333</v>
      </c>
      <c r="T76" s="3">
        <f t="shared" si="9"/>
        <v>575.89870933333339</v>
      </c>
      <c r="U76" s="3">
        <f t="shared" si="10"/>
        <v>58.857264018532405</v>
      </c>
      <c r="V76" s="3">
        <f t="shared" si="11"/>
        <v>0.82816454759867375</v>
      </c>
      <c r="W76" s="3"/>
      <c r="X76" s="3"/>
    </row>
    <row r="77" spans="1:24" x14ac:dyDescent="0.2">
      <c r="A77" s="2">
        <v>3</v>
      </c>
      <c r="B77" s="2">
        <v>9.8870000000000005</v>
      </c>
      <c r="C77" s="2">
        <v>38.19</v>
      </c>
      <c r="D77" s="2">
        <v>9</v>
      </c>
      <c r="E77" s="2">
        <v>84</v>
      </c>
      <c r="F77" s="2">
        <v>377.57299999999998</v>
      </c>
      <c r="G77" s="2">
        <v>86616</v>
      </c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3"/>
      <c r="T77" s="2" t="s">
        <v>16</v>
      </c>
      <c r="U77" s="2">
        <f>AVERAGE(U69:U76)</f>
        <v>58.953690491652544</v>
      </c>
      <c r="V77" s="2">
        <f>AVERAGE(V69:V76)</f>
        <v>0.82952133826537777</v>
      </c>
      <c r="W77" s="3"/>
      <c r="X77" s="3"/>
    </row>
    <row r="78" spans="1:24" x14ac:dyDescent="0.2">
      <c r="A78" s="2">
        <v>4</v>
      </c>
      <c r="B78" s="2">
        <v>15.196</v>
      </c>
      <c r="C78" s="2">
        <v>79.418000000000006</v>
      </c>
      <c r="D78" s="2">
        <v>13</v>
      </c>
      <c r="E78" s="2">
        <v>144</v>
      </c>
      <c r="F78" s="2">
        <v>1206.8409999999999</v>
      </c>
      <c r="G78" s="2">
        <v>276852</v>
      </c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3"/>
      <c r="T78" s="2" t="s">
        <v>17</v>
      </c>
      <c r="U78" s="2">
        <f>STDEV(U69:U76)</f>
        <v>5.9511347168571564</v>
      </c>
      <c r="V78" s="3"/>
      <c r="W78" s="3"/>
      <c r="X78" s="3"/>
    </row>
    <row r="79" spans="1:24" x14ac:dyDescent="0.2">
      <c r="A79" s="2">
        <v>4</v>
      </c>
      <c r="B79" s="2">
        <v>11.734999999999999</v>
      </c>
      <c r="C79" s="2">
        <v>35.457999999999998</v>
      </c>
      <c r="D79" s="2">
        <v>9</v>
      </c>
      <c r="E79" s="2">
        <v>98</v>
      </c>
      <c r="F79" s="2">
        <v>416.09899999999999</v>
      </c>
      <c r="G79" s="2">
        <v>95454</v>
      </c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3"/>
      <c r="T79" s="2" t="s">
        <v>18</v>
      </c>
      <c r="U79" s="2">
        <f>U78/SQRT(10)</f>
        <v>1.8819140367769858</v>
      </c>
      <c r="V79" s="3"/>
      <c r="W79" s="3"/>
      <c r="X79" s="3"/>
    </row>
    <row r="80" spans="1:24" x14ac:dyDescent="0.2">
      <c r="A80" s="2">
        <v>4</v>
      </c>
      <c r="B80" s="2">
        <v>13.648999999999999</v>
      </c>
      <c r="C80" s="2">
        <v>49.813000000000002</v>
      </c>
      <c r="D80" s="2">
        <v>6</v>
      </c>
      <c r="E80" s="2">
        <v>100</v>
      </c>
      <c r="F80" s="2">
        <v>679.87099999999998</v>
      </c>
      <c r="G80" s="2">
        <v>155964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3"/>
      <c r="U80" s="3"/>
      <c r="V80" s="2"/>
      <c r="W80" s="3"/>
      <c r="X80" s="3"/>
    </row>
    <row r="81" spans="1:24" x14ac:dyDescent="0.2">
      <c r="A81" s="2">
        <v>5</v>
      </c>
      <c r="B81" s="2">
        <v>16.539000000000001</v>
      </c>
      <c r="C81" s="2">
        <v>80.355000000000004</v>
      </c>
      <c r="D81" s="2">
        <v>5</v>
      </c>
      <c r="E81" s="2">
        <v>150</v>
      </c>
      <c r="F81" s="2">
        <v>1328.9670000000001</v>
      </c>
      <c r="G81" s="2">
        <v>304868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3"/>
      <c r="U81" s="3"/>
      <c r="V81" s="2"/>
      <c r="W81" s="3"/>
      <c r="X81" s="3"/>
    </row>
    <row r="82" spans="1:24" x14ac:dyDescent="0.2">
      <c r="A82" s="2">
        <v>5</v>
      </c>
      <c r="B82" s="2">
        <v>12.977</v>
      </c>
      <c r="C82" s="2">
        <v>37.256</v>
      </c>
      <c r="D82" s="2">
        <v>6</v>
      </c>
      <c r="E82" s="2">
        <v>113</v>
      </c>
      <c r="F82" s="2">
        <v>483.483</v>
      </c>
      <c r="G82" s="2">
        <v>110912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3"/>
      <c r="U82" s="3"/>
      <c r="V82" s="2"/>
      <c r="W82" s="3"/>
      <c r="X82" s="3"/>
    </row>
    <row r="83" spans="1:24" x14ac:dyDescent="0.2">
      <c r="A83" s="2">
        <v>5</v>
      </c>
      <c r="B83" s="2">
        <v>15.125999999999999</v>
      </c>
      <c r="C83" s="2">
        <v>46.32</v>
      </c>
      <c r="D83" s="2">
        <v>10</v>
      </c>
      <c r="E83" s="2">
        <v>122</v>
      </c>
      <c r="F83" s="2">
        <v>700.65099999999995</v>
      </c>
      <c r="G83" s="2">
        <v>160731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3"/>
      <c r="X83" s="3"/>
    </row>
    <row r="84" spans="1:24" x14ac:dyDescent="0.2">
      <c r="A84">
        <v>6</v>
      </c>
      <c r="B84">
        <v>14.137</v>
      </c>
      <c r="C84">
        <v>88</v>
      </c>
      <c r="D84">
        <v>24</v>
      </c>
      <c r="E84">
        <v>173</v>
      </c>
      <c r="F84">
        <v>1244.029</v>
      </c>
      <c r="G84">
        <v>285383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4" x14ac:dyDescent="0.2">
      <c r="A85">
        <v>6</v>
      </c>
      <c r="B85">
        <v>12.946999999999999</v>
      </c>
      <c r="C85">
        <v>44.591999999999999</v>
      </c>
      <c r="D85">
        <v>11</v>
      </c>
      <c r="E85">
        <v>129</v>
      </c>
      <c r="F85">
        <v>577.322</v>
      </c>
      <c r="G85">
        <v>132439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4" x14ac:dyDescent="0.2">
      <c r="A86">
        <v>6</v>
      </c>
      <c r="B86">
        <v>13.949</v>
      </c>
      <c r="C86">
        <v>46.921999999999997</v>
      </c>
      <c r="D86">
        <v>10</v>
      </c>
      <c r="E86">
        <v>112</v>
      </c>
      <c r="F86">
        <v>654.52300000000002</v>
      </c>
      <c r="G86">
        <v>150149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4" x14ac:dyDescent="0.2">
      <c r="A87">
        <v>7</v>
      </c>
      <c r="B87">
        <v>14.032</v>
      </c>
      <c r="C87">
        <v>75.975999999999999</v>
      </c>
      <c r="D87">
        <v>14</v>
      </c>
      <c r="E87">
        <v>132</v>
      </c>
      <c r="F87">
        <v>1066.1010000000001</v>
      </c>
      <c r="G87">
        <v>244566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4" x14ac:dyDescent="0.2">
      <c r="A88">
        <v>7</v>
      </c>
      <c r="B88">
        <v>11.194000000000001</v>
      </c>
      <c r="C88">
        <v>43.045999999999999</v>
      </c>
      <c r="D88">
        <v>6</v>
      </c>
      <c r="E88">
        <v>103</v>
      </c>
      <c r="F88">
        <v>481.87</v>
      </c>
      <c r="G88">
        <v>110542</v>
      </c>
      <c r="J88" s="5"/>
      <c r="K88" s="5"/>
    </row>
    <row r="89" spans="1:24" x14ac:dyDescent="0.2">
      <c r="A89">
        <v>7</v>
      </c>
      <c r="B89">
        <v>15.052</v>
      </c>
      <c r="C89">
        <v>53.695</v>
      </c>
      <c r="D89">
        <v>10</v>
      </c>
      <c r="E89">
        <v>118</v>
      </c>
      <c r="F89">
        <v>808.23099999999999</v>
      </c>
      <c r="G89">
        <v>185410</v>
      </c>
      <c r="J89" s="5"/>
      <c r="K89" s="5"/>
    </row>
    <row r="90" spans="1:24" x14ac:dyDescent="0.2">
      <c r="A90">
        <v>8</v>
      </c>
      <c r="B90">
        <v>9.0579999999999998</v>
      </c>
      <c r="C90">
        <v>87.962999999999994</v>
      </c>
      <c r="D90">
        <v>21</v>
      </c>
      <c r="E90">
        <v>166</v>
      </c>
      <c r="F90">
        <v>796.80100000000004</v>
      </c>
      <c r="G90">
        <v>182788</v>
      </c>
    </row>
    <row r="91" spans="1:24" x14ac:dyDescent="0.2">
      <c r="A91">
        <v>8</v>
      </c>
      <c r="B91">
        <v>8.67</v>
      </c>
      <c r="C91">
        <v>43.098999999999997</v>
      </c>
      <c r="D91">
        <v>5</v>
      </c>
      <c r="E91">
        <v>84</v>
      </c>
      <c r="F91">
        <v>373.68400000000003</v>
      </c>
      <c r="G91">
        <v>85724</v>
      </c>
    </row>
    <row r="92" spans="1:24" x14ac:dyDescent="0.2">
      <c r="A92">
        <v>8</v>
      </c>
      <c r="B92">
        <v>11.625999999999999</v>
      </c>
      <c r="C92">
        <v>51.13</v>
      </c>
      <c r="D92">
        <v>4</v>
      </c>
      <c r="E92">
        <v>128</v>
      </c>
      <c r="F92">
        <v>594.43200000000002</v>
      </c>
      <c r="G92">
        <v>136364</v>
      </c>
    </row>
    <row r="96" spans="1:24" x14ac:dyDescent="0.2">
      <c r="A96" s="6" t="s">
        <v>21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x14ac:dyDescent="0.2">
      <c r="A97" s="6" t="s">
        <v>1</v>
      </c>
      <c r="B97" s="6"/>
      <c r="C97" s="6"/>
      <c r="D97" s="6"/>
      <c r="E97" s="7"/>
      <c r="F97" s="7"/>
      <c r="G97" s="7"/>
      <c r="H97" s="7"/>
      <c r="I97" s="7"/>
      <c r="J97" s="7"/>
      <c r="K97" s="5"/>
      <c r="L97" s="1" t="s">
        <v>2</v>
      </c>
      <c r="M97" s="1"/>
      <c r="N97" s="1"/>
      <c r="O97" s="1"/>
      <c r="P97" s="1"/>
      <c r="Q97" s="1"/>
      <c r="R97" s="1"/>
      <c r="S97" s="2"/>
      <c r="T97" s="2"/>
      <c r="U97" s="2"/>
      <c r="V97" s="2"/>
    </row>
    <row r="98" spans="1:22" x14ac:dyDescent="0.2">
      <c r="A98" s="5" t="s">
        <v>3</v>
      </c>
      <c r="B98" s="5" t="s">
        <v>4</v>
      </c>
      <c r="C98" s="5" t="s">
        <v>5</v>
      </c>
      <c r="D98" s="5" t="s">
        <v>6</v>
      </c>
      <c r="E98" s="5" t="s">
        <v>7</v>
      </c>
      <c r="F98" s="5" t="s">
        <v>8</v>
      </c>
      <c r="G98" s="5" t="s">
        <v>9</v>
      </c>
      <c r="H98" s="5" t="s">
        <v>10</v>
      </c>
      <c r="I98" s="5" t="s">
        <v>11</v>
      </c>
      <c r="J98" s="5"/>
      <c r="K98" s="5"/>
      <c r="L98" s="2" t="s">
        <v>3</v>
      </c>
      <c r="M98" s="2" t="s">
        <v>4</v>
      </c>
      <c r="N98" s="2" t="s">
        <v>5</v>
      </c>
      <c r="O98" s="2" t="s">
        <v>6</v>
      </c>
      <c r="P98" s="2" t="s">
        <v>7</v>
      </c>
      <c r="Q98" s="2" t="s">
        <v>8</v>
      </c>
      <c r="R98" s="2" t="s">
        <v>9</v>
      </c>
      <c r="S98" s="2" t="s">
        <v>12</v>
      </c>
      <c r="T98" s="2" t="s">
        <v>13</v>
      </c>
      <c r="U98" s="2" t="s">
        <v>14</v>
      </c>
      <c r="V98" s="2" t="s">
        <v>15</v>
      </c>
    </row>
    <row r="99" spans="1:22" x14ac:dyDescent="0.2">
      <c r="A99" s="5">
        <v>1</v>
      </c>
      <c r="B99" s="5">
        <v>9.5380000000000003</v>
      </c>
      <c r="C99" s="5">
        <v>113.04300000000001</v>
      </c>
      <c r="D99" s="5">
        <v>38</v>
      </c>
      <c r="E99" s="5">
        <v>194</v>
      </c>
      <c r="F99" s="5">
        <v>1078.18</v>
      </c>
      <c r="G99" s="5">
        <v>247337</v>
      </c>
      <c r="H99">
        <f>AVERAGE(B99:B101)</f>
        <v>10.194666666666668</v>
      </c>
      <c r="I99">
        <f>AVERAGE(F99:F101)</f>
        <v>732.47299999999996</v>
      </c>
      <c r="J99" s="5"/>
      <c r="K99" s="5"/>
      <c r="L99" s="2">
        <v>1</v>
      </c>
      <c r="M99" s="2">
        <v>3.7490000000000001</v>
      </c>
      <c r="N99" s="2">
        <v>1.5860000000000001</v>
      </c>
      <c r="O99" s="2">
        <v>0</v>
      </c>
      <c r="P99" s="2">
        <v>10</v>
      </c>
      <c r="Q99" s="2">
        <v>5.9459999999999997</v>
      </c>
      <c r="R99" s="2">
        <v>1364</v>
      </c>
      <c r="S99" s="3">
        <f t="shared" ref="S99:S106" si="12">N99*H99</f>
        <v>16.168741333333337</v>
      </c>
      <c r="T99" s="3">
        <f t="shared" ref="T99:T106" si="13">I99-S99</f>
        <v>716.30425866666667</v>
      </c>
      <c r="U99" s="3">
        <f t="shared" ref="U99:U106" si="14">T99/H99</f>
        <v>70.262646351033212</v>
      </c>
      <c r="V99" s="3">
        <f>U99/$U$14</f>
        <v>0.98864657912177201</v>
      </c>
    </row>
    <row r="100" spans="1:22" x14ac:dyDescent="0.2">
      <c r="A100" s="5">
        <v>1</v>
      </c>
      <c r="B100" s="5">
        <v>10.074</v>
      </c>
      <c r="C100" s="5">
        <v>48.363</v>
      </c>
      <c r="D100" s="5">
        <v>11</v>
      </c>
      <c r="E100" s="5">
        <v>97</v>
      </c>
      <c r="F100" s="5">
        <v>487.21</v>
      </c>
      <c r="G100" s="5">
        <v>111767</v>
      </c>
      <c r="H100">
        <f>AVERAGE(B102:B104)</f>
        <v>8.6980000000000004</v>
      </c>
      <c r="I100">
        <f>AVERAGE(F102:F104)</f>
        <v>502.03066666666672</v>
      </c>
      <c r="J100" s="5"/>
      <c r="K100" s="5"/>
      <c r="L100" s="2">
        <v>2</v>
      </c>
      <c r="M100" s="2">
        <v>17.062000000000001</v>
      </c>
      <c r="N100" s="2">
        <v>0.82599999999999996</v>
      </c>
      <c r="O100" s="2">
        <v>0</v>
      </c>
      <c r="P100" s="2">
        <v>10</v>
      </c>
      <c r="Q100" s="2">
        <v>14.089</v>
      </c>
      <c r="R100" s="2">
        <v>3232</v>
      </c>
      <c r="S100" s="3">
        <f t="shared" si="12"/>
        <v>7.1845480000000004</v>
      </c>
      <c r="T100" s="3">
        <f t="shared" si="13"/>
        <v>494.84611866666671</v>
      </c>
      <c r="U100" s="3">
        <f t="shared" si="14"/>
        <v>56.891942822104703</v>
      </c>
      <c r="V100" s="3">
        <f t="shared" ref="V100:V106" si="15">U100/$U$14</f>
        <v>0.800511047785751</v>
      </c>
    </row>
    <row r="101" spans="1:22" x14ac:dyDescent="0.2">
      <c r="A101" s="5">
        <v>1</v>
      </c>
      <c r="B101" s="5">
        <v>10.972</v>
      </c>
      <c r="C101" s="5">
        <v>57.603999999999999</v>
      </c>
      <c r="D101" s="5">
        <v>13</v>
      </c>
      <c r="E101" s="5">
        <v>104</v>
      </c>
      <c r="F101" s="5">
        <v>632.029</v>
      </c>
      <c r="G101" s="5">
        <v>144989</v>
      </c>
      <c r="H101">
        <f>AVERAGE(B105:B107)</f>
        <v>11.11</v>
      </c>
      <c r="I101">
        <f>AVERAGE(F105:F107)</f>
        <v>606.37</v>
      </c>
      <c r="J101" s="5"/>
      <c r="K101" s="5"/>
      <c r="L101" s="2">
        <v>3</v>
      </c>
      <c r="M101" s="2">
        <v>8.7710000000000008</v>
      </c>
      <c r="N101" s="2">
        <v>0.46899999999999997</v>
      </c>
      <c r="O101" s="2">
        <v>0</v>
      </c>
      <c r="P101" s="2">
        <v>6</v>
      </c>
      <c r="Q101" s="2">
        <v>4.1109999999999998</v>
      </c>
      <c r="R101" s="2">
        <v>943</v>
      </c>
      <c r="S101" s="3">
        <f t="shared" si="12"/>
        <v>5.2105899999999998</v>
      </c>
      <c r="T101" s="3">
        <f t="shared" si="13"/>
        <v>601.15940999999998</v>
      </c>
      <c r="U101" s="3">
        <f t="shared" si="14"/>
        <v>54.109757875787579</v>
      </c>
      <c r="V101" s="3">
        <f t="shared" si="15"/>
        <v>0.76136368040766378</v>
      </c>
    </row>
    <row r="102" spans="1:22" x14ac:dyDescent="0.2">
      <c r="A102" s="5">
        <v>2</v>
      </c>
      <c r="B102" s="5">
        <v>9.3979999999999997</v>
      </c>
      <c r="C102" s="5">
        <v>92.308000000000007</v>
      </c>
      <c r="D102" s="5">
        <v>12</v>
      </c>
      <c r="E102" s="5">
        <v>172</v>
      </c>
      <c r="F102" s="5">
        <v>867.54100000000005</v>
      </c>
      <c r="G102" s="5">
        <v>199016</v>
      </c>
      <c r="H102">
        <f>AVERAGE(B108:B110)</f>
        <v>7.8363333333333332</v>
      </c>
      <c r="I102">
        <f>AVERAGE(F108:F110)</f>
        <v>521.82133333333331</v>
      </c>
      <c r="J102" s="5"/>
      <c r="K102" s="5"/>
      <c r="L102" s="2">
        <v>4</v>
      </c>
      <c r="M102" s="2">
        <v>10.523</v>
      </c>
      <c r="N102" s="2">
        <v>0.67900000000000005</v>
      </c>
      <c r="O102" s="2">
        <v>0</v>
      </c>
      <c r="P102" s="2">
        <v>7</v>
      </c>
      <c r="Q102" s="2">
        <v>7.1449999999999996</v>
      </c>
      <c r="R102" s="2">
        <v>1639</v>
      </c>
      <c r="S102" s="3">
        <f t="shared" si="12"/>
        <v>5.3208703333333336</v>
      </c>
      <c r="T102" s="3">
        <f t="shared" si="13"/>
        <v>516.50046299999997</v>
      </c>
      <c r="U102" s="3">
        <f t="shared" si="14"/>
        <v>65.910986813560768</v>
      </c>
      <c r="V102" s="3">
        <f t="shared" si="15"/>
        <v>0.9274155618080967</v>
      </c>
    </row>
    <row r="103" spans="1:22" x14ac:dyDescent="0.2">
      <c r="A103" s="5">
        <v>2</v>
      </c>
      <c r="B103" s="5">
        <v>8.3260000000000005</v>
      </c>
      <c r="C103" s="5">
        <v>41.872</v>
      </c>
      <c r="D103" s="5">
        <v>9</v>
      </c>
      <c r="E103" s="5">
        <v>78</v>
      </c>
      <c r="F103" s="5">
        <v>348.62799999999999</v>
      </c>
      <c r="G103" s="5">
        <v>79976</v>
      </c>
      <c r="H103">
        <f>AVERAGE(B111:B113)</f>
        <v>16.426666666666666</v>
      </c>
      <c r="I103">
        <f>AVERAGE(F111:F113)</f>
        <v>1083.3296666666665</v>
      </c>
      <c r="J103" s="5"/>
      <c r="K103" s="5"/>
      <c r="L103" s="2">
        <v>5</v>
      </c>
      <c r="M103" s="2">
        <v>4.1760000000000002</v>
      </c>
      <c r="N103" s="2">
        <v>0.32</v>
      </c>
      <c r="O103" s="2">
        <v>0</v>
      </c>
      <c r="P103" s="2">
        <v>6</v>
      </c>
      <c r="Q103" s="2">
        <v>1.3380000000000001</v>
      </c>
      <c r="R103" s="2">
        <v>307</v>
      </c>
      <c r="S103" s="3">
        <f t="shared" si="12"/>
        <v>5.2565333333333335</v>
      </c>
      <c r="T103" s="3">
        <f t="shared" si="13"/>
        <v>1078.0731333333331</v>
      </c>
      <c r="U103" s="3">
        <f t="shared" si="14"/>
        <v>65.629452110389593</v>
      </c>
      <c r="V103" s="3">
        <f t="shared" si="15"/>
        <v>0.92345416360223254</v>
      </c>
    </row>
    <row r="104" spans="1:22" x14ac:dyDescent="0.2">
      <c r="A104" s="5">
        <v>2</v>
      </c>
      <c r="B104" s="5">
        <v>8.3699999999999992</v>
      </c>
      <c r="C104" s="5">
        <v>34.64</v>
      </c>
      <c r="D104" s="5">
        <v>9</v>
      </c>
      <c r="E104" s="5">
        <v>67</v>
      </c>
      <c r="F104" s="5">
        <v>289.923</v>
      </c>
      <c r="G104" s="5">
        <v>66509</v>
      </c>
      <c r="H104">
        <f>AVERAGE(B114:B116)</f>
        <v>12.041666666666666</v>
      </c>
      <c r="I104">
        <f>AVERAGE(F114:F116)</f>
        <v>986.71433333333334</v>
      </c>
      <c r="J104" s="5"/>
      <c r="K104" s="5"/>
      <c r="L104" s="2">
        <v>6</v>
      </c>
      <c r="M104" s="2">
        <v>12.345000000000001</v>
      </c>
      <c r="N104" s="2">
        <v>1.038</v>
      </c>
      <c r="O104" s="2">
        <v>0</v>
      </c>
      <c r="P104" s="2">
        <v>11</v>
      </c>
      <c r="Q104" s="2">
        <v>12.816000000000001</v>
      </c>
      <c r="R104" s="2">
        <v>2561</v>
      </c>
      <c r="S104" s="3">
        <f t="shared" si="12"/>
        <v>12.49925</v>
      </c>
      <c r="T104" s="3">
        <f t="shared" si="13"/>
        <v>974.21508333333338</v>
      </c>
      <c r="U104" s="3">
        <f t="shared" si="14"/>
        <v>80.903674740484433</v>
      </c>
      <c r="V104" s="3">
        <f t="shared" si="15"/>
        <v>1.1383735942844155</v>
      </c>
    </row>
    <row r="105" spans="1:22" x14ac:dyDescent="0.2">
      <c r="A105">
        <v>3</v>
      </c>
      <c r="B105">
        <v>9.6419999999999995</v>
      </c>
      <c r="C105">
        <v>80.338999999999999</v>
      </c>
      <c r="D105">
        <v>15</v>
      </c>
      <c r="E105">
        <v>155</v>
      </c>
      <c r="F105">
        <v>774.66099999999994</v>
      </c>
      <c r="G105">
        <v>177709</v>
      </c>
      <c r="H105">
        <f>AVERAGE(B117:B119)</f>
        <v>12.735666666666667</v>
      </c>
      <c r="I105">
        <f>AVERAGE(F117:F119)</f>
        <v>1099.6126666666667</v>
      </c>
      <c r="J105" s="5"/>
      <c r="K105" s="5"/>
      <c r="L105" s="2">
        <v>7</v>
      </c>
      <c r="M105" s="2">
        <v>3.234</v>
      </c>
      <c r="N105" s="2">
        <v>0.48699999999999999</v>
      </c>
      <c r="O105" s="2">
        <v>0</v>
      </c>
      <c r="P105" s="2">
        <v>7</v>
      </c>
      <c r="Q105" s="2">
        <v>1.5740000000000001</v>
      </c>
      <c r="R105" s="2">
        <v>361</v>
      </c>
      <c r="S105" s="3">
        <f t="shared" si="12"/>
        <v>6.202269666666667</v>
      </c>
      <c r="T105" s="3">
        <f t="shared" si="13"/>
        <v>1093.4103969999999</v>
      </c>
      <c r="U105" s="3">
        <f t="shared" si="14"/>
        <v>85.854194022037831</v>
      </c>
      <c r="V105" s="3">
        <f t="shared" si="15"/>
        <v>1.2080310041139866</v>
      </c>
    </row>
    <row r="106" spans="1:22" x14ac:dyDescent="0.2">
      <c r="A106">
        <v>3</v>
      </c>
      <c r="B106">
        <v>13.496</v>
      </c>
      <c r="C106">
        <v>41.649000000000001</v>
      </c>
      <c r="D106">
        <v>8</v>
      </c>
      <c r="E106">
        <v>93</v>
      </c>
      <c r="F106">
        <v>562.08699999999999</v>
      </c>
      <c r="G106">
        <v>128944</v>
      </c>
      <c r="H106">
        <f>AVERAGE(B120:B122)</f>
        <v>11.265333333333333</v>
      </c>
      <c r="I106">
        <f>AVERAGE(F120:F122)</f>
        <v>955.51066666666668</v>
      </c>
      <c r="J106" s="5"/>
      <c r="K106" s="5"/>
      <c r="L106" s="2">
        <v>8</v>
      </c>
      <c r="M106" s="2">
        <v>6.8529999999999998</v>
      </c>
      <c r="N106" s="2">
        <v>1.125</v>
      </c>
      <c r="O106" s="2">
        <v>0</v>
      </c>
      <c r="P106" s="2">
        <v>12</v>
      </c>
      <c r="Q106" s="2">
        <v>7.7069999999999999</v>
      </c>
      <c r="R106" s="2">
        <v>1768</v>
      </c>
      <c r="S106" s="3">
        <f t="shared" si="12"/>
        <v>12.673499999999999</v>
      </c>
      <c r="T106" s="3">
        <f t="shared" si="13"/>
        <v>942.83716666666669</v>
      </c>
      <c r="U106" s="3">
        <f t="shared" si="14"/>
        <v>83.693676766481246</v>
      </c>
      <c r="V106" s="3">
        <f t="shared" si="15"/>
        <v>1.1776309536637353</v>
      </c>
    </row>
    <row r="107" spans="1:22" x14ac:dyDescent="0.2">
      <c r="A107">
        <v>3</v>
      </c>
      <c r="B107">
        <v>10.192</v>
      </c>
      <c r="C107">
        <v>47.329000000000001</v>
      </c>
      <c r="D107">
        <v>17</v>
      </c>
      <c r="E107">
        <v>89</v>
      </c>
      <c r="F107">
        <v>482.36200000000002</v>
      </c>
      <c r="G107">
        <v>110655</v>
      </c>
      <c r="H107" s="5"/>
      <c r="I107" s="5"/>
      <c r="J107" s="5"/>
      <c r="K107" s="5"/>
      <c r="L107" s="2"/>
      <c r="M107" s="2"/>
      <c r="N107" s="2"/>
      <c r="O107" s="2"/>
      <c r="P107" s="2"/>
      <c r="Q107" s="2"/>
      <c r="R107" s="2"/>
      <c r="S107" s="2"/>
      <c r="T107" s="2" t="s">
        <v>16</v>
      </c>
      <c r="U107" s="2">
        <f>AVERAGE(U99:U106)</f>
        <v>70.407041437734932</v>
      </c>
      <c r="V107" s="2"/>
    </row>
    <row r="108" spans="1:22" x14ac:dyDescent="0.2">
      <c r="A108">
        <v>4</v>
      </c>
      <c r="B108">
        <v>8.0299999999999994</v>
      </c>
      <c r="C108">
        <v>96.519000000000005</v>
      </c>
      <c r="D108">
        <v>18</v>
      </c>
      <c r="E108">
        <v>185</v>
      </c>
      <c r="F108">
        <v>775.005</v>
      </c>
      <c r="G108">
        <v>177788</v>
      </c>
      <c r="H108" s="5"/>
      <c r="I108" s="5"/>
      <c r="J108" s="5"/>
      <c r="K108" s="5"/>
      <c r="L108" s="2"/>
      <c r="M108" s="2"/>
      <c r="N108" s="2"/>
      <c r="O108" s="2"/>
      <c r="P108" s="2"/>
      <c r="Q108" s="2"/>
      <c r="R108" s="2"/>
      <c r="S108" s="2"/>
      <c r="T108" s="2" t="s">
        <v>17</v>
      </c>
      <c r="U108" s="2">
        <f>STDEV(U99:U102)</f>
        <v>7.5662692905166322</v>
      </c>
      <c r="V108" s="2"/>
    </row>
    <row r="109" spans="1:22" x14ac:dyDescent="0.2">
      <c r="A109">
        <v>4</v>
      </c>
      <c r="B109">
        <v>8.0730000000000004</v>
      </c>
      <c r="C109">
        <v>46.427</v>
      </c>
      <c r="D109">
        <v>4</v>
      </c>
      <c r="E109">
        <v>111</v>
      </c>
      <c r="F109">
        <v>374.80900000000003</v>
      </c>
      <c r="G109">
        <v>85982</v>
      </c>
      <c r="H109" s="5"/>
      <c r="I109" s="5"/>
      <c r="J109" s="5"/>
      <c r="K109" s="5"/>
      <c r="L109" s="2"/>
      <c r="M109" s="2"/>
      <c r="N109" s="2"/>
      <c r="O109" s="2"/>
      <c r="P109" s="2"/>
      <c r="Q109" s="2"/>
      <c r="R109" s="2"/>
      <c r="S109" s="2"/>
      <c r="T109" s="2" t="s">
        <v>18</v>
      </c>
      <c r="U109" s="2">
        <f>U108/SQRT(9)</f>
        <v>2.5220897635055439</v>
      </c>
      <c r="V109" s="2"/>
    </row>
    <row r="110" spans="1:22" x14ac:dyDescent="0.2">
      <c r="A110">
        <v>4</v>
      </c>
      <c r="B110">
        <v>7.4059999999999997</v>
      </c>
      <c r="C110">
        <v>56.122</v>
      </c>
      <c r="D110">
        <v>19</v>
      </c>
      <c r="E110">
        <v>111</v>
      </c>
      <c r="F110">
        <v>415.65</v>
      </c>
      <c r="G110">
        <v>95351</v>
      </c>
      <c r="H110" s="5"/>
      <c r="I110" s="5"/>
      <c r="J110" s="5"/>
      <c r="K110" s="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">
      <c r="A111">
        <v>5</v>
      </c>
      <c r="B111">
        <v>15.728</v>
      </c>
      <c r="C111">
        <v>87.468000000000004</v>
      </c>
      <c r="D111">
        <v>15</v>
      </c>
      <c r="E111">
        <v>166</v>
      </c>
      <c r="F111">
        <v>1375.6880000000001</v>
      </c>
      <c r="G111">
        <v>315586</v>
      </c>
      <c r="H111" s="5"/>
      <c r="I111" s="5"/>
      <c r="J111" s="5"/>
      <c r="K111" s="5"/>
      <c r="L111" s="2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x14ac:dyDescent="0.2">
      <c r="A112">
        <v>5</v>
      </c>
      <c r="B112">
        <v>16.341999999999999</v>
      </c>
      <c r="C112">
        <v>51.188000000000002</v>
      </c>
      <c r="D112">
        <v>9</v>
      </c>
      <c r="E112">
        <v>137</v>
      </c>
      <c r="F112">
        <v>836.53899999999999</v>
      </c>
      <c r="G112">
        <v>191904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x14ac:dyDescent="0.2">
      <c r="A113">
        <v>5</v>
      </c>
      <c r="B113">
        <v>17.21</v>
      </c>
      <c r="C113">
        <v>60.3</v>
      </c>
      <c r="D113">
        <v>6</v>
      </c>
      <c r="E113">
        <v>118</v>
      </c>
      <c r="F113">
        <v>1037.7619999999999</v>
      </c>
      <c r="G113">
        <v>238065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x14ac:dyDescent="0.2">
      <c r="A114">
        <v>6</v>
      </c>
      <c r="B114">
        <v>11.97</v>
      </c>
      <c r="C114">
        <v>122.476</v>
      </c>
      <c r="D114">
        <v>15</v>
      </c>
      <c r="E114">
        <v>226</v>
      </c>
      <c r="F114">
        <v>1466.02</v>
      </c>
      <c r="G114">
        <v>292962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x14ac:dyDescent="0.2">
      <c r="A115">
        <v>6</v>
      </c>
      <c r="B115">
        <v>9.6479999999999997</v>
      </c>
      <c r="C115">
        <v>57.662999999999997</v>
      </c>
      <c r="D115">
        <v>17</v>
      </c>
      <c r="E115">
        <v>124</v>
      </c>
      <c r="F115">
        <v>556.33399999999995</v>
      </c>
      <c r="G115">
        <v>111175</v>
      </c>
      <c r="J115" s="5"/>
      <c r="K115" s="5"/>
    </row>
    <row r="116" spans="1:22" x14ac:dyDescent="0.2">
      <c r="A116">
        <v>6</v>
      </c>
      <c r="B116">
        <v>14.507</v>
      </c>
      <c r="C116">
        <v>64.644000000000005</v>
      </c>
      <c r="D116">
        <v>5</v>
      </c>
      <c r="E116">
        <v>140</v>
      </c>
      <c r="F116">
        <v>937.78899999999999</v>
      </c>
      <c r="G116">
        <v>187403</v>
      </c>
      <c r="J116" s="5"/>
      <c r="K116" s="5"/>
    </row>
    <row r="117" spans="1:22" x14ac:dyDescent="0.2">
      <c r="A117">
        <v>7</v>
      </c>
      <c r="B117">
        <v>10.757999999999999</v>
      </c>
      <c r="C117">
        <v>127.929</v>
      </c>
      <c r="D117">
        <v>11</v>
      </c>
      <c r="E117">
        <v>213</v>
      </c>
      <c r="F117">
        <v>1376.316</v>
      </c>
      <c r="G117">
        <v>315730</v>
      </c>
      <c r="J117" s="5"/>
      <c r="K117" s="5"/>
    </row>
    <row r="118" spans="1:22" x14ac:dyDescent="0.2">
      <c r="A118">
        <v>7</v>
      </c>
      <c r="B118">
        <v>13.526</v>
      </c>
      <c r="C118">
        <v>56.966999999999999</v>
      </c>
      <c r="D118">
        <v>8</v>
      </c>
      <c r="E118">
        <v>136</v>
      </c>
      <c r="F118">
        <v>770.55899999999997</v>
      </c>
      <c r="G118">
        <v>176768</v>
      </c>
      <c r="J118" s="5"/>
      <c r="K118" s="5"/>
    </row>
    <row r="119" spans="1:22" x14ac:dyDescent="0.2">
      <c r="A119">
        <v>7</v>
      </c>
      <c r="B119">
        <v>13.923</v>
      </c>
      <c r="C119">
        <v>82.736999999999995</v>
      </c>
      <c r="D119">
        <v>12</v>
      </c>
      <c r="E119">
        <v>154</v>
      </c>
      <c r="F119">
        <v>1151.963</v>
      </c>
      <c r="G119">
        <v>264263</v>
      </c>
      <c r="J119" s="5"/>
      <c r="K119" s="5"/>
    </row>
    <row r="120" spans="1:22" x14ac:dyDescent="0.2">
      <c r="A120">
        <v>8</v>
      </c>
      <c r="B120">
        <v>9.1189999999999998</v>
      </c>
      <c r="C120">
        <v>131.65100000000001</v>
      </c>
      <c r="D120">
        <v>53</v>
      </c>
      <c r="E120">
        <v>222</v>
      </c>
      <c r="F120">
        <v>1200.568</v>
      </c>
      <c r="G120">
        <v>275413</v>
      </c>
    </row>
    <row r="121" spans="1:22" x14ac:dyDescent="0.2">
      <c r="A121">
        <v>8</v>
      </c>
      <c r="B121">
        <v>11.180999999999999</v>
      </c>
      <c r="C121">
        <v>56.465000000000003</v>
      </c>
      <c r="D121">
        <v>16</v>
      </c>
      <c r="E121">
        <v>155</v>
      </c>
      <c r="F121">
        <v>631.34500000000003</v>
      </c>
      <c r="G121">
        <v>144832</v>
      </c>
    </row>
    <row r="122" spans="1:22" x14ac:dyDescent="0.2">
      <c r="A122">
        <v>8</v>
      </c>
      <c r="B122">
        <v>13.496</v>
      </c>
      <c r="C122">
        <v>76.661000000000001</v>
      </c>
      <c r="D122">
        <v>25</v>
      </c>
      <c r="E122">
        <v>155</v>
      </c>
      <c r="F122">
        <v>1034.6189999999999</v>
      </c>
      <c r="G122">
        <v>237344</v>
      </c>
    </row>
  </sheetData>
  <mergeCells count="12">
    <mergeCell ref="A66:L66"/>
    <mergeCell ref="A67:D67"/>
    <mergeCell ref="L67:R67"/>
    <mergeCell ref="A96:L96"/>
    <mergeCell ref="A97:D97"/>
    <mergeCell ref="L97:R97"/>
    <mergeCell ref="A3:L3"/>
    <mergeCell ref="A4:D4"/>
    <mergeCell ref="L4:R4"/>
    <mergeCell ref="A33:L33"/>
    <mergeCell ref="A34:D34"/>
    <mergeCell ref="L34:R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Fig7- fig supp 1C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2021-07-15T17:14:28Z</dcterms:created>
  <dcterms:modified xsi:type="dcterms:W3CDTF">2021-07-15T17:14:46Z</dcterms:modified>
</cp:coreProperties>
</file>