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1A" sheetId="1" r:id="rId1"/>
    <sheet name="1B" sheetId="2" r:id="rId2"/>
    <sheet name="S1A" sheetId="3" r:id="rId3"/>
  </sheets>
  <calcPr calcId="152511"/>
</workbook>
</file>

<file path=xl/calcChain.xml><?xml version="1.0" encoding="utf-8"?>
<calcChain xmlns="http://schemas.openxmlformats.org/spreadsheetml/2006/main">
  <c r="L62" i="2" l="1"/>
  <c r="M62" i="2"/>
  <c r="S62" i="2"/>
  <c r="R62" i="2"/>
  <c r="Q62" i="2"/>
  <c r="P62" i="2"/>
  <c r="O62" i="2"/>
  <c r="N62" i="2"/>
  <c r="B62" i="2"/>
  <c r="L61" i="2"/>
  <c r="M61" i="2"/>
  <c r="S61" i="2"/>
  <c r="R61" i="2"/>
  <c r="Q61" i="2"/>
  <c r="P61" i="2"/>
  <c r="O61" i="2"/>
  <c r="N61" i="2"/>
  <c r="B61" i="2"/>
  <c r="L60" i="2"/>
  <c r="M60" i="2"/>
  <c r="S60" i="2"/>
  <c r="R60" i="2"/>
  <c r="Q60" i="2"/>
  <c r="P60" i="2"/>
  <c r="O60" i="2"/>
  <c r="N60" i="2"/>
  <c r="B60" i="2"/>
  <c r="L59" i="2"/>
  <c r="M59" i="2"/>
  <c r="S59" i="2"/>
  <c r="R59" i="2"/>
  <c r="Q59" i="2"/>
  <c r="P59" i="2"/>
  <c r="O59" i="2"/>
  <c r="N59" i="2"/>
  <c r="B59" i="2"/>
  <c r="L58" i="2"/>
  <c r="M58" i="2"/>
  <c r="S58" i="2"/>
  <c r="R58" i="2"/>
  <c r="Q58" i="2"/>
  <c r="P58" i="2"/>
  <c r="O58" i="2"/>
  <c r="N58" i="2"/>
  <c r="B58" i="2"/>
  <c r="L57" i="2"/>
  <c r="M57" i="2"/>
  <c r="S57" i="2"/>
  <c r="R57" i="2"/>
  <c r="Q57" i="2"/>
  <c r="P57" i="2"/>
  <c r="O57" i="2"/>
  <c r="N57" i="2"/>
  <c r="B57" i="2"/>
  <c r="L56" i="2"/>
  <c r="M56" i="2"/>
  <c r="S56" i="2"/>
  <c r="R56" i="2"/>
  <c r="Q56" i="2"/>
  <c r="P56" i="2"/>
  <c r="O56" i="2"/>
  <c r="N56" i="2"/>
  <c r="B56" i="2"/>
  <c r="L55" i="2"/>
  <c r="M55" i="2"/>
  <c r="S55" i="2"/>
  <c r="R55" i="2"/>
  <c r="Q55" i="2"/>
  <c r="P55" i="2"/>
  <c r="O55" i="2"/>
  <c r="N55" i="2"/>
  <c r="L54" i="2"/>
  <c r="M54" i="2"/>
  <c r="S54" i="2"/>
  <c r="R54" i="2"/>
  <c r="Q54" i="2"/>
  <c r="P54" i="2"/>
  <c r="O54" i="2"/>
  <c r="N54" i="2"/>
  <c r="B54" i="2"/>
  <c r="L53" i="2"/>
  <c r="M53" i="2"/>
  <c r="S53" i="2"/>
  <c r="R53" i="2"/>
  <c r="Q53" i="2"/>
  <c r="P53" i="2"/>
  <c r="O53" i="2"/>
  <c r="N53" i="2"/>
  <c r="B53" i="2"/>
  <c r="L52" i="2"/>
  <c r="M52" i="2"/>
  <c r="S52" i="2"/>
  <c r="R52" i="2"/>
  <c r="Q52" i="2"/>
  <c r="P52" i="2"/>
  <c r="O52" i="2"/>
  <c r="N52" i="2"/>
  <c r="B52" i="2"/>
  <c r="L51" i="2"/>
  <c r="M51" i="2"/>
  <c r="S51" i="2"/>
  <c r="R51" i="2"/>
  <c r="Q51" i="2"/>
  <c r="P51" i="2"/>
  <c r="O51" i="2"/>
  <c r="N51" i="2"/>
  <c r="B51" i="2"/>
  <c r="L50" i="2"/>
  <c r="M50" i="2"/>
  <c r="S50" i="2"/>
  <c r="R50" i="2"/>
  <c r="Q50" i="2"/>
  <c r="P50" i="2"/>
  <c r="O50" i="2"/>
  <c r="N50" i="2"/>
  <c r="B50" i="2"/>
  <c r="L49" i="2"/>
  <c r="M49" i="2"/>
  <c r="S49" i="2"/>
  <c r="R49" i="2"/>
  <c r="Q49" i="2"/>
  <c r="P49" i="2"/>
  <c r="O49" i="2"/>
  <c r="N49" i="2"/>
  <c r="B49" i="2"/>
  <c r="L48" i="2"/>
  <c r="M48" i="2"/>
  <c r="S48" i="2"/>
  <c r="R48" i="2"/>
  <c r="Q48" i="2"/>
  <c r="P48" i="2"/>
  <c r="O48" i="2"/>
  <c r="N48" i="2"/>
  <c r="B48" i="2"/>
  <c r="L47" i="2"/>
  <c r="M47" i="2"/>
  <c r="S47" i="2"/>
  <c r="R47" i="2"/>
  <c r="Q47" i="2"/>
  <c r="P47" i="2"/>
  <c r="O47" i="2"/>
  <c r="N47" i="2"/>
  <c r="B47" i="2"/>
  <c r="L42" i="2"/>
  <c r="M42" i="2"/>
  <c r="S42" i="2"/>
  <c r="R42" i="2"/>
  <c r="Q42" i="2"/>
  <c r="P42" i="2"/>
  <c r="O42" i="2"/>
  <c r="N42" i="2"/>
  <c r="B42" i="2"/>
  <c r="L41" i="2"/>
  <c r="M41" i="2"/>
  <c r="S41" i="2"/>
  <c r="R41" i="2"/>
  <c r="Q41" i="2"/>
  <c r="P41" i="2"/>
  <c r="O41" i="2"/>
  <c r="N41" i="2"/>
  <c r="B41" i="2"/>
  <c r="L40" i="2"/>
  <c r="M40" i="2"/>
  <c r="S40" i="2"/>
  <c r="R40" i="2"/>
  <c r="Q40" i="2"/>
  <c r="P40" i="2"/>
  <c r="O40" i="2"/>
  <c r="N40" i="2"/>
  <c r="B40" i="2"/>
  <c r="L39" i="2"/>
  <c r="M39" i="2"/>
  <c r="S39" i="2"/>
  <c r="R39" i="2"/>
  <c r="Q39" i="2"/>
  <c r="P39" i="2"/>
  <c r="O39" i="2"/>
  <c r="N39" i="2"/>
  <c r="B39" i="2"/>
  <c r="L38" i="2"/>
  <c r="M38" i="2"/>
  <c r="S38" i="2"/>
  <c r="R38" i="2"/>
  <c r="Q38" i="2"/>
  <c r="P38" i="2"/>
  <c r="O38" i="2"/>
  <c r="N38" i="2"/>
  <c r="B38" i="2"/>
  <c r="L37" i="2"/>
  <c r="M37" i="2"/>
  <c r="S37" i="2"/>
  <c r="R37" i="2"/>
  <c r="Q37" i="2"/>
  <c r="P37" i="2"/>
  <c r="O37" i="2"/>
  <c r="N37" i="2"/>
  <c r="B37" i="2"/>
  <c r="L36" i="2"/>
  <c r="M36" i="2"/>
  <c r="S36" i="2"/>
  <c r="R36" i="2"/>
  <c r="Q36" i="2"/>
  <c r="P36" i="2"/>
  <c r="O36" i="2"/>
  <c r="N36" i="2"/>
  <c r="B36" i="2"/>
  <c r="L35" i="2"/>
  <c r="M35" i="2"/>
  <c r="S35" i="2"/>
  <c r="R35" i="2"/>
  <c r="Q35" i="2"/>
  <c r="P35" i="2"/>
  <c r="O35" i="2"/>
  <c r="N35" i="2"/>
  <c r="B35" i="2"/>
  <c r="L34" i="2"/>
  <c r="M34" i="2"/>
  <c r="S34" i="2"/>
  <c r="R34" i="2"/>
  <c r="Q34" i="2"/>
  <c r="P34" i="2"/>
  <c r="O34" i="2"/>
  <c r="N34" i="2"/>
  <c r="B34" i="2"/>
  <c r="L33" i="2"/>
  <c r="M33" i="2"/>
  <c r="S33" i="2"/>
  <c r="R33" i="2"/>
  <c r="Q33" i="2"/>
  <c r="P33" i="2"/>
  <c r="O33" i="2"/>
  <c r="N33" i="2"/>
  <c r="B33" i="2"/>
  <c r="L32" i="2"/>
  <c r="M32" i="2"/>
  <c r="S32" i="2"/>
  <c r="R32" i="2"/>
  <c r="Q32" i="2"/>
  <c r="P32" i="2"/>
  <c r="O32" i="2"/>
  <c r="N32" i="2"/>
  <c r="B32" i="2"/>
  <c r="L31" i="2"/>
  <c r="M31" i="2"/>
  <c r="S31" i="2"/>
  <c r="R31" i="2"/>
  <c r="Q31" i="2"/>
  <c r="P31" i="2"/>
  <c r="O31" i="2"/>
  <c r="N31" i="2"/>
  <c r="B31" i="2"/>
  <c r="L30" i="2"/>
  <c r="M30" i="2"/>
  <c r="S30" i="2"/>
  <c r="R30" i="2"/>
  <c r="Q30" i="2"/>
  <c r="P30" i="2"/>
  <c r="O30" i="2"/>
  <c r="N30" i="2"/>
  <c r="B30" i="2"/>
  <c r="L29" i="2"/>
  <c r="M29" i="2"/>
  <c r="S29" i="2"/>
  <c r="R29" i="2"/>
  <c r="Q29" i="2"/>
  <c r="P29" i="2"/>
  <c r="O29" i="2"/>
  <c r="N29" i="2"/>
  <c r="B29" i="2"/>
  <c r="L24" i="2"/>
  <c r="M24" i="2"/>
  <c r="S24" i="2"/>
  <c r="R24" i="2"/>
  <c r="Q24" i="2"/>
  <c r="P24" i="2"/>
  <c r="O24" i="2"/>
  <c r="N24" i="2"/>
  <c r="B24" i="2"/>
  <c r="L23" i="2"/>
  <c r="M23" i="2"/>
  <c r="S23" i="2"/>
  <c r="R23" i="2"/>
  <c r="Q23" i="2"/>
  <c r="P23" i="2"/>
  <c r="O23" i="2"/>
  <c r="N23" i="2"/>
  <c r="B23" i="2"/>
  <c r="L22" i="2"/>
  <c r="M22" i="2"/>
  <c r="S22" i="2"/>
  <c r="R22" i="2"/>
  <c r="Q22" i="2"/>
  <c r="P22" i="2"/>
  <c r="O22" i="2"/>
  <c r="N22" i="2"/>
  <c r="B22" i="2"/>
  <c r="L21" i="2"/>
  <c r="M21" i="2"/>
  <c r="S21" i="2"/>
  <c r="R21" i="2"/>
  <c r="Q21" i="2"/>
  <c r="P21" i="2"/>
  <c r="O21" i="2"/>
  <c r="N21" i="2"/>
  <c r="B21" i="2"/>
  <c r="L20" i="2"/>
  <c r="M20" i="2"/>
  <c r="S20" i="2"/>
  <c r="R20" i="2"/>
  <c r="Q20" i="2"/>
  <c r="P20" i="2"/>
  <c r="O20" i="2"/>
  <c r="N20" i="2"/>
  <c r="B20" i="2"/>
  <c r="L19" i="2"/>
  <c r="M19" i="2"/>
  <c r="S19" i="2"/>
  <c r="R19" i="2"/>
  <c r="Q19" i="2"/>
  <c r="P19" i="2"/>
  <c r="O19" i="2"/>
  <c r="N19" i="2"/>
  <c r="B19" i="2"/>
  <c r="L18" i="2"/>
  <c r="M18" i="2"/>
  <c r="S18" i="2"/>
  <c r="R18" i="2"/>
  <c r="Q18" i="2"/>
  <c r="P18" i="2"/>
  <c r="O18" i="2"/>
  <c r="N18" i="2"/>
  <c r="B18" i="2"/>
  <c r="L17" i="2"/>
  <c r="M17" i="2"/>
  <c r="S17" i="2"/>
  <c r="R17" i="2"/>
  <c r="Q17" i="2"/>
  <c r="P17" i="2"/>
  <c r="O17" i="2"/>
  <c r="N17" i="2"/>
  <c r="B17" i="2"/>
  <c r="L16" i="2"/>
  <c r="M16" i="2"/>
  <c r="S16" i="2"/>
  <c r="R16" i="2"/>
  <c r="Q16" i="2"/>
  <c r="P16" i="2"/>
  <c r="O16" i="2"/>
  <c r="N16" i="2"/>
  <c r="B16" i="2"/>
  <c r="L15" i="2"/>
  <c r="M15" i="2"/>
  <c r="S15" i="2"/>
  <c r="R15" i="2"/>
  <c r="Q15" i="2"/>
  <c r="P15" i="2"/>
  <c r="O15" i="2"/>
  <c r="N15" i="2"/>
  <c r="B15" i="2"/>
  <c r="L14" i="2"/>
  <c r="M14" i="2"/>
  <c r="S14" i="2"/>
  <c r="R14" i="2"/>
  <c r="Q14" i="2"/>
  <c r="P14" i="2"/>
  <c r="O14" i="2"/>
  <c r="N14" i="2"/>
  <c r="B14" i="2"/>
  <c r="L13" i="2"/>
  <c r="M13" i="2"/>
  <c r="S13" i="2"/>
  <c r="R13" i="2"/>
  <c r="Q13" i="2"/>
  <c r="P13" i="2"/>
  <c r="O13" i="2"/>
  <c r="N13" i="2"/>
  <c r="B13" i="2"/>
  <c r="L12" i="2"/>
  <c r="M12" i="2"/>
  <c r="S12" i="2"/>
  <c r="R12" i="2"/>
  <c r="Q12" i="2"/>
  <c r="P12" i="2"/>
  <c r="O12" i="2"/>
  <c r="N12" i="2"/>
  <c r="B12" i="2"/>
  <c r="L11" i="2"/>
  <c r="M11" i="2"/>
  <c r="S11" i="2"/>
  <c r="R11" i="2"/>
  <c r="Q11" i="2"/>
  <c r="P11" i="2"/>
  <c r="O11" i="2"/>
  <c r="N11" i="2"/>
  <c r="B11" i="2"/>
  <c r="L10" i="2"/>
  <c r="M10" i="2"/>
  <c r="S10" i="2"/>
  <c r="R10" i="2"/>
  <c r="Q10" i="2"/>
  <c r="P10" i="2"/>
  <c r="O10" i="2"/>
  <c r="N10" i="2"/>
  <c r="B10" i="2"/>
  <c r="L9" i="2"/>
  <c r="M9" i="2"/>
  <c r="S9" i="2"/>
  <c r="R9" i="2"/>
  <c r="Q9" i="2"/>
  <c r="P9" i="2"/>
  <c r="O9" i="2"/>
  <c r="N9" i="2"/>
  <c r="B9" i="2"/>
  <c r="L8" i="2"/>
  <c r="M8" i="2"/>
  <c r="S8" i="2"/>
  <c r="R8" i="2"/>
  <c r="Q8" i="2"/>
  <c r="P8" i="2"/>
  <c r="O8" i="2"/>
  <c r="N8" i="2"/>
  <c r="B8" i="2"/>
  <c r="L7" i="2"/>
  <c r="M7" i="2"/>
  <c r="S7" i="2"/>
  <c r="R7" i="2"/>
  <c r="Q7" i="2"/>
  <c r="P7" i="2"/>
  <c r="O7" i="2"/>
  <c r="N7" i="2"/>
  <c r="B7" i="2"/>
  <c r="L6" i="2"/>
  <c r="M6" i="2"/>
  <c r="S6" i="2"/>
  <c r="R6" i="2"/>
  <c r="Q6" i="2"/>
  <c r="P6" i="2"/>
  <c r="O6" i="2"/>
  <c r="N6" i="2"/>
  <c r="B6" i="2"/>
  <c r="L5" i="2"/>
  <c r="M5" i="2"/>
  <c r="S5" i="2"/>
  <c r="R5" i="2"/>
  <c r="Q5" i="2"/>
  <c r="P5" i="2"/>
  <c r="O5" i="2"/>
  <c r="N5" i="2"/>
  <c r="B5" i="2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<sst xmlns="http://schemas.openxmlformats.org/spreadsheetml/2006/main" count="187" uniqueCount="111">
  <si>
    <t>Figure 1A Source Data</t>
  </si>
  <si>
    <t>H661</t>
  </si>
  <si>
    <t>Capan-2</t>
  </si>
  <si>
    <t>H838</t>
  </si>
  <si>
    <t>OVCA420</t>
  </si>
  <si>
    <t>HCC827</t>
  </si>
  <si>
    <t>HCT116</t>
    <phoneticPr fontId="1" type="noConversion"/>
  </si>
  <si>
    <t>PC9</t>
  </si>
  <si>
    <t>H1975</t>
  </si>
  <si>
    <t>PANC-1</t>
  </si>
  <si>
    <t>HEY</t>
  </si>
  <si>
    <t>HEYA8</t>
  </si>
  <si>
    <t>H522</t>
  </si>
  <si>
    <t>STDEV</t>
    <phoneticPr fontId="1" type="noConversion"/>
  </si>
  <si>
    <t>Cell lines</t>
    <phoneticPr fontId="1" type="noConversion"/>
  </si>
  <si>
    <t>DLD-1</t>
    <phoneticPr fontId="1" type="noConversion"/>
  </si>
  <si>
    <t>AsPC-1</t>
    <phoneticPr fontId="1" type="noConversion"/>
  </si>
  <si>
    <t>PANC28</t>
    <phoneticPr fontId="1" type="noConversion"/>
  </si>
  <si>
    <t>OVCAR8</t>
    <phoneticPr fontId="1" type="noConversion"/>
  </si>
  <si>
    <t>HT-29</t>
    <phoneticPr fontId="1" type="noConversion"/>
  </si>
  <si>
    <t>HCT-8</t>
    <phoneticPr fontId="1" type="noConversion"/>
  </si>
  <si>
    <t>ES-2</t>
    <phoneticPr fontId="1" type="noConversion"/>
  </si>
  <si>
    <t>LoVo</t>
    <phoneticPr fontId="1" type="noConversion"/>
  </si>
  <si>
    <t>MIA PaCa-2</t>
    <phoneticPr fontId="1" type="noConversion"/>
  </si>
  <si>
    <t>Mean</t>
    <phoneticPr fontId="1" type="noConversion"/>
  </si>
  <si>
    <t>Exp #1</t>
  </si>
  <si>
    <t>Exp #2</t>
    <phoneticPr fontId="1" type="noConversion"/>
  </si>
  <si>
    <t>Exp #3</t>
    <phoneticPr fontId="1" type="noConversion"/>
  </si>
  <si>
    <t>External Database</t>
  </si>
  <si>
    <t>Normalized Log2 CPM</t>
  </si>
  <si>
    <t>Probe Set ID</t>
  </si>
  <si>
    <t>GeneSymbol</t>
  </si>
  <si>
    <t>Capan-2-Ctrl-1</t>
  </si>
  <si>
    <t>Capan-2-Ctrl-2</t>
  </si>
  <si>
    <t>Capan-2-Ctrl-3</t>
  </si>
  <si>
    <t>Mean</t>
    <phoneticPr fontId="9" type="noConversion"/>
  </si>
  <si>
    <t>ATR</t>
  </si>
  <si>
    <t>BAG1</t>
  </si>
  <si>
    <t>CDKN1B</t>
  </si>
  <si>
    <t>CHEK1</t>
  </si>
  <si>
    <t>CXCR4</t>
  </si>
  <si>
    <t>DOCK9</t>
  </si>
  <si>
    <t>EIF4E</t>
  </si>
  <si>
    <t>EP300</t>
  </si>
  <si>
    <t>ERG</t>
  </si>
  <si>
    <t>MYC</t>
  </si>
  <si>
    <t>NOTCH2</t>
  </si>
  <si>
    <t>PIM1</t>
  </si>
  <si>
    <t>RB1</t>
  </si>
  <si>
    <t>XBP1</t>
  </si>
  <si>
    <t>BRAF</t>
  </si>
  <si>
    <t>SYK</t>
  </si>
  <si>
    <t>MERTK</t>
  </si>
  <si>
    <t>BANK1</t>
  </si>
  <si>
    <t>HSF1</t>
  </si>
  <si>
    <t>BCL6</t>
  </si>
  <si>
    <t>Capan-2</t>
    <phoneticPr fontId="1" type="noConversion"/>
  </si>
  <si>
    <t>H661</t>
    <phoneticPr fontId="1" type="noConversion"/>
  </si>
  <si>
    <t>H661-Ctrl-1</t>
  </si>
  <si>
    <t>H661-Ctrl-2</t>
  </si>
  <si>
    <t>H661-Ctrl-3</t>
  </si>
  <si>
    <t>mean</t>
  </si>
  <si>
    <t>stdev</t>
  </si>
  <si>
    <t>CDKN2C</t>
  </si>
  <si>
    <t>RHOH</t>
  </si>
  <si>
    <t>ZEB2</t>
  </si>
  <si>
    <t>BLK</t>
  </si>
  <si>
    <t>PC9-Ctrl-1</t>
  </si>
  <si>
    <t>PC9-Ctrl-2</t>
  </si>
  <si>
    <t>PC9-Ctrl-3</t>
  </si>
  <si>
    <t>DUSP5</t>
  </si>
  <si>
    <t>MCL1</t>
  </si>
  <si>
    <t>AXL</t>
  </si>
  <si>
    <t>PRDM1</t>
  </si>
  <si>
    <t>CDKN1A</t>
  </si>
  <si>
    <t>GADD45A</t>
  </si>
  <si>
    <t>NCOR1</t>
  </si>
  <si>
    <t>TNFAIP3</t>
  </si>
  <si>
    <t>Figure S1A Source Data</t>
    <phoneticPr fontId="1" type="noConversion"/>
  </si>
  <si>
    <t>HCT116</t>
  </si>
  <si>
    <t>Expression Z Scores</t>
    <phoneticPr fontId="1" type="noConversion"/>
  </si>
  <si>
    <t>OVCAR8</t>
    <phoneticPr fontId="1" type="noConversion"/>
  </si>
  <si>
    <t>HCT-8</t>
    <phoneticPr fontId="1" type="noConversion"/>
  </si>
  <si>
    <t>PANC28</t>
    <phoneticPr fontId="1" type="noConversion"/>
  </si>
  <si>
    <t>BxPC-3</t>
    <phoneticPr fontId="1" type="noConversion"/>
  </si>
  <si>
    <t>Figure 1B Source Data</t>
    <phoneticPr fontId="9" type="noConversion"/>
  </si>
  <si>
    <t>Expression Z Scores</t>
    <phoneticPr fontId="1" type="noConversion"/>
  </si>
  <si>
    <t>Fold Change</t>
  </si>
  <si>
    <t>P-value</t>
  </si>
  <si>
    <t>FDR</t>
  </si>
  <si>
    <t>STDEV</t>
    <phoneticPr fontId="9" type="noConversion"/>
  </si>
  <si>
    <t>PC9</t>
    <phoneticPr fontId="1" type="noConversion"/>
  </si>
  <si>
    <t>Mean</t>
    <phoneticPr fontId="9" type="noConversion"/>
  </si>
  <si>
    <t>STDEV</t>
    <phoneticPr fontId="9" type="noConversion"/>
  </si>
  <si>
    <t>BxPC-3</t>
    <phoneticPr fontId="1" type="noConversion"/>
  </si>
  <si>
    <r>
      <t>ETO IC</t>
    </r>
    <r>
      <rPr>
        <vertAlign val="subscript"/>
        <sz val="10"/>
        <color rgb="FF000000"/>
        <rFont val="Arial"/>
        <family val="2"/>
      </rPr>
      <t>50</t>
    </r>
    <r>
      <rPr>
        <sz val="10"/>
        <color rgb="FF000000"/>
        <rFont val="Arial"/>
        <family val="2"/>
      </rPr>
      <t xml:space="preserve"> (μM)</t>
    </r>
    <phoneticPr fontId="1" type="noConversion"/>
  </si>
  <si>
    <r>
      <t>ADR IC</t>
    </r>
    <r>
      <rPr>
        <vertAlign val="subscript"/>
        <sz val="10"/>
        <color rgb="FF000000"/>
        <rFont val="Arial"/>
        <family val="2"/>
      </rPr>
      <t>50</t>
    </r>
    <r>
      <rPr>
        <sz val="10"/>
        <color rgb="FF000000"/>
        <rFont val="Arial"/>
        <family val="2"/>
      </rPr>
      <t xml:space="preserve"> (μM)</t>
    </r>
    <phoneticPr fontId="1" type="noConversion"/>
  </si>
  <si>
    <t>Gene</t>
    <phoneticPr fontId="1" type="noConversion"/>
  </si>
  <si>
    <t>Gene</t>
    <phoneticPr fontId="1" type="noConversion"/>
  </si>
  <si>
    <t>Capan-2-ETO vs Capan-2-Ctrl (moderated t-test)</t>
  </si>
  <si>
    <t>Capan-2-ETO-1</t>
  </si>
  <si>
    <t>Capan-2-ETO-2</t>
  </si>
  <si>
    <t>Capan-2-ETO-3</t>
  </si>
  <si>
    <t>H661-ETO vs H661-Ctrl (moderated t-test)</t>
  </si>
  <si>
    <t>H661-ETO-1</t>
  </si>
  <si>
    <t>H661-ETO-2</t>
  </si>
  <si>
    <t>H661-ETO-3</t>
  </si>
  <si>
    <t>PC9-ETO vs PC9-Ctrl (moderated t-test)</t>
  </si>
  <si>
    <t>PC9-ETO-1</t>
  </si>
  <si>
    <t>PC9-ETO-2</t>
  </si>
  <si>
    <t>PC9-ETO-3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</si>
</sst>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11"/>
      <color theme="1"/>
      <name val="Arial"/>
      <family val="2"/>
    </font>
    <font>
      <sz val="10"/>
      <color theme="1"/>
      <name val="宋体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Times New Roman"/>
      <family val="1"/>
    </font>
    <font>
      <sz val="6"/>
      <color theme="1"/>
      <name val="Arial"/>
      <family val="2"/>
    </font>
    <font>
      <vertAlign val="subscript"/>
      <sz val="10"/>
      <color rgb="FF000000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/>
    <xf numFmtId="177" fontId="5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ont="1"/>
    <xf numFmtId="176" fontId="5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0" xfId="0" applyFont="1"/>
    <xf numFmtId="0" fontId="8" fillId="0" borderId="0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176" fontId="5" fillId="0" borderId="3" xfId="0" applyNumberFormat="1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left" vertical="center" wrapText="1"/>
    </xf>
    <xf numFmtId="176" fontId="5" fillId="0" borderId="6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176" fontId="5" fillId="0" borderId="8" xfId="0" applyNumberFormat="1" applyFont="1" applyFill="1" applyBorder="1" applyAlignment="1">
      <alignment horizontal="left" vertical="center" wrapText="1"/>
    </xf>
    <xf numFmtId="176" fontId="6" fillId="0" borderId="8" xfId="0" applyNumberFormat="1" applyFont="1" applyFill="1" applyBorder="1" applyAlignment="1">
      <alignment horizontal="left" vertical="center" wrapText="1"/>
    </xf>
    <xf numFmtId="176" fontId="6" fillId="0" borderId="9" xfId="0" applyNumberFormat="1" applyFont="1" applyFill="1" applyBorder="1" applyAlignment="1">
      <alignment horizontal="left" vertical="center" wrapText="1"/>
    </xf>
    <xf numFmtId="177" fontId="5" fillId="0" borderId="3" xfId="0" applyNumberFormat="1" applyFont="1" applyFill="1" applyBorder="1" applyAlignment="1">
      <alignment horizontal="left" vertical="center" wrapText="1"/>
    </xf>
    <xf numFmtId="177" fontId="6" fillId="0" borderId="3" xfId="0" applyNumberFormat="1" applyFont="1" applyFill="1" applyBorder="1" applyAlignment="1">
      <alignment horizontal="left" vertical="center"/>
    </xf>
    <xf numFmtId="177" fontId="5" fillId="0" borderId="4" xfId="0" applyNumberFormat="1" applyFont="1" applyFill="1" applyBorder="1" applyAlignment="1">
      <alignment horizontal="left" vertical="center" wrapText="1"/>
    </xf>
    <xf numFmtId="177" fontId="5" fillId="0" borderId="6" xfId="0" applyNumberFormat="1" applyFont="1" applyFill="1" applyBorder="1" applyAlignment="1">
      <alignment horizontal="left" vertical="center" wrapText="1"/>
    </xf>
    <xf numFmtId="177" fontId="6" fillId="0" borderId="6" xfId="0" applyNumberFormat="1" applyFont="1" applyFill="1" applyBorder="1" applyAlignment="1">
      <alignment horizontal="left" vertical="center" wrapText="1"/>
    </xf>
    <xf numFmtId="177" fontId="6" fillId="0" borderId="8" xfId="0" applyNumberFormat="1" applyFont="1" applyFill="1" applyBorder="1" applyAlignment="1">
      <alignment horizontal="left" vertical="center" wrapText="1"/>
    </xf>
    <xf numFmtId="177" fontId="6" fillId="0" borderId="9" xfId="0" applyNumberFormat="1" applyFont="1" applyFill="1" applyBorder="1" applyAlignment="1">
      <alignment horizontal="left" vertical="center" wrapText="1"/>
    </xf>
    <xf numFmtId="176" fontId="5" fillId="0" borderId="5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zoomScale="85" zoomScaleNormal="85" workbookViewId="0">
      <selection activeCell="B19" sqref="B19"/>
    </sheetView>
  </sheetViews>
  <sheetFormatPr defaultRowHeight="14.4" x14ac:dyDescent="0.25"/>
  <cols>
    <col min="1" max="1" width="9.88671875" style="1" customWidth="1"/>
    <col min="2" max="2" width="11.88671875" style="1" customWidth="1"/>
    <col min="3" max="20" width="8.88671875" style="1"/>
    <col min="21" max="21" width="13.88671875" style="1" customWidth="1"/>
    <col min="22" max="16384" width="8.88671875" style="1"/>
  </cols>
  <sheetData>
    <row r="1" spans="1:24" s="3" customFormat="1" ht="15" customHeight="1" thickBot="1" x14ac:dyDescent="0.3">
      <c r="A1" s="15" t="s">
        <v>0</v>
      </c>
      <c r="B1" s="5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s="2" customFormat="1" x14ac:dyDescent="0.25">
      <c r="A2" s="22"/>
      <c r="B2" s="23" t="s">
        <v>14</v>
      </c>
      <c r="C2" s="23" t="s">
        <v>1</v>
      </c>
      <c r="D2" s="23" t="s">
        <v>2</v>
      </c>
      <c r="E2" s="23" t="s">
        <v>3</v>
      </c>
      <c r="F2" s="23" t="s">
        <v>15</v>
      </c>
      <c r="G2" s="23" t="s">
        <v>16</v>
      </c>
      <c r="H2" s="24" t="s">
        <v>4</v>
      </c>
      <c r="I2" s="23" t="s">
        <v>17</v>
      </c>
      <c r="J2" s="23" t="s">
        <v>5</v>
      </c>
      <c r="K2" s="24" t="s">
        <v>18</v>
      </c>
      <c r="L2" s="23" t="s">
        <v>6</v>
      </c>
      <c r="M2" s="23" t="s">
        <v>19</v>
      </c>
      <c r="N2" s="23" t="s">
        <v>7</v>
      </c>
      <c r="O2" s="23" t="s">
        <v>8</v>
      </c>
      <c r="P2" s="23" t="s">
        <v>20</v>
      </c>
      <c r="Q2" s="24" t="s">
        <v>21</v>
      </c>
      <c r="R2" s="23" t="s">
        <v>22</v>
      </c>
      <c r="S2" s="23" t="s">
        <v>94</v>
      </c>
      <c r="T2" s="23" t="s">
        <v>9</v>
      </c>
      <c r="U2" s="23" t="s">
        <v>23</v>
      </c>
      <c r="V2" s="24" t="s">
        <v>10</v>
      </c>
      <c r="W2" s="24" t="s">
        <v>11</v>
      </c>
      <c r="X2" s="25" t="s">
        <v>12</v>
      </c>
    </row>
    <row r="3" spans="1:24" s="2" customFormat="1" ht="17.399999999999999" customHeight="1" x14ac:dyDescent="0.25">
      <c r="A3" s="40" t="s">
        <v>95</v>
      </c>
      <c r="B3" s="6" t="s">
        <v>25</v>
      </c>
      <c r="C3" s="14">
        <v>241.6</v>
      </c>
      <c r="D3" s="14">
        <v>168</v>
      </c>
      <c r="E3" s="14">
        <v>77.760000000000005</v>
      </c>
      <c r="F3" s="14">
        <v>62.11</v>
      </c>
      <c r="G3" s="14">
        <v>71.040000000000006</v>
      </c>
      <c r="H3" s="20">
        <v>75.59</v>
      </c>
      <c r="I3" s="14">
        <v>64.069999999999993</v>
      </c>
      <c r="J3" s="14">
        <v>53.45</v>
      </c>
      <c r="K3" s="20">
        <v>41.56</v>
      </c>
      <c r="L3" s="14">
        <v>18.61</v>
      </c>
      <c r="M3" s="14">
        <v>35.43</v>
      </c>
      <c r="N3" s="14">
        <v>29.51</v>
      </c>
      <c r="O3" s="14">
        <v>22.05</v>
      </c>
      <c r="P3" s="14">
        <v>28.58</v>
      </c>
      <c r="Q3" s="20">
        <v>6.2939999999999996</v>
      </c>
      <c r="R3" s="14">
        <v>5.4139999999999997</v>
      </c>
      <c r="S3" s="14">
        <v>0.82</v>
      </c>
      <c r="T3" s="14">
        <v>3.1150000000000002</v>
      </c>
      <c r="U3" s="14">
        <v>2.9790000000000001</v>
      </c>
      <c r="V3" s="20">
        <v>1.6659999999999999</v>
      </c>
      <c r="W3" s="20">
        <v>0.55579999999999996</v>
      </c>
      <c r="X3" s="26">
        <v>0.43490000000000001</v>
      </c>
    </row>
    <row r="4" spans="1:24" s="2" customFormat="1" x14ac:dyDescent="0.25">
      <c r="A4" s="40"/>
      <c r="B4" s="6" t="s">
        <v>26</v>
      </c>
      <c r="C4" s="14">
        <v>195.7</v>
      </c>
      <c r="D4" s="14">
        <v>314.39999999999998</v>
      </c>
      <c r="E4" s="14">
        <v>71.72</v>
      </c>
      <c r="F4" s="14">
        <v>57.39</v>
      </c>
      <c r="G4" s="14">
        <v>113.8</v>
      </c>
      <c r="H4" s="20">
        <v>68.73</v>
      </c>
      <c r="I4" s="14">
        <v>95.6</v>
      </c>
      <c r="J4" s="14">
        <v>65.2</v>
      </c>
      <c r="K4" s="20">
        <v>59.97</v>
      </c>
      <c r="L4" s="14">
        <v>51.84</v>
      </c>
      <c r="M4" s="14">
        <v>42.88</v>
      </c>
      <c r="N4" s="14">
        <v>19.57</v>
      </c>
      <c r="O4" s="14">
        <v>31.42</v>
      </c>
      <c r="P4" s="14">
        <v>17.39</v>
      </c>
      <c r="Q4" s="20">
        <v>9.2219999999999995</v>
      </c>
      <c r="R4" s="14">
        <v>4.8179999999999996</v>
      </c>
      <c r="S4" s="14">
        <v>7.6529999999999996</v>
      </c>
      <c r="T4" s="14">
        <v>3.7160000000000002</v>
      </c>
      <c r="U4" s="14">
        <v>2.8050000000000002</v>
      </c>
      <c r="V4" s="20">
        <v>1.542</v>
      </c>
      <c r="W4" s="20">
        <v>0.7409</v>
      </c>
      <c r="X4" s="26">
        <v>0.84199999999999997</v>
      </c>
    </row>
    <row r="5" spans="1:24" s="2" customFormat="1" x14ac:dyDescent="0.25">
      <c r="A5" s="40"/>
      <c r="B5" s="6" t="s">
        <v>27</v>
      </c>
      <c r="C5" s="14">
        <v>214.3</v>
      </c>
      <c r="D5" s="14">
        <v>154.6</v>
      </c>
      <c r="E5" s="14">
        <v>119.9</v>
      </c>
      <c r="F5" s="14">
        <v>136.30000000000001</v>
      </c>
      <c r="G5" s="14">
        <v>57.14</v>
      </c>
      <c r="H5" s="20">
        <v>56.8</v>
      </c>
      <c r="I5" s="14">
        <v>26.34</v>
      </c>
      <c r="J5" s="14">
        <v>25.73</v>
      </c>
      <c r="K5" s="20">
        <v>42.43</v>
      </c>
      <c r="L5" s="14">
        <v>62.37</v>
      </c>
      <c r="M5" s="14">
        <v>19.14</v>
      </c>
      <c r="N5" s="14">
        <v>31.1</v>
      </c>
      <c r="O5" s="14">
        <v>22.14</v>
      </c>
      <c r="P5" s="14">
        <v>23.68</v>
      </c>
      <c r="Q5" s="20">
        <v>9.0850000000000009</v>
      </c>
      <c r="R5" s="14">
        <v>5.931</v>
      </c>
      <c r="S5" s="14">
        <v>4.0149999999999997</v>
      </c>
      <c r="T5" s="14">
        <v>2.1080000000000001</v>
      </c>
      <c r="U5" s="14">
        <v>3.1139999999999999</v>
      </c>
      <c r="V5" s="20">
        <v>1.536</v>
      </c>
      <c r="W5" s="20">
        <v>0.75739999999999996</v>
      </c>
      <c r="X5" s="26">
        <v>0.63229999999999997</v>
      </c>
    </row>
    <row r="6" spans="1:24" s="2" customFormat="1" x14ac:dyDescent="0.25">
      <c r="A6" s="27"/>
      <c r="B6" s="14" t="s">
        <v>24</v>
      </c>
      <c r="C6" s="21">
        <f t="shared" ref="C6:X6" si="0">AVERAGE(C3:C5)</f>
        <v>217.19999999999996</v>
      </c>
      <c r="D6" s="21">
        <f t="shared" si="0"/>
        <v>212.33333333333334</v>
      </c>
      <c r="E6" s="21">
        <f t="shared" si="0"/>
        <v>89.793333333333337</v>
      </c>
      <c r="F6" s="21">
        <f t="shared" si="0"/>
        <v>85.266666666666666</v>
      </c>
      <c r="G6" s="21">
        <f t="shared" si="0"/>
        <v>80.660000000000011</v>
      </c>
      <c r="H6" s="21">
        <f t="shared" si="0"/>
        <v>67.040000000000006</v>
      </c>
      <c r="I6" s="21">
        <f t="shared" si="0"/>
        <v>62.00333333333333</v>
      </c>
      <c r="J6" s="21">
        <f t="shared" si="0"/>
        <v>48.126666666666665</v>
      </c>
      <c r="K6" s="21">
        <f t="shared" si="0"/>
        <v>47.986666666666672</v>
      </c>
      <c r="L6" s="21">
        <f t="shared" si="0"/>
        <v>44.273333333333333</v>
      </c>
      <c r="M6" s="21">
        <f t="shared" si="0"/>
        <v>32.483333333333334</v>
      </c>
      <c r="N6" s="21">
        <f t="shared" si="0"/>
        <v>26.72666666666667</v>
      </c>
      <c r="O6" s="21">
        <f t="shared" si="0"/>
        <v>25.203333333333333</v>
      </c>
      <c r="P6" s="21">
        <f t="shared" si="0"/>
        <v>23.216666666666669</v>
      </c>
      <c r="Q6" s="21">
        <f t="shared" si="0"/>
        <v>8.200333333333333</v>
      </c>
      <c r="R6" s="21">
        <f t="shared" si="0"/>
        <v>5.387666666666667</v>
      </c>
      <c r="S6" s="21">
        <f t="shared" si="0"/>
        <v>4.1626666666666665</v>
      </c>
      <c r="T6" s="21">
        <f t="shared" si="0"/>
        <v>2.9796666666666667</v>
      </c>
      <c r="U6" s="21">
        <f t="shared" si="0"/>
        <v>2.9659999999999997</v>
      </c>
      <c r="V6" s="21">
        <f t="shared" si="0"/>
        <v>1.5813333333333333</v>
      </c>
      <c r="W6" s="21">
        <f t="shared" si="0"/>
        <v>0.68469999999999998</v>
      </c>
      <c r="X6" s="28">
        <f t="shared" si="0"/>
        <v>0.63639999999999997</v>
      </c>
    </row>
    <row r="7" spans="1:24" s="2" customFormat="1" ht="15" thickBot="1" x14ac:dyDescent="0.3">
      <c r="A7" s="29"/>
      <c r="B7" s="30" t="s">
        <v>13</v>
      </c>
      <c r="C7" s="31">
        <f t="shared" ref="C7:X7" si="1">_xlfn.STDEV.P(C3:C5)</f>
        <v>18.850464185266105</v>
      </c>
      <c r="D7" s="31">
        <f t="shared" si="1"/>
        <v>72.379063885137967</v>
      </c>
      <c r="E7" s="31">
        <f t="shared" si="1"/>
        <v>21.430957877695469</v>
      </c>
      <c r="F7" s="31">
        <f t="shared" si="1"/>
        <v>36.137426889891053</v>
      </c>
      <c r="G7" s="31">
        <f t="shared" si="1"/>
        <v>24.110816383247261</v>
      </c>
      <c r="H7" s="31">
        <f t="shared" si="1"/>
        <v>7.763508656958285</v>
      </c>
      <c r="I7" s="31">
        <f t="shared" si="1"/>
        <v>28.313015067671994</v>
      </c>
      <c r="J7" s="31">
        <f t="shared" si="1"/>
        <v>16.547379114396207</v>
      </c>
      <c r="K7" s="31">
        <f t="shared" si="1"/>
        <v>8.4809367931195396</v>
      </c>
      <c r="L7" s="31">
        <f t="shared" si="1"/>
        <v>18.648954096380017</v>
      </c>
      <c r="M7" s="31">
        <f t="shared" si="1"/>
        <v>9.9132582377787841</v>
      </c>
      <c r="N7" s="31">
        <f t="shared" si="1"/>
        <v>5.1019887190083946</v>
      </c>
      <c r="O7" s="31">
        <f t="shared" si="1"/>
        <v>4.396000707714034</v>
      </c>
      <c r="P7" s="31">
        <f t="shared" si="1"/>
        <v>4.5800315379797034</v>
      </c>
      <c r="Q7" s="31">
        <f t="shared" si="1"/>
        <v>1.3491410436109206</v>
      </c>
      <c r="R7" s="31">
        <f t="shared" si="1"/>
        <v>0.45476172026922229</v>
      </c>
      <c r="S7" s="31">
        <f t="shared" si="1"/>
        <v>2.7915140853824982</v>
      </c>
      <c r="T7" s="31">
        <f t="shared" si="1"/>
        <v>0.66340150403474052</v>
      </c>
      <c r="U7" s="31">
        <f t="shared" si="1"/>
        <v>0.12648320046551625</v>
      </c>
      <c r="V7" s="31">
        <f t="shared" si="1"/>
        <v>5.9918463116323463E-2</v>
      </c>
      <c r="W7" s="31">
        <f t="shared" si="1"/>
        <v>9.139463879243645E-2</v>
      </c>
      <c r="X7" s="32">
        <f t="shared" si="1"/>
        <v>0.16622316324748487</v>
      </c>
    </row>
  </sheetData>
  <mergeCells count="1">
    <mergeCell ref="A3:A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zoomScale="55" zoomScaleNormal="55" workbookViewId="0">
      <selection activeCell="W23" sqref="W23"/>
    </sheetView>
  </sheetViews>
  <sheetFormatPr defaultRowHeight="14.4" x14ac:dyDescent="0.25"/>
  <cols>
    <col min="1" max="1" width="11.88671875" style="13" customWidth="1"/>
    <col min="2" max="2" width="16.109375" style="13" customWidth="1"/>
    <col min="3" max="3" width="13.5546875" style="13" customWidth="1"/>
    <col min="4" max="4" width="12.109375" style="13" customWidth="1"/>
    <col min="5" max="5" width="14.77734375" style="13" customWidth="1"/>
    <col min="6" max="6" width="12.44140625" style="13" customWidth="1"/>
    <col min="7" max="7" width="12.6640625" style="13" customWidth="1"/>
    <col min="8" max="8" width="12.33203125" style="13" customWidth="1"/>
    <col min="9" max="9" width="15.77734375" style="13" customWidth="1"/>
    <col min="10" max="10" width="17.109375" style="13" customWidth="1"/>
    <col min="11" max="11" width="17" style="13" customWidth="1"/>
    <col min="12" max="12" width="11" style="13" customWidth="1"/>
    <col min="13" max="13" width="10.44140625" style="13" customWidth="1"/>
    <col min="14" max="14" width="13.88671875" style="13" customWidth="1"/>
    <col min="15" max="15" width="11.5546875" style="13" customWidth="1"/>
    <col min="16" max="16" width="11" style="13" customWidth="1"/>
    <col min="17" max="17" width="10.88671875" style="13" customWidth="1"/>
    <col min="18" max="18" width="12" style="13" customWidth="1"/>
    <col min="19" max="19" width="12.77734375" style="13" customWidth="1"/>
    <col min="20" max="16384" width="8.88671875" style="13"/>
  </cols>
  <sheetData>
    <row r="1" spans="1:19" ht="15.6" x14ac:dyDescent="0.25">
      <c r="A1" s="15" t="s">
        <v>85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x14ac:dyDescent="0.25">
      <c r="A2" s="7" t="s">
        <v>56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x14ac:dyDescent="0.25">
      <c r="A3" s="6" t="s">
        <v>97</v>
      </c>
      <c r="B3" s="16" t="s">
        <v>28</v>
      </c>
      <c r="C3" s="17" t="s">
        <v>99</v>
      </c>
      <c r="D3" s="17"/>
      <c r="E3" s="17"/>
      <c r="F3" s="41" t="s">
        <v>29</v>
      </c>
      <c r="G3" s="41"/>
      <c r="H3" s="41"/>
      <c r="I3" s="41"/>
      <c r="J3" s="41"/>
      <c r="K3" s="41"/>
      <c r="L3" s="6"/>
      <c r="M3" s="6"/>
      <c r="N3" s="41" t="s">
        <v>86</v>
      </c>
      <c r="O3" s="41"/>
      <c r="P3" s="41"/>
      <c r="Q3" s="41"/>
      <c r="R3" s="41"/>
      <c r="S3" s="41"/>
    </row>
    <row r="4" spans="1:19" x14ac:dyDescent="0.25">
      <c r="A4" s="6" t="s">
        <v>30</v>
      </c>
      <c r="B4" s="6" t="s">
        <v>31</v>
      </c>
      <c r="C4" s="6" t="s">
        <v>87</v>
      </c>
      <c r="D4" s="6" t="s">
        <v>88</v>
      </c>
      <c r="E4" s="6" t="s">
        <v>89</v>
      </c>
      <c r="F4" s="6" t="s">
        <v>32</v>
      </c>
      <c r="G4" s="6" t="s">
        <v>33</v>
      </c>
      <c r="H4" s="6" t="s">
        <v>34</v>
      </c>
      <c r="I4" s="6" t="s">
        <v>100</v>
      </c>
      <c r="J4" s="6" t="s">
        <v>101</v>
      </c>
      <c r="K4" s="6" t="s">
        <v>102</v>
      </c>
      <c r="L4" s="6" t="s">
        <v>35</v>
      </c>
      <c r="M4" s="6" t="s">
        <v>90</v>
      </c>
      <c r="N4" s="6" t="s">
        <v>32</v>
      </c>
      <c r="O4" s="6" t="s">
        <v>33</v>
      </c>
      <c r="P4" s="6" t="s">
        <v>34</v>
      </c>
      <c r="Q4" s="6" t="s">
        <v>100</v>
      </c>
      <c r="R4" s="6" t="s">
        <v>101</v>
      </c>
      <c r="S4" s="6" t="s">
        <v>102</v>
      </c>
    </row>
    <row r="5" spans="1:19" x14ac:dyDescent="0.25">
      <c r="A5" s="42" t="s">
        <v>36</v>
      </c>
      <c r="B5" s="42" t="str">
        <f>HYPERLINK("http://www.genecards.org/cgi-bin/carddisp.pl?gene=ATR","ATR")</f>
        <v>ATR</v>
      </c>
      <c r="C5" s="6">
        <v>-1.2349265813827499</v>
      </c>
      <c r="D5" s="6">
        <v>2.8303053113631899E-4</v>
      </c>
      <c r="E5" s="6">
        <v>1.47844955790788E-3</v>
      </c>
      <c r="F5" s="6">
        <v>10.8028659820557</v>
      </c>
      <c r="G5" s="6">
        <v>10.6819400787354</v>
      </c>
      <c r="H5" s="6">
        <v>10.756745338439901</v>
      </c>
      <c r="I5" s="6">
        <v>10.466703414916999</v>
      </c>
      <c r="J5" s="6">
        <v>10.439419746398899</v>
      </c>
      <c r="K5" s="6">
        <v>10.4221534729004</v>
      </c>
      <c r="L5" s="6">
        <f>AVERAGE(F5:K5)</f>
        <v>10.594971338907882</v>
      </c>
      <c r="M5" s="6">
        <f>STDEV(F5:K5)</f>
        <v>0.17173790749262208</v>
      </c>
      <c r="N5" s="6">
        <f>(F5-$L5)/$M5</f>
        <v>1.210534390357286</v>
      </c>
      <c r="O5" s="6">
        <f t="shared" ref="O5:S20" si="0">(G5-$L5)/$M5</f>
        <v>0.50640386328949183</v>
      </c>
      <c r="P5" s="6">
        <f t="shared" si="0"/>
        <v>0.94198189493468754</v>
      </c>
      <c r="Q5" s="6">
        <f t="shared" si="0"/>
        <v>-0.74688183793315099</v>
      </c>
      <c r="R5" s="6">
        <f t="shared" si="0"/>
        <v>-0.90574989983306831</v>
      </c>
      <c r="S5" s="6">
        <f t="shared" si="0"/>
        <v>-1.0062884108152252</v>
      </c>
    </row>
    <row r="6" spans="1:19" x14ac:dyDescent="0.25">
      <c r="A6" s="42" t="s">
        <v>37</v>
      </c>
      <c r="B6" s="42" t="str">
        <f>HYPERLINK("http://www.genecards.org/cgi-bin/carddisp.pl?gene=BAG1","BAG1")</f>
        <v>BAG1</v>
      </c>
      <c r="C6" s="6">
        <v>-1.55560314655304</v>
      </c>
      <c r="D6" s="6">
        <v>1.30410508063505E-5</v>
      </c>
      <c r="E6" s="6">
        <v>1.65760444360785E-4</v>
      </c>
      <c r="F6" s="6">
        <v>13.953418731689499</v>
      </c>
      <c r="G6" s="6">
        <v>13.984591484069799</v>
      </c>
      <c r="H6" s="6">
        <v>13.994275093078601</v>
      </c>
      <c r="I6" s="6">
        <v>13.298275947570801</v>
      </c>
      <c r="J6" s="6">
        <v>13.2916402816772</v>
      </c>
      <c r="K6" s="6">
        <v>13.4299459457397</v>
      </c>
      <c r="L6" s="6">
        <f t="shared" ref="L6:L24" si="1">AVERAGE(F6:K6)</f>
        <v>13.658691247304267</v>
      </c>
      <c r="M6" s="6">
        <f t="shared" ref="M6:M24" si="2">STDEV(F6:K6)</f>
        <v>0.35288575617561008</v>
      </c>
      <c r="N6" s="6">
        <f t="shared" ref="N6:S21" si="3">(F6-$L6)/$M6</f>
        <v>0.83519235114313917</v>
      </c>
      <c r="O6" s="6">
        <f t="shared" si="0"/>
        <v>0.92352902054610375</v>
      </c>
      <c r="P6" s="6">
        <f t="shared" si="0"/>
        <v>0.95097022166951362</v>
      </c>
      <c r="Q6" s="6">
        <f t="shared" si="0"/>
        <v>-1.0213370571809339</v>
      </c>
      <c r="R6" s="6">
        <f t="shared" si="0"/>
        <v>-1.040141063229562</v>
      </c>
      <c r="S6" s="6">
        <f t="shared" si="0"/>
        <v>-0.64821347294826559</v>
      </c>
    </row>
    <row r="7" spans="1:19" x14ac:dyDescent="0.25">
      <c r="A7" s="42" t="s">
        <v>38</v>
      </c>
      <c r="B7" s="42" t="str">
        <f>HYPERLINK("http://www.genecards.org/cgi-bin/carddisp.pl?gene=CDKN1B","CDKN1B")</f>
        <v>CDKN1B</v>
      </c>
      <c r="C7" s="6">
        <v>-1.1884746551513701</v>
      </c>
      <c r="D7" s="6">
        <v>2.0958266395609799E-4</v>
      </c>
      <c r="E7" s="6">
        <v>1.1786550749093301E-3</v>
      </c>
      <c r="F7" s="6">
        <v>10.778618812561</v>
      </c>
      <c r="G7" s="6">
        <v>10.7235317230225</v>
      </c>
      <c r="H7" s="6">
        <v>10.717227935791</v>
      </c>
      <c r="I7" s="6">
        <v>10.5220727920532</v>
      </c>
      <c r="J7" s="6">
        <v>10.489448547363301</v>
      </c>
      <c r="K7" s="6">
        <v>10.460524559021</v>
      </c>
      <c r="L7" s="6">
        <f t="shared" si="1"/>
        <v>10.615237394968666</v>
      </c>
      <c r="M7" s="6">
        <f t="shared" si="2"/>
        <v>0.13947168784064806</v>
      </c>
      <c r="N7" s="6">
        <f t="shared" si="3"/>
        <v>1.1714307048395596</v>
      </c>
      <c r="O7" s="6">
        <f t="shared" si="0"/>
        <v>0.77646101320265326</v>
      </c>
      <c r="P7" s="6">
        <f t="shared" si="0"/>
        <v>0.73126340120628375</v>
      </c>
      <c r="Q7" s="6">
        <f t="shared" si="0"/>
        <v>-0.66798218590364333</v>
      </c>
      <c r="R7" s="6">
        <f t="shared" si="0"/>
        <v>-0.90189521294876862</v>
      </c>
      <c r="S7" s="6">
        <f t="shared" si="0"/>
        <v>-1.1092777203960718</v>
      </c>
    </row>
    <row r="8" spans="1:19" x14ac:dyDescent="0.25">
      <c r="A8" s="42" t="s">
        <v>39</v>
      </c>
      <c r="B8" s="42" t="str">
        <f>HYPERLINK("http://www.genecards.org/cgi-bin/carddisp.pl?gene=CHEK1","CHEK1")</f>
        <v>CHEK1</v>
      </c>
      <c r="C8" s="6">
        <v>-1.10802698135376</v>
      </c>
      <c r="D8" s="6">
        <v>8.8003976270556398E-3</v>
      </c>
      <c r="E8" s="6">
        <v>2.1815363317728001E-2</v>
      </c>
      <c r="F8" s="6">
        <v>13.644893646240201</v>
      </c>
      <c r="G8" s="6">
        <v>13.561595916748001</v>
      </c>
      <c r="H8" s="6">
        <v>13.528623580932599</v>
      </c>
      <c r="I8" s="6">
        <v>13.402479171752899</v>
      </c>
      <c r="J8" s="6">
        <v>13.4718227386475</v>
      </c>
      <c r="K8" s="6">
        <v>13.416832923889199</v>
      </c>
      <c r="L8" s="6">
        <f t="shared" si="1"/>
        <v>13.504374663035067</v>
      </c>
      <c r="M8" s="6">
        <f t="shared" si="2"/>
        <v>9.2426989082558711E-2</v>
      </c>
      <c r="N8" s="6">
        <f t="shared" si="3"/>
        <v>1.5203241455763257</v>
      </c>
      <c r="O8" s="6">
        <f t="shared" si="0"/>
        <v>0.61909680582391025</v>
      </c>
      <c r="P8" s="6">
        <f t="shared" si="0"/>
        <v>0.26235754446000997</v>
      </c>
      <c r="Q8" s="6">
        <f t="shared" si="0"/>
        <v>-1.1024430449763045</v>
      </c>
      <c r="R8" s="6">
        <f t="shared" si="0"/>
        <v>-0.3521906827289456</v>
      </c>
      <c r="S8" s="6">
        <f t="shared" si="0"/>
        <v>-0.94714476815503412</v>
      </c>
    </row>
    <row r="9" spans="1:19" x14ac:dyDescent="0.25">
      <c r="A9" s="42" t="s">
        <v>40</v>
      </c>
      <c r="B9" s="42" t="str">
        <f>HYPERLINK("http://www.genecards.org/cgi-bin/carddisp.pl?gene=CXCR4","CXCR4")</f>
        <v>CXCR4</v>
      </c>
      <c r="C9" s="6">
        <v>-1.11763048171997</v>
      </c>
      <c r="D9" s="6">
        <v>5.0855845212936401E-2</v>
      </c>
      <c r="E9" s="6">
        <v>9.1922141611576094E-2</v>
      </c>
      <c r="F9" s="6">
        <v>9.06591892242432</v>
      </c>
      <c r="G9" s="6">
        <v>8.9819002151489293</v>
      </c>
      <c r="H9" s="6">
        <v>9.1578369140625</v>
      </c>
      <c r="I9" s="6">
        <v>8.9545917510986293</v>
      </c>
      <c r="J9" s="6">
        <v>8.8197803497314506</v>
      </c>
      <c r="K9" s="6">
        <v>8.9499549865722692</v>
      </c>
      <c r="L9" s="6">
        <f t="shared" si="1"/>
        <v>8.9883305231730173</v>
      </c>
      <c r="M9" s="6">
        <f t="shared" si="2"/>
        <v>0.1147291354710802</v>
      </c>
      <c r="N9" s="6">
        <f t="shared" si="3"/>
        <v>0.67627459173925708</v>
      </c>
      <c r="O9" s="6">
        <f t="shared" si="0"/>
        <v>-5.6047733626554165E-2</v>
      </c>
      <c r="P9" s="6">
        <f t="shared" si="0"/>
        <v>1.4774485155273416</v>
      </c>
      <c r="Q9" s="6">
        <f t="shared" si="0"/>
        <v>-0.29407327036725178</v>
      </c>
      <c r="R9" s="6">
        <f t="shared" si="0"/>
        <v>-1.4691139504319992</v>
      </c>
      <c r="S9" s="6">
        <f t="shared" si="0"/>
        <v>-0.33448815284083994</v>
      </c>
    </row>
    <row r="10" spans="1:19" x14ac:dyDescent="0.25">
      <c r="A10" s="42" t="s">
        <v>41</v>
      </c>
      <c r="B10" s="42" t="str">
        <f>HYPERLINK("http://www.genecards.org/cgi-bin/carddisp.pl?gene=DOCK9","DOCK9")</f>
        <v>DOCK9</v>
      </c>
      <c r="C10" s="6">
        <v>-1.3760684728622401</v>
      </c>
      <c r="D10" s="6">
        <v>5.4814739996800199E-5</v>
      </c>
      <c r="E10" s="6">
        <v>4.4668218470178501E-4</v>
      </c>
      <c r="F10" s="6">
        <v>11.849321365356399</v>
      </c>
      <c r="G10" s="6">
        <v>11.929226875305201</v>
      </c>
      <c r="H10" s="6">
        <v>11.941309928894</v>
      </c>
      <c r="I10" s="6">
        <v>11.4047937393188</v>
      </c>
      <c r="J10" s="6">
        <v>11.423189163208001</v>
      </c>
      <c r="K10" s="6">
        <v>11.510216712951699</v>
      </c>
      <c r="L10" s="6">
        <f t="shared" si="1"/>
        <v>11.676342964172349</v>
      </c>
      <c r="M10" s="6">
        <f t="shared" si="2"/>
        <v>0.2567111419419616</v>
      </c>
      <c r="N10" s="6">
        <f t="shared" si="3"/>
        <v>0.6738250621905526</v>
      </c>
      <c r="O10" s="6">
        <f t="shared" si="0"/>
        <v>0.9850912945181971</v>
      </c>
      <c r="P10" s="6">
        <f t="shared" si="0"/>
        <v>1.0321599706083509</v>
      </c>
      <c r="Q10" s="6">
        <f t="shared" si="0"/>
        <v>-1.0578006969208311</v>
      </c>
      <c r="R10" s="6">
        <f t="shared" si="0"/>
        <v>-0.98614263116628775</v>
      </c>
      <c r="S10" s="6">
        <f t="shared" si="0"/>
        <v>-0.64713299922996093</v>
      </c>
    </row>
    <row r="11" spans="1:19" x14ac:dyDescent="0.25">
      <c r="A11" s="42" t="s">
        <v>42</v>
      </c>
      <c r="B11" s="42" t="str">
        <f>HYPERLINK("http://www.genecards.org/cgi-bin/carddisp.pl?gene=EIF4E","EIF4E")</f>
        <v>EIF4E</v>
      </c>
      <c r="C11" s="6">
        <v>-1.53955030441284</v>
      </c>
      <c r="D11" s="6">
        <v>1.9117834744975001E-4</v>
      </c>
      <c r="E11" s="6">
        <v>1.0980081278830799E-3</v>
      </c>
      <c r="F11" s="6">
        <v>11.6354761123657</v>
      </c>
      <c r="G11" s="6">
        <v>11.7426490783691</v>
      </c>
      <c r="H11" s="6">
        <v>11.741045951843301</v>
      </c>
      <c r="I11" s="6">
        <v>11.128005027771</v>
      </c>
      <c r="J11" s="6">
        <v>11.1756916046143</v>
      </c>
      <c r="K11" s="6">
        <v>10.947948455810501</v>
      </c>
      <c r="L11" s="6">
        <f t="shared" si="1"/>
        <v>11.395136038462317</v>
      </c>
      <c r="M11" s="6">
        <f t="shared" si="2"/>
        <v>0.35147514925018314</v>
      </c>
      <c r="N11" s="6">
        <f t="shared" si="3"/>
        <v>0.68380388888406596</v>
      </c>
      <c r="O11" s="6">
        <f t="shared" si="0"/>
        <v>0.98872719920070384</v>
      </c>
      <c r="P11" s="6">
        <f t="shared" si="0"/>
        <v>0.98416606158053643</v>
      </c>
      <c r="Q11" s="6">
        <f t="shared" si="0"/>
        <v>-0.76002815920613198</v>
      </c>
      <c r="R11" s="6">
        <f t="shared" si="0"/>
        <v>-0.62435263009679776</v>
      </c>
      <c r="S11" s="6">
        <f t="shared" si="0"/>
        <v>-1.2723163603623766</v>
      </c>
    </row>
    <row r="12" spans="1:19" x14ac:dyDescent="0.25">
      <c r="A12" s="42" t="s">
        <v>43</v>
      </c>
      <c r="B12" s="42" t="str">
        <f>HYPERLINK("http://www.genecards.org/cgi-bin/carddisp.pl?gene=EP300","EP300")</f>
        <v>EP300</v>
      </c>
      <c r="C12" s="6">
        <v>-1.2562490701675399</v>
      </c>
      <c r="D12" s="6">
        <v>5.6471298448741401E-3</v>
      </c>
      <c r="E12" s="6">
        <v>1.5202458947897001E-2</v>
      </c>
      <c r="F12" s="6">
        <v>10.5176296234131</v>
      </c>
      <c r="G12" s="6">
        <v>10.6324100494385</v>
      </c>
      <c r="H12" s="6">
        <v>10.732724189758301</v>
      </c>
      <c r="I12" s="6">
        <v>10.211947441101101</v>
      </c>
      <c r="J12" s="6">
        <v>10.401185989379901</v>
      </c>
      <c r="K12" s="6">
        <v>10.282262802124</v>
      </c>
      <c r="L12" s="6">
        <f t="shared" si="1"/>
        <v>10.463026682535817</v>
      </c>
      <c r="M12" s="6">
        <f t="shared" si="2"/>
        <v>0.20196513996664517</v>
      </c>
      <c r="N12" s="6">
        <f t="shared" si="3"/>
        <v>0.2703582454194845</v>
      </c>
      <c r="O12" s="6">
        <f t="shared" si="0"/>
        <v>0.83867625339034346</v>
      </c>
      <c r="P12" s="6">
        <f t="shared" si="0"/>
        <v>1.3353666244928424</v>
      </c>
      <c r="Q12" s="6">
        <f t="shared" si="0"/>
        <v>-1.2431810830135468</v>
      </c>
      <c r="R12" s="6">
        <f t="shared" si="0"/>
        <v>-0.30619488673208584</v>
      </c>
      <c r="S12" s="6">
        <f t="shared" si="0"/>
        <v>-0.8950251535570467</v>
      </c>
    </row>
    <row r="13" spans="1:19" x14ac:dyDescent="0.25">
      <c r="A13" s="42" t="s">
        <v>44</v>
      </c>
      <c r="B13" s="42" t="str">
        <f>HYPERLINK("http://www.genecards.org/cgi-bin/carddisp.pl?gene=ERG","ERG")</f>
        <v>ERG</v>
      </c>
      <c r="C13" s="6">
        <v>-1.6384414434432999</v>
      </c>
      <c r="D13" s="6">
        <v>1.2570929538924201E-4</v>
      </c>
      <c r="E13" s="6">
        <v>8.0695305950939699E-4</v>
      </c>
      <c r="F13" s="6">
        <v>9.6778211593627894</v>
      </c>
      <c r="G13" s="6">
        <v>9.6114158630371094</v>
      </c>
      <c r="H13" s="6">
        <v>9.7030706405639595</v>
      </c>
      <c r="I13" s="6">
        <v>9.0403814315795898</v>
      </c>
      <c r="J13" s="6">
        <v>9.0108385086059606</v>
      </c>
      <c r="K13" s="6">
        <v>8.8041152954101598</v>
      </c>
      <c r="L13" s="6">
        <f t="shared" si="1"/>
        <v>9.3079404830932617</v>
      </c>
      <c r="M13" s="6">
        <f t="shared" si="2"/>
        <v>0.39968340252943851</v>
      </c>
      <c r="N13" s="6">
        <f t="shared" si="3"/>
        <v>0.92543416596410777</v>
      </c>
      <c r="O13" s="6">
        <f t="shared" si="0"/>
        <v>0.75928942263619592</v>
      </c>
      <c r="P13" s="6">
        <f t="shared" si="0"/>
        <v>0.98860787055473154</v>
      </c>
      <c r="Q13" s="6">
        <f t="shared" si="0"/>
        <v>-0.66942747639856004</v>
      </c>
      <c r="R13" s="6">
        <f t="shared" si="0"/>
        <v>-0.74334328772988822</v>
      </c>
      <c r="S13" s="6">
        <f t="shared" si="0"/>
        <v>-1.2605606950265915</v>
      </c>
    </row>
    <row r="14" spans="1:19" x14ac:dyDescent="0.25">
      <c r="A14" s="42" t="s">
        <v>45</v>
      </c>
      <c r="B14" s="42" t="str">
        <f>HYPERLINK("http://www.genecards.org/cgi-bin/carddisp.pl?gene=MYC","MYC")</f>
        <v>MYC</v>
      </c>
      <c r="C14" s="6">
        <v>-1.53080677986145</v>
      </c>
      <c r="D14" s="6">
        <v>1.9264723505330001E-6</v>
      </c>
      <c r="E14" s="6">
        <v>4.7674278903286897E-5</v>
      </c>
      <c r="F14" s="6">
        <v>13.400011062622101</v>
      </c>
      <c r="G14" s="6">
        <v>13.4140520095825</v>
      </c>
      <c r="H14" s="6">
        <v>13.4657592773437</v>
      </c>
      <c r="I14" s="6">
        <v>12.778073310852101</v>
      </c>
      <c r="J14" s="6">
        <v>12.85315990448</v>
      </c>
      <c r="K14" s="6">
        <v>12.8057107925415</v>
      </c>
      <c r="L14" s="6">
        <f t="shared" si="1"/>
        <v>13.119461059570318</v>
      </c>
      <c r="M14" s="6">
        <f t="shared" si="2"/>
        <v>0.33802831772277325</v>
      </c>
      <c r="N14" s="6">
        <f t="shared" si="3"/>
        <v>0.82996006057063487</v>
      </c>
      <c r="O14" s="6">
        <f t="shared" si="0"/>
        <v>0.87149784372143835</v>
      </c>
      <c r="P14" s="6">
        <f t="shared" si="0"/>
        <v>1.0244651102201194</v>
      </c>
      <c r="Q14" s="6">
        <f t="shared" si="0"/>
        <v>-1.0099383123226948</v>
      </c>
      <c r="R14" s="6">
        <f t="shared" si="0"/>
        <v>-0.78780723722892076</v>
      </c>
      <c r="S14" s="6">
        <f t="shared" si="0"/>
        <v>-0.92817746496059272</v>
      </c>
    </row>
    <row r="15" spans="1:19" x14ac:dyDescent="0.25">
      <c r="A15" s="42" t="s">
        <v>46</v>
      </c>
      <c r="B15" s="42" t="str">
        <f>HYPERLINK("http://www.genecards.org/cgi-bin/carddisp.pl?gene=NOTCH2","NOTCH2")</f>
        <v>NOTCH2</v>
      </c>
      <c r="C15" s="6">
        <v>-1.49083375930786</v>
      </c>
      <c r="D15" s="6">
        <v>1.9738242826861101E-6</v>
      </c>
      <c r="E15" s="6">
        <v>4.8479862016392899E-5</v>
      </c>
      <c r="F15" s="6">
        <v>12.903123855590801</v>
      </c>
      <c r="G15" s="6">
        <v>12.957124710083001</v>
      </c>
      <c r="H15" s="6">
        <v>12.930468559265099</v>
      </c>
      <c r="I15" s="6">
        <v>12.365709304809601</v>
      </c>
      <c r="J15" s="6">
        <v>12.3106641769409</v>
      </c>
      <c r="K15" s="6">
        <v>12.385984420776399</v>
      </c>
      <c r="L15" s="6">
        <f t="shared" si="1"/>
        <v>12.642179171244299</v>
      </c>
      <c r="M15" s="6">
        <f t="shared" si="2"/>
        <v>0.31697543142338819</v>
      </c>
      <c r="N15" s="6">
        <f t="shared" si="3"/>
        <v>0.82323315461618329</v>
      </c>
      <c r="O15" s="6">
        <f t="shared" si="0"/>
        <v>0.99359605703328036</v>
      </c>
      <c r="P15" s="6">
        <f t="shared" si="0"/>
        <v>0.90950073551829413</v>
      </c>
      <c r="Q15" s="6">
        <f t="shared" si="0"/>
        <v>-0.87221228848306021</v>
      </c>
      <c r="R15" s="6">
        <f t="shared" si="0"/>
        <v>-1.045869684015321</v>
      </c>
      <c r="S15" s="6">
        <f t="shared" si="0"/>
        <v>-0.80824797466935994</v>
      </c>
    </row>
    <row r="16" spans="1:19" x14ac:dyDescent="0.25">
      <c r="A16" s="42" t="s">
        <v>47</v>
      </c>
      <c r="B16" s="42" t="str">
        <f>HYPERLINK("http://www.genecards.org/cgi-bin/carddisp.pl?gene=PIM1","PIM1")</f>
        <v>PIM1</v>
      </c>
      <c r="C16" s="6">
        <v>-1.1762126684188801</v>
      </c>
      <c r="D16" s="6">
        <v>4.5579797588288801E-3</v>
      </c>
      <c r="E16" s="6">
        <v>1.28483353182673E-2</v>
      </c>
      <c r="F16" s="6">
        <v>10.4229574203491</v>
      </c>
      <c r="G16" s="6">
        <v>10.43212890625</v>
      </c>
      <c r="H16" s="6">
        <v>10.520815849304199</v>
      </c>
      <c r="I16" s="6">
        <v>10.1980142593384</v>
      </c>
      <c r="J16" s="6">
        <v>10.311103820800801</v>
      </c>
      <c r="K16" s="6">
        <v>10.1643390655518</v>
      </c>
      <c r="L16" s="6">
        <f t="shared" si="1"/>
        <v>10.341559886932384</v>
      </c>
      <c r="M16" s="6">
        <f t="shared" si="2"/>
        <v>0.14135143752271956</v>
      </c>
      <c r="N16" s="6">
        <f t="shared" si="3"/>
        <v>0.57585217980986547</v>
      </c>
      <c r="O16" s="6">
        <f t="shared" si="0"/>
        <v>0.64073645733570306</v>
      </c>
      <c r="P16" s="6">
        <f t="shared" si="0"/>
        <v>1.2681580429134547</v>
      </c>
      <c r="Q16" s="6">
        <f t="shared" si="0"/>
        <v>-1.0155229413277898</v>
      </c>
      <c r="R16" s="6">
        <f t="shared" si="0"/>
        <v>-0.21546343401486584</v>
      </c>
      <c r="S16" s="6">
        <f t="shared" si="0"/>
        <v>-1.2537603047163803</v>
      </c>
    </row>
    <row r="17" spans="1:19" x14ac:dyDescent="0.25">
      <c r="A17" s="42" t="s">
        <v>48</v>
      </c>
      <c r="B17" s="42" t="str">
        <f>HYPERLINK("http://www.genecards.org/cgi-bin/carddisp.pl?gene=RB1","RB1")</f>
        <v>RB1</v>
      </c>
      <c r="C17" s="6">
        <v>-1.7824319601059</v>
      </c>
      <c r="D17" s="6">
        <v>2.4173070869437698E-6</v>
      </c>
      <c r="E17" s="6">
        <v>5.49916403542738E-5</v>
      </c>
      <c r="F17" s="6">
        <v>11.598427772521999</v>
      </c>
      <c r="G17" s="6">
        <v>11.7175340652466</v>
      </c>
      <c r="H17" s="6">
        <v>11.637530326843301</v>
      </c>
      <c r="I17" s="6">
        <v>10.810706138610801</v>
      </c>
      <c r="J17" s="6">
        <v>10.7779140472412</v>
      </c>
      <c r="K17" s="6">
        <v>10.863329887390099</v>
      </c>
      <c r="L17" s="6">
        <f t="shared" si="1"/>
        <v>11.234240372975664</v>
      </c>
      <c r="M17" s="6">
        <f t="shared" si="2"/>
        <v>0.45913779923295855</v>
      </c>
      <c r="N17" s="6">
        <f t="shared" si="3"/>
        <v>0.79319846929342575</v>
      </c>
      <c r="O17" s="6">
        <f t="shared" si="0"/>
        <v>1.0526114231464541</v>
      </c>
      <c r="P17" s="6">
        <f t="shared" si="0"/>
        <v>0.87836365148192497</v>
      </c>
      <c r="Q17" s="6">
        <f t="shared" si="0"/>
        <v>-0.92245560063324183</v>
      </c>
      <c r="R17" s="6">
        <f t="shared" si="0"/>
        <v>-0.9938766237430432</v>
      </c>
      <c r="S17" s="6">
        <f t="shared" si="0"/>
        <v>-0.80784131954548877</v>
      </c>
    </row>
    <row r="18" spans="1:19" x14ac:dyDescent="0.25">
      <c r="A18" s="42" t="s">
        <v>49</v>
      </c>
      <c r="B18" s="42" t="str">
        <f>HYPERLINK("http://www.genecards.org/cgi-bin/carddisp.pl?gene=XBP1","XBP1")</f>
        <v>XBP1</v>
      </c>
      <c r="C18" s="6">
        <v>-1.2864621877670299</v>
      </c>
      <c r="D18" s="6">
        <v>1.87978039321024E-5</v>
      </c>
      <c r="E18" s="6">
        <v>2.0854001922998599E-4</v>
      </c>
      <c r="F18" s="6">
        <v>12.865526199340801</v>
      </c>
      <c r="G18" s="6">
        <v>12.916089057922401</v>
      </c>
      <c r="H18" s="6">
        <v>12.925299644470201</v>
      </c>
      <c r="I18" s="6">
        <v>12.5129861831665</v>
      </c>
      <c r="J18" s="6">
        <v>12.528725624084499</v>
      </c>
      <c r="K18" s="6">
        <v>12.574974060058601</v>
      </c>
      <c r="L18" s="6">
        <f t="shared" si="1"/>
        <v>12.720600128173833</v>
      </c>
      <c r="M18" s="6">
        <f t="shared" si="2"/>
        <v>0.20112071346623547</v>
      </c>
      <c r="N18" s="6">
        <f t="shared" si="3"/>
        <v>0.72059246742527983</v>
      </c>
      <c r="O18" s="6">
        <f t="shared" si="0"/>
        <v>0.97199799254583585</v>
      </c>
      <c r="P18" s="6">
        <f t="shared" si="0"/>
        <v>1.0177943025780511</v>
      </c>
      <c r="Q18" s="6">
        <f t="shared" si="0"/>
        <v>-1.0322852451604281</v>
      </c>
      <c r="R18" s="6">
        <f t="shared" si="0"/>
        <v>-0.954026568335272</v>
      </c>
      <c r="S18" s="6">
        <f t="shared" si="0"/>
        <v>-0.72407294905345776</v>
      </c>
    </row>
    <row r="19" spans="1:19" x14ac:dyDescent="0.25">
      <c r="A19" s="42" t="s">
        <v>50</v>
      </c>
      <c r="B19" s="42" t="str">
        <f>HYPERLINK("http://www.genecards.org/cgi-bin/carddisp.pl?gene=BRAF","BRAF")</f>
        <v>BRAF</v>
      </c>
      <c r="C19" s="6">
        <v>-1.35985684394836</v>
      </c>
      <c r="D19" s="6">
        <v>2.22066882997751E-5</v>
      </c>
      <c r="E19" s="6">
        <v>2.35245635849424E-4</v>
      </c>
      <c r="F19" s="6">
        <v>11.110028266906699</v>
      </c>
      <c r="G19" s="6">
        <v>11.0491580963135</v>
      </c>
      <c r="H19" s="6">
        <v>11.126315116882299</v>
      </c>
      <c r="I19" s="6">
        <v>10.620862007141101</v>
      </c>
      <c r="J19" s="6">
        <v>10.6377506256104</v>
      </c>
      <c r="K19" s="6">
        <v>10.6965246200562</v>
      </c>
      <c r="L19" s="6">
        <f t="shared" si="1"/>
        <v>10.873439788818366</v>
      </c>
      <c r="M19" s="6">
        <f t="shared" si="2"/>
        <v>0.24553649728110696</v>
      </c>
      <c r="N19" s="6">
        <f t="shared" si="3"/>
        <v>0.96355727440988159</v>
      </c>
      <c r="O19" s="6">
        <f t="shared" si="0"/>
        <v>0.71565046109604979</v>
      </c>
      <c r="P19" s="6">
        <f t="shared" si="0"/>
        <v>1.0298889609654402</v>
      </c>
      <c r="Q19" s="6">
        <f t="shared" si="0"/>
        <v>-1.0286771395459686</v>
      </c>
      <c r="R19" s="6">
        <f t="shared" si="0"/>
        <v>-0.95989462184977692</v>
      </c>
      <c r="S19" s="6">
        <f t="shared" si="0"/>
        <v>-0.72052493507562587</v>
      </c>
    </row>
    <row r="20" spans="1:19" x14ac:dyDescent="0.25">
      <c r="A20" s="42" t="s">
        <v>51</v>
      </c>
      <c r="B20" s="42" t="str">
        <f>HYPERLINK("http://www.genecards.org/cgi-bin/carddisp.pl?gene=SYK","SYK")</f>
        <v>SYK</v>
      </c>
      <c r="C20" s="6">
        <v>10.515911102294901</v>
      </c>
      <c r="D20" s="6">
        <v>9.0356152213644196E-5</v>
      </c>
      <c r="E20" s="6">
        <v>6.37063116300851E-4</v>
      </c>
      <c r="F20" s="6">
        <v>0.12754876911640201</v>
      </c>
      <c r="G20" s="6">
        <v>0.12754876911640201</v>
      </c>
      <c r="H20" s="6">
        <v>0.12754876911640201</v>
      </c>
      <c r="I20" s="6">
        <v>4.2065167427062997</v>
      </c>
      <c r="J20" s="6">
        <v>3.3667576313018799</v>
      </c>
      <c r="K20" s="6">
        <v>2.9928777217864999</v>
      </c>
      <c r="L20" s="6">
        <f t="shared" si="1"/>
        <v>1.8247997338573143</v>
      </c>
      <c r="M20" s="6">
        <f t="shared" si="2"/>
        <v>1.9003472717142404</v>
      </c>
      <c r="N20" s="6">
        <f t="shared" si="3"/>
        <v>-0.89312674057193686</v>
      </c>
      <c r="O20" s="6">
        <f t="shared" si="0"/>
        <v>-0.89312674057193686</v>
      </c>
      <c r="P20" s="6">
        <f t="shared" si="0"/>
        <v>-0.89312674057193686</v>
      </c>
      <c r="Q20" s="6">
        <f t="shared" si="0"/>
        <v>1.2533061952937252</v>
      </c>
      <c r="R20" s="6">
        <f t="shared" si="0"/>
        <v>0.81140848327875159</v>
      </c>
      <c r="S20" s="6">
        <f t="shared" si="0"/>
        <v>0.61466554314333355</v>
      </c>
    </row>
    <row r="21" spans="1:19" x14ac:dyDescent="0.25">
      <c r="A21" s="42" t="s">
        <v>52</v>
      </c>
      <c r="B21" s="42" t="str">
        <f>HYPERLINK("http://www.genecards.org/cgi-bin/carddisp.pl?gene=MERTK","MERTK")</f>
        <v>MERTK</v>
      </c>
      <c r="C21" s="6">
        <v>2.5039105415344198</v>
      </c>
      <c r="D21" s="6">
        <v>5.0634071230888401E-3</v>
      </c>
      <c r="E21" s="6">
        <v>1.3960727490484701E-2</v>
      </c>
      <c r="F21" s="6">
        <v>4.7589836120605504</v>
      </c>
      <c r="G21" s="6">
        <v>5.2024912834167498</v>
      </c>
      <c r="H21" s="6">
        <v>4.36260890960693</v>
      </c>
      <c r="I21" s="6">
        <v>5.80519771575928</v>
      </c>
      <c r="J21" s="6">
        <v>6.4804115295410201</v>
      </c>
      <c r="K21" s="6">
        <v>6.0110235214233398</v>
      </c>
      <c r="L21" s="6">
        <f t="shared" si="1"/>
        <v>5.4367860953013114</v>
      </c>
      <c r="M21" s="6">
        <f t="shared" si="2"/>
        <v>0.80284452817085694</v>
      </c>
      <c r="N21" s="6">
        <f t="shared" si="3"/>
        <v>-0.8442512335296315</v>
      </c>
      <c r="O21" s="6">
        <f t="shared" si="3"/>
        <v>-0.291830863465386</v>
      </c>
      <c r="P21" s="6">
        <f t="shared" si="3"/>
        <v>-1.3379641362714512</v>
      </c>
      <c r="Q21" s="6">
        <f t="shared" si="3"/>
        <v>0.45888289392384735</v>
      </c>
      <c r="R21" s="6">
        <f t="shared" si="3"/>
        <v>1.299909755401123</v>
      </c>
      <c r="S21" s="6">
        <f t="shared" si="3"/>
        <v>0.71525358394150051</v>
      </c>
    </row>
    <row r="22" spans="1:19" x14ac:dyDescent="0.25">
      <c r="A22" s="42" t="s">
        <v>53</v>
      </c>
      <c r="B22" s="42" t="str">
        <f>HYPERLINK("http://www.genecards.org/cgi-bin/carddisp.pl?gene=BANK1","BANK1")</f>
        <v>BANK1</v>
      </c>
      <c r="C22" s="6">
        <v>12.847541809081999</v>
      </c>
      <c r="D22" s="6">
        <v>1.99614194571041E-4</v>
      </c>
      <c r="E22" s="6">
        <v>1.1355087626725401E-3</v>
      </c>
      <c r="F22" s="6">
        <v>0.12754876911640201</v>
      </c>
      <c r="G22" s="6">
        <v>0.12754876911640201</v>
      </c>
      <c r="H22" s="6">
        <v>0.12754876911640201</v>
      </c>
      <c r="I22" s="6">
        <v>4.7336010932922399</v>
      </c>
      <c r="J22" s="6">
        <v>3.3667576313018799</v>
      </c>
      <c r="K22" s="6">
        <v>3.33254837989807</v>
      </c>
      <c r="L22" s="6">
        <f t="shared" si="1"/>
        <v>1.9692589019735658</v>
      </c>
      <c r="M22" s="6">
        <f t="shared" si="2"/>
        <v>2.0798479410863049</v>
      </c>
      <c r="N22" s="6">
        <f t="shared" ref="N22:S24" si="4">(F22-$L22)/$M22</f>
        <v>-0.88550229873787711</v>
      </c>
      <c r="O22" s="6">
        <f t="shared" si="4"/>
        <v>-0.88550229873787711</v>
      </c>
      <c r="P22" s="6">
        <f t="shared" si="4"/>
        <v>-0.88550229873787711</v>
      </c>
      <c r="Q22" s="6">
        <f t="shared" si="4"/>
        <v>1.3291078336596365</v>
      </c>
      <c r="R22" s="6">
        <f t="shared" si="4"/>
        <v>0.67192351023431085</v>
      </c>
      <c r="S22" s="6">
        <f t="shared" si="4"/>
        <v>0.65547555231968446</v>
      </c>
    </row>
    <row r="23" spans="1:19" x14ac:dyDescent="0.25">
      <c r="A23" s="42" t="s">
        <v>54</v>
      </c>
      <c r="B23" s="42" t="str">
        <f>HYPERLINK("http://www.genecards.org/cgi-bin/carddisp.pl?gene=HSF1","HSF1")</f>
        <v>HSF1</v>
      </c>
      <c r="C23" s="6">
        <v>1.0758410692214999</v>
      </c>
      <c r="D23" s="6">
        <v>1.32222082465887E-2</v>
      </c>
      <c r="E23" s="6">
        <v>3.0374685302376699E-2</v>
      </c>
      <c r="F23" s="6">
        <v>12.6596946716309</v>
      </c>
      <c r="G23" s="6">
        <v>12.6000928878784</v>
      </c>
      <c r="H23" s="6">
        <v>12.6848649978638</v>
      </c>
      <c r="I23" s="6">
        <v>12.732887268066399</v>
      </c>
      <c r="J23" s="6">
        <v>12.7397966384888</v>
      </c>
      <c r="K23" s="6">
        <v>12.788361549377401</v>
      </c>
      <c r="L23" s="6">
        <f t="shared" si="1"/>
        <v>12.700949668884283</v>
      </c>
      <c r="M23" s="6">
        <f t="shared" si="2"/>
        <v>6.6787297977081259E-2</v>
      </c>
      <c r="N23" s="6">
        <f t="shared" si="4"/>
        <v>-0.6177072363002245</v>
      </c>
      <c r="O23" s="6">
        <f t="shared" si="4"/>
        <v>-1.5101192002181687</v>
      </c>
      <c r="P23" s="6">
        <f t="shared" si="4"/>
        <v>-0.24083428298001458</v>
      </c>
      <c r="Q23" s="6">
        <f t="shared" si="4"/>
        <v>0.47819870169139322</v>
      </c>
      <c r="R23" s="6">
        <f t="shared" si="4"/>
        <v>0.5816520623105278</v>
      </c>
      <c r="S23" s="6">
        <f t="shared" si="4"/>
        <v>1.30880995549654</v>
      </c>
    </row>
    <row r="24" spans="1:19" x14ac:dyDescent="0.25">
      <c r="A24" s="42" t="s">
        <v>55</v>
      </c>
      <c r="B24" s="42" t="str">
        <f>HYPERLINK("http://www.genecards.org/cgi-bin/carddisp.pl?gene=BCL6","BCL6")</f>
        <v>BCL6</v>
      </c>
      <c r="C24" s="6">
        <v>1.72898066043854</v>
      </c>
      <c r="D24" s="6">
        <v>2.8864931664429602E-5</v>
      </c>
      <c r="E24" s="6">
        <v>2.8311734786257099E-4</v>
      </c>
      <c r="F24" s="6">
        <v>9.9139041900634801</v>
      </c>
      <c r="G24" s="6">
        <v>10.140872955322299</v>
      </c>
      <c r="H24" s="6">
        <v>9.9895734786987305</v>
      </c>
      <c r="I24" s="6">
        <v>10.814624786376999</v>
      </c>
      <c r="J24" s="6">
        <v>10.8074502944946</v>
      </c>
      <c r="K24" s="6">
        <v>10.792041778564499</v>
      </c>
      <c r="L24" s="6">
        <f t="shared" si="1"/>
        <v>10.409744580586768</v>
      </c>
      <c r="M24" s="6">
        <f t="shared" si="2"/>
        <v>0.43884903146885368</v>
      </c>
      <c r="N24" s="6">
        <f t="shared" si="4"/>
        <v>-1.1298655231474037</v>
      </c>
      <c r="O24" s="6">
        <f t="shared" si="4"/>
        <v>-0.61267453266226712</v>
      </c>
      <c r="P24" s="6">
        <f t="shared" si="4"/>
        <v>-0.95743882692802096</v>
      </c>
      <c r="Q24" s="6">
        <f t="shared" si="4"/>
        <v>0.92259564624097135</v>
      </c>
      <c r="R24" s="6">
        <f t="shared" si="4"/>
        <v>0.90624721803916952</v>
      </c>
      <c r="S24" s="6">
        <f t="shared" si="4"/>
        <v>0.87113601845755495</v>
      </c>
    </row>
    <row r="25" spans="1:19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x14ac:dyDescent="0.25">
      <c r="A26" s="19" t="s">
        <v>57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x14ac:dyDescent="0.25">
      <c r="A27" s="6" t="s">
        <v>98</v>
      </c>
      <c r="B27" s="16" t="s">
        <v>28</v>
      </c>
      <c r="C27" s="17" t="s">
        <v>103</v>
      </c>
      <c r="D27" s="17"/>
      <c r="E27" s="17"/>
      <c r="F27" s="41" t="s">
        <v>29</v>
      </c>
      <c r="G27" s="41"/>
      <c r="H27" s="41"/>
      <c r="I27" s="41"/>
      <c r="J27" s="41"/>
      <c r="K27" s="41"/>
      <c r="L27" s="6"/>
      <c r="M27" s="6"/>
      <c r="N27" s="41" t="s">
        <v>80</v>
      </c>
      <c r="O27" s="41"/>
      <c r="P27" s="41"/>
      <c r="Q27" s="41"/>
      <c r="R27" s="41"/>
      <c r="S27" s="41"/>
    </row>
    <row r="28" spans="1:19" x14ac:dyDescent="0.25">
      <c r="A28" s="6" t="s">
        <v>30</v>
      </c>
      <c r="B28" s="6" t="s">
        <v>31</v>
      </c>
      <c r="C28" s="6" t="s">
        <v>87</v>
      </c>
      <c r="D28" s="6" t="s">
        <v>88</v>
      </c>
      <c r="E28" s="6" t="s">
        <v>89</v>
      </c>
      <c r="F28" s="6" t="s">
        <v>58</v>
      </c>
      <c r="G28" s="6" t="s">
        <v>59</v>
      </c>
      <c r="H28" s="6" t="s">
        <v>60</v>
      </c>
      <c r="I28" s="6" t="s">
        <v>104</v>
      </c>
      <c r="J28" s="6" t="s">
        <v>105</v>
      </c>
      <c r="K28" s="6" t="s">
        <v>106</v>
      </c>
      <c r="L28" s="6" t="s">
        <v>61</v>
      </c>
      <c r="M28" s="6" t="s">
        <v>62</v>
      </c>
      <c r="N28" s="6" t="s">
        <v>58</v>
      </c>
      <c r="O28" s="6" t="s">
        <v>59</v>
      </c>
      <c r="P28" s="6" t="s">
        <v>60</v>
      </c>
      <c r="Q28" s="6" t="s">
        <v>104</v>
      </c>
      <c r="R28" s="6" t="s">
        <v>105</v>
      </c>
      <c r="S28" s="6" t="s">
        <v>106</v>
      </c>
    </row>
    <row r="29" spans="1:19" x14ac:dyDescent="0.25">
      <c r="A29" s="42" t="s">
        <v>63</v>
      </c>
      <c r="B29" s="42" t="str">
        <f>HYPERLINK("http://www.genecards.org/cgi-bin/carddisp.pl?gene=CDKN2C","CDKN2C")</f>
        <v>CDKN2C</v>
      </c>
      <c r="C29" s="6">
        <v>-1.1481577157974201</v>
      </c>
      <c r="D29" s="6">
        <v>8.1787357339635502E-4</v>
      </c>
      <c r="E29" s="6">
        <v>3.3701278734952198E-3</v>
      </c>
      <c r="F29" s="6">
        <v>11.0746297836304</v>
      </c>
      <c r="G29" s="6">
        <v>11.061967849731399</v>
      </c>
      <c r="H29" s="6">
        <v>11.007038116455099</v>
      </c>
      <c r="I29" s="6">
        <v>10.8071479797363</v>
      </c>
      <c r="J29" s="6">
        <v>10.863451004028301</v>
      </c>
      <c r="K29" s="6">
        <v>10.875074386596699</v>
      </c>
      <c r="L29" s="6">
        <f t="shared" ref="L29:L42" si="5">AVERAGE(F29:K29)</f>
        <v>10.948218186696366</v>
      </c>
      <c r="M29" s="6">
        <f t="shared" ref="M29:M42" si="6">STDEV(F29:K29)</f>
        <v>0.11385513239118873</v>
      </c>
      <c r="N29" s="6">
        <f t="shared" ref="N29:S42" si="7">(F29-$L29)/$M29</f>
        <v>1.1102845719743488</v>
      </c>
      <c r="O29" s="6">
        <f t="shared" si="7"/>
        <v>0.99907365303662432</v>
      </c>
      <c r="P29" s="6">
        <f t="shared" si="7"/>
        <v>0.51662080156946721</v>
      </c>
      <c r="Q29" s="6">
        <f t="shared" si="7"/>
        <v>-1.2390324792330878</v>
      </c>
      <c r="R29" s="6">
        <f t="shared" si="7"/>
        <v>-0.74451788766814586</v>
      </c>
      <c r="S29" s="6">
        <f t="shared" si="7"/>
        <v>-0.64242865967917573</v>
      </c>
    </row>
    <row r="30" spans="1:19" x14ac:dyDescent="0.25">
      <c r="A30" s="42" t="s">
        <v>41</v>
      </c>
      <c r="B30" s="42" t="str">
        <f>HYPERLINK("http://www.genecards.org/cgi-bin/carddisp.pl?gene=DOCK9","DOCK9")</f>
        <v>DOCK9</v>
      </c>
      <c r="C30" s="6">
        <v>-1.1815383434295701</v>
      </c>
      <c r="D30" s="6">
        <v>8.53258243296295E-5</v>
      </c>
      <c r="E30" s="6">
        <v>6.1098899459466295E-4</v>
      </c>
      <c r="F30" s="6">
        <v>11.6328392028809</v>
      </c>
      <c r="G30" s="6">
        <v>11.6125135421753</v>
      </c>
      <c r="H30" s="6">
        <v>11.637392997741699</v>
      </c>
      <c r="I30" s="6">
        <v>11.4219417572021</v>
      </c>
      <c r="J30" s="6">
        <v>11.3836221694946</v>
      </c>
      <c r="K30" s="6">
        <v>11.355180740356399</v>
      </c>
      <c r="L30" s="6">
        <f t="shared" si="5"/>
        <v>11.507248401641833</v>
      </c>
      <c r="M30" s="6">
        <f t="shared" si="6"/>
        <v>0.13377343348416276</v>
      </c>
      <c r="N30" s="6">
        <f t="shared" si="7"/>
        <v>0.93883215798550512</v>
      </c>
      <c r="O30" s="6">
        <f t="shared" si="7"/>
        <v>0.7868912219101335</v>
      </c>
      <c r="P30" s="6">
        <f t="shared" si="7"/>
        <v>0.9728732582413202</v>
      </c>
      <c r="Q30" s="6">
        <f t="shared" si="7"/>
        <v>-0.63769496093431821</v>
      </c>
      <c r="R30" s="6">
        <f t="shared" si="7"/>
        <v>-0.92414636394803096</v>
      </c>
      <c r="S30" s="6">
        <f t="shared" si="7"/>
        <v>-1.1367553132546098</v>
      </c>
    </row>
    <row r="31" spans="1:19" x14ac:dyDescent="0.25">
      <c r="A31" s="42" t="s">
        <v>42</v>
      </c>
      <c r="B31" s="42" t="str">
        <f>HYPERLINK("http://www.genecards.org/cgi-bin/carddisp.pl?gene=EIF4E","EIF4E")</f>
        <v>EIF4E</v>
      </c>
      <c r="C31" s="6">
        <v>-1.79169702529907</v>
      </c>
      <c r="D31" s="6">
        <v>3.31607992620775E-7</v>
      </c>
      <c r="E31" s="6">
        <v>1.9355124095454798E-5</v>
      </c>
      <c r="F31" s="6">
        <v>12.022223472595201</v>
      </c>
      <c r="G31" s="6">
        <v>11.955853462219199</v>
      </c>
      <c r="H31" s="6">
        <v>12.033104896545399</v>
      </c>
      <c r="I31" s="6">
        <v>11.19358253479</v>
      </c>
      <c r="J31" s="6">
        <v>11.128565788269</v>
      </c>
      <c r="K31" s="6">
        <v>11.165052413940399</v>
      </c>
      <c r="L31" s="6">
        <f t="shared" si="5"/>
        <v>11.5830637613932</v>
      </c>
      <c r="M31" s="6">
        <f t="shared" si="6"/>
        <v>0.46203202407705196</v>
      </c>
      <c r="N31" s="6">
        <f t="shared" si="7"/>
        <v>0.95049626068508808</v>
      </c>
      <c r="O31" s="6">
        <f t="shared" si="7"/>
        <v>0.80684818670454284</v>
      </c>
      <c r="P31" s="6">
        <f t="shared" si="7"/>
        <v>0.97404749389654233</v>
      </c>
      <c r="Q31" s="6">
        <f t="shared" si="7"/>
        <v>-0.84297452623813651</v>
      </c>
      <c r="R31" s="6">
        <f t="shared" si="7"/>
        <v>-0.98369366069829889</v>
      </c>
      <c r="S31" s="6">
        <f t="shared" si="7"/>
        <v>-0.90472375434974162</v>
      </c>
    </row>
    <row r="32" spans="1:19" x14ac:dyDescent="0.25">
      <c r="A32" s="42" t="s">
        <v>43</v>
      </c>
      <c r="B32" s="42" t="str">
        <f>HYPERLINK("http://www.genecards.org/cgi-bin/carddisp.pl?gene=EP300","EP300")</f>
        <v>EP300</v>
      </c>
      <c r="C32" s="6">
        <v>-1.3592331409454299</v>
      </c>
      <c r="D32" s="6">
        <v>8.7095859271357801E-6</v>
      </c>
      <c r="E32" s="6">
        <v>1.26665996504016E-4</v>
      </c>
      <c r="F32" s="6">
        <v>11.436871528625501</v>
      </c>
      <c r="G32" s="6">
        <v>11.480445861816399</v>
      </c>
      <c r="H32" s="6">
        <v>11.5239009857178</v>
      </c>
      <c r="I32" s="6">
        <v>11.0528202056885</v>
      </c>
      <c r="J32" s="6">
        <v>11.013998985290501</v>
      </c>
      <c r="K32" s="6">
        <v>11.046018600463899</v>
      </c>
      <c r="L32" s="6">
        <f t="shared" si="5"/>
        <v>11.259009361267099</v>
      </c>
      <c r="M32" s="6">
        <f t="shared" si="6"/>
        <v>0.24443639805029665</v>
      </c>
      <c r="N32" s="6">
        <f t="shared" si="7"/>
        <v>0.7276419092127353</v>
      </c>
      <c r="O32" s="6">
        <f t="shared" si="7"/>
        <v>0.90590641293829066</v>
      </c>
      <c r="P32" s="6">
        <f t="shared" si="7"/>
        <v>1.0836832262443816</v>
      </c>
      <c r="Q32" s="6">
        <f t="shared" si="7"/>
        <v>-0.84352885749925177</v>
      </c>
      <c r="R32" s="6">
        <f t="shared" si="7"/>
        <v>-1.0023481688115174</v>
      </c>
      <c r="S32" s="6">
        <f t="shared" si="7"/>
        <v>-0.87135452208460928</v>
      </c>
    </row>
    <row r="33" spans="1:19" x14ac:dyDescent="0.25">
      <c r="A33" s="42" t="s">
        <v>46</v>
      </c>
      <c r="B33" s="42" t="str">
        <f>HYPERLINK("http://www.genecards.org/cgi-bin/carddisp.pl?gene=NOTCH2","NOTCH2")</f>
        <v>NOTCH2</v>
      </c>
      <c r="C33" s="6">
        <v>-1.62456691265106</v>
      </c>
      <c r="D33" s="6">
        <v>9.1789848966072896E-7</v>
      </c>
      <c r="E33" s="6">
        <v>3.1706589652458199E-5</v>
      </c>
      <c r="F33" s="6">
        <v>13.4243936538696</v>
      </c>
      <c r="G33" s="6">
        <v>13.4553165435791</v>
      </c>
      <c r="H33" s="6">
        <v>13.496288299560501</v>
      </c>
      <c r="I33" s="6">
        <v>12.734698295593301</v>
      </c>
      <c r="J33" s="6">
        <v>12.734332084655801</v>
      </c>
      <c r="K33" s="6">
        <v>12.806801795959499</v>
      </c>
      <c r="L33" s="6">
        <f t="shared" si="5"/>
        <v>13.108638445536302</v>
      </c>
      <c r="M33" s="6">
        <f t="shared" si="6"/>
        <v>0.385019821604007</v>
      </c>
      <c r="N33" s="6">
        <f t="shared" si="7"/>
        <v>0.82010117561701212</v>
      </c>
      <c r="O33" s="6">
        <f t="shared" si="7"/>
        <v>0.90041623467208454</v>
      </c>
      <c r="P33" s="6">
        <f t="shared" si="7"/>
        <v>1.0068309013526493</v>
      </c>
      <c r="Q33" s="6">
        <f t="shared" si="7"/>
        <v>-0.9712231136182875</v>
      </c>
      <c r="R33" s="6">
        <f t="shared" si="7"/>
        <v>-0.97217426188897749</v>
      </c>
      <c r="S33" s="6">
        <f t="shared" si="7"/>
        <v>-0.78395093613450861</v>
      </c>
    </row>
    <row r="34" spans="1:19" x14ac:dyDescent="0.25">
      <c r="A34" s="42" t="s">
        <v>47</v>
      </c>
      <c r="B34" s="42" t="str">
        <f>HYPERLINK("http://www.genecards.org/cgi-bin/carddisp.pl?gene=PIM1","PIM1")</f>
        <v>PIM1</v>
      </c>
      <c r="C34" s="6">
        <v>-1.1019535064697299</v>
      </c>
      <c r="D34" s="6">
        <v>7.9199010506272299E-3</v>
      </c>
      <c r="E34" s="6">
        <v>2.01766174286604E-2</v>
      </c>
      <c r="F34" s="6">
        <v>10.258598327636699</v>
      </c>
      <c r="G34" s="6">
        <v>10.2328243255615</v>
      </c>
      <c r="H34" s="6">
        <v>10.263141632080099</v>
      </c>
      <c r="I34" s="6">
        <v>10.0681972503662</v>
      </c>
      <c r="J34" s="6">
        <v>10.0931997299194</v>
      </c>
      <c r="K34" s="6">
        <v>10.172975540161101</v>
      </c>
      <c r="L34" s="6">
        <f t="shared" si="5"/>
        <v>10.181489467620834</v>
      </c>
      <c r="M34" s="6">
        <f t="shared" si="6"/>
        <v>8.4794824285762141E-2</v>
      </c>
      <c r="N34" s="6">
        <f t="shared" si="7"/>
        <v>0.90935809662162248</v>
      </c>
      <c r="O34" s="6">
        <f t="shared" si="7"/>
        <v>0.60540084106626701</v>
      </c>
      <c r="P34" s="6">
        <f t="shared" si="7"/>
        <v>0.96293807018332367</v>
      </c>
      <c r="Q34" s="6">
        <f t="shared" si="7"/>
        <v>-1.3360746744734535</v>
      </c>
      <c r="R34" s="6">
        <f t="shared" si="7"/>
        <v>-1.0412161171994843</v>
      </c>
      <c r="S34" s="6">
        <f t="shared" si="7"/>
        <v>-0.10040621619829636</v>
      </c>
    </row>
    <row r="35" spans="1:19" x14ac:dyDescent="0.25">
      <c r="A35" s="42" t="s">
        <v>48</v>
      </c>
      <c r="B35" s="42" t="str">
        <f>HYPERLINK("http://www.genecards.org/cgi-bin/carddisp.pl?gene=RB1","RB1")</f>
        <v>RB1</v>
      </c>
      <c r="C35" s="6">
        <v>-1.4130893945694001</v>
      </c>
      <c r="D35" s="6">
        <v>1.21258257422596E-4</v>
      </c>
      <c r="E35" s="6">
        <v>7.8678264981135704E-4</v>
      </c>
      <c r="F35" s="6">
        <v>11.6943559646606</v>
      </c>
      <c r="G35" s="6">
        <v>11.599681854248001</v>
      </c>
      <c r="H35" s="6">
        <v>11.570715904235801</v>
      </c>
      <c r="I35" s="6">
        <v>11.2010135650635</v>
      </c>
      <c r="J35" s="6">
        <v>11.040325164794901</v>
      </c>
      <c r="K35" s="6">
        <v>11.126856803894</v>
      </c>
      <c r="L35" s="6">
        <f t="shared" si="5"/>
        <v>11.3721582094828</v>
      </c>
      <c r="M35" s="6">
        <f t="shared" si="6"/>
        <v>0.28091991704347757</v>
      </c>
      <c r="N35" s="6">
        <f t="shared" si="7"/>
        <v>1.1469380974077901</v>
      </c>
      <c r="O35" s="6">
        <f t="shared" si="7"/>
        <v>0.80992350830712878</v>
      </c>
      <c r="P35" s="6">
        <f t="shared" si="7"/>
        <v>0.70681244976400337</v>
      </c>
      <c r="Q35" s="6">
        <f t="shared" si="7"/>
        <v>-0.60922930001012454</v>
      </c>
      <c r="R35" s="6">
        <f t="shared" si="7"/>
        <v>-1.1812371589036952</v>
      </c>
      <c r="S35" s="6">
        <f t="shared" si="7"/>
        <v>-0.87320759656508973</v>
      </c>
    </row>
    <row r="36" spans="1:19" x14ac:dyDescent="0.25">
      <c r="A36" s="42" t="s">
        <v>64</v>
      </c>
      <c r="B36" s="42" t="str">
        <f>HYPERLINK("http://www.genecards.org/cgi-bin/carddisp.pl?gene=RHOH","RHOH")</f>
        <v>RHOH</v>
      </c>
      <c r="C36" s="6">
        <v>-1.41218078136444</v>
      </c>
      <c r="D36" s="6">
        <v>3.5106511786580099E-3</v>
      </c>
      <c r="E36" s="6">
        <v>1.04850344359875E-2</v>
      </c>
      <c r="F36" s="6">
        <v>11.300523757934601</v>
      </c>
      <c r="G36" s="6">
        <v>11.1697750091553</v>
      </c>
      <c r="H36" s="6">
        <v>11.437040328979499</v>
      </c>
      <c r="I36" s="6">
        <v>10.66526222229</v>
      </c>
      <c r="J36" s="6">
        <v>10.7691564559937</v>
      </c>
      <c r="K36" s="6">
        <v>10.9791460037231</v>
      </c>
      <c r="L36" s="6">
        <f t="shared" si="5"/>
        <v>11.053483963012701</v>
      </c>
      <c r="M36" s="6">
        <f t="shared" si="6"/>
        <v>0.3029033301138821</v>
      </c>
      <c r="N36" s="6">
        <f t="shared" si="7"/>
        <v>0.81557305701796246</v>
      </c>
      <c r="O36" s="6">
        <f t="shared" si="7"/>
        <v>0.38392131938225199</v>
      </c>
      <c r="P36" s="6">
        <f t="shared" si="7"/>
        <v>1.2662665868433787</v>
      </c>
      <c r="Q36" s="6">
        <f t="shared" si="7"/>
        <v>-1.2816687772192585</v>
      </c>
      <c r="R36" s="6">
        <f t="shared" si="7"/>
        <v>-0.93867408757804727</v>
      </c>
      <c r="S36" s="6">
        <f t="shared" si="7"/>
        <v>-0.245418098446299</v>
      </c>
    </row>
    <row r="37" spans="1:19" x14ac:dyDescent="0.25">
      <c r="A37" s="42" t="s">
        <v>65</v>
      </c>
      <c r="B37" s="42" t="str">
        <f>HYPERLINK("http://www.genecards.org/cgi-bin/carddisp.pl?gene=ZEB2","ZEB2")</f>
        <v>ZEB2</v>
      </c>
      <c r="C37" s="6">
        <v>-3.4832618236541699</v>
      </c>
      <c r="D37" s="6">
        <v>9.3271781409498495E-9</v>
      </c>
      <c r="E37" s="6">
        <v>3.9772721720510196E-6</v>
      </c>
      <c r="F37" s="6">
        <v>14.912620544433601</v>
      </c>
      <c r="G37" s="6">
        <v>14.887737274169901</v>
      </c>
      <c r="H37" s="6">
        <v>14.834790229797401</v>
      </c>
      <c r="I37" s="6">
        <v>13.1363077163696</v>
      </c>
      <c r="J37" s="6">
        <v>13.0488233566284</v>
      </c>
      <c r="K37" s="6">
        <v>13.048699378967299</v>
      </c>
      <c r="L37" s="6">
        <f t="shared" si="5"/>
        <v>13.978163083394366</v>
      </c>
      <c r="M37" s="6">
        <f t="shared" si="6"/>
        <v>0.98697939062095885</v>
      </c>
      <c r="N37" s="6">
        <f t="shared" si="7"/>
        <v>0.94678518104751985</v>
      </c>
      <c r="O37" s="6">
        <f t="shared" si="7"/>
        <v>0.92157364117124652</v>
      </c>
      <c r="P37" s="6">
        <f t="shared" si="7"/>
        <v>0.86792809915117619</v>
      </c>
      <c r="Q37" s="6">
        <f t="shared" si="7"/>
        <v>-0.85296144481305847</v>
      </c>
      <c r="R37" s="6">
        <f t="shared" si="7"/>
        <v>-0.94159993166754019</v>
      </c>
      <c r="S37" s="6">
        <f t="shared" si="7"/>
        <v>-0.94172554488933491</v>
      </c>
    </row>
    <row r="38" spans="1:19" x14ac:dyDescent="0.25">
      <c r="A38" s="42" t="s">
        <v>50</v>
      </c>
      <c r="B38" s="42" t="str">
        <f>HYPERLINK("http://www.genecards.org/cgi-bin/carddisp.pl?gene=BRAF","BRAF")</f>
        <v>BRAF</v>
      </c>
      <c r="C38" s="6">
        <v>-1.34333968162537</v>
      </c>
      <c r="D38" s="6">
        <v>4.2449824832147001E-5</v>
      </c>
      <c r="E38" s="6">
        <v>3.7294087815098502E-4</v>
      </c>
      <c r="F38" s="6">
        <v>11.852489471435501</v>
      </c>
      <c r="G38" s="6">
        <v>11.819586753845201</v>
      </c>
      <c r="H38" s="6">
        <v>11.7755422592163</v>
      </c>
      <c r="I38" s="6">
        <v>11.45521068573</v>
      </c>
      <c r="J38" s="6">
        <v>11.3499393463135</v>
      </c>
      <c r="K38" s="6">
        <v>11.364997863769499</v>
      </c>
      <c r="L38" s="6">
        <f t="shared" si="5"/>
        <v>11.602961063385001</v>
      </c>
      <c r="M38" s="6">
        <f t="shared" si="6"/>
        <v>0.23725599386501886</v>
      </c>
      <c r="N38" s="6">
        <f t="shared" si="7"/>
        <v>1.0517264663604791</v>
      </c>
      <c r="O38" s="6">
        <f t="shared" si="7"/>
        <v>0.91304622880652608</v>
      </c>
      <c r="P38" s="6">
        <f t="shared" si="7"/>
        <v>0.72740499837270611</v>
      </c>
      <c r="Q38" s="6">
        <f t="shared" si="7"/>
        <v>-0.62274665962310705</v>
      </c>
      <c r="R38" s="6">
        <f t="shared" si="7"/>
        <v>-1.0664502630667021</v>
      </c>
      <c r="S38" s="6">
        <f t="shared" si="7"/>
        <v>-1.0029807708499245</v>
      </c>
    </row>
    <row r="39" spans="1:19" x14ac:dyDescent="0.25">
      <c r="A39" s="42" t="s">
        <v>53</v>
      </c>
      <c r="B39" s="42" t="str">
        <f>HYPERLINK("http://www.genecards.org/cgi-bin/carddisp.pl?gene=BANK1","BANK1")</f>
        <v>BANK1</v>
      </c>
      <c r="C39" s="6">
        <v>1.35234427452087</v>
      </c>
      <c r="D39" s="6">
        <v>2.4194397032260902E-2</v>
      </c>
      <c r="E39" s="6">
        <v>5.0107680261135101E-2</v>
      </c>
      <c r="F39" s="6">
        <v>5.3993453979492196</v>
      </c>
      <c r="G39" s="6">
        <v>5.2977337837219203</v>
      </c>
      <c r="H39" s="6">
        <v>5.0646257400512704</v>
      </c>
      <c r="I39" s="6">
        <v>5.6432433128356898</v>
      </c>
      <c r="J39" s="6">
        <v>5.5922203063964799</v>
      </c>
      <c r="K39" s="6">
        <v>5.8326282501220703</v>
      </c>
      <c r="L39" s="6">
        <f t="shared" si="5"/>
        <v>5.4716327985127746</v>
      </c>
      <c r="M39" s="6">
        <f t="shared" si="6"/>
        <v>0.27401836180421535</v>
      </c>
      <c r="N39" s="6">
        <f t="shared" si="7"/>
        <v>-0.26380495119959857</v>
      </c>
      <c r="O39" s="6">
        <f t="shared" si="7"/>
        <v>-0.6346254084793933</v>
      </c>
      <c r="P39" s="6">
        <f t="shared" si="7"/>
        <v>-1.4853276830853714</v>
      </c>
      <c r="Q39" s="6">
        <f t="shared" si="7"/>
        <v>0.62627377666584982</v>
      </c>
      <c r="R39" s="6">
        <f t="shared" si="7"/>
        <v>0.44007090287571476</v>
      </c>
      <c r="S39" s="6">
        <f t="shared" si="7"/>
        <v>1.3174133632228084</v>
      </c>
    </row>
    <row r="40" spans="1:19" x14ac:dyDescent="0.25">
      <c r="A40" s="42" t="s">
        <v>66</v>
      </c>
      <c r="B40" s="42" t="str">
        <f>HYPERLINK("http://www.genecards.org/cgi-bin/carddisp.pl?gene=BLK","BLK")</f>
        <v>BLK</v>
      </c>
      <c r="C40" s="6">
        <v>6.8117809295654297</v>
      </c>
      <c r="D40" s="6">
        <v>8.2115456461906401E-4</v>
      </c>
      <c r="E40" s="6">
        <v>3.3793966285884402E-3</v>
      </c>
      <c r="F40" s="6">
        <v>0.12754876911640201</v>
      </c>
      <c r="G40" s="6">
        <v>0.12754876911640201</v>
      </c>
      <c r="H40" s="6">
        <v>0.12754876911640201</v>
      </c>
      <c r="I40" s="6">
        <v>3.7752618789672798</v>
      </c>
      <c r="J40" s="6">
        <v>2.0928738117218</v>
      </c>
      <c r="K40" s="6">
        <v>2.8186063766479501</v>
      </c>
      <c r="L40" s="6">
        <f t="shared" si="5"/>
        <v>1.5115647291143726</v>
      </c>
      <c r="M40" s="6">
        <f t="shared" si="6"/>
        <v>1.6073023011710441</v>
      </c>
      <c r="N40" s="6">
        <f t="shared" si="7"/>
        <v>-0.86108005879765614</v>
      </c>
      <c r="O40" s="6">
        <f t="shared" si="7"/>
        <v>-0.86108005879765614</v>
      </c>
      <c r="P40" s="6">
        <f t="shared" si="7"/>
        <v>-0.86108005879765614</v>
      </c>
      <c r="Q40" s="6">
        <f t="shared" si="7"/>
        <v>1.4083829458861776</v>
      </c>
      <c r="R40" s="6">
        <f t="shared" si="7"/>
        <v>0.36166754827881398</v>
      </c>
      <c r="S40" s="6">
        <f t="shared" si="7"/>
        <v>0.81318968222797705</v>
      </c>
    </row>
    <row r="41" spans="1:19" x14ac:dyDescent="0.25">
      <c r="A41" s="42" t="s">
        <v>54</v>
      </c>
      <c r="B41" s="42" t="str">
        <f>HYPERLINK("http://www.genecards.org/cgi-bin/carddisp.pl?gene=HSF1","HSF1")</f>
        <v>HSF1</v>
      </c>
      <c r="C41" s="6">
        <v>1.26430416107178</v>
      </c>
      <c r="D41" s="6">
        <v>1.23422723845579E-4</v>
      </c>
      <c r="E41" s="6">
        <v>7.9609634121879903E-4</v>
      </c>
      <c r="F41" s="6">
        <v>12.764691352844199</v>
      </c>
      <c r="G41" s="6">
        <v>12.847713470459</v>
      </c>
      <c r="H41" s="6">
        <v>12.766654968261699</v>
      </c>
      <c r="I41" s="6">
        <v>13.089027404785201</v>
      </c>
      <c r="J41" s="6">
        <v>13.1206398010254</v>
      </c>
      <c r="K41" s="6">
        <v>13.184425354003899</v>
      </c>
      <c r="L41" s="6">
        <f t="shared" si="5"/>
        <v>12.962192058563232</v>
      </c>
      <c r="M41" s="6">
        <f t="shared" si="6"/>
        <v>0.1902246878417557</v>
      </c>
      <c r="N41" s="6">
        <f t="shared" si="7"/>
        <v>-1.0382495981979496</v>
      </c>
      <c r="O41" s="6">
        <f t="shared" si="7"/>
        <v>-0.60180720706170709</v>
      </c>
      <c r="P41" s="6">
        <f t="shared" si="7"/>
        <v>-1.027926987396067</v>
      </c>
      <c r="Q41" s="6">
        <f t="shared" si="7"/>
        <v>0.66676595798900795</v>
      </c>
      <c r="R41" s="6">
        <f t="shared" si="7"/>
        <v>0.83295046641883175</v>
      </c>
      <c r="S41" s="6">
        <f t="shared" si="7"/>
        <v>1.1682673682479026</v>
      </c>
    </row>
    <row r="42" spans="1:19" x14ac:dyDescent="0.25">
      <c r="A42" s="42" t="s">
        <v>55</v>
      </c>
      <c r="B42" s="42" t="str">
        <f>HYPERLINK("http://www.genecards.org/cgi-bin/carddisp.pl?gene=BCL6","BCL6")</f>
        <v>BCL6</v>
      </c>
      <c r="C42" s="6">
        <v>2.4378612041473402</v>
      </c>
      <c r="D42" s="6">
        <v>9.4912329586804794E-6</v>
      </c>
      <c r="E42" s="6">
        <v>1.3475415471475601E-4</v>
      </c>
      <c r="F42" s="6">
        <v>7.7849302291870099</v>
      </c>
      <c r="G42" s="6">
        <v>8.0470514297485405</v>
      </c>
      <c r="H42" s="6">
        <v>7.9616813659668004</v>
      </c>
      <c r="I42" s="6">
        <v>9.1977682113647496</v>
      </c>
      <c r="J42" s="6">
        <v>9.1388216018676793</v>
      </c>
      <c r="K42" s="6">
        <v>9.3139200210571307</v>
      </c>
      <c r="L42" s="6">
        <f t="shared" si="5"/>
        <v>8.5740288098653181</v>
      </c>
      <c r="M42" s="6">
        <f t="shared" si="6"/>
        <v>0.71145370397684904</v>
      </c>
      <c r="N42" s="6">
        <f t="shared" si="7"/>
        <v>-1.1091355295045111</v>
      </c>
      <c r="O42" s="6">
        <f t="shared" si="7"/>
        <v>-0.74070509039605148</v>
      </c>
      <c r="P42" s="6">
        <f t="shared" si="7"/>
        <v>-0.86069893300948186</v>
      </c>
      <c r="Q42" s="6">
        <f t="shared" si="7"/>
        <v>0.87671115915608222</v>
      </c>
      <c r="R42" s="6">
        <f t="shared" si="7"/>
        <v>0.79385740610430466</v>
      </c>
      <c r="S42" s="6">
        <f t="shared" si="7"/>
        <v>1.0399709876496601</v>
      </c>
    </row>
    <row r="43" spans="1:19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x14ac:dyDescent="0.25">
      <c r="A44" s="19" t="s">
        <v>91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x14ac:dyDescent="0.25">
      <c r="A45" s="6" t="s">
        <v>98</v>
      </c>
      <c r="B45" s="16" t="s">
        <v>28</v>
      </c>
      <c r="C45" s="17" t="s">
        <v>107</v>
      </c>
      <c r="D45" s="17"/>
      <c r="E45" s="17"/>
      <c r="F45" s="41" t="s">
        <v>29</v>
      </c>
      <c r="G45" s="41"/>
      <c r="H45" s="41"/>
      <c r="I45" s="41"/>
      <c r="J45" s="41"/>
      <c r="K45" s="41"/>
      <c r="L45" s="17"/>
      <c r="M45" s="6"/>
      <c r="N45" s="41" t="s">
        <v>86</v>
      </c>
      <c r="O45" s="41"/>
      <c r="P45" s="41"/>
      <c r="Q45" s="41"/>
      <c r="R45" s="41"/>
      <c r="S45" s="41"/>
    </row>
    <row r="46" spans="1:19" x14ac:dyDescent="0.25">
      <c r="A46" s="6" t="s">
        <v>30</v>
      </c>
      <c r="B46" s="6" t="s">
        <v>31</v>
      </c>
      <c r="C46" s="6" t="s">
        <v>87</v>
      </c>
      <c r="D46" s="6" t="s">
        <v>88</v>
      </c>
      <c r="E46" s="6" t="s">
        <v>89</v>
      </c>
      <c r="F46" s="6" t="s">
        <v>67</v>
      </c>
      <c r="G46" s="6" t="s">
        <v>68</v>
      </c>
      <c r="H46" s="6" t="s">
        <v>69</v>
      </c>
      <c r="I46" s="6" t="s">
        <v>108</v>
      </c>
      <c r="J46" s="6" t="s">
        <v>109</v>
      </c>
      <c r="K46" s="6" t="s">
        <v>110</v>
      </c>
      <c r="L46" s="6" t="s">
        <v>92</v>
      </c>
      <c r="M46" s="6" t="s">
        <v>93</v>
      </c>
      <c r="N46" s="6" t="s">
        <v>67</v>
      </c>
      <c r="O46" s="6" t="s">
        <v>68</v>
      </c>
      <c r="P46" s="6" t="s">
        <v>69</v>
      </c>
      <c r="Q46" s="6" t="s">
        <v>108</v>
      </c>
      <c r="R46" s="6" t="s">
        <v>109</v>
      </c>
      <c r="S46" s="6" t="s">
        <v>110</v>
      </c>
    </row>
    <row r="47" spans="1:19" x14ac:dyDescent="0.25">
      <c r="A47" s="42" t="s">
        <v>70</v>
      </c>
      <c r="B47" s="42" t="str">
        <f>HYPERLINK("http://www.genecards.org/cgi-bin/carddisp.pl?gene=DUSP5","DUSP5")</f>
        <v>DUSP5</v>
      </c>
      <c r="C47" s="6">
        <v>-1.04692029953003</v>
      </c>
      <c r="D47" s="6">
        <v>4.6220824122428901E-2</v>
      </c>
      <c r="E47" s="6">
        <v>0.19101838767528501</v>
      </c>
      <c r="F47" s="6">
        <v>9.8483085632324201</v>
      </c>
      <c r="G47" s="6">
        <v>9.7857246398925799</v>
      </c>
      <c r="H47" s="6">
        <v>9.7835712432861293</v>
      </c>
      <c r="I47" s="6">
        <v>9.7415084838867205</v>
      </c>
      <c r="J47" s="6">
        <v>9.72241306304932</v>
      </c>
      <c r="K47" s="6">
        <v>9.7552280426025408</v>
      </c>
      <c r="L47" s="6">
        <f t="shared" ref="L47:L62" si="8">AVERAGE(F47:K47)</f>
        <v>9.7727923393249512</v>
      </c>
      <c r="M47" s="6">
        <f t="shared" ref="M47:M62" si="9">STDEV(F47:K47)</f>
        <v>4.4297595533636228E-2</v>
      </c>
      <c r="N47" s="6">
        <f t="shared" ref="N47:S62" si="10">(F47-$L47)/$M47</f>
        <v>1.7047476956199044</v>
      </c>
      <c r="O47" s="6">
        <f t="shared" si="10"/>
        <v>0.29194136638429785</v>
      </c>
      <c r="P47" s="6">
        <f t="shared" si="10"/>
        <v>0.24332932366483431</v>
      </c>
      <c r="Q47" s="6">
        <f t="shared" si="10"/>
        <v>-0.70622016977142843</v>
      </c>
      <c r="R47" s="6">
        <f t="shared" si="10"/>
        <v>-1.1372914414141737</v>
      </c>
      <c r="S47" s="6">
        <f t="shared" si="10"/>
        <v>-0.39650677448335409</v>
      </c>
    </row>
    <row r="48" spans="1:19" x14ac:dyDescent="0.25">
      <c r="A48" s="42" t="s">
        <v>46</v>
      </c>
      <c r="B48" s="42" t="str">
        <f>HYPERLINK("http://www.genecards.org/cgi-bin/carddisp.pl?gene=NOTCH2","NOTCH2")</f>
        <v>NOTCH2</v>
      </c>
      <c r="C48" s="6">
        <v>1.0368224382400499</v>
      </c>
      <c r="D48" s="6">
        <v>3.88284474611282E-2</v>
      </c>
      <c r="E48" s="6">
        <v>0.17220801115036</v>
      </c>
      <c r="F48" s="6">
        <v>12.939850807189901</v>
      </c>
      <c r="G48" s="6">
        <v>12.892045974731399</v>
      </c>
      <c r="H48" s="6">
        <v>12.923347473144499</v>
      </c>
      <c r="I48" s="6">
        <v>12.992486000061</v>
      </c>
      <c r="J48" s="6">
        <v>12.955636024475099</v>
      </c>
      <c r="K48" s="6">
        <v>12.9636287689209</v>
      </c>
      <c r="L48" s="6">
        <f t="shared" si="8"/>
        <v>12.944499174753801</v>
      </c>
      <c r="M48" s="6">
        <f t="shared" si="9"/>
        <v>3.4678656814658954E-2</v>
      </c>
      <c r="N48" s="6">
        <f t="shared" si="10"/>
        <v>-0.13404116511040104</v>
      </c>
      <c r="O48" s="6">
        <f t="shared" si="10"/>
        <v>-1.5125499324480658</v>
      </c>
      <c r="P48" s="6">
        <f t="shared" si="10"/>
        <v>-0.60993428097137004</v>
      </c>
      <c r="Q48" s="6">
        <f t="shared" si="10"/>
        <v>1.3837567459335396</v>
      </c>
      <c r="R48" s="6">
        <f t="shared" si="10"/>
        <v>0.32114420638663865</v>
      </c>
      <c r="S48" s="6">
        <f t="shared" si="10"/>
        <v>0.55162442620940244</v>
      </c>
    </row>
    <row r="49" spans="1:19" x14ac:dyDescent="0.25">
      <c r="A49" s="42" t="s">
        <v>47</v>
      </c>
      <c r="B49" s="42" t="str">
        <f>HYPERLINK("http://www.genecards.org/cgi-bin/carddisp.pl?gene=PIM1","PIM1")</f>
        <v>PIM1</v>
      </c>
      <c r="C49" s="6">
        <v>-1.138179063797</v>
      </c>
      <c r="D49" s="6">
        <v>3.7385851144790601E-2</v>
      </c>
      <c r="E49" s="6">
        <v>0.168606266379356</v>
      </c>
      <c r="F49" s="6">
        <v>10.0798788070679</v>
      </c>
      <c r="G49" s="6">
        <v>10.093396186828601</v>
      </c>
      <c r="H49" s="6">
        <v>9.88055324554443</v>
      </c>
      <c r="I49" s="6">
        <v>9.8332242965698207</v>
      </c>
      <c r="J49" s="6">
        <v>9.8583717346191406</v>
      </c>
      <c r="K49" s="6">
        <v>9.8020496368408203</v>
      </c>
      <c r="L49" s="6">
        <f t="shared" si="8"/>
        <v>9.9245789845784511</v>
      </c>
      <c r="M49" s="6">
        <f t="shared" si="9"/>
        <v>0.12829502590798442</v>
      </c>
      <c r="N49" s="6">
        <f t="shared" si="10"/>
        <v>1.2104898174371337</v>
      </c>
      <c r="O49" s="6">
        <f t="shared" si="10"/>
        <v>1.3158514997395814</v>
      </c>
      <c r="P49" s="6">
        <f t="shared" si="10"/>
        <v>-0.34316013986073907</v>
      </c>
      <c r="Q49" s="6">
        <f t="shared" si="10"/>
        <v>-0.71206726341948545</v>
      </c>
      <c r="R49" s="6">
        <f t="shared" si="10"/>
        <v>-0.51605469105868185</v>
      </c>
      <c r="S49" s="6">
        <f t="shared" si="10"/>
        <v>-0.95505922283776712</v>
      </c>
    </row>
    <row r="50" spans="1:19" x14ac:dyDescent="0.25">
      <c r="A50" s="42" t="s">
        <v>43</v>
      </c>
      <c r="B50" s="42" t="str">
        <f>HYPERLINK("http://www.genecards.org/cgi-bin/carddisp.pl?gene=EP300","EP300")</f>
        <v>EP300</v>
      </c>
      <c r="C50" s="6">
        <v>-1.0839546918869001</v>
      </c>
      <c r="D50" s="6">
        <v>3.6882411688566201E-2</v>
      </c>
      <c r="E50" s="6">
        <v>0.167303591966629</v>
      </c>
      <c r="F50" s="6">
        <v>10.994345664978001</v>
      </c>
      <c r="G50" s="6">
        <v>11.015886306762701</v>
      </c>
      <c r="H50" s="6">
        <v>10.984590530395501</v>
      </c>
      <c r="I50" s="6">
        <v>10.8633470535278</v>
      </c>
      <c r="J50" s="6">
        <v>10.8196563720703</v>
      </c>
      <c r="K50" s="6">
        <v>10.9629058837891</v>
      </c>
      <c r="L50" s="6">
        <f t="shared" si="8"/>
        <v>10.940121968587235</v>
      </c>
      <c r="M50" s="6">
        <f t="shared" si="9"/>
        <v>7.9477482971254176E-2</v>
      </c>
      <c r="N50" s="6">
        <f t="shared" si="10"/>
        <v>0.68225231051136526</v>
      </c>
      <c r="O50" s="6">
        <f t="shared" si="10"/>
        <v>0.95328054365874459</v>
      </c>
      <c r="P50" s="6">
        <f t="shared" si="10"/>
        <v>0.55951145086400733</v>
      </c>
      <c r="Q50" s="6">
        <f t="shared" si="10"/>
        <v>-0.96599580395875317</v>
      </c>
      <c r="R50" s="6">
        <f t="shared" si="10"/>
        <v>-1.515719824198577</v>
      </c>
      <c r="S50" s="6">
        <f t="shared" si="10"/>
        <v>0.28667132312312354</v>
      </c>
    </row>
    <row r="51" spans="1:19" x14ac:dyDescent="0.25">
      <c r="A51" s="42" t="s">
        <v>71</v>
      </c>
      <c r="B51" s="42" t="str">
        <f>HYPERLINK("http://www.genecards.org/cgi-bin/carddisp.pl?gene=MCL1","MCL1")</f>
        <v>MCL1</v>
      </c>
      <c r="C51" s="6">
        <v>1.0490740537643399</v>
      </c>
      <c r="D51" s="6">
        <v>2.0095599815249401E-2</v>
      </c>
      <c r="E51" s="6">
        <v>0.11826755106449099</v>
      </c>
      <c r="F51" s="6">
        <v>13.1637210845947</v>
      </c>
      <c r="G51" s="6">
        <v>13.146630287170399</v>
      </c>
      <c r="H51" s="6">
        <v>13.1245107650757</v>
      </c>
      <c r="I51" s="6">
        <v>13.2469472885132</v>
      </c>
      <c r="J51" s="6">
        <v>13.1977348327637</v>
      </c>
      <c r="K51" s="6">
        <v>13.197527885436999</v>
      </c>
      <c r="L51" s="6">
        <f t="shared" si="8"/>
        <v>13.179512023925783</v>
      </c>
      <c r="M51" s="6">
        <f t="shared" si="9"/>
        <v>4.3726096990268054E-2</v>
      </c>
      <c r="N51" s="6">
        <f t="shared" si="10"/>
        <v>-0.3611330628159572</v>
      </c>
      <c r="O51" s="6">
        <f t="shared" si="10"/>
        <v>-0.75199340939809667</v>
      </c>
      <c r="P51" s="6">
        <f t="shared" si="10"/>
        <v>-1.2578588677220577</v>
      </c>
      <c r="Q51" s="6">
        <f t="shared" si="10"/>
        <v>1.5422200751744515</v>
      </c>
      <c r="R51" s="6">
        <f t="shared" si="10"/>
        <v>0.41674903758213427</v>
      </c>
      <c r="S51" s="6">
        <f t="shared" si="10"/>
        <v>0.41201622717952568</v>
      </c>
    </row>
    <row r="52" spans="1:19" x14ac:dyDescent="0.25">
      <c r="A52" s="42" t="s">
        <v>41</v>
      </c>
      <c r="B52" s="42" t="str">
        <f>HYPERLINK("http://www.genecards.org/cgi-bin/carddisp.pl?gene=DOCK9","DOCK9")</f>
        <v>DOCK9</v>
      </c>
      <c r="C52" s="6">
        <v>-1.11708760261536</v>
      </c>
      <c r="D52" s="6">
        <v>1.9394131377339401E-2</v>
      </c>
      <c r="E52" s="6">
        <v>0.115758411586285</v>
      </c>
      <c r="F52" s="6">
        <v>12.572548866271999</v>
      </c>
      <c r="G52" s="6">
        <v>12.5572004318237</v>
      </c>
      <c r="H52" s="6">
        <v>12.7085571289062</v>
      </c>
      <c r="I52" s="6">
        <v>12.478899002075201</v>
      </c>
      <c r="J52" s="6">
        <v>12.4481363296509</v>
      </c>
      <c r="K52" s="6">
        <v>12.432044982910201</v>
      </c>
      <c r="L52" s="6">
        <f t="shared" si="8"/>
        <v>12.532897790273033</v>
      </c>
      <c r="M52" s="6">
        <f t="shared" si="9"/>
        <v>0.10323826088214974</v>
      </c>
      <c r="N52" s="6">
        <f t="shared" si="10"/>
        <v>0.38407345939534465</v>
      </c>
      <c r="O52" s="6">
        <f t="shared" si="10"/>
        <v>0.23540343805684269</v>
      </c>
      <c r="P52" s="6">
        <f t="shared" si="10"/>
        <v>1.7014945537845594</v>
      </c>
      <c r="Q52" s="6">
        <f t="shared" si="10"/>
        <v>-0.52305015346465322</v>
      </c>
      <c r="R52" s="6">
        <f t="shared" si="10"/>
        <v>-0.82102759091313116</v>
      </c>
      <c r="S52" s="6">
        <f t="shared" si="10"/>
        <v>-0.97689370685892785</v>
      </c>
    </row>
    <row r="53" spans="1:19" x14ac:dyDescent="0.25">
      <c r="A53" s="42" t="s">
        <v>37</v>
      </c>
      <c r="B53" s="42" t="str">
        <f>HYPERLINK("http://www.genecards.org/cgi-bin/carddisp.pl?gene=BAG1","BAG1")</f>
        <v>BAG1</v>
      </c>
      <c r="C53" s="6">
        <v>-1.1979571580886801</v>
      </c>
      <c r="D53" s="6">
        <v>1.3736213557422199E-2</v>
      </c>
      <c r="E53" s="6">
        <v>9.5876820385456099E-2</v>
      </c>
      <c r="F53" s="6">
        <v>11.602068901061999</v>
      </c>
      <c r="G53" s="6">
        <v>11.652503967285201</v>
      </c>
      <c r="H53" s="6">
        <v>11.507484436035201</v>
      </c>
      <c r="I53" s="6">
        <v>11.254991531372101</v>
      </c>
      <c r="J53" s="6">
        <v>11.275541305541999</v>
      </c>
      <c r="K53" s="6">
        <v>11.449797630310099</v>
      </c>
      <c r="L53" s="6">
        <f t="shared" si="8"/>
        <v>11.457064628601101</v>
      </c>
      <c r="M53" s="6">
        <f t="shared" si="9"/>
        <v>0.1646827215109016</v>
      </c>
      <c r="N53" s="6">
        <f t="shared" si="10"/>
        <v>0.88050689914849067</v>
      </c>
      <c r="O53" s="6">
        <f t="shared" si="10"/>
        <v>1.1867628667477552</v>
      </c>
      <c r="P53" s="6">
        <f t="shared" si="10"/>
        <v>0.30616331192196217</v>
      </c>
      <c r="Q53" s="6">
        <f t="shared" si="10"/>
        <v>-1.227044922351636</v>
      </c>
      <c r="R53" s="6">
        <f t="shared" si="10"/>
        <v>-1.1022608892644827</v>
      </c>
      <c r="S53" s="6">
        <f t="shared" si="10"/>
        <v>-4.4127266202121609E-2</v>
      </c>
    </row>
    <row r="54" spans="1:19" x14ac:dyDescent="0.25">
      <c r="A54" s="42" t="s">
        <v>72</v>
      </c>
      <c r="B54" s="42" t="str">
        <f>HYPERLINK("http://www.genecards.org/cgi-bin/carddisp.pl?gene=AXL","AXL")</f>
        <v>AXL</v>
      </c>
      <c r="C54" s="6">
        <v>1.15555560588837</v>
      </c>
      <c r="D54" s="6">
        <v>9.7328182309866004E-3</v>
      </c>
      <c r="E54" s="6">
        <v>7.9016096889972701E-2</v>
      </c>
      <c r="F54" s="6">
        <v>12.194302558898899</v>
      </c>
      <c r="G54" s="6">
        <v>12.280799865722701</v>
      </c>
      <c r="H54" s="6">
        <v>12.124687194824199</v>
      </c>
      <c r="I54" s="6">
        <v>12.396216392517101</v>
      </c>
      <c r="J54" s="6">
        <v>12.3627109527588</v>
      </c>
      <c r="K54" s="6">
        <v>12.4666233062744</v>
      </c>
      <c r="L54" s="6">
        <f t="shared" si="8"/>
        <v>12.304223378499351</v>
      </c>
      <c r="M54" s="6">
        <f t="shared" si="9"/>
        <v>0.12893543833503363</v>
      </c>
      <c r="N54" s="6">
        <f t="shared" si="10"/>
        <v>-0.85252604729839521</v>
      </c>
      <c r="O54" s="6">
        <f t="shared" si="10"/>
        <v>-0.18166853953515555</v>
      </c>
      <c r="P54" s="6">
        <f t="shared" si="10"/>
        <v>-1.3924502525724112</v>
      </c>
      <c r="Q54" s="6">
        <f t="shared" si="10"/>
        <v>0.71348122134357639</v>
      </c>
      <c r="R54" s="6">
        <f t="shared" si="10"/>
        <v>0.45361907490065495</v>
      </c>
      <c r="S54" s="6">
        <f t="shared" si="10"/>
        <v>1.2595445431616616</v>
      </c>
    </row>
    <row r="55" spans="1:19" x14ac:dyDescent="0.25">
      <c r="A55" s="42" t="s">
        <v>73</v>
      </c>
      <c r="B55" s="42" t="s">
        <v>73</v>
      </c>
      <c r="C55" s="6">
        <v>1.3444865942001301</v>
      </c>
      <c r="D55" s="6">
        <v>7.1193948388099696E-3</v>
      </c>
      <c r="E55" s="6">
        <v>6.69389963150024E-2</v>
      </c>
      <c r="F55" s="6">
        <v>7.74877882003784</v>
      </c>
      <c r="G55" s="6">
        <v>7.8583703041076696</v>
      </c>
      <c r="H55" s="6">
        <v>7.8555092811584499</v>
      </c>
      <c r="I55" s="6">
        <v>8.7271366119384801</v>
      </c>
      <c r="J55" s="6">
        <v>8.5526599884033203</v>
      </c>
      <c r="K55" s="6">
        <v>8.0395727157592791</v>
      </c>
      <c r="L55" s="6">
        <f t="shared" si="8"/>
        <v>8.1303379535675067</v>
      </c>
      <c r="M55" s="6">
        <f t="shared" si="9"/>
        <v>0.40935252339429484</v>
      </c>
      <c r="N55" s="6">
        <f t="shared" si="10"/>
        <v>-0.93210402214167576</v>
      </c>
      <c r="O55" s="6">
        <f t="shared" si="10"/>
        <v>-0.66438493454179481</v>
      </c>
      <c r="P55" s="6">
        <f t="shared" si="10"/>
        <v>-0.67137407662768311</v>
      </c>
      <c r="Q55" s="6">
        <f t="shared" si="10"/>
        <v>1.4579088298330276</v>
      </c>
      <c r="R55" s="6">
        <f t="shared" si="10"/>
        <v>1.0316829888673396</v>
      </c>
      <c r="S55" s="6">
        <f t="shared" si="10"/>
        <v>-0.22172878538921578</v>
      </c>
    </row>
    <row r="56" spans="1:19" x14ac:dyDescent="0.25">
      <c r="A56" s="42" t="s">
        <v>51</v>
      </c>
      <c r="B56" s="42" t="str">
        <f>HYPERLINK("http://www.genecards.org/cgi-bin/carddisp.pl?gene=SYK","SYK")</f>
        <v>SYK</v>
      </c>
      <c r="C56" s="6">
        <v>1.0932880640029901</v>
      </c>
      <c r="D56" s="6">
        <v>3.8333740085363401E-3</v>
      </c>
      <c r="E56" s="6">
        <v>4.7884289175272002E-2</v>
      </c>
      <c r="F56" s="6">
        <v>11.6139736175537</v>
      </c>
      <c r="G56" s="6">
        <v>11.5781106948853</v>
      </c>
      <c r="H56" s="6">
        <v>11.557008743286101</v>
      </c>
      <c r="I56" s="6">
        <v>11.673444747924799</v>
      </c>
      <c r="J56" s="6">
        <v>11.732856750488301</v>
      </c>
      <c r="K56" s="6">
        <v>11.728812217712401</v>
      </c>
      <c r="L56" s="6">
        <f t="shared" si="8"/>
        <v>11.647367795308433</v>
      </c>
      <c r="M56" s="6">
        <f t="shared" si="9"/>
        <v>7.5760198264691325E-2</v>
      </c>
      <c r="N56" s="6">
        <f t="shared" si="10"/>
        <v>-0.44078788756677151</v>
      </c>
      <c r="O56" s="6">
        <f t="shared" si="10"/>
        <v>-0.91416207995077436</v>
      </c>
      <c r="P56" s="6">
        <f t="shared" si="10"/>
        <v>-1.1926981989492114</v>
      </c>
      <c r="Q56" s="6">
        <f t="shared" si="10"/>
        <v>0.34420385919870783</v>
      </c>
      <c r="R56" s="6">
        <f t="shared" si="10"/>
        <v>1.1284151459211569</v>
      </c>
      <c r="S56" s="6">
        <f t="shared" si="10"/>
        <v>1.0750291613469161</v>
      </c>
    </row>
    <row r="57" spans="1:19" x14ac:dyDescent="0.25">
      <c r="A57" s="42" t="s">
        <v>38</v>
      </c>
      <c r="B57" s="42" t="str">
        <f>HYPERLINK("http://www.genecards.org/cgi-bin/carddisp.pl?gene=CDKN1B","CDKN1B")</f>
        <v>CDKN1B</v>
      </c>
      <c r="C57" s="6">
        <v>-1.289177775383</v>
      </c>
      <c r="D57" s="6">
        <v>3.75561940018088E-4</v>
      </c>
      <c r="E57" s="6">
        <v>1.5718234702944801E-2</v>
      </c>
      <c r="F57" s="6">
        <v>10.7528829574585</v>
      </c>
      <c r="G57" s="6">
        <v>10.813072204589799</v>
      </c>
      <c r="H57" s="6">
        <v>10.7962999343872</v>
      </c>
      <c r="I57" s="6">
        <v>10.3969221115112</v>
      </c>
      <c r="J57" s="6">
        <v>10.499963760376</v>
      </c>
      <c r="K57" s="6">
        <v>10.366014480590801</v>
      </c>
      <c r="L57" s="6">
        <f t="shared" si="8"/>
        <v>10.604192574818915</v>
      </c>
      <c r="M57" s="6">
        <f t="shared" si="9"/>
        <v>0.20649371056433316</v>
      </c>
      <c r="N57" s="6">
        <f t="shared" si="10"/>
        <v>0.72007221059287274</v>
      </c>
      <c r="O57" s="6">
        <f t="shared" si="10"/>
        <v>1.011554440084544</v>
      </c>
      <c r="P57" s="6">
        <f t="shared" si="10"/>
        <v>0.93033031874563277</v>
      </c>
      <c r="Q57" s="6">
        <f t="shared" si="10"/>
        <v>-1.0037616290649201</v>
      </c>
      <c r="R57" s="6">
        <f t="shared" si="10"/>
        <v>-0.50475539500968603</v>
      </c>
      <c r="S57" s="6">
        <f t="shared" si="10"/>
        <v>-1.153439945348409</v>
      </c>
    </row>
    <row r="58" spans="1:19" x14ac:dyDescent="0.25">
      <c r="A58" s="42" t="s">
        <v>55</v>
      </c>
      <c r="B58" s="42" t="str">
        <f>HYPERLINK("http://www.genecards.org/cgi-bin/carddisp.pl?gene=BCL6","BCL6")</f>
        <v>BCL6</v>
      </c>
      <c r="C58" s="6">
        <v>-1.29784035682678</v>
      </c>
      <c r="D58" s="6">
        <v>2.17214474105276E-4</v>
      </c>
      <c r="E58" s="6">
        <v>1.27149187028408E-2</v>
      </c>
      <c r="F58" s="6">
        <v>11.1559085845947</v>
      </c>
      <c r="G58" s="6">
        <v>11.1565761566162</v>
      </c>
      <c r="H58" s="6">
        <v>11.0777130126953</v>
      </c>
      <c r="I58" s="6">
        <v>10.763023376464799</v>
      </c>
      <c r="J58" s="6">
        <v>10.801877975463899</v>
      </c>
      <c r="K58" s="6">
        <v>10.696957588195801</v>
      </c>
      <c r="L58" s="6">
        <f t="shared" si="8"/>
        <v>10.942009449005118</v>
      </c>
      <c r="M58" s="6">
        <f t="shared" si="9"/>
        <v>0.21068005503397602</v>
      </c>
      <c r="N58" s="6">
        <f t="shared" si="10"/>
        <v>1.0152794746284204</v>
      </c>
      <c r="O58" s="6">
        <f t="shared" si="10"/>
        <v>1.0184481277854203</v>
      </c>
      <c r="P58" s="6">
        <f t="shared" si="10"/>
        <v>0.64412155041585362</v>
      </c>
      <c r="Q58" s="6">
        <f t="shared" si="10"/>
        <v>-0.84956344116890392</v>
      </c>
      <c r="R58" s="6">
        <f t="shared" si="10"/>
        <v>-0.66513877414081812</v>
      </c>
      <c r="S58" s="6">
        <f t="shared" si="10"/>
        <v>-1.1631469375200143</v>
      </c>
    </row>
    <row r="59" spans="1:19" x14ac:dyDescent="0.25">
      <c r="A59" s="42" t="s">
        <v>74</v>
      </c>
      <c r="B59" s="42" t="str">
        <f>HYPERLINK("http://www.genecards.org/cgi-bin/carddisp.pl?gene=CDKN1A","CDKN1A")</f>
        <v>CDKN1A</v>
      </c>
      <c r="C59" s="6">
        <v>2.1385359764099099</v>
      </c>
      <c r="D59" s="6">
        <v>1.6896230226848299E-4</v>
      </c>
      <c r="E59" s="6">
        <v>1.1661909520626099E-2</v>
      </c>
      <c r="F59" s="6">
        <v>11.5823163986206</v>
      </c>
      <c r="G59" s="6">
        <v>11.887907981872599</v>
      </c>
      <c r="H59" s="6">
        <v>11.516772270202599</v>
      </c>
      <c r="I59" s="6">
        <v>12.773962974548301</v>
      </c>
      <c r="J59" s="6">
        <v>12.7462348937988</v>
      </c>
      <c r="K59" s="6">
        <v>12.7566690444946</v>
      </c>
      <c r="L59" s="6">
        <f t="shared" si="8"/>
        <v>12.21064392725625</v>
      </c>
      <c r="M59" s="6">
        <f t="shared" si="9"/>
        <v>0.61363528439710857</v>
      </c>
      <c r="N59" s="6">
        <f t="shared" si="10"/>
        <v>-1.0239429586468061</v>
      </c>
      <c r="O59" s="6">
        <f t="shared" si="10"/>
        <v>-0.5259409841478323</v>
      </c>
      <c r="P59" s="6">
        <f t="shared" si="10"/>
        <v>-1.1307558002232112</v>
      </c>
      <c r="Q59" s="6">
        <f t="shared" si="10"/>
        <v>0.91800302494910668</v>
      </c>
      <c r="R59" s="6">
        <f t="shared" si="10"/>
        <v>0.87281644351459275</v>
      </c>
      <c r="S59" s="6">
        <f t="shared" si="10"/>
        <v>0.8898202745541528</v>
      </c>
    </row>
    <row r="60" spans="1:19" x14ac:dyDescent="0.25">
      <c r="A60" s="42" t="s">
        <v>75</v>
      </c>
      <c r="B60" s="42" t="str">
        <f>HYPERLINK("http://www.genecards.org/cgi-bin/carddisp.pl?gene=GADD45A","GADD45A")</f>
        <v>GADD45A</v>
      </c>
      <c r="C60" s="6">
        <v>1.4991379976272601</v>
      </c>
      <c r="D60" s="6">
        <v>9.79029064183123E-5</v>
      </c>
      <c r="E60" s="6">
        <v>9.0662240982055699E-3</v>
      </c>
      <c r="F60" s="6">
        <v>12.2106781005859</v>
      </c>
      <c r="G60" s="6">
        <v>12.2915334701538</v>
      </c>
      <c r="H60" s="6">
        <v>12.193870544433601</v>
      </c>
      <c r="I60" s="6">
        <v>12.728268623352101</v>
      </c>
      <c r="J60" s="6">
        <v>12.848744392395</v>
      </c>
      <c r="K60" s="6">
        <v>12.871467590331999</v>
      </c>
      <c r="L60" s="6">
        <f t="shared" si="8"/>
        <v>12.524093786875399</v>
      </c>
      <c r="M60" s="6">
        <f t="shared" si="9"/>
        <v>0.32530447953177</v>
      </c>
      <c r="N60" s="6">
        <f t="shared" si="10"/>
        <v>-0.96345333682652257</v>
      </c>
      <c r="O60" s="6">
        <f t="shared" si="10"/>
        <v>-0.71490044359775595</v>
      </c>
      <c r="P60" s="6">
        <f t="shared" si="10"/>
        <v>-1.0151204893246728</v>
      </c>
      <c r="Q60" s="6">
        <f t="shared" si="10"/>
        <v>0.62764225309956456</v>
      </c>
      <c r="R60" s="6">
        <f t="shared" si="10"/>
        <v>0.99798996308593613</v>
      </c>
      <c r="S60" s="6">
        <f t="shared" si="10"/>
        <v>1.067842053563467</v>
      </c>
    </row>
    <row r="61" spans="1:19" x14ac:dyDescent="0.25">
      <c r="A61" s="42" t="s">
        <v>76</v>
      </c>
      <c r="B61" s="42" t="str">
        <f>HYPERLINK("http://www.genecards.org/cgi-bin/carddisp.pl?gene=NCOR1","NCOR1")</f>
        <v>NCOR1</v>
      </c>
      <c r="C61" s="6">
        <v>-1.21815729141235</v>
      </c>
      <c r="D61" s="6">
        <v>1.7060641766875098E-5</v>
      </c>
      <c r="E61" s="6">
        <v>4.0619331412017302E-3</v>
      </c>
      <c r="F61" s="6">
        <v>13.213223457336399</v>
      </c>
      <c r="G61" s="6">
        <v>13.238420486450201</v>
      </c>
      <c r="H61" s="6">
        <v>13.250785827636699</v>
      </c>
      <c r="I61" s="6">
        <v>12.9419918060303</v>
      </c>
      <c r="J61" s="6">
        <v>12.9352779388428</v>
      </c>
      <c r="K61" s="6">
        <v>12.97105884552</v>
      </c>
      <c r="L61" s="6">
        <f t="shared" si="8"/>
        <v>13.091793060302734</v>
      </c>
      <c r="M61" s="6">
        <f t="shared" si="9"/>
        <v>0.15686796558463575</v>
      </c>
      <c r="N61" s="6">
        <f t="shared" si="10"/>
        <v>0.77409301880790193</v>
      </c>
      <c r="O61" s="6">
        <f t="shared" si="10"/>
        <v>0.93471873368789016</v>
      </c>
      <c r="P61" s="6">
        <f t="shared" si="10"/>
        <v>1.0135451603608812</v>
      </c>
      <c r="Q61" s="6">
        <f t="shared" si="10"/>
        <v>-0.95495121463541432</v>
      </c>
      <c r="R61" s="6">
        <f t="shared" si="10"/>
        <v>-0.99775069356330059</v>
      </c>
      <c r="S61" s="6">
        <f t="shared" si="10"/>
        <v>-0.76965500465800363</v>
      </c>
    </row>
    <row r="62" spans="1:19" x14ac:dyDescent="0.25">
      <c r="A62" s="42" t="s">
        <v>77</v>
      </c>
      <c r="B62" s="42" t="str">
        <f>HYPERLINK("http://www.genecards.org/cgi-bin/carddisp.pl?gene=TNFAIP3","TNFAIP3")</f>
        <v>TNFAIP3</v>
      </c>
      <c r="C62" s="6">
        <v>1.9432125091552701</v>
      </c>
      <c r="D62" s="6">
        <v>5.2979945763809202E-8</v>
      </c>
      <c r="E62" s="6">
        <v>5.5720977252349301E-4</v>
      </c>
      <c r="F62" s="6">
        <v>12.434430122375501</v>
      </c>
      <c r="G62" s="6">
        <v>12.433831214904799</v>
      </c>
      <c r="H62" s="6">
        <v>12.401990890502899</v>
      </c>
      <c r="I62" s="6">
        <v>13.3761949539185</v>
      </c>
      <c r="J62" s="6">
        <v>13.3649845123291</v>
      </c>
      <c r="K62" s="6">
        <v>13.4044036865234</v>
      </c>
      <c r="L62" s="6">
        <f t="shared" si="8"/>
        <v>12.902639230092367</v>
      </c>
      <c r="M62" s="6">
        <f t="shared" si="9"/>
        <v>0.52524950964268557</v>
      </c>
      <c r="N62" s="6">
        <f t="shared" si="10"/>
        <v>-0.89140322669768435</v>
      </c>
      <c r="O62" s="6">
        <f t="shared" si="10"/>
        <v>-0.89254346092866688</v>
      </c>
      <c r="P62" s="6">
        <f t="shared" si="10"/>
        <v>-0.95316288811016026</v>
      </c>
      <c r="Q62" s="6">
        <f t="shared" si="10"/>
        <v>0.90158241965476738</v>
      </c>
      <c r="R62" s="6">
        <f t="shared" si="10"/>
        <v>0.88023934101576762</v>
      </c>
      <c r="S62" s="6">
        <f t="shared" si="10"/>
        <v>0.95528781506596971</v>
      </c>
    </row>
  </sheetData>
  <mergeCells count="6">
    <mergeCell ref="F3:K3"/>
    <mergeCell ref="N3:S3"/>
    <mergeCell ref="F27:K27"/>
    <mergeCell ref="N27:S27"/>
    <mergeCell ref="F45:K45"/>
    <mergeCell ref="N45:S45"/>
  </mergeCells>
  <phoneticPr fontId="1" type="noConversion"/>
  <pageMargins left="0.7" right="0.7" top="0.75" bottom="0.75" header="0.3" footer="0.3"/>
  <pageSetup paperSize="9" orientation="portrait" r:id="rId1"/>
  <ignoredErrors>
    <ignoredError sqref="L5:M24 L29:M42 L47:M6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zoomScale="85" zoomScaleNormal="85" workbookViewId="0">
      <selection activeCell="D23" sqref="D23"/>
    </sheetView>
  </sheetViews>
  <sheetFormatPr defaultRowHeight="14.4" x14ac:dyDescent="0.25"/>
  <cols>
    <col min="1" max="1" width="9.5546875" customWidth="1"/>
    <col min="2" max="2" width="13.6640625" customWidth="1"/>
    <col min="7" max="7" width="11.77734375" customWidth="1"/>
    <col min="13" max="13" width="11.5546875" customWidth="1"/>
  </cols>
  <sheetData>
    <row r="1" spans="1:24" ht="16.2" thickBot="1" x14ac:dyDescent="0.3">
      <c r="A1" s="15" t="s">
        <v>78</v>
      </c>
      <c r="B1" s="5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25">
      <c r="A2" s="22"/>
      <c r="B2" s="23" t="s">
        <v>14</v>
      </c>
      <c r="C2" s="23" t="s">
        <v>15</v>
      </c>
      <c r="D2" s="33" t="s">
        <v>3</v>
      </c>
      <c r="E2" s="23" t="s">
        <v>16</v>
      </c>
      <c r="F2" s="33" t="s">
        <v>2</v>
      </c>
      <c r="G2" s="33" t="s">
        <v>4</v>
      </c>
      <c r="H2" s="34" t="s">
        <v>81</v>
      </c>
      <c r="I2" s="33" t="s">
        <v>5</v>
      </c>
      <c r="J2" s="33" t="s">
        <v>82</v>
      </c>
      <c r="K2" s="34" t="s">
        <v>1</v>
      </c>
      <c r="L2" s="33" t="s">
        <v>12</v>
      </c>
      <c r="M2" s="23" t="s">
        <v>23</v>
      </c>
      <c r="N2" s="33" t="s">
        <v>8</v>
      </c>
      <c r="O2" s="33" t="s">
        <v>79</v>
      </c>
      <c r="P2" s="33" t="s">
        <v>21</v>
      </c>
      <c r="Q2" s="34" t="s">
        <v>83</v>
      </c>
      <c r="R2" s="33" t="s">
        <v>84</v>
      </c>
      <c r="S2" s="23" t="s">
        <v>19</v>
      </c>
      <c r="T2" s="23" t="s">
        <v>22</v>
      </c>
      <c r="U2" s="24" t="s">
        <v>10</v>
      </c>
      <c r="V2" s="34" t="s">
        <v>7</v>
      </c>
      <c r="W2" s="34" t="s">
        <v>9</v>
      </c>
      <c r="X2" s="35" t="s">
        <v>11</v>
      </c>
    </row>
    <row r="3" spans="1:24" x14ac:dyDescent="0.25">
      <c r="A3" s="40" t="s">
        <v>96</v>
      </c>
      <c r="B3" s="6" t="s">
        <v>25</v>
      </c>
      <c r="C3" s="9">
        <v>2.9279999999999999</v>
      </c>
      <c r="D3" s="9">
        <v>2.5</v>
      </c>
      <c r="E3" s="9">
        <v>1.573</v>
      </c>
      <c r="F3" s="9">
        <v>2.2130000000000001</v>
      </c>
      <c r="G3" s="9">
        <v>1.87</v>
      </c>
      <c r="H3" s="10">
        <v>1.708</v>
      </c>
      <c r="I3" s="9">
        <v>0.52200000000000002</v>
      </c>
      <c r="J3" s="9">
        <v>0.9728</v>
      </c>
      <c r="K3" s="10">
        <v>0.95609999999999995</v>
      </c>
      <c r="L3" s="9">
        <v>0.17849999999999999</v>
      </c>
      <c r="M3" s="9">
        <v>0.3216</v>
      </c>
      <c r="N3" s="9">
        <v>0.4496</v>
      </c>
      <c r="O3" s="9">
        <v>0.13950000000000001</v>
      </c>
      <c r="P3" s="9">
        <v>0.27039999999999997</v>
      </c>
      <c r="Q3" s="10">
        <v>0.4118</v>
      </c>
      <c r="R3" s="9">
        <v>0.12770000000000001</v>
      </c>
      <c r="S3" s="9">
        <v>0.25409999999999999</v>
      </c>
      <c r="T3" s="9">
        <v>0.1898</v>
      </c>
      <c r="U3" s="9">
        <v>0.128</v>
      </c>
      <c r="V3" s="10">
        <v>3.2149999999999998E-2</v>
      </c>
      <c r="W3" s="10">
        <v>2.469E-2</v>
      </c>
      <c r="X3" s="36">
        <v>1.3100000000000001E-2</v>
      </c>
    </row>
    <row r="4" spans="1:24" x14ac:dyDescent="0.25">
      <c r="A4" s="40"/>
      <c r="B4" s="6" t="s">
        <v>26</v>
      </c>
      <c r="C4" s="9">
        <v>4.0510000000000002</v>
      </c>
      <c r="D4" s="9">
        <v>3.3490000000000002</v>
      </c>
      <c r="E4" s="9">
        <v>3.133</v>
      </c>
      <c r="F4" s="9">
        <v>2.8140000000000001</v>
      </c>
      <c r="G4" s="9">
        <v>2.0049999999999999</v>
      </c>
      <c r="H4" s="10">
        <v>1.792</v>
      </c>
      <c r="I4" s="9">
        <v>1.145</v>
      </c>
      <c r="J4" s="9">
        <v>0.8851</v>
      </c>
      <c r="K4" s="10">
        <v>0.76470000000000005</v>
      </c>
      <c r="L4" s="9">
        <v>1.1830000000000001</v>
      </c>
      <c r="M4" s="9">
        <v>0.27610000000000001</v>
      </c>
      <c r="N4" s="9">
        <v>0.4017</v>
      </c>
      <c r="O4" s="9">
        <v>0.4647</v>
      </c>
      <c r="P4" s="9">
        <v>0.33729999999999999</v>
      </c>
      <c r="Q4" s="10">
        <v>0.12640000000000001</v>
      </c>
      <c r="R4" s="9">
        <v>0.29570000000000002</v>
      </c>
      <c r="S4" s="9">
        <v>0.19789999999999999</v>
      </c>
      <c r="T4" s="9">
        <v>0.14940000000000001</v>
      </c>
      <c r="U4" s="9">
        <v>7.8240000000000004E-2</v>
      </c>
      <c r="V4" s="10">
        <v>0.1139</v>
      </c>
      <c r="W4" s="10">
        <v>1.8749999999999999E-2</v>
      </c>
      <c r="X4" s="36">
        <v>1.022E-2</v>
      </c>
    </row>
    <row r="5" spans="1:24" x14ac:dyDescent="0.25">
      <c r="A5" s="40"/>
      <c r="B5" s="6" t="s">
        <v>27</v>
      </c>
      <c r="C5" s="9">
        <v>4.069</v>
      </c>
      <c r="D5" s="9">
        <v>2.0670000000000002</v>
      </c>
      <c r="E5" s="9">
        <v>2.9409999999999998</v>
      </c>
      <c r="F5" s="9">
        <v>1.4279999999999999</v>
      </c>
      <c r="G5" s="9">
        <v>1.573</v>
      </c>
      <c r="H5" s="10">
        <v>1.1020000000000001</v>
      </c>
      <c r="I5" s="9">
        <v>1.121</v>
      </c>
      <c r="J5" s="9">
        <v>0.503</v>
      </c>
      <c r="K5" s="10">
        <v>0.50439999999999996</v>
      </c>
      <c r="L5" s="9">
        <v>0.80130000000000001</v>
      </c>
      <c r="M5" s="9">
        <v>1.331</v>
      </c>
      <c r="N5" s="9">
        <v>1.028</v>
      </c>
      <c r="O5" s="9">
        <v>0.36520000000000002</v>
      </c>
      <c r="P5" s="9">
        <v>0.19850000000000001</v>
      </c>
      <c r="Q5" s="10">
        <v>0.12640000000000001</v>
      </c>
      <c r="R5" s="9">
        <v>0.20180000000000001</v>
      </c>
      <c r="S5" s="9">
        <v>0.13730000000000001</v>
      </c>
      <c r="T5" s="9">
        <v>0.1956</v>
      </c>
      <c r="U5" s="9">
        <v>8.0610000000000001E-2</v>
      </c>
      <c r="V5" s="10">
        <v>4.5699999999999998E-2</v>
      </c>
      <c r="W5" s="10">
        <v>2.0410000000000001E-2</v>
      </c>
      <c r="X5" s="36">
        <v>8.0389999999999993E-3</v>
      </c>
    </row>
    <row r="6" spans="1:24" x14ac:dyDescent="0.25">
      <c r="A6" s="27"/>
      <c r="B6" s="14" t="s">
        <v>24</v>
      </c>
      <c r="C6" s="11">
        <f t="shared" ref="C6:X6" si="0">AVERAGE(C3:C5)</f>
        <v>3.6826666666666665</v>
      </c>
      <c r="D6" s="11">
        <f t="shared" si="0"/>
        <v>2.6386666666666669</v>
      </c>
      <c r="E6" s="11">
        <f t="shared" si="0"/>
        <v>2.5489999999999999</v>
      </c>
      <c r="F6" s="11">
        <f t="shared" si="0"/>
        <v>2.1516666666666668</v>
      </c>
      <c r="G6" s="11">
        <f t="shared" si="0"/>
        <v>1.8160000000000001</v>
      </c>
      <c r="H6" s="11">
        <f t="shared" si="0"/>
        <v>1.534</v>
      </c>
      <c r="I6" s="11">
        <f t="shared" si="0"/>
        <v>0.92933333333333346</v>
      </c>
      <c r="J6" s="11">
        <f t="shared" si="0"/>
        <v>0.7869666666666667</v>
      </c>
      <c r="K6" s="11">
        <f t="shared" si="0"/>
        <v>0.74173333333333336</v>
      </c>
      <c r="L6" s="11">
        <f t="shared" si="0"/>
        <v>0.72093333333333331</v>
      </c>
      <c r="M6" s="11">
        <f t="shared" si="0"/>
        <v>0.64290000000000003</v>
      </c>
      <c r="N6" s="11">
        <f t="shared" si="0"/>
        <v>0.62643333333333329</v>
      </c>
      <c r="O6" s="11">
        <f t="shared" si="0"/>
        <v>0.32313333333333333</v>
      </c>
      <c r="P6" s="11">
        <f t="shared" si="0"/>
        <v>0.26873333333333332</v>
      </c>
      <c r="Q6" s="11">
        <f t="shared" si="0"/>
        <v>0.22153333333333336</v>
      </c>
      <c r="R6" s="11">
        <f t="shared" si="0"/>
        <v>0.2084</v>
      </c>
      <c r="S6" s="11">
        <f t="shared" si="0"/>
        <v>0.19643333333333332</v>
      </c>
      <c r="T6" s="11">
        <f t="shared" si="0"/>
        <v>0.17826666666666666</v>
      </c>
      <c r="U6" s="11">
        <f t="shared" si="0"/>
        <v>9.5616666666666669E-2</v>
      </c>
      <c r="V6" s="11">
        <f t="shared" si="0"/>
        <v>6.3916666666666663E-2</v>
      </c>
      <c r="W6" s="11">
        <f t="shared" si="0"/>
        <v>2.1283333333333335E-2</v>
      </c>
      <c r="X6" s="37">
        <f t="shared" si="0"/>
        <v>1.0452999999999999E-2</v>
      </c>
    </row>
    <row r="7" spans="1:24" ht="15" thickBot="1" x14ac:dyDescent="0.3">
      <c r="A7" s="29"/>
      <c r="B7" s="30" t="s">
        <v>13</v>
      </c>
      <c r="C7" s="38">
        <f t="shared" ref="C7:X7" si="1">_xlfn.STDEV.P(C3:C5)</f>
        <v>0.53368051200028421</v>
      </c>
      <c r="D7" s="38">
        <f t="shared" si="1"/>
        <v>0.53247994224091422</v>
      </c>
      <c r="E7" s="38">
        <f t="shared" si="1"/>
        <v>0.69457325027674399</v>
      </c>
      <c r="F7" s="38">
        <f t="shared" si="1"/>
        <v>0.56749175226507853</v>
      </c>
      <c r="G7" s="38">
        <f t="shared" si="1"/>
        <v>0.18044943890187079</v>
      </c>
      <c r="H7" s="38">
        <f t="shared" si="1"/>
        <v>0.3073890043576698</v>
      </c>
      <c r="I7" s="38">
        <f t="shared" si="1"/>
        <v>0.28819476439071906</v>
      </c>
      <c r="J7" s="38">
        <f t="shared" si="1"/>
        <v>0.20396179925553573</v>
      </c>
      <c r="K7" s="38">
        <f t="shared" si="1"/>
        <v>0.18511946293017228</v>
      </c>
      <c r="L7" s="38">
        <f t="shared" si="1"/>
        <v>0.41400415725234269</v>
      </c>
      <c r="M7" s="38">
        <f t="shared" si="1"/>
        <v>0.48691461948340242</v>
      </c>
      <c r="N7" s="38">
        <f t="shared" si="1"/>
        <v>0.28462307628784356</v>
      </c>
      <c r="O7" s="38">
        <f t="shared" si="1"/>
        <v>0.13605382104969427</v>
      </c>
      <c r="P7" s="38">
        <f t="shared" si="1"/>
        <v>5.6677116683504336E-2</v>
      </c>
      <c r="Q7" s="38">
        <f t="shared" si="1"/>
        <v>0.13453885023376044</v>
      </c>
      <c r="R7" s="38">
        <f t="shared" si="1"/>
        <v>6.8744308855351849E-2</v>
      </c>
      <c r="S7" s="38">
        <f t="shared" si="1"/>
        <v>4.7694677084788348E-2</v>
      </c>
      <c r="T7" s="38">
        <f t="shared" si="1"/>
        <v>2.0548695552002717E-2</v>
      </c>
      <c r="U7" s="38">
        <f t="shared" si="1"/>
        <v>2.2918906799602998E-2</v>
      </c>
      <c r="V7" s="38">
        <f t="shared" si="1"/>
        <v>3.5773834323737534E-2</v>
      </c>
      <c r="W7" s="38">
        <f t="shared" si="1"/>
        <v>2.5023899687210138E-3</v>
      </c>
      <c r="X7" s="39">
        <f t="shared" si="1"/>
        <v>2.0727030660468476E-3</v>
      </c>
    </row>
    <row r="11" spans="1:24" x14ac:dyDescent="0.2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x14ac:dyDescent="0.2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x14ac:dyDescent="0.25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</sheetData>
  <mergeCells count="1">
    <mergeCell ref="A3:A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1A</vt:lpstr>
      <vt:lpstr>1B</vt:lpstr>
      <vt:lpstr>S1A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2022-03-30T09:52:25Z</dcterms:modified>
</cp:coreProperties>
</file>