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9"/>
  </bookViews>
  <sheets>
    <sheet name="3A" sheetId="1" r:id="rId1"/>
    <sheet name="3D" sheetId="2" r:id="rId2"/>
    <sheet name="3L" sheetId="8" r:id="rId3"/>
    <sheet name="3M" sheetId="9" r:id="rId4"/>
    <sheet name="3N" sheetId="3" r:id="rId5"/>
    <sheet name="3O" sheetId="4" r:id="rId6"/>
    <sheet name="S3A" sheetId="6" r:id="rId7"/>
    <sheet name="S3D" sheetId="12" r:id="rId8"/>
    <sheet name="S3E" sheetId="10" r:id="rId9"/>
    <sheet name="S3F" sheetId="11" r:id="rId10"/>
  </sheets>
  <calcPr calcId="152511"/>
</workbook>
</file>

<file path=xl/calcChain.xml><?xml version="1.0" encoding="utf-8"?>
<calcChain xmlns="http://schemas.openxmlformats.org/spreadsheetml/2006/main">
  <c r="L53" i="2" l="1"/>
  <c r="M53" i="2"/>
  <c r="S53" i="2"/>
  <c r="R53" i="2"/>
  <c r="Q53" i="2"/>
  <c r="P53" i="2"/>
  <c r="O53" i="2"/>
  <c r="N53" i="2"/>
  <c r="B53" i="2"/>
  <c r="L52" i="2"/>
  <c r="M52" i="2"/>
  <c r="S52" i="2"/>
  <c r="R52" i="2"/>
  <c r="Q52" i="2"/>
  <c r="P52" i="2"/>
  <c r="O52" i="2"/>
  <c r="N52" i="2"/>
  <c r="B52" i="2"/>
  <c r="L51" i="2"/>
  <c r="M51" i="2"/>
  <c r="S51" i="2"/>
  <c r="R51" i="2"/>
  <c r="Q51" i="2"/>
  <c r="P51" i="2"/>
  <c r="O51" i="2"/>
  <c r="N51" i="2"/>
  <c r="B51" i="2"/>
  <c r="L50" i="2"/>
  <c r="M50" i="2"/>
  <c r="S50" i="2"/>
  <c r="R50" i="2"/>
  <c r="Q50" i="2"/>
  <c r="P50" i="2"/>
  <c r="O50" i="2"/>
  <c r="N50" i="2"/>
  <c r="B50" i="2"/>
  <c r="L49" i="2"/>
  <c r="M49" i="2"/>
  <c r="S49" i="2"/>
  <c r="R49" i="2"/>
  <c r="Q49" i="2"/>
  <c r="P49" i="2"/>
  <c r="O49" i="2"/>
  <c r="N49" i="2"/>
  <c r="B49" i="2"/>
  <c r="L48" i="2"/>
  <c r="M48" i="2"/>
  <c r="S48" i="2"/>
  <c r="R48" i="2"/>
  <c r="Q48" i="2"/>
  <c r="P48" i="2"/>
  <c r="O48" i="2"/>
  <c r="N48" i="2"/>
  <c r="B48" i="2"/>
  <c r="L47" i="2"/>
  <c r="M47" i="2"/>
  <c r="S47" i="2"/>
  <c r="R47" i="2"/>
  <c r="Q47" i="2"/>
  <c r="P47" i="2"/>
  <c r="O47" i="2"/>
  <c r="N47" i="2"/>
  <c r="B47" i="2"/>
  <c r="L46" i="2"/>
  <c r="M46" i="2"/>
  <c r="S46" i="2"/>
  <c r="R46" i="2"/>
  <c r="Q46" i="2"/>
  <c r="P46" i="2"/>
  <c r="O46" i="2"/>
  <c r="N46" i="2"/>
  <c r="B46" i="2"/>
  <c r="L45" i="2"/>
  <c r="M45" i="2"/>
  <c r="S45" i="2"/>
  <c r="R45" i="2"/>
  <c r="Q45" i="2"/>
  <c r="P45" i="2"/>
  <c r="O45" i="2"/>
  <c r="N45" i="2"/>
  <c r="B45" i="2"/>
  <c r="L44" i="2"/>
  <c r="M44" i="2"/>
  <c r="S44" i="2"/>
  <c r="R44" i="2"/>
  <c r="Q44" i="2"/>
  <c r="P44" i="2"/>
  <c r="O44" i="2"/>
  <c r="N44" i="2"/>
  <c r="B44" i="2"/>
  <c r="L43" i="2"/>
  <c r="M43" i="2"/>
  <c r="S43" i="2"/>
  <c r="R43" i="2"/>
  <c r="Q43" i="2"/>
  <c r="P43" i="2"/>
  <c r="O43" i="2"/>
  <c r="N43" i="2"/>
  <c r="B43" i="2"/>
  <c r="L42" i="2"/>
  <c r="M42" i="2"/>
  <c r="S42" i="2"/>
  <c r="R42" i="2"/>
  <c r="Q42" i="2"/>
  <c r="P42" i="2"/>
  <c r="O42" i="2"/>
  <c r="N42" i="2"/>
  <c r="B42" i="2"/>
  <c r="L41" i="2"/>
  <c r="M41" i="2"/>
  <c r="S41" i="2"/>
  <c r="R41" i="2"/>
  <c r="Q41" i="2"/>
  <c r="P41" i="2"/>
  <c r="O41" i="2"/>
  <c r="N41" i="2"/>
  <c r="B41" i="2"/>
  <c r="L40" i="2"/>
  <c r="M40" i="2"/>
  <c r="S40" i="2"/>
  <c r="R40" i="2"/>
  <c r="Q40" i="2"/>
  <c r="P40" i="2"/>
  <c r="O40" i="2"/>
  <c r="N40" i="2"/>
  <c r="B40" i="2"/>
  <c r="L39" i="2"/>
  <c r="M39" i="2"/>
  <c r="S39" i="2"/>
  <c r="R39" i="2"/>
  <c r="Q39" i="2"/>
  <c r="P39" i="2"/>
  <c r="O39" i="2"/>
  <c r="N39" i="2"/>
  <c r="B39" i="2"/>
  <c r="L38" i="2"/>
  <c r="M38" i="2"/>
  <c r="S38" i="2"/>
  <c r="R38" i="2"/>
  <c r="Q38" i="2"/>
  <c r="P38" i="2"/>
  <c r="O38" i="2"/>
  <c r="N38" i="2"/>
  <c r="B38" i="2"/>
  <c r="L37" i="2"/>
  <c r="M37" i="2"/>
  <c r="S37" i="2"/>
  <c r="R37" i="2"/>
  <c r="Q37" i="2"/>
  <c r="P37" i="2"/>
  <c r="O37" i="2"/>
  <c r="N37" i="2"/>
  <c r="B37" i="2"/>
  <c r="L36" i="2"/>
  <c r="M36" i="2"/>
  <c r="S36" i="2"/>
  <c r="R36" i="2"/>
  <c r="Q36" i="2"/>
  <c r="P36" i="2"/>
  <c r="O36" i="2"/>
  <c r="N36" i="2"/>
  <c r="B36" i="2"/>
  <c r="L35" i="2"/>
  <c r="M35" i="2"/>
  <c r="S35" i="2"/>
  <c r="R35" i="2"/>
  <c r="Q35" i="2"/>
  <c r="P35" i="2"/>
  <c r="O35" i="2"/>
  <c r="N35" i="2"/>
  <c r="B35" i="2"/>
  <c r="L34" i="2"/>
  <c r="M34" i="2"/>
  <c r="S34" i="2"/>
  <c r="R34" i="2"/>
  <c r="Q34" i="2"/>
  <c r="P34" i="2"/>
  <c r="O34" i="2"/>
  <c r="N34" i="2"/>
  <c r="B34" i="2"/>
  <c r="L33" i="2"/>
  <c r="M33" i="2"/>
  <c r="S33" i="2"/>
  <c r="R33" i="2"/>
  <c r="Q33" i="2"/>
  <c r="P33" i="2"/>
  <c r="O33" i="2"/>
  <c r="N33" i="2"/>
  <c r="B33" i="2"/>
  <c r="L32" i="2"/>
  <c r="M32" i="2"/>
  <c r="S32" i="2"/>
  <c r="R32" i="2"/>
  <c r="Q32" i="2"/>
  <c r="P32" i="2"/>
  <c r="O32" i="2"/>
  <c r="N32" i="2"/>
  <c r="B32" i="2"/>
  <c r="L31" i="2"/>
  <c r="M31" i="2"/>
  <c r="S31" i="2"/>
  <c r="R31" i="2"/>
  <c r="Q31" i="2"/>
  <c r="P31" i="2"/>
  <c r="O31" i="2"/>
  <c r="N31" i="2"/>
  <c r="B31" i="2"/>
  <c r="L30" i="2"/>
  <c r="M30" i="2"/>
  <c r="S30" i="2"/>
  <c r="R30" i="2"/>
  <c r="Q30" i="2"/>
  <c r="P30" i="2"/>
  <c r="O30" i="2"/>
  <c r="N30" i="2"/>
  <c r="B30" i="2"/>
  <c r="L29" i="2"/>
  <c r="M29" i="2"/>
  <c r="S29" i="2"/>
  <c r="R29" i="2"/>
  <c r="Q29" i="2"/>
  <c r="P29" i="2"/>
  <c r="O29" i="2"/>
  <c r="N29" i="2"/>
  <c r="B29" i="2"/>
  <c r="L28" i="2"/>
  <c r="M28" i="2"/>
  <c r="S28" i="2"/>
  <c r="R28" i="2"/>
  <c r="Q28" i="2"/>
  <c r="P28" i="2"/>
  <c r="O28" i="2"/>
  <c r="N28" i="2"/>
  <c r="B28" i="2"/>
  <c r="L27" i="2"/>
  <c r="M27" i="2"/>
  <c r="S27" i="2"/>
  <c r="R27" i="2"/>
  <c r="Q27" i="2"/>
  <c r="P27" i="2"/>
  <c r="O27" i="2"/>
  <c r="N27" i="2"/>
  <c r="B27" i="2"/>
  <c r="L26" i="2"/>
  <c r="M26" i="2"/>
  <c r="S26" i="2"/>
  <c r="R26" i="2"/>
  <c r="Q26" i="2"/>
  <c r="P26" i="2"/>
  <c r="O26" i="2"/>
  <c r="N26" i="2"/>
  <c r="B26" i="2"/>
  <c r="L25" i="2"/>
  <c r="M25" i="2"/>
  <c r="S25" i="2"/>
  <c r="R25" i="2"/>
  <c r="Q25" i="2"/>
  <c r="P25" i="2"/>
  <c r="O25" i="2"/>
  <c r="N25" i="2"/>
  <c r="B25" i="2"/>
  <c r="L24" i="2"/>
  <c r="M24" i="2"/>
  <c r="S24" i="2"/>
  <c r="R24" i="2"/>
  <c r="Q24" i="2"/>
  <c r="P24" i="2"/>
  <c r="O24" i="2"/>
  <c r="N24" i="2"/>
  <c r="B24" i="2"/>
  <c r="L23" i="2"/>
  <c r="M23" i="2"/>
  <c r="S23" i="2"/>
  <c r="R23" i="2"/>
  <c r="Q23" i="2"/>
  <c r="P23" i="2"/>
  <c r="O23" i="2"/>
  <c r="N23" i="2"/>
  <c r="B23" i="2"/>
  <c r="L22" i="2"/>
  <c r="M22" i="2"/>
  <c r="S22" i="2"/>
  <c r="R22" i="2"/>
  <c r="Q22" i="2"/>
  <c r="P22" i="2"/>
  <c r="O22" i="2"/>
  <c r="N22" i="2"/>
  <c r="B22" i="2"/>
  <c r="L21" i="2"/>
  <c r="M21" i="2"/>
  <c r="S21" i="2"/>
  <c r="R21" i="2"/>
  <c r="Q21" i="2"/>
  <c r="P21" i="2"/>
  <c r="O21" i="2"/>
  <c r="N21" i="2"/>
  <c r="B21" i="2"/>
  <c r="L20" i="2"/>
  <c r="M20" i="2"/>
  <c r="S20" i="2"/>
  <c r="R20" i="2"/>
  <c r="Q20" i="2"/>
  <c r="P20" i="2"/>
  <c r="O20" i="2"/>
  <c r="N20" i="2"/>
  <c r="B20" i="2"/>
  <c r="L19" i="2"/>
  <c r="M19" i="2"/>
  <c r="S19" i="2"/>
  <c r="R19" i="2"/>
  <c r="Q19" i="2"/>
  <c r="P19" i="2"/>
  <c r="O19" i="2"/>
  <c r="N19" i="2"/>
  <c r="B19" i="2"/>
  <c r="L18" i="2"/>
  <c r="M18" i="2"/>
  <c r="S18" i="2"/>
  <c r="R18" i="2"/>
  <c r="Q18" i="2"/>
  <c r="P18" i="2"/>
  <c r="O18" i="2"/>
  <c r="N18" i="2"/>
  <c r="B18" i="2"/>
  <c r="L17" i="2"/>
  <c r="M17" i="2"/>
  <c r="S17" i="2"/>
  <c r="R17" i="2"/>
  <c r="Q17" i="2"/>
  <c r="P17" i="2"/>
  <c r="O17" i="2"/>
  <c r="N17" i="2"/>
  <c r="B17" i="2"/>
  <c r="L16" i="2"/>
  <c r="M16" i="2"/>
  <c r="S16" i="2"/>
  <c r="R16" i="2"/>
  <c r="Q16" i="2"/>
  <c r="P16" i="2"/>
  <c r="O16" i="2"/>
  <c r="N16" i="2"/>
  <c r="B16" i="2"/>
  <c r="L15" i="2"/>
  <c r="M15" i="2"/>
  <c r="S15" i="2"/>
  <c r="R15" i="2"/>
  <c r="Q15" i="2"/>
  <c r="P15" i="2"/>
  <c r="O15" i="2"/>
  <c r="N15" i="2"/>
  <c r="B15" i="2"/>
  <c r="L14" i="2"/>
  <c r="M14" i="2"/>
  <c r="S14" i="2"/>
  <c r="R14" i="2"/>
  <c r="Q14" i="2"/>
  <c r="P14" i="2"/>
  <c r="O14" i="2"/>
  <c r="N14" i="2"/>
  <c r="B14" i="2"/>
  <c r="L13" i="2"/>
  <c r="M13" i="2"/>
  <c r="S13" i="2"/>
  <c r="R13" i="2"/>
  <c r="Q13" i="2"/>
  <c r="P13" i="2"/>
  <c r="O13" i="2"/>
  <c r="N13" i="2"/>
  <c r="B13" i="2"/>
  <c r="L12" i="2"/>
  <c r="M12" i="2"/>
  <c r="S12" i="2"/>
  <c r="R12" i="2"/>
  <c r="Q12" i="2"/>
  <c r="P12" i="2"/>
  <c r="O12" i="2"/>
  <c r="N12" i="2"/>
  <c r="B12" i="2"/>
  <c r="L11" i="2"/>
  <c r="M11" i="2"/>
  <c r="S11" i="2"/>
  <c r="R11" i="2"/>
  <c r="Q11" i="2"/>
  <c r="P11" i="2"/>
  <c r="O11" i="2"/>
  <c r="N11" i="2"/>
  <c r="B11" i="2"/>
  <c r="L10" i="2"/>
  <c r="M10" i="2"/>
  <c r="S10" i="2"/>
  <c r="R10" i="2"/>
  <c r="Q10" i="2"/>
  <c r="P10" i="2"/>
  <c r="O10" i="2"/>
  <c r="N10" i="2"/>
  <c r="B10" i="2"/>
  <c r="L9" i="2"/>
  <c r="M9" i="2"/>
  <c r="S9" i="2"/>
  <c r="R9" i="2"/>
  <c r="Q9" i="2"/>
  <c r="P9" i="2"/>
  <c r="O9" i="2"/>
  <c r="N9" i="2"/>
  <c r="B9" i="2"/>
  <c r="L8" i="2"/>
  <c r="M8" i="2"/>
  <c r="S8" i="2"/>
  <c r="R8" i="2"/>
  <c r="Q8" i="2"/>
  <c r="P8" i="2"/>
  <c r="O8" i="2"/>
  <c r="N8" i="2"/>
  <c r="B8" i="2"/>
  <c r="L7" i="2"/>
  <c r="M7" i="2"/>
  <c r="S7" i="2"/>
  <c r="R7" i="2"/>
  <c r="Q7" i="2"/>
  <c r="P7" i="2"/>
  <c r="O7" i="2"/>
  <c r="N7" i="2"/>
  <c r="B7" i="2"/>
  <c r="L6" i="2"/>
  <c r="M6" i="2"/>
  <c r="S6" i="2"/>
  <c r="R6" i="2"/>
  <c r="Q6" i="2"/>
  <c r="P6" i="2"/>
  <c r="O6" i="2"/>
  <c r="N6" i="2"/>
  <c r="B6" i="2"/>
  <c r="L5" i="2"/>
  <c r="M5" i="2"/>
  <c r="S5" i="2"/>
  <c r="R5" i="2"/>
  <c r="Q5" i="2"/>
  <c r="P5" i="2"/>
  <c r="O5" i="2"/>
  <c r="N5" i="2"/>
  <c r="B5" i="2"/>
  <c r="L4" i="2"/>
  <c r="M4" i="2"/>
  <c r="S4" i="2"/>
  <c r="R4" i="2"/>
  <c r="Q4" i="2"/>
  <c r="P4" i="2"/>
  <c r="O4" i="2"/>
  <c r="N4" i="2"/>
  <c r="B4" i="2"/>
  <c r="C12" i="11"/>
  <c r="G19" i="11" s="1"/>
  <c r="C11" i="11"/>
  <c r="C14" i="11" s="1"/>
  <c r="D16" i="11"/>
  <c r="C11" i="10"/>
  <c r="K17" i="10" s="1"/>
  <c r="F13" i="10"/>
  <c r="G18" i="10"/>
  <c r="D17" i="10"/>
  <c r="H15" i="10"/>
  <c r="D14" i="10"/>
  <c r="I13" i="10"/>
  <c r="J17" i="10"/>
  <c r="F15" i="10"/>
  <c r="B6" i="9"/>
  <c r="B6" i="8"/>
  <c r="D11" i="8"/>
  <c r="B9" i="8"/>
  <c r="B11" i="8"/>
  <c r="B10" i="8"/>
  <c r="C9" i="8"/>
  <c r="C11" i="8"/>
  <c r="E10" i="8"/>
  <c r="D10" i="8"/>
  <c r="C10" i="8"/>
  <c r="E9" i="8"/>
  <c r="D9" i="8"/>
  <c r="E11" i="8"/>
  <c r="B6" i="4"/>
  <c r="E9" i="4" s="1"/>
  <c r="B6" i="3"/>
  <c r="G11" i="3"/>
  <c r="G10" i="3"/>
  <c r="B11" i="3"/>
  <c r="E9" i="3"/>
  <c r="B10" i="3"/>
  <c r="C10" i="3"/>
  <c r="E11" i="3"/>
  <c r="D9" i="3"/>
  <c r="F9" i="3"/>
  <c r="G9" i="3"/>
  <c r="D11" i="3"/>
  <c r="B9" i="3"/>
  <c r="D10" i="3"/>
  <c r="F11" i="3"/>
  <c r="F10" i="3"/>
  <c r="C11" i="3"/>
  <c r="C9" i="3"/>
  <c r="E10" i="3"/>
  <c r="E10" i="9" l="1"/>
  <c r="B9" i="9"/>
  <c r="B11" i="9"/>
  <c r="C9" i="9"/>
  <c r="C10" i="9"/>
  <c r="D10" i="9"/>
  <c r="C11" i="9"/>
  <c r="D11" i="9"/>
  <c r="E11" i="9"/>
  <c r="B10" i="9"/>
  <c r="D9" i="9"/>
  <c r="E9" i="9"/>
  <c r="F15" i="11"/>
  <c r="J14" i="11"/>
  <c r="H17" i="11"/>
  <c r="J16" i="11"/>
  <c r="H19" i="11"/>
  <c r="D15" i="11"/>
  <c r="L17" i="11"/>
  <c r="J15" i="11"/>
  <c r="F16" i="11"/>
  <c r="H16" i="11"/>
  <c r="H15" i="11"/>
  <c r="K18" i="11"/>
  <c r="L19" i="11"/>
  <c r="L18" i="11"/>
  <c r="J17" i="11"/>
  <c r="G17" i="11"/>
  <c r="K17" i="11"/>
  <c r="G18" i="11"/>
  <c r="C18" i="11"/>
  <c r="L15" i="11"/>
  <c r="L16" i="11"/>
  <c r="L14" i="11"/>
  <c r="F19" i="11"/>
  <c r="C19" i="11"/>
  <c r="J19" i="11"/>
  <c r="I19" i="11"/>
  <c r="H18" i="11"/>
  <c r="I17" i="11"/>
  <c r="E17" i="11"/>
  <c r="I18" i="11"/>
  <c r="C17" i="11"/>
  <c r="D18" i="11"/>
  <c r="F17" i="11"/>
  <c r="E18" i="11"/>
  <c r="F18" i="11"/>
  <c r="J18" i="11"/>
  <c r="K19" i="11"/>
  <c r="D19" i="11"/>
  <c r="E19" i="11"/>
  <c r="D17" i="11"/>
  <c r="H14" i="11"/>
  <c r="K16" i="11"/>
  <c r="I16" i="11"/>
  <c r="G16" i="11"/>
  <c r="G15" i="11"/>
  <c r="D14" i="11"/>
  <c r="C16" i="11"/>
  <c r="K15" i="11"/>
  <c r="I15" i="11"/>
  <c r="I14" i="11"/>
  <c r="F14" i="11"/>
  <c r="E15" i="11"/>
  <c r="C15" i="11"/>
  <c r="K14" i="11"/>
  <c r="E16" i="11"/>
  <c r="G14" i="11"/>
  <c r="E14" i="11"/>
  <c r="E10" i="4"/>
  <c r="C9" i="4"/>
  <c r="D11" i="4"/>
  <c r="B10" i="4"/>
  <c r="D9" i="4"/>
  <c r="C11" i="4"/>
  <c r="D10" i="4"/>
  <c r="B11" i="4"/>
  <c r="B9" i="4"/>
  <c r="E11" i="4"/>
  <c r="C10" i="4"/>
  <c r="K14" i="10"/>
  <c r="C15" i="10"/>
  <c r="H14" i="10"/>
  <c r="K13" i="10"/>
  <c r="E14" i="10"/>
  <c r="I16" i="10"/>
  <c r="D16" i="10"/>
  <c r="E18" i="10"/>
  <c r="K15" i="10"/>
  <c r="J18" i="10"/>
  <c r="L13" i="10"/>
  <c r="J15" i="10"/>
  <c r="G17" i="10"/>
  <c r="G14" i="10"/>
  <c r="E17" i="10"/>
  <c r="F14" i="10"/>
  <c r="H16" i="10"/>
  <c r="D13" i="10"/>
  <c r="G13" i="10"/>
  <c r="E15" i="10"/>
  <c r="H17" i="10"/>
  <c r="C18" i="10"/>
  <c r="L15" i="10"/>
  <c r="H13" i="10"/>
  <c r="F17" i="10"/>
  <c r="D15" i="10"/>
  <c r="G15" i="10"/>
  <c r="C16" i="10"/>
  <c r="J14" i="10"/>
  <c r="K18" i="10"/>
  <c r="F18" i="10"/>
  <c r="F16" i="10"/>
  <c r="D18" i="10"/>
  <c r="J16" i="10"/>
  <c r="C17" i="10"/>
  <c r="K16" i="10"/>
  <c r="J13" i="10"/>
  <c r="C13" i="10"/>
  <c r="L17" i="10"/>
  <c r="L18" i="10"/>
  <c r="E13" i="10"/>
  <c r="I18" i="10"/>
  <c r="I17" i="10"/>
  <c r="I15" i="10"/>
  <c r="I14" i="10"/>
  <c r="L14" i="10"/>
  <c r="L16" i="10"/>
  <c r="C14" i="10"/>
  <c r="G16" i="10"/>
  <c r="E16" i="10"/>
  <c r="H18" i="10"/>
</calcChain>
</file>

<file path=xl/sharedStrings.xml><?xml version="1.0" encoding="utf-8"?>
<sst xmlns="http://schemas.openxmlformats.org/spreadsheetml/2006/main" count="1807" uniqueCount="1194">
  <si>
    <t>Figure 3A Source Data</t>
    <phoneticPr fontId="2" type="noConversion"/>
  </si>
  <si>
    <t>P-value</t>
  </si>
  <si>
    <t>ES</t>
  </si>
  <si>
    <t>NES</t>
  </si>
  <si>
    <t>External Database</t>
  </si>
  <si>
    <t>Normalized Log2 CPM</t>
  </si>
  <si>
    <t>Probe Set ID</t>
  </si>
  <si>
    <t>GeneSymbol</t>
  </si>
  <si>
    <t>XAF1</t>
  </si>
  <si>
    <t>CD86</t>
  </si>
  <si>
    <t>BATF2</t>
  </si>
  <si>
    <t>BANK1</t>
  </si>
  <si>
    <t>CCRL2</t>
  </si>
  <si>
    <t>IDO1</t>
  </si>
  <si>
    <t>UBE2L6</t>
  </si>
  <si>
    <t>PDE4B</t>
  </si>
  <si>
    <t>KLRK1</t>
  </si>
  <si>
    <t>GBP2</t>
  </si>
  <si>
    <t>SLAMF7</t>
  </si>
  <si>
    <t>SELL</t>
  </si>
  <si>
    <t>CASP1</t>
  </si>
  <si>
    <t>HLA-DQA1</t>
  </si>
  <si>
    <t>IL10RA</t>
  </si>
  <si>
    <t>STAT4</t>
  </si>
  <si>
    <t>IRF8</t>
  </si>
  <si>
    <t>LGALS3BP</t>
  </si>
  <si>
    <t>CDKN1A</t>
  </si>
  <si>
    <t>CSF2RB</t>
  </si>
  <si>
    <t>ZBP1</t>
  </si>
  <si>
    <t>IL2RB</t>
  </si>
  <si>
    <t>IFI44L</t>
  </si>
  <si>
    <t>TNFSF10</t>
  </si>
  <si>
    <t>UBA7</t>
  </si>
  <si>
    <t>IFITM1</t>
  </si>
  <si>
    <t>CXCL11</t>
  </si>
  <si>
    <t>SAMD9</t>
  </si>
  <si>
    <t>ICAM1</t>
  </si>
  <si>
    <t>PTGS2</t>
  </si>
  <si>
    <t>SERPING1</t>
  </si>
  <si>
    <t>OAS2</t>
  </si>
  <si>
    <t>CCL2</t>
  </si>
  <si>
    <t>HLA-B</t>
  </si>
  <si>
    <t>PSMB8</t>
  </si>
  <si>
    <t>SAMD9L</t>
  </si>
  <si>
    <t>IRF7</t>
  </si>
  <si>
    <t>EPSTI1</t>
  </si>
  <si>
    <t>APOL6</t>
  </si>
  <si>
    <t>LAMP3</t>
  </si>
  <si>
    <t>IFI27</t>
  </si>
  <si>
    <t>IL6</t>
  </si>
  <si>
    <t>PSMB9</t>
  </si>
  <si>
    <t>TAP1</t>
  </si>
  <si>
    <t>HLA-DMA</t>
  </si>
  <si>
    <t>FAS</t>
  </si>
  <si>
    <t>NMI</t>
  </si>
  <si>
    <t>IL7</t>
  </si>
  <si>
    <t>C1R</t>
  </si>
  <si>
    <t>Mean</t>
    <phoneticPr fontId="2" type="noConversion"/>
  </si>
  <si>
    <t>Capan-2-Ctrl-1</t>
  </si>
  <si>
    <t>Capan-2-Ctrl-2</t>
  </si>
  <si>
    <t>Capan-2-Ctrl-3</t>
  </si>
  <si>
    <t>Exp #1</t>
  </si>
  <si>
    <t>Exp #2</t>
    <phoneticPr fontId="2" type="noConversion"/>
  </si>
  <si>
    <t>Relative cell viability</t>
    <phoneticPr fontId="2" type="noConversion"/>
  </si>
  <si>
    <t>siNC</t>
    <phoneticPr fontId="9" type="noConversion"/>
  </si>
  <si>
    <t>Exp #3</t>
    <phoneticPr fontId="2" type="noConversion"/>
  </si>
  <si>
    <t>Figure 3M Source Data</t>
    <phoneticPr fontId="2" type="noConversion"/>
  </si>
  <si>
    <t>Figure 3N Source Data</t>
    <phoneticPr fontId="2" type="noConversion"/>
  </si>
  <si>
    <t>Anti-IFN-γ</t>
  </si>
  <si>
    <t>Rank</t>
  </si>
  <si>
    <t>GO ID</t>
  </si>
  <si>
    <t>DEGs in Term</t>
  </si>
  <si>
    <t>Combined p-value</t>
  </si>
  <si>
    <t>Fold Enrich</t>
  </si>
  <si>
    <t>Overlapping</t>
  </si>
  <si>
    <t>DEGs</t>
  </si>
  <si>
    <t>Term Size</t>
  </si>
  <si>
    <t>Total Genes</t>
  </si>
  <si>
    <t>Fisher p</t>
  </si>
  <si>
    <t>Elim p</t>
  </si>
  <si>
    <t>Weight p</t>
  </si>
  <si>
    <t>GO:0006959</t>
  </si>
  <si>
    <t>humoral immune response</t>
  </si>
  <si>
    <t>GO:0045087</t>
  </si>
  <si>
    <t>innate immune response</t>
  </si>
  <si>
    <t>GO:0030325</t>
  </si>
  <si>
    <t>adrenal gland development</t>
  </si>
  <si>
    <t>GO:0006954</t>
  </si>
  <si>
    <t>inflammatory response</t>
  </si>
  <si>
    <t>GO:0050830</t>
  </si>
  <si>
    <t>defense response to Gram-positive bacterium</t>
  </si>
  <si>
    <t>GO:0006955</t>
  </si>
  <si>
    <t>immune response</t>
  </si>
  <si>
    <t>GO:0032496</t>
  </si>
  <si>
    <t>response to lipopolysaccharide</t>
  </si>
  <si>
    <t>GO:0010043</t>
  </si>
  <si>
    <t>response to zinc ion</t>
  </si>
  <si>
    <t>GO:0042572</t>
  </si>
  <si>
    <t>retinol metabolic process</t>
  </si>
  <si>
    <t>GO:0051602</t>
  </si>
  <si>
    <t>response to electrical stimulus</t>
  </si>
  <si>
    <t>GO:0007601</t>
  </si>
  <si>
    <t>visual perception</t>
  </si>
  <si>
    <t>GO:0008285</t>
  </si>
  <si>
    <t>negative regulation of cell proliferation</t>
  </si>
  <si>
    <t>GO:0050896</t>
  </si>
  <si>
    <t>response to stimulus</t>
  </si>
  <si>
    <t>GO:0007612</t>
  </si>
  <si>
    <t>learning</t>
  </si>
  <si>
    <t>GO:0035725</t>
  </si>
  <si>
    <t>sodium ion transmembrane transport</t>
  </si>
  <si>
    <t>GO:0007155</t>
  </si>
  <si>
    <t>cell adhesion</t>
  </si>
  <si>
    <t>GO:0030199</t>
  </si>
  <si>
    <t>collagen fibril organization</t>
  </si>
  <si>
    <t>GO:0032760</t>
  </si>
  <si>
    <t>positive regulation of tumor necrosis factor production</t>
  </si>
  <si>
    <t>GO:0008015</t>
  </si>
  <si>
    <t>blood circulation</t>
  </si>
  <si>
    <t>GO:0007186</t>
  </si>
  <si>
    <t>G-protein coupled receptor signaling pathway</t>
  </si>
  <si>
    <t>GO:0071222</t>
  </si>
  <si>
    <t>cellular response to lipopolysaccharide</t>
  </si>
  <si>
    <t>GO:0007268</t>
  </si>
  <si>
    <t>chemical synaptic transmission</t>
  </si>
  <si>
    <t>GO:0006812</t>
  </si>
  <si>
    <t>cation transport</t>
  </si>
  <si>
    <t>GO:0006811</t>
  </si>
  <si>
    <t>ion transport</t>
  </si>
  <si>
    <t>GO:0006952</t>
  </si>
  <si>
    <t>defense response</t>
  </si>
  <si>
    <t>GO:0002376</t>
  </si>
  <si>
    <t>immune system process</t>
  </si>
  <si>
    <t>GO:0030154</t>
  </si>
  <si>
    <t>cell differentiation</t>
  </si>
  <si>
    <t>GO:0007275</t>
  </si>
  <si>
    <t>multicellular organism development</t>
  </si>
  <si>
    <t>GO:0002250</t>
  </si>
  <si>
    <t>adaptive immune response</t>
  </si>
  <si>
    <t>GO:0034220</t>
  </si>
  <si>
    <t>ion transmembrane transport</t>
  </si>
  <si>
    <t>GO:0030155</t>
  </si>
  <si>
    <t>regulation of cell adhesion</t>
  </si>
  <si>
    <t>GO:0007267</t>
  </si>
  <si>
    <t>cell-cell signaling</t>
  </si>
  <si>
    <t>GO:0055085</t>
  </si>
  <si>
    <t>transmembrane transport</t>
  </si>
  <si>
    <t>GO:0050808</t>
  </si>
  <si>
    <t>synapse organization</t>
  </si>
  <si>
    <t>GO:0007166</t>
  </si>
  <si>
    <t>cell surface receptor signaling pathway</t>
  </si>
  <si>
    <t>GO:0098655</t>
  </si>
  <si>
    <t>cation transmembrane transport</t>
  </si>
  <si>
    <t>GO:0042102</t>
  </si>
  <si>
    <t>positive regulation of T cell proliferation</t>
  </si>
  <si>
    <t>GO:0042110</t>
  </si>
  <si>
    <t>T cell activation</t>
  </si>
  <si>
    <t>GO:0010107</t>
  </si>
  <si>
    <t>potassium ion import</t>
  </si>
  <si>
    <t>GO:0007188</t>
  </si>
  <si>
    <t>adenylate cyclase-modulating G-protein coupled receptor signaling pathway</t>
  </si>
  <si>
    <t>GO:0009653</t>
  </si>
  <si>
    <t>anatomical structure morphogenesis</t>
  </si>
  <si>
    <t>GO:0030030</t>
  </si>
  <si>
    <t>cell projection organization</t>
  </si>
  <si>
    <t>GO:0007338</t>
  </si>
  <si>
    <t>single fertilization</t>
  </si>
  <si>
    <t>GO:0048468</t>
  </si>
  <si>
    <t>cell development</t>
  </si>
  <si>
    <t>GO:0008016</t>
  </si>
  <si>
    <t>regulation of heart contraction</t>
  </si>
  <si>
    <t>GO:0042391</t>
  </si>
  <si>
    <t>regulation of membrane potential</t>
  </si>
  <si>
    <t>GO:0032729</t>
  </si>
  <si>
    <t>positive regulation of interferon-gamma production</t>
  </si>
  <si>
    <t>GO:0051496</t>
  </si>
  <si>
    <t>positive regulation of stress fiber assembly</t>
  </si>
  <si>
    <t>GO:0006816</t>
  </si>
  <si>
    <t>calcium ion transport</t>
  </si>
  <si>
    <t>GO:0030182</t>
  </si>
  <si>
    <t>neuron differentiation</t>
  </si>
  <si>
    <t>GO:0050900</t>
  </si>
  <si>
    <t>leukocyte migration</t>
  </si>
  <si>
    <t>GO:0007187</t>
  </si>
  <si>
    <t>G-protein coupled receptor signaling pathway, coupled to cyclic nucleotide second messenger</t>
  </si>
  <si>
    <t>GO:0007399</t>
  </si>
  <si>
    <t>nervous system development</t>
  </si>
  <si>
    <t>GO:0001816</t>
  </si>
  <si>
    <t>cytokine production</t>
  </si>
  <si>
    <t>GO:0086010</t>
  </si>
  <si>
    <t>membrane depolarization during action potential</t>
  </si>
  <si>
    <t>GO:0042060</t>
  </si>
  <si>
    <t>wound healing</t>
  </si>
  <si>
    <t>GO:0034341</t>
  </si>
  <si>
    <t>response to interferon-gamma</t>
  </si>
  <si>
    <t>GO:0006814</t>
  </si>
  <si>
    <t>sodium ion transport</t>
  </si>
  <si>
    <t>GO:0060078</t>
  </si>
  <si>
    <t>regulation of postsynaptic membrane potential</t>
  </si>
  <si>
    <t>GO:0060828</t>
  </si>
  <si>
    <t>regulation of canonical Wnt signaling pathway</t>
  </si>
  <si>
    <t>GO:0001819</t>
  </si>
  <si>
    <t>positive regulation of cytokine production</t>
  </si>
  <si>
    <t>GO:0042127</t>
  </si>
  <si>
    <t>regulation of cell proliferation</t>
  </si>
  <si>
    <t>GO:0001508</t>
  </si>
  <si>
    <t>action potential</t>
  </si>
  <si>
    <t>GO:0061337</t>
  </si>
  <si>
    <t>cardiac conduction</t>
  </si>
  <si>
    <t>GO:0022008</t>
  </si>
  <si>
    <t>neurogenesis</t>
  </si>
  <si>
    <t>GO:0007159</t>
  </si>
  <si>
    <t>leukocyte cell-cell adhesion</t>
  </si>
  <si>
    <t>GO:0042552</t>
  </si>
  <si>
    <t>myelination</t>
  </si>
  <si>
    <t>GO:0050776</t>
  </si>
  <si>
    <t>regulation of immune response</t>
  </si>
  <si>
    <t>GO:0008284</t>
  </si>
  <si>
    <t>positive regulation of cell proliferation</t>
  </si>
  <si>
    <t>GO:0048514</t>
  </si>
  <si>
    <t>blood vessel morphogenesis</t>
  </si>
  <si>
    <t>GO:0006836</t>
  </si>
  <si>
    <t>neurotransmitter transport</t>
  </si>
  <si>
    <t>GO:0043113</t>
  </si>
  <si>
    <t>receptor clustering</t>
  </si>
  <si>
    <t>GO:0043252</t>
  </si>
  <si>
    <t>sodium-independent organic anion transport</t>
  </si>
  <si>
    <t>GO:0006935</t>
  </si>
  <si>
    <t>chemotaxis</t>
  </si>
  <si>
    <t>GO:0060333</t>
  </si>
  <si>
    <t>interferon-gamma-mediated signaling pathway</t>
  </si>
  <si>
    <t>GO:0034612</t>
  </si>
  <si>
    <t>response to tumor necrosis factor</t>
  </si>
  <si>
    <t>GO:0051260</t>
  </si>
  <si>
    <t>protein homooligomerization</t>
  </si>
  <si>
    <t>GO:0050804</t>
  </si>
  <si>
    <t>modulation of chemical synaptic transmission</t>
  </si>
  <si>
    <t>GO:0048812</t>
  </si>
  <si>
    <t>neuron projection morphogenesis</t>
  </si>
  <si>
    <t>GO:0006813</t>
  </si>
  <si>
    <t>potassium ion transport</t>
  </si>
  <si>
    <t>GO:0050885</t>
  </si>
  <si>
    <t>neuromuscular process controlling balance</t>
  </si>
  <si>
    <t>GO:0048666</t>
  </si>
  <si>
    <t>neuron development</t>
  </si>
  <si>
    <t>GO:0030217</t>
  </si>
  <si>
    <t>T cell differentiation</t>
  </si>
  <si>
    <t>GO:0000902</t>
  </si>
  <si>
    <t>cell morphogenesis</t>
  </si>
  <si>
    <t>GO:0048813</t>
  </si>
  <si>
    <t>dendrite morphogenesis</t>
  </si>
  <si>
    <t>GO:0034097</t>
  </si>
  <si>
    <t>response to cytokine</t>
  </si>
  <si>
    <t>GO:0050870</t>
  </si>
  <si>
    <t>positive regulation of T cell activation</t>
  </si>
  <si>
    <t>GO:0042098</t>
  </si>
  <si>
    <t>T cell proliferation</t>
  </si>
  <si>
    <t>GO:0051899</t>
  </si>
  <si>
    <t>membrane depolarization</t>
  </si>
  <si>
    <t>GO:0071346</t>
  </si>
  <si>
    <t>cellular response to interferon-gamma</t>
  </si>
  <si>
    <t>GO:0006865</t>
  </si>
  <si>
    <t>amino acid transport</t>
  </si>
  <si>
    <t>GO:0071345</t>
  </si>
  <si>
    <t>cellular response to cytokine stimulus</t>
  </si>
  <si>
    <t>GO:0042493</t>
  </si>
  <si>
    <t>response to drug</t>
  </si>
  <si>
    <t>GO:0030193</t>
  </si>
  <si>
    <t>regulation of blood coagulation</t>
  </si>
  <si>
    <t>GO:0002576</t>
  </si>
  <si>
    <t>platelet degranulation</t>
  </si>
  <si>
    <t>GO:0001894</t>
  </si>
  <si>
    <t>tissue homeostasis</t>
  </si>
  <si>
    <t>GO:0001523</t>
  </si>
  <si>
    <t>retinoid metabolic process</t>
  </si>
  <si>
    <t>GO:0030198</t>
  </si>
  <si>
    <t>extracellular matrix organization</t>
  </si>
  <si>
    <t>GO:0045071</t>
  </si>
  <si>
    <t>negative regulation of viral genome replication</t>
  </si>
  <si>
    <t>GO:0045165</t>
  </si>
  <si>
    <t>cell fate commitment</t>
  </si>
  <si>
    <t>GO:0007611</t>
  </si>
  <si>
    <t>learning or memory</t>
  </si>
  <si>
    <t>GO:0007586</t>
  </si>
  <si>
    <t>digestion</t>
  </si>
  <si>
    <t>GO:0019221</t>
  </si>
  <si>
    <t>cytokine-mediated signaling pathway</t>
  </si>
  <si>
    <t>GO:0035556</t>
  </si>
  <si>
    <t>intracellular signal transduction</t>
  </si>
  <si>
    <t>GO:0071805</t>
  </si>
  <si>
    <t>potassium ion transmembrane transport</t>
  </si>
  <si>
    <t>GO:0051259</t>
  </si>
  <si>
    <t>protein complex oligomerization</t>
  </si>
  <si>
    <t>GO:0009617</t>
  </si>
  <si>
    <t>response to bacterium</t>
  </si>
  <si>
    <t>GO:0010951</t>
  </si>
  <si>
    <t>negative regulation of endopeptidase activity</t>
  </si>
  <si>
    <t>GO:0006874</t>
  </si>
  <si>
    <t>cellular calcium ion homeostasis</t>
  </si>
  <si>
    <t>GO:0006810</t>
  </si>
  <si>
    <t>transport</t>
  </si>
  <si>
    <t>GO:0001569</t>
  </si>
  <si>
    <t>branching involved in blood vessel morphogenesis</t>
  </si>
  <si>
    <t>GO:0019228</t>
  </si>
  <si>
    <t>neuronal action potential</t>
  </si>
  <si>
    <t>GO:0009611</t>
  </si>
  <si>
    <t>response to wounding</t>
  </si>
  <si>
    <t>GO:0007420</t>
  </si>
  <si>
    <t>brain development</t>
  </si>
  <si>
    <t>GO:0007271</t>
  </si>
  <si>
    <t>synaptic transmission, cholinergic</t>
  </si>
  <si>
    <t>GO:0090090</t>
  </si>
  <si>
    <t>negative regulation of canonical Wnt signaling pathway</t>
  </si>
  <si>
    <t>GO:0001568</t>
  </si>
  <si>
    <t>blood vessel development</t>
  </si>
  <si>
    <t>GO:0051480</t>
  </si>
  <si>
    <t>regulation of cytosolic calcium ion concentration</t>
  </si>
  <si>
    <t>GO:0060079</t>
  </si>
  <si>
    <t>excitatory postsynaptic potential</t>
  </si>
  <si>
    <t>GO:0008037</t>
  </si>
  <si>
    <t>cell recognition</t>
  </si>
  <si>
    <t>GO:0048754</t>
  </si>
  <si>
    <t>branching morphogenesis of an epithelial tube</t>
  </si>
  <si>
    <t>GO:0008217</t>
  </si>
  <si>
    <t>regulation of blood pressure</t>
  </si>
  <si>
    <t>GO:0060048</t>
  </si>
  <si>
    <t>cardiac muscle contraction</t>
  </si>
  <si>
    <t>GO:0071310</t>
  </si>
  <si>
    <t>cellular response to organic substance</t>
  </si>
  <si>
    <t>GO:0050890</t>
  </si>
  <si>
    <t>cognition</t>
  </si>
  <si>
    <t>GO:0009887</t>
  </si>
  <si>
    <t>animal organ morphogenesis</t>
  </si>
  <si>
    <t>GO:0048839</t>
  </si>
  <si>
    <t>inner ear development</t>
  </si>
  <si>
    <t>GO:0007193</t>
  </si>
  <si>
    <t>adenylate cyclase-inhibiting G-protein coupled receptor signaling pathway</t>
  </si>
  <si>
    <t>GO:0007215</t>
  </si>
  <si>
    <t>glutamate receptor signaling pathway</t>
  </si>
  <si>
    <t>GO:0050767</t>
  </si>
  <si>
    <t>regulation of neurogenesis</t>
  </si>
  <si>
    <t>GO:0034765</t>
  </si>
  <si>
    <t>regulation of ion transmembrane transport</t>
  </si>
  <si>
    <t>GO:0001503</t>
  </si>
  <si>
    <t>ossification</t>
  </si>
  <si>
    <t>GO:0030574</t>
  </si>
  <si>
    <t>collagen catabolic process</t>
  </si>
  <si>
    <t>GO:0007269</t>
  </si>
  <si>
    <t>neurotransmitter secretion</t>
  </si>
  <si>
    <t>GO:0042742</t>
  </si>
  <si>
    <t>defense response to bacterium</t>
  </si>
  <si>
    <t>GO:0022617</t>
  </si>
  <si>
    <t>extracellular matrix disassembly</t>
  </si>
  <si>
    <t>GO:0045664</t>
  </si>
  <si>
    <t>regulation of neuron differentiation</t>
  </si>
  <si>
    <t>GO:0050911</t>
  </si>
  <si>
    <t>detection of chemical stimulus involved in sensory perception of smell</t>
  </si>
  <si>
    <t>GO:0032526</t>
  </si>
  <si>
    <t>response to retinoic acid</t>
  </si>
  <si>
    <t>GO:0006897</t>
  </si>
  <si>
    <t>endocytosis</t>
  </si>
  <si>
    <t>GO:0048566</t>
  </si>
  <si>
    <t>embryonic digestive tract development</t>
  </si>
  <si>
    <t>GO:0045785</t>
  </si>
  <si>
    <t>positive regulation of cell adhesion</t>
  </si>
  <si>
    <t>GO:0009615</t>
  </si>
  <si>
    <t>response to virus</t>
  </si>
  <si>
    <t>GO:0006898</t>
  </si>
  <si>
    <t>receptor-mediated endocytosis</t>
  </si>
  <si>
    <t>GO:0007613</t>
  </si>
  <si>
    <t>memory</t>
  </si>
  <si>
    <t>GO:0055117</t>
  </si>
  <si>
    <t>regulation of cardiac muscle contraction</t>
  </si>
  <si>
    <t>GO:0060326</t>
  </si>
  <si>
    <t>cell chemotaxis</t>
  </si>
  <si>
    <t>GO:0035914</t>
  </si>
  <si>
    <t>skeletal muscle cell differentiation</t>
  </si>
  <si>
    <t>GO:0006936</t>
  </si>
  <si>
    <t>muscle contraction</t>
  </si>
  <si>
    <t>GO:0071300</t>
  </si>
  <si>
    <t>cellular response to retinoic acid</t>
  </si>
  <si>
    <t>GO:0048593</t>
  </si>
  <si>
    <t>camera-type eye morphogenesis</t>
  </si>
  <si>
    <t>GO:0048565</t>
  </si>
  <si>
    <t>digestive tract development</t>
  </si>
  <si>
    <t>GO:0051607</t>
  </si>
  <si>
    <t>defense response to virus</t>
  </si>
  <si>
    <t>GO:0007417</t>
  </si>
  <si>
    <t>central nervous system development</t>
  </si>
  <si>
    <t>GO:0030049</t>
  </si>
  <si>
    <t>muscle filament sliding</t>
  </si>
  <si>
    <t>GO:0010977</t>
  </si>
  <si>
    <t>negative regulation of neuron projection development</t>
  </si>
  <si>
    <t>GO:0035249</t>
  </si>
  <si>
    <t>synaptic transmission, glutamatergic</t>
  </si>
  <si>
    <t>GO:0043010</t>
  </si>
  <si>
    <t>camera-type eye development</t>
  </si>
  <si>
    <t>GO:0001934</t>
  </si>
  <si>
    <t>positive regulation of protein phosphorylation</t>
  </si>
  <si>
    <t>GO:0018108</t>
  </si>
  <si>
    <t>peptidyl-tyrosine phosphorylation</t>
  </si>
  <si>
    <t>GO:0007626</t>
  </si>
  <si>
    <t>locomotory behavior</t>
  </si>
  <si>
    <t>GO:0051965</t>
  </si>
  <si>
    <t>positive regulation of synapse assembly</t>
  </si>
  <si>
    <t>GO:0002062</t>
  </si>
  <si>
    <t>chondrocyte differentiation</t>
  </si>
  <si>
    <t>GO:0016477</t>
  </si>
  <si>
    <t>cell migration</t>
  </si>
  <si>
    <t>GO:0070373</t>
  </si>
  <si>
    <t>negative regulation of ERK1 and ERK2 cascade</t>
  </si>
  <si>
    <t>GO:0007160</t>
  </si>
  <si>
    <t>cell-matrix adhesion</t>
  </si>
  <si>
    <t>GO:0008045</t>
  </si>
  <si>
    <t>motor neuron axon guidance</t>
  </si>
  <si>
    <t>GO:0050727</t>
  </si>
  <si>
    <t>regulation of inflammatory response</t>
  </si>
  <si>
    <t>GO:0006919</t>
  </si>
  <si>
    <t>activation of cysteine-type endopeptidase activity involved in apoptotic process</t>
  </si>
  <si>
    <t>GO:0007281</t>
  </si>
  <si>
    <t>germ cell development</t>
  </si>
  <si>
    <t>GO:0007411</t>
  </si>
  <si>
    <t>axon guidance</t>
  </si>
  <si>
    <t>GO:0001895</t>
  </si>
  <si>
    <t>retina homeostasis</t>
  </si>
  <si>
    <t>GO:0048791</t>
  </si>
  <si>
    <t>calcium ion-regulated exocytosis of neurotransmitter</t>
  </si>
  <si>
    <t>GO:0010862</t>
  </si>
  <si>
    <t>positive regulation of pathway-restricted SMAD protein phosphorylation</t>
  </si>
  <si>
    <t>GO:0070588</t>
  </si>
  <si>
    <t>calcium ion transmembrane transport</t>
  </si>
  <si>
    <t>GO:0007409</t>
  </si>
  <si>
    <t>axonogenesis</t>
  </si>
  <si>
    <t>GO:0008202</t>
  </si>
  <si>
    <t>steroid metabolic process</t>
  </si>
  <si>
    <t>GO:0014066</t>
  </si>
  <si>
    <t>regulation of phosphatidylinositol 3-kinase signaling</t>
  </si>
  <si>
    <t>GO:0050690</t>
  </si>
  <si>
    <t>regulation of defense response to virus by virus</t>
  </si>
  <si>
    <t>GO:0006821</t>
  </si>
  <si>
    <t>chloride transport</t>
  </si>
  <si>
    <t>GO:0045453</t>
  </si>
  <si>
    <t>bone resorption</t>
  </si>
  <si>
    <t>GO:0045766</t>
  </si>
  <si>
    <t>positive regulation of angiogenesis</t>
  </si>
  <si>
    <t>GO:0045861</t>
  </si>
  <si>
    <t>negative regulation of proteolysis</t>
  </si>
  <si>
    <t>GO:0050714</t>
  </si>
  <si>
    <t>positive regulation of protein secretion</t>
  </si>
  <si>
    <t>GO:0030097</t>
  </si>
  <si>
    <t>hemopoiesis</t>
  </si>
  <si>
    <t>GO:0000165</t>
  </si>
  <si>
    <t>MAPK cascade</t>
  </si>
  <si>
    <t>GO:0031668</t>
  </si>
  <si>
    <t>cellular response to extracellular stimulus</t>
  </si>
  <si>
    <t>GO:0070098</t>
  </si>
  <si>
    <t>chemokine-mediated signaling pathway</t>
  </si>
  <si>
    <t>GO:0007605</t>
  </si>
  <si>
    <t>sensory perception of sound</t>
  </si>
  <si>
    <t>GO:0001525</t>
  </si>
  <si>
    <t>angiogenesis</t>
  </si>
  <si>
    <t>GO:2001240</t>
  </si>
  <si>
    <t>negative regulation of extrinsic apoptotic signaling pathway in absence of ligand</t>
  </si>
  <si>
    <t>GO:0007631</t>
  </si>
  <si>
    <t>feeding behavior</t>
  </si>
  <si>
    <t>GO:0007596</t>
  </si>
  <si>
    <t>blood coagulation</t>
  </si>
  <si>
    <t>GO:0007156</t>
  </si>
  <si>
    <t>homophilic cell adhesion via plasma membrane adhesion molecules</t>
  </si>
  <si>
    <t>GO:0050729</t>
  </si>
  <si>
    <t>positive regulation of inflammatory response</t>
  </si>
  <si>
    <t>GO:0001501</t>
  </si>
  <si>
    <t>skeletal system development</t>
  </si>
  <si>
    <t>GO:0015701</t>
  </si>
  <si>
    <t>bicarbonate transport</t>
  </si>
  <si>
    <t>GO:0050853</t>
  </si>
  <si>
    <t>B cell receptor signaling pathway</t>
  </si>
  <si>
    <t>GO:0071560</t>
  </si>
  <si>
    <t>cellular response to transforming growth factor beta stimulus</t>
  </si>
  <si>
    <t>GO:0042472</t>
  </si>
  <si>
    <t>inner ear morphogenesis</t>
  </si>
  <si>
    <t>GO:0007416</t>
  </si>
  <si>
    <t>synapse assembly</t>
  </si>
  <si>
    <t>GO:0010975</t>
  </si>
  <si>
    <t>regulation of neuron projection development</t>
  </si>
  <si>
    <t>GO:0030168</t>
  </si>
  <si>
    <t>platelet activation</t>
  </si>
  <si>
    <t>GO:0007204</t>
  </si>
  <si>
    <t>positive regulation of cytosolic calcium ion concentration</t>
  </si>
  <si>
    <t>GO:0042113</t>
  </si>
  <si>
    <t>B cell activation</t>
  </si>
  <si>
    <t>GO:0070328</t>
  </si>
  <si>
    <t>triglyceride homeostasis</t>
  </si>
  <si>
    <t>GO:0006656</t>
  </si>
  <si>
    <t>phosphatidylcholine biosynthetic process</t>
  </si>
  <si>
    <t>GO:0050715</t>
  </si>
  <si>
    <t>positive regulation of cytokine secretion</t>
  </si>
  <si>
    <t>GO:0010508</t>
  </si>
  <si>
    <t>positive regulation of autophagy</t>
  </si>
  <si>
    <t>GO:0051966</t>
  </si>
  <si>
    <t>regulation of synaptic transmission, glutamatergic</t>
  </si>
  <si>
    <t>GO:0031295</t>
  </si>
  <si>
    <t>T cell costimulation</t>
  </si>
  <si>
    <t>GO:0019229</t>
  </si>
  <si>
    <t>regulation of vasoconstriction</t>
  </si>
  <si>
    <t>GO:0001502</t>
  </si>
  <si>
    <t>cartilage condensation</t>
  </si>
  <si>
    <t>GO:0042310</t>
  </si>
  <si>
    <t>vasoconstriction</t>
  </si>
  <si>
    <t>GO:0051924</t>
  </si>
  <si>
    <t>regulation of calcium ion transport</t>
  </si>
  <si>
    <t>GO:0001822</t>
  </si>
  <si>
    <t>kidney development</t>
  </si>
  <si>
    <t>GO:0045596</t>
  </si>
  <si>
    <t>negative regulation of cell differentiation</t>
  </si>
  <si>
    <t>GO:0035987</t>
  </si>
  <si>
    <t>endodermal cell differentiation</t>
  </si>
  <si>
    <t>GO:0070509</t>
  </si>
  <si>
    <t>calcium ion import</t>
  </si>
  <si>
    <t>GO:0019233</t>
  </si>
  <si>
    <t>sensory perception of pain</t>
  </si>
  <si>
    <t>GO:0001657</t>
  </si>
  <si>
    <t>ureteric bud development</t>
  </si>
  <si>
    <t>GO:0006968</t>
  </si>
  <si>
    <t>cellular defense response</t>
  </si>
  <si>
    <t>GO:0061436</t>
  </si>
  <si>
    <t>establishment of skin barrier</t>
  </si>
  <si>
    <t>GO:0001666</t>
  </si>
  <si>
    <t>response to hypoxia</t>
  </si>
  <si>
    <t>GO:0050731</t>
  </si>
  <si>
    <t>positive regulation of peptidyl-tyrosine phosphorylation</t>
  </si>
  <si>
    <t>GO:0010575</t>
  </si>
  <si>
    <t>positive regulation of vascular endothelial growth factor production</t>
  </si>
  <si>
    <t>GO:0008544</t>
  </si>
  <si>
    <t>epidermis development</t>
  </si>
  <si>
    <t>GO:0035235</t>
  </si>
  <si>
    <t>ionotropic glutamate receptor signaling pathway</t>
  </si>
  <si>
    <t>GO:0032715</t>
  </si>
  <si>
    <t>negative regulation of interleukin-6 production</t>
  </si>
  <si>
    <t>GO:0043011</t>
  </si>
  <si>
    <t>myeloid dendritic cell differentiation</t>
  </si>
  <si>
    <t>GO:0050679</t>
  </si>
  <si>
    <t>positive regulation of epithelial cell proliferation</t>
  </si>
  <si>
    <t>GO:0017158</t>
  </si>
  <si>
    <t>regulation of calcium ion-dependent exocytosis</t>
  </si>
  <si>
    <t>GO:0071356</t>
  </si>
  <si>
    <t>cellular response to tumor necrosis factor</t>
  </si>
  <si>
    <t>GO:0016358</t>
  </si>
  <si>
    <t>dendrite development</t>
  </si>
  <si>
    <t>GO:0051603</t>
  </si>
  <si>
    <t>proteolysis involved in cellular protein catabolic process</t>
  </si>
  <si>
    <t>GO:0007190</t>
  </si>
  <si>
    <t>activation of adenylate cyclase activity</t>
  </si>
  <si>
    <t>GO:0001656</t>
  </si>
  <si>
    <t>metanephros development</t>
  </si>
  <si>
    <t>GO:0046777</t>
  </si>
  <si>
    <t>protein autophosphorylation</t>
  </si>
  <si>
    <t>GO:0030902</t>
  </si>
  <si>
    <t>hindbrain development</t>
  </si>
  <si>
    <t>GO:0042632</t>
  </si>
  <si>
    <t>cholesterol homeostasis</t>
  </si>
  <si>
    <t>GO:0050829</t>
  </si>
  <si>
    <t>defense response to Gram-negative bacterium</t>
  </si>
  <si>
    <t>GO:0030183</t>
  </si>
  <si>
    <t>B cell differentiation</t>
  </si>
  <si>
    <t>GO:0070830</t>
  </si>
  <si>
    <t>bicellular tight junction assembly</t>
  </si>
  <si>
    <t>GO:0035924</t>
  </si>
  <si>
    <t>cellular response to vascular endothelial growth factor stimulus</t>
  </si>
  <si>
    <t>GO:0007200</t>
  </si>
  <si>
    <t>phospholipase C-activating G-protein coupled receptor signaling pathway</t>
  </si>
  <si>
    <t>GO:0032438</t>
  </si>
  <si>
    <t>melanosome organization</t>
  </si>
  <si>
    <t>GO:0030855</t>
  </si>
  <si>
    <t>epithelial cell differentiation</t>
  </si>
  <si>
    <t>GO:0048863</t>
  </si>
  <si>
    <t>stem cell differentiation</t>
  </si>
  <si>
    <t>GO:0007588</t>
  </si>
  <si>
    <t>excretion</t>
  </si>
  <si>
    <t>GO:0043046</t>
  </si>
  <si>
    <t>DNA methylation involved in gamete generation</t>
  </si>
  <si>
    <t>GO:0030890</t>
  </si>
  <si>
    <t>positive regulation of B cell proliferation</t>
  </si>
  <si>
    <t>GO:0045666</t>
  </si>
  <si>
    <t>positive regulation of neuron differentiation</t>
  </si>
  <si>
    <t>GO:0006730</t>
  </si>
  <si>
    <t>one-carbon metabolic process</t>
  </si>
  <si>
    <t>GO:0009967</t>
  </si>
  <si>
    <t>positive regulation of signal transduction</t>
  </si>
  <si>
    <t>GO:0046718</t>
  </si>
  <si>
    <t>viral entry into host cell</t>
  </si>
  <si>
    <t>GO:0050770</t>
  </si>
  <si>
    <t>regulation of axonogenesis</t>
  </si>
  <si>
    <t>GO:0007157</t>
  </si>
  <si>
    <t>heterophilic cell-cell adhesion via plasma membrane cell adhesion molecules</t>
  </si>
  <si>
    <t>GO:0030534</t>
  </si>
  <si>
    <t>adult behavior</t>
  </si>
  <si>
    <t>GO:0035666</t>
  </si>
  <si>
    <t>TRIF-dependent toll-like receptor signaling pathway</t>
  </si>
  <si>
    <t>GO:0009790</t>
  </si>
  <si>
    <t>embryo development</t>
  </si>
  <si>
    <t>GO:0016079</t>
  </si>
  <si>
    <t>synaptic vesicle exocytosis</t>
  </si>
  <si>
    <t>GO:0016339</t>
  </si>
  <si>
    <t>calcium-dependent cell-cell adhesion via plasma membrane cell adhesion molecules</t>
  </si>
  <si>
    <t>GO:0086091</t>
  </si>
  <si>
    <t>regulation of heart rate by cardiac conduction</t>
  </si>
  <si>
    <t>GO:0050796</t>
  </si>
  <si>
    <t>regulation of insulin secretion</t>
  </si>
  <si>
    <t>GO:0034113</t>
  </si>
  <si>
    <t>heterotypic cell-cell adhesion</t>
  </si>
  <si>
    <t>GO:0030334</t>
  </si>
  <si>
    <t>regulation of cell migration</t>
  </si>
  <si>
    <t>GO:0060384</t>
  </si>
  <si>
    <t>innervation</t>
  </si>
  <si>
    <t>GO:0008360</t>
  </si>
  <si>
    <t>regulation of cell shape</t>
  </si>
  <si>
    <t>GO:0090102</t>
  </si>
  <si>
    <t>cochlea development</t>
  </si>
  <si>
    <t>GO:0002028</t>
  </si>
  <si>
    <t>regulation of sodium ion transport</t>
  </si>
  <si>
    <t>GO:0048167</t>
  </si>
  <si>
    <t>regulation of synaptic plasticity</t>
  </si>
  <si>
    <t>GO:0048814</t>
  </si>
  <si>
    <t>regulation of dendrite morphogenesis</t>
  </si>
  <si>
    <t>GO:0002027</t>
  </si>
  <si>
    <t>regulation of heart rate</t>
  </si>
  <si>
    <t>GO:0007218</t>
  </si>
  <si>
    <t>neuropeptide signaling pathway</t>
  </si>
  <si>
    <t>GO:0045671</t>
  </si>
  <si>
    <t>negative regulation of osteoclast differentiation</t>
  </si>
  <si>
    <t>GO:0017157</t>
  </si>
  <si>
    <t>regulation of exocytosis</t>
  </si>
  <si>
    <t>GO:0060173</t>
  </si>
  <si>
    <t>limb development</t>
  </si>
  <si>
    <t>GO:0030324</t>
  </si>
  <si>
    <t>lung development</t>
  </si>
  <si>
    <t>GO:0031589</t>
  </si>
  <si>
    <t>cell-substrate adhesion</t>
  </si>
  <si>
    <t>GO:1903779</t>
  </si>
  <si>
    <t>regulation of cardiac conduction</t>
  </si>
  <si>
    <t>GO:0008625</t>
  </si>
  <si>
    <t>extrinsic apoptotic signaling pathway via death domain receptors</t>
  </si>
  <si>
    <t>GO:0060337</t>
  </si>
  <si>
    <t>type I interferon signaling pathway</t>
  </si>
  <si>
    <t>GO:0043408</t>
  </si>
  <si>
    <t>regulation of MAPK cascade</t>
  </si>
  <si>
    <t>GO:0010976</t>
  </si>
  <si>
    <t>positive regulation of neuron projection development</t>
  </si>
  <si>
    <t>GO:0009311</t>
  </si>
  <si>
    <t>oligosaccharide metabolic process</t>
  </si>
  <si>
    <t>GO:0016049</t>
  </si>
  <si>
    <t>cell growth</t>
  </si>
  <si>
    <t>GO:0048704</t>
  </si>
  <si>
    <t>embryonic skeletal system morphogenesis</t>
  </si>
  <si>
    <t>GO:0008104</t>
  </si>
  <si>
    <t>protein localization</t>
  </si>
  <si>
    <t>GO:0045907</t>
  </si>
  <si>
    <t>positive regulation of vasoconstriction</t>
  </si>
  <si>
    <t>GO:0098656</t>
  </si>
  <si>
    <t>anion transmembrane transport</t>
  </si>
  <si>
    <t>GO:0042475</t>
  </si>
  <si>
    <t>odontogenesis of dentin-containing tooth</t>
  </si>
  <si>
    <t>GO:0007158</t>
  </si>
  <si>
    <t>neuron cell-cell adhesion</t>
  </si>
  <si>
    <t>GO:0030225</t>
  </si>
  <si>
    <t>macrophage differentiation</t>
  </si>
  <si>
    <t>GO:1902041</t>
  </si>
  <si>
    <t>regulation of extrinsic apoptotic signaling pathway via death domain receptors</t>
  </si>
  <si>
    <t>GO:0001935</t>
  </si>
  <si>
    <t>endothelial cell proliferation</t>
  </si>
  <si>
    <t>GO:0007616</t>
  </si>
  <si>
    <t>long-term memory</t>
  </si>
  <si>
    <t>GO:0019369</t>
  </si>
  <si>
    <t>arachidonic acid metabolic process</t>
  </si>
  <si>
    <t>GO:0032735</t>
  </si>
  <si>
    <t>positive regulation of interleukin-12 production</t>
  </si>
  <si>
    <t>GO:2000463</t>
  </si>
  <si>
    <t>positive regulation of excitatory postsynaptic potential</t>
  </si>
  <si>
    <t>GO:2000249</t>
  </si>
  <si>
    <t>regulation of actin cytoskeleton reorganization</t>
  </si>
  <si>
    <t>GO:0001755</t>
  </si>
  <si>
    <t>neural crest cell migration</t>
  </si>
  <si>
    <t>GO:2001238</t>
  </si>
  <si>
    <t>positive regulation of extrinsic apoptotic signaling pathway</t>
  </si>
  <si>
    <t>GO:0042981</t>
  </si>
  <si>
    <t>regulation of apoptotic process</t>
  </si>
  <si>
    <t>GO:0071577</t>
  </si>
  <si>
    <t>zinc ion transmembrane transport</t>
  </si>
  <si>
    <t>GO:0021772</t>
  </si>
  <si>
    <t>olfactory bulb development</t>
  </si>
  <si>
    <t>GO:0060999</t>
  </si>
  <si>
    <t>positive regulation of dendritic spine development</t>
  </si>
  <si>
    <t>GO:0007585</t>
  </si>
  <si>
    <t>respiratory gaseous exchange</t>
  </si>
  <si>
    <t>GO:0046330</t>
  </si>
  <si>
    <t>positive regulation of JNK cascade</t>
  </si>
  <si>
    <t>GO:0007608</t>
  </si>
  <si>
    <t>sensory perception of smell</t>
  </si>
  <si>
    <t>GO:0043410</t>
  </si>
  <si>
    <t>positive regulation of MAPK cascade</t>
  </si>
  <si>
    <t>GO:0031290</t>
  </si>
  <si>
    <t>retinal ganglion cell axon guidance</t>
  </si>
  <si>
    <t>GO:0050873</t>
  </si>
  <si>
    <t>brown fat cell differentiation</t>
  </si>
  <si>
    <t>GO:0042730</t>
  </si>
  <si>
    <t>fibrinolysis</t>
  </si>
  <si>
    <t>GO:0021549</t>
  </si>
  <si>
    <t>cerebellum development</t>
  </si>
  <si>
    <t>GO:0045494</t>
  </si>
  <si>
    <t>photoreceptor cell maintenance</t>
  </si>
  <si>
    <t>GO:0019370</t>
  </si>
  <si>
    <t>leukotriene biosynthetic process</t>
  </si>
  <si>
    <t>GO:0051930</t>
  </si>
  <si>
    <t>regulation of sensory perception of pain</t>
  </si>
  <si>
    <t>GO:1900006</t>
  </si>
  <si>
    <t>positive regulation of dendrite development</t>
  </si>
  <si>
    <t>GO:0048147</t>
  </si>
  <si>
    <t>negative regulation of fibroblast proliferation</t>
  </si>
  <si>
    <t>GO:0071353</t>
  </si>
  <si>
    <t>cellular response to interleukin-4</t>
  </si>
  <si>
    <t>GO:0001942</t>
  </si>
  <si>
    <t>hair follicle development</t>
  </si>
  <si>
    <t>GO:0009612</t>
  </si>
  <si>
    <t>response to mechanical stimulus</t>
  </si>
  <si>
    <t>GO:0007623</t>
  </si>
  <si>
    <t>circadian rhythm</t>
  </si>
  <si>
    <t>GO:0042327</t>
  </si>
  <si>
    <t>positive regulation of phosphorylation</t>
  </si>
  <si>
    <t>GO:0050766</t>
  </si>
  <si>
    <t>positive regulation of phagocytosis</t>
  </si>
  <si>
    <t>GO:0038083</t>
  </si>
  <si>
    <t>peptidyl-tyrosine autophosphorylation</t>
  </si>
  <si>
    <t>GO:0006869</t>
  </si>
  <si>
    <t>lipid transport</t>
  </si>
  <si>
    <t>GO:0048678</t>
  </si>
  <si>
    <t>response to axon injury</t>
  </si>
  <si>
    <t>GO:0006956</t>
  </si>
  <si>
    <t>complement activation</t>
  </si>
  <si>
    <t>GO:1903959</t>
  </si>
  <si>
    <t>regulation of anion transmembrane transport</t>
  </si>
  <si>
    <t>GO:0048854</t>
  </si>
  <si>
    <t>brain morphogenesis</t>
  </si>
  <si>
    <t>GO:0042476</t>
  </si>
  <si>
    <t>odontogenesis</t>
  </si>
  <si>
    <t>GO:0051591</t>
  </si>
  <si>
    <t>response to cAMP</t>
  </si>
  <si>
    <t>GO:0006027</t>
  </si>
  <si>
    <t>glycosaminoglycan catabolic process</t>
  </si>
  <si>
    <t>GO:0006636</t>
  </si>
  <si>
    <t>unsaturated fatty acid biosynthetic process</t>
  </si>
  <si>
    <t>GO:0006958</t>
  </si>
  <si>
    <t>complement activation, classical pathway</t>
  </si>
  <si>
    <t>GO:0007422</t>
  </si>
  <si>
    <t>peripheral nervous system development</t>
  </si>
  <si>
    <t>GO:0045954</t>
  </si>
  <si>
    <t>positive regulation of natural killer cell mediated cytotoxicity</t>
  </si>
  <si>
    <t>GO:0040007</t>
  </si>
  <si>
    <t>growth</t>
  </si>
  <si>
    <t>GO:0045840</t>
  </si>
  <si>
    <t>positive regulation of mitotic nuclear division</t>
  </si>
  <si>
    <t>GO:0032753</t>
  </si>
  <si>
    <t>positive regulation of interleukin-4 production</t>
  </si>
  <si>
    <t>GO:0071456</t>
  </si>
  <si>
    <t>cellular response to hypoxia</t>
  </si>
  <si>
    <t>GO:0033137</t>
  </si>
  <si>
    <t>negative regulation of peptidyl-serine phosphorylation</t>
  </si>
  <si>
    <t>GO:1902476</t>
  </si>
  <si>
    <t>chloride transmembrane transport</t>
  </si>
  <si>
    <t>GO:0019722</t>
  </si>
  <si>
    <t>calcium-mediated signaling</t>
  </si>
  <si>
    <t>GO:0007229</t>
  </si>
  <si>
    <t>integrin-mediated signaling pathway</t>
  </si>
  <si>
    <t>GO:0070527</t>
  </si>
  <si>
    <t>platelet aggregation</t>
  </si>
  <si>
    <t>GO:0030282</t>
  </si>
  <si>
    <t>bone mineralization</t>
  </si>
  <si>
    <t>GO:0043588</t>
  </si>
  <si>
    <t>skin development</t>
  </si>
  <si>
    <t>GO:0001932</t>
  </si>
  <si>
    <t>regulation of protein phosphorylation</t>
  </si>
  <si>
    <t>GO:0007274</t>
  </si>
  <si>
    <t>neuromuscular synaptic transmission</t>
  </si>
  <si>
    <t>GO:0007520</t>
  </si>
  <si>
    <t>myoblast fusion</t>
  </si>
  <si>
    <t>GO:0097503</t>
  </si>
  <si>
    <t>sialylation</t>
  </si>
  <si>
    <t>GO:0001676</t>
  </si>
  <si>
    <t>long-chain fatty acid metabolic process</t>
  </si>
  <si>
    <t>GO:0051216</t>
  </si>
  <si>
    <t>cartilage development</t>
  </si>
  <si>
    <t>GO:0071347</t>
  </si>
  <si>
    <t>cellular response to interleukin-1</t>
  </si>
  <si>
    <t>GO:0045648</t>
  </si>
  <si>
    <t>positive regulation of erythrocyte differentiation</t>
  </si>
  <si>
    <t>GO:0006694</t>
  </si>
  <si>
    <t>steroid biosynthetic process</t>
  </si>
  <si>
    <t>GO:0030593</t>
  </si>
  <si>
    <t>neutrophil chemotaxis</t>
  </si>
  <si>
    <t>GO:0048538</t>
  </si>
  <si>
    <t>thymus development</t>
  </si>
  <si>
    <t>GO:0048706</t>
  </si>
  <si>
    <t>embryonic skeletal system development</t>
  </si>
  <si>
    <t>GO:0001658</t>
  </si>
  <si>
    <t>branching involved in ureteric bud morphogenesis</t>
  </si>
  <si>
    <t>GO:0016525</t>
  </si>
  <si>
    <t>negative regulation of angiogenesis</t>
  </si>
  <si>
    <t>GO:0009566</t>
  </si>
  <si>
    <t>fertilization</t>
  </si>
  <si>
    <t>GO:0051491</t>
  </si>
  <si>
    <t>positive regulation of filopodium assembly</t>
  </si>
  <si>
    <t>GO:0042832</t>
  </si>
  <si>
    <t>defense response to protozoan</t>
  </si>
  <si>
    <t>GO:0060349</t>
  </si>
  <si>
    <t>bone morphogenesis</t>
  </si>
  <si>
    <t>GO:0014070</t>
  </si>
  <si>
    <t>response to organic cyclic compound</t>
  </si>
  <si>
    <t>GO:0003007</t>
  </si>
  <si>
    <t>heart morphogenesis</t>
  </si>
  <si>
    <t>GO:0008306</t>
  </si>
  <si>
    <t>associative learning</t>
  </si>
  <si>
    <t>GO:0045665</t>
  </si>
  <si>
    <t>negative regulation of neuron differentiation</t>
  </si>
  <si>
    <t>GO:0070372</t>
  </si>
  <si>
    <t>regulation of ERK1 and ERK2 cascade</t>
  </si>
  <si>
    <t>GO:0007259</t>
  </si>
  <si>
    <t>JAK-STAT cascade</t>
  </si>
  <si>
    <t>GO:0035019</t>
  </si>
  <si>
    <t>somatic stem cell population maintenance</t>
  </si>
  <si>
    <t>GO:0045216</t>
  </si>
  <si>
    <t>cell-cell junction organization</t>
  </si>
  <si>
    <t>GO:0030878</t>
  </si>
  <si>
    <t>thyroid gland development</t>
  </si>
  <si>
    <t>GO:0045776</t>
  </si>
  <si>
    <t>negative regulation of blood pressure</t>
  </si>
  <si>
    <t>GO:0044267</t>
  </si>
  <si>
    <t>cellular protein metabolic process</t>
  </si>
  <si>
    <t>GO:0051453</t>
  </si>
  <si>
    <t>regulation of intracellular pH</t>
  </si>
  <si>
    <t>GO:0051894</t>
  </si>
  <si>
    <t>positive regulation of focal adhesion assembly</t>
  </si>
  <si>
    <t>GO:0007189</t>
  </si>
  <si>
    <t>adenylate cyclase-activating G-protein coupled receptor signaling pathway</t>
  </si>
  <si>
    <t>GO:0019882</t>
  </si>
  <si>
    <t>antigen processing and presentation</t>
  </si>
  <si>
    <t>Capan-2 raw data</t>
    <phoneticPr fontId="2" type="noConversion"/>
  </si>
  <si>
    <t>Capan-2 Bar chart of top 10 (Combined-p &lt;= 0.05 &amp;&amp; Overlappings &gt;= 5) enriched terms</t>
    <phoneticPr fontId="2" type="noConversion"/>
  </si>
  <si>
    <t>Control</t>
    <phoneticPr fontId="2" type="noConversion"/>
  </si>
  <si>
    <t>IFN-α</t>
  </si>
  <si>
    <t>Raw data</t>
    <phoneticPr fontId="2" type="noConversion"/>
  </si>
  <si>
    <t>Raw data</t>
    <phoneticPr fontId="2" type="noConversion"/>
  </si>
  <si>
    <t>IFN-γ</t>
  </si>
  <si>
    <t>siNC</t>
    <phoneticPr fontId="2" type="noConversion"/>
  </si>
  <si>
    <t>Relative cell viability</t>
    <phoneticPr fontId="2" type="noConversion"/>
  </si>
  <si>
    <t>Exp #1</t>
    <phoneticPr fontId="2" type="noConversion"/>
  </si>
  <si>
    <t>Control</t>
    <phoneticPr fontId="2" type="noConversion"/>
  </si>
  <si>
    <t xml:space="preserve">Anti-IFN-γ </t>
  </si>
  <si>
    <t xml:space="preserve">Anti-IFN-γ </t>
    <phoneticPr fontId="2" type="noConversion"/>
  </si>
  <si>
    <t xml:space="preserve">Mean of 0 Anti-IFN-γ </t>
    <phoneticPr fontId="2" type="noConversion"/>
  </si>
  <si>
    <t xml:space="preserve"> Mean of siNC</t>
    <phoneticPr fontId="2" type="noConversion"/>
  </si>
  <si>
    <t>Mean of control</t>
    <phoneticPr fontId="2" type="noConversion"/>
  </si>
  <si>
    <t>ETO</t>
  </si>
  <si>
    <t>ETO</t>
    <phoneticPr fontId="9" type="noConversion"/>
  </si>
  <si>
    <t>Anti-IFN-γ+ETO</t>
  </si>
  <si>
    <t>ETO +IFN-α</t>
  </si>
  <si>
    <t xml:space="preserve">ETO +IFN-γ
</t>
  </si>
  <si>
    <t>Mean of 0 ETO</t>
  </si>
  <si>
    <t>Raw data</t>
    <phoneticPr fontId="2" type="noConversion"/>
  </si>
  <si>
    <t>Figure 3L Source Data</t>
    <phoneticPr fontId="2" type="noConversion"/>
  </si>
  <si>
    <t>Figure 3O Source Data</t>
    <phoneticPr fontId="2" type="noConversion"/>
  </si>
  <si>
    <t>Figure S3A Source Data</t>
    <phoneticPr fontId="2" type="noConversion"/>
  </si>
  <si>
    <t>Figure 3D Source Data</t>
    <phoneticPr fontId="2" type="noConversion"/>
  </si>
  <si>
    <t>Fold Change</t>
  </si>
  <si>
    <t>FDR</t>
  </si>
  <si>
    <t>STDEV</t>
    <phoneticPr fontId="2" type="noConversion"/>
  </si>
  <si>
    <t>IRF1</t>
    <phoneticPr fontId="4" type="noConversion"/>
  </si>
  <si>
    <t>Control</t>
    <phoneticPr fontId="9" type="noConversion"/>
  </si>
  <si>
    <t>Control</t>
    <phoneticPr fontId="9" type="noConversion"/>
  </si>
  <si>
    <t>ETO dose (μM)</t>
    <phoneticPr fontId="2" type="noConversion"/>
  </si>
  <si>
    <t>ETO dose (μM)</t>
    <phoneticPr fontId="2" type="noConversion"/>
  </si>
  <si>
    <t>ETO dose (μM)</t>
    <phoneticPr fontId="2" type="noConversion"/>
  </si>
  <si>
    <t>follow link to MSigDB</t>
  </si>
  <si>
    <t>GS DETAILS</t>
  </si>
  <si>
    <t>SIZE</t>
  </si>
  <si>
    <t>NOM p-val</t>
  </si>
  <si>
    <t>FDR q-val</t>
  </si>
  <si>
    <t>FWER p-val</t>
  </si>
  <si>
    <t>RANK AT MAX</t>
  </si>
  <si>
    <t>LEADING EDGE</t>
  </si>
  <si>
    <t>HALLMARK_INTERFERON_ALPHA_RESPONSE</t>
  </si>
  <si>
    <t>Details ...</t>
  </si>
  <si>
    <t>tags=48%, list=18%, signal=58%</t>
  </si>
  <si>
    <t>HALLMARK_INFLAMMATORY_RESPONSE</t>
  </si>
  <si>
    <t>tags=49%, list=20%, signal=61%</t>
  </si>
  <si>
    <t>HALLMARK_ALLOGRAFT_REJECTION</t>
  </si>
  <si>
    <t>tags=43%, list=17%, signal=52%</t>
  </si>
  <si>
    <t>HALLMARK_INTERFERON_GAMMA_RESPONSE</t>
  </si>
  <si>
    <t>tags=46%, list=21%, signal=58%</t>
  </si>
  <si>
    <t>HALLMARK_KRAS_SIGNALING_DN</t>
  </si>
  <si>
    <t>tags=45%, list=21%, signal=57%</t>
  </si>
  <si>
    <t>HALLMARK_IL6_JAK_STAT3_SIGNALING</t>
  </si>
  <si>
    <t>tags=35%, list=14%, signal=41%</t>
  </si>
  <si>
    <t>HALLMARK_TNFA_SIGNALING_VIA_NFKB</t>
  </si>
  <si>
    <t>tags=40%, list=20%, signal=50%</t>
  </si>
  <si>
    <t>HALLMARK_KRAS_SIGNALING_UP</t>
  </si>
  <si>
    <t>tags=38%, list=17%, signal=45%</t>
  </si>
  <si>
    <t>HALLMARK_COAGULATION</t>
  </si>
  <si>
    <t>tags=36%, list=15%, signal=42%</t>
  </si>
  <si>
    <t>HALLMARK_PANCREAS_BETA_CELLS</t>
  </si>
  <si>
    <t>tags=44%, list=15%, signal=52%</t>
  </si>
  <si>
    <t>HALLMARK_APICAL_JUNCTION</t>
  </si>
  <si>
    <t>tags=30%, list=14%, signal=35%</t>
  </si>
  <si>
    <t>HALLMARK_MYOGENESIS</t>
  </si>
  <si>
    <t>tags=31%, list=15%, signal=36%</t>
  </si>
  <si>
    <t>HALLMARK_UV_RESPONSE_UP</t>
  </si>
  <si>
    <t>tags=31%, list=19%, signal=39%</t>
  </si>
  <si>
    <t>HALLMARK_P53_PATHWAY</t>
  </si>
  <si>
    <t>tags=35%, list=17%, signal=42%</t>
  </si>
  <si>
    <t>HALLMARK_COMPLEMENT</t>
  </si>
  <si>
    <t>tags=30%, list=15%, signal=35%</t>
  </si>
  <si>
    <t>HALLMARK_APICAL_SURFACE</t>
  </si>
  <si>
    <t>tags=30%, list=12%, signal=34%</t>
  </si>
  <si>
    <t>HALLMARK_BILE_ACID_METABOLISM</t>
  </si>
  <si>
    <t>tags=27%, list=17%, signal=33%</t>
  </si>
  <si>
    <t>HALLMARK_IL2_STAT5_SIGNALING</t>
  </si>
  <si>
    <t>tags=28%, list=14%, signal=33%</t>
  </si>
  <si>
    <t>HALLMARK_APOPTOSIS</t>
  </si>
  <si>
    <t>tags=29%, list=17%, signal=34%</t>
  </si>
  <si>
    <t>HALLMARK_EPITHELIAL_MESENCHYMAL_TRANSITION</t>
  </si>
  <si>
    <t>tags=28%, list=15%, signal=33%</t>
  </si>
  <si>
    <t>HALLMARK_SPERMATOGENESIS</t>
  </si>
  <si>
    <t>tags=30%, list=19%, signal=37%</t>
  </si>
  <si>
    <t>HALLMARK_XENOBIOTIC_METABOLISM</t>
  </si>
  <si>
    <t>tags=21%, list=13%, signal=25%</t>
  </si>
  <si>
    <t>HALLMARK_WNT_BETA_CATENIN_SIGNALING</t>
  </si>
  <si>
    <t>tags=21%, list=12%, signal=24%</t>
  </si>
  <si>
    <t>HALLMARK_ESTROGEN_RESPONSE_LATE</t>
  </si>
  <si>
    <t>tags=15%, list=9%, signal=16%</t>
  </si>
  <si>
    <t>HALLMARK_ESTROGEN_RESPONSE_EARLY</t>
  </si>
  <si>
    <t>tags=22%, list=14%, signal=26%</t>
  </si>
  <si>
    <t>HALLMARK_HYPOXIA</t>
  </si>
  <si>
    <t>tags=21%, list=15%, signal=25%</t>
  </si>
  <si>
    <t>HALLMARK_PEROXISOME</t>
  </si>
  <si>
    <t>tags=15%, list=13%, signal=17%</t>
  </si>
  <si>
    <t>HALLMARK_ANGIOGENESIS</t>
  </si>
  <si>
    <t>tags=20%, list=6%, signal=21%</t>
  </si>
  <si>
    <t>HALLMARK_DNA_REPAIR</t>
  </si>
  <si>
    <t>tags=14%, list=20%, signal=17%</t>
  </si>
  <si>
    <t>Expression Z scores</t>
    <phoneticPr fontId="2" type="noConversion"/>
  </si>
  <si>
    <t>Mean of control</t>
    <phoneticPr fontId="2" type="noConversion"/>
  </si>
  <si>
    <t>GO:0010628</t>
  </si>
  <si>
    <t>positive regulation of gene expression</t>
  </si>
  <si>
    <t>GO:0002755</t>
  </si>
  <si>
    <t>MyD88-dependent toll-like receptor signaling pathway</t>
  </si>
  <si>
    <t>GO:0031663</t>
  </si>
  <si>
    <t>lipopolysaccharide-mediated signaling pathway</t>
  </si>
  <si>
    <t>GO:0035902</t>
  </si>
  <si>
    <t>response to immobilization stress</t>
  </si>
  <si>
    <t>GO:0006334</t>
  </si>
  <si>
    <t>nucleosome assembly</t>
  </si>
  <si>
    <t>GO:0035176</t>
  </si>
  <si>
    <t>social behavior</t>
  </si>
  <si>
    <t>GO:0009636</t>
  </si>
  <si>
    <t>response to toxic substance</t>
  </si>
  <si>
    <t>GO:0016569</t>
  </si>
  <si>
    <t>covalent chromatin modification</t>
  </si>
  <si>
    <t>GO:0045471</t>
  </si>
  <si>
    <t>response to ethanol</t>
  </si>
  <si>
    <t>GO:0016338</t>
  </si>
  <si>
    <t>calcium-independent cell-cell adhesion via plasma membrane cell-adhesion molecules</t>
  </si>
  <si>
    <t>GO:0019731</t>
  </si>
  <si>
    <t>antibacterial humoral response</t>
  </si>
  <si>
    <t>GO:0051897</t>
  </si>
  <si>
    <t>positive regulation of protein kinase B signaling</t>
  </si>
  <si>
    <t>GO:0033198</t>
  </si>
  <si>
    <t>response to ATP</t>
  </si>
  <si>
    <t>GO:0007584</t>
  </si>
  <si>
    <t>response to nutrient</t>
  </si>
  <si>
    <t>GO:0042593</t>
  </si>
  <si>
    <t>glucose homeostasis</t>
  </si>
  <si>
    <t>GO:0043433</t>
  </si>
  <si>
    <t>negative regulation of DNA binding transcription factor activity</t>
  </si>
  <si>
    <t>GO:0006915</t>
  </si>
  <si>
    <t>apoptotic process</t>
  </si>
  <si>
    <t>GO:0071320</t>
  </si>
  <si>
    <t>cellular response to cAMP</t>
  </si>
  <si>
    <t>GO:0006629</t>
  </si>
  <si>
    <t>lipid metabolic process</t>
  </si>
  <si>
    <t>PC9 raw data</t>
    <phoneticPr fontId="2" type="noConversion"/>
  </si>
  <si>
    <t>GO:0007154</t>
  </si>
  <si>
    <t>cell communication</t>
  </si>
  <si>
    <t>GO:0001541</t>
  </si>
  <si>
    <t>ovarian follicle development</t>
  </si>
  <si>
    <t>GO:0060021</t>
  </si>
  <si>
    <t>roof of mouth development</t>
  </si>
  <si>
    <t>GO:0009749</t>
  </si>
  <si>
    <t>response to glucose</t>
  </si>
  <si>
    <t>GO:0016125</t>
  </si>
  <si>
    <t>sterol metabolic process</t>
  </si>
  <si>
    <t>GO:0014065</t>
  </si>
  <si>
    <t>phosphatidylinositol 3-kinase signaling</t>
  </si>
  <si>
    <t>GO:0016055</t>
  </si>
  <si>
    <t>Wnt signaling pathway</t>
  </si>
  <si>
    <t>GO:0032755</t>
  </si>
  <si>
    <t>positive regulation of interleukin-6 production</t>
  </si>
  <si>
    <t>GO:0014068</t>
  </si>
  <si>
    <t>positive regulation of phosphatidylinositol 3-kinase signaling</t>
  </si>
  <si>
    <t>GO:0098869</t>
  </si>
  <si>
    <t>cellular oxidant detoxification</t>
  </si>
  <si>
    <t>GO:0000183</t>
  </si>
  <si>
    <t>chromatin silencing at rDNA</t>
  </si>
  <si>
    <t>GO:0006883</t>
  </si>
  <si>
    <t>cellular sodium ion homeostasis</t>
  </si>
  <si>
    <t>GO:0051290</t>
  </si>
  <si>
    <t>protein heterotetramerization</t>
  </si>
  <si>
    <t>GO:0007517</t>
  </si>
  <si>
    <t>muscle organ development</t>
  </si>
  <si>
    <t>GO:0071773</t>
  </si>
  <si>
    <t>cellular response to BMP stimulus</t>
  </si>
  <si>
    <t>GO:0007169</t>
  </si>
  <si>
    <t>transmembrane receptor protein tyrosine kinase signaling pathway</t>
  </si>
  <si>
    <t>GO:0048015</t>
  </si>
  <si>
    <t>phosphatidylinositol-mediated signaling</t>
  </si>
  <si>
    <t>GO:0022400</t>
  </si>
  <si>
    <t>regulation of rhodopsin mediated signaling pathway</t>
  </si>
  <si>
    <t>GO:0007492</t>
  </si>
  <si>
    <t>endoderm development</t>
  </si>
  <si>
    <t>GO:0042744</t>
  </si>
  <si>
    <t>hydrogen peroxide catabolic process</t>
  </si>
  <si>
    <t>GO:0006805</t>
  </si>
  <si>
    <t>xenobiotic metabolic process</t>
  </si>
  <si>
    <t>GO:0006335</t>
  </si>
  <si>
    <t>DNA replication-dependent nucleosome assembly</t>
  </si>
  <si>
    <t>GO:0043392</t>
  </si>
  <si>
    <t>negative regulation of DNA binding</t>
  </si>
  <si>
    <t>GO:0017144</t>
  </si>
  <si>
    <t>drug metabolic process</t>
  </si>
  <si>
    <t>GO:0008206</t>
  </si>
  <si>
    <t>bile acid metabolic process</t>
  </si>
  <si>
    <t>GO:0045595</t>
  </si>
  <si>
    <t>regulation of cell differentiation</t>
  </si>
  <si>
    <t>GO:0019216</t>
  </si>
  <si>
    <t>regulation of lipid metabolic process</t>
  </si>
  <si>
    <t>GO:0016266</t>
  </si>
  <si>
    <t>O-glycan processing</t>
  </si>
  <si>
    <t>GO:0033077</t>
  </si>
  <si>
    <t>T cell differentiation in thymus</t>
  </si>
  <si>
    <t>GO:0046854</t>
  </si>
  <si>
    <t>phosphatidylinositol phosphorylation</t>
  </si>
  <si>
    <t>GO:0006855</t>
  </si>
  <si>
    <t>drug transmembrane transport</t>
  </si>
  <si>
    <t>GO:0072593</t>
  </si>
  <si>
    <t>reactive oxygen species metabolic process</t>
  </si>
  <si>
    <t>GO:0030216</t>
  </si>
  <si>
    <t>keratinocyte differentiation</t>
  </si>
  <si>
    <t>GO:0010033</t>
  </si>
  <si>
    <t>response to organic substance</t>
  </si>
  <si>
    <t>GO:0007214</t>
  </si>
  <si>
    <t>gamma-aminobutyric acid signaling pathway</t>
  </si>
  <si>
    <t>GO:0048662</t>
  </si>
  <si>
    <t>negative regulation of smooth muscle cell proliferation</t>
  </si>
  <si>
    <t>GO:0007223</t>
  </si>
  <si>
    <t>Wnt signaling pathway, calcium modulating pathway</t>
  </si>
  <si>
    <t>GO:0019433</t>
  </si>
  <si>
    <t>triglyceride catabolic process</t>
  </si>
  <si>
    <t>GO:0042267</t>
  </si>
  <si>
    <t>natural killer cell mediated cytotoxicity</t>
  </si>
  <si>
    <t>GO:0055088</t>
  </si>
  <si>
    <t>lipid homeostasis</t>
  </si>
  <si>
    <t>GO:0030449</t>
  </si>
  <si>
    <t>regulation of complement activation</t>
  </si>
  <si>
    <t>GO:0045987</t>
  </si>
  <si>
    <t>positive regulation of smooth muscle contraction</t>
  </si>
  <si>
    <t>GO:0006342</t>
  </si>
  <si>
    <t>chromatin silencing</t>
  </si>
  <si>
    <t>GO:0006699</t>
  </si>
  <si>
    <t>bile acid biosynthetic process</t>
  </si>
  <si>
    <t>GO:0007602</t>
  </si>
  <si>
    <t>phototransduction</t>
  </si>
  <si>
    <t>GO:0003333</t>
  </si>
  <si>
    <t>amino acid transmembrane transport</t>
  </si>
  <si>
    <t>GO:0002224</t>
  </si>
  <si>
    <t>toll-like receptor signaling pathway</t>
  </si>
  <si>
    <t>GO:0046697</t>
  </si>
  <si>
    <t>decidualization</t>
  </si>
  <si>
    <t>GO:0045879</t>
  </si>
  <si>
    <t>negative regulation of smoothened signaling pathway</t>
  </si>
  <si>
    <t>GO:0007565</t>
  </si>
  <si>
    <t>female pregnancy</t>
  </si>
  <si>
    <t>GO:0090023</t>
  </si>
  <si>
    <t>positive regulation of neutrophil chemotaxis</t>
  </si>
  <si>
    <t>GO:0046487</t>
  </si>
  <si>
    <t>glyoxylate metabolic process</t>
  </si>
  <si>
    <t>GO:0045814</t>
  </si>
  <si>
    <t>negative regulation of gene expression, epigenetic</t>
  </si>
  <si>
    <t>GO:0036092</t>
  </si>
  <si>
    <t>phosphatidylinositol-3-phosphate biosynthetic process</t>
  </si>
  <si>
    <t>GO:1900745</t>
  </si>
  <si>
    <t>positive regulation of p38MAPK cascade</t>
  </si>
  <si>
    <t>GO:0043029</t>
  </si>
  <si>
    <t>T cell homeostasis</t>
  </si>
  <si>
    <t>GO:0009948</t>
  </si>
  <si>
    <t>anterior/posterior axis specification</t>
  </si>
  <si>
    <t>GO:0001702</t>
  </si>
  <si>
    <t>gastrulation with mouth forming second</t>
  </si>
  <si>
    <t>GO:0030206</t>
  </si>
  <si>
    <t>chondroitin sulfate biosynthetic process</t>
  </si>
  <si>
    <t>GO:0030099</t>
  </si>
  <si>
    <t>myeloid cell differentiation</t>
  </si>
  <si>
    <t>GO:1904837</t>
  </si>
  <si>
    <t>beta-catenin-TCF complex assembly</t>
  </si>
  <si>
    <t>GO:0045597</t>
  </si>
  <si>
    <t>positive regulation of cell differentiation</t>
  </si>
  <si>
    <t>GO:0030218</t>
  </si>
  <si>
    <t>erythrocyte differentiation</t>
  </si>
  <si>
    <t>GO:0051262</t>
  </si>
  <si>
    <t>protein tetramerization</t>
  </si>
  <si>
    <t>GO:0007173</t>
  </si>
  <si>
    <t>epidermal growth factor receptor signaling pathway</t>
  </si>
  <si>
    <t>GO:0003203</t>
  </si>
  <si>
    <t>endocardial cushion morphogenesis</t>
  </si>
  <si>
    <t>GO:0030879</t>
  </si>
  <si>
    <t>mammary gland development</t>
  </si>
  <si>
    <t>GO:0007257</t>
  </si>
  <si>
    <t>activation of JUN kinase activity</t>
  </si>
  <si>
    <t>GO:0001782</t>
  </si>
  <si>
    <t>B cell homeostasis</t>
  </si>
  <si>
    <t>GO:0032733</t>
  </si>
  <si>
    <t>positive regulation of interleukin-10 production</t>
  </si>
  <si>
    <t>GO:0007043</t>
  </si>
  <si>
    <t>cell-cell junction assembly</t>
  </si>
  <si>
    <t>GO:0051291</t>
  </si>
  <si>
    <t>protein heterooligomerization</t>
  </si>
  <si>
    <t>GO:0007498</t>
  </si>
  <si>
    <t>mesoderm development</t>
  </si>
  <si>
    <t>GO:0042104</t>
  </si>
  <si>
    <t>positive regulation of activated T cell proliferation</t>
  </si>
  <si>
    <t>GO:0007202</t>
  </si>
  <si>
    <t>activation of phospholipase C activity</t>
  </si>
  <si>
    <t>GO:0050728</t>
  </si>
  <si>
    <t>negative regulation of inflammatory response</t>
  </si>
  <si>
    <t>GO:0030111</t>
  </si>
  <si>
    <t>regulation of Wnt signaling pathway</t>
  </si>
  <si>
    <t>GO:0043434</t>
  </si>
  <si>
    <t>response to peptide hormone</t>
  </si>
  <si>
    <t>GO:0090103</t>
  </si>
  <si>
    <t>cochlea morphogenesis</t>
  </si>
  <si>
    <t>GO:0045332</t>
  </si>
  <si>
    <t>phospholipid translocation</t>
  </si>
  <si>
    <t>GO:0051209</t>
  </si>
  <si>
    <t>release of sequestered calcium ion into cytosol</t>
  </si>
  <si>
    <t>GO:0032148</t>
  </si>
  <si>
    <t>activation of protein kinase B activity</t>
  </si>
  <si>
    <t>GO:0006644</t>
  </si>
  <si>
    <t>phospholipid metabolic process</t>
  </si>
  <si>
    <t>GO:0032012</t>
  </si>
  <si>
    <t>regulation of ARF protein signal transduction</t>
  </si>
  <si>
    <t>GO:0019432</t>
  </si>
  <si>
    <t>triglyceride biosynthetic process</t>
  </si>
  <si>
    <t>GO:0001756</t>
  </si>
  <si>
    <t>somitogenesis</t>
  </si>
  <si>
    <t>GO:0006911</t>
  </si>
  <si>
    <t>phagocytosis, engulfment</t>
  </si>
  <si>
    <t>GO:0008209</t>
  </si>
  <si>
    <t>androgen metabolic process</t>
  </si>
  <si>
    <t>PC9 Bar chart of top 2 (Combined-p &lt;= 0.05 &amp;&amp; Overlappings &gt;= 5) enriched terms</t>
    <phoneticPr fontId="2" type="noConversion"/>
  </si>
  <si>
    <t>H661 Bar chart of top 10 (Combined-p &lt;= 0.05 &amp;&amp; Overlappings &gt;= 5) enriched terms</t>
    <phoneticPr fontId="2" type="noConversion"/>
  </si>
  <si>
    <t>Figure S3D Source Data</t>
    <phoneticPr fontId="2" type="noConversion"/>
  </si>
  <si>
    <t>H661-Ctrl-1</t>
  </si>
  <si>
    <t>H661-Ctrl-2</t>
  </si>
  <si>
    <t>H661-Ctrl-3</t>
  </si>
  <si>
    <t>H661-Treat-1</t>
  </si>
  <si>
    <t>H661-Treat-2</t>
  </si>
  <si>
    <t>H661-Treat-3</t>
  </si>
  <si>
    <t>average</t>
  </si>
  <si>
    <t>STDEV</t>
  </si>
  <si>
    <t>IRF1</t>
  </si>
  <si>
    <t>H661-Treat vs H661-Ctrl (moderated t-test)</t>
  </si>
  <si>
    <t>IRF1</t>
    <phoneticPr fontId="4" type="noConversion"/>
  </si>
  <si>
    <t>Figure S3E Source Data</t>
    <phoneticPr fontId="2" type="noConversion"/>
  </si>
  <si>
    <t>Figure S3F Source Data</t>
    <phoneticPr fontId="2" type="noConversion"/>
  </si>
  <si>
    <t>Capan-2-ETO vs Capan-2-Ctrl (moderated t-test)</t>
  </si>
  <si>
    <t>Capan-2-ETO-1</t>
  </si>
  <si>
    <t>Capan-2-ETO-2</t>
  </si>
  <si>
    <t>Capan-2-ETO-3</t>
  </si>
  <si>
    <t>H661 raw data</t>
    <phoneticPr fontId="2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</si>
  <si>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#1</t>
    </r>
    <phoneticPr fontId="2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</si>
  <si>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#2</t>
    </r>
    <phoneticPr fontId="2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</si>
  <si>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#1</t>
    </r>
    <phoneticPr fontId="2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</si>
  <si>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#2</t>
    </r>
    <phoneticPr fontId="2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</si>
  <si>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#1</t>
    </r>
    <phoneticPr fontId="9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</si>
  <si>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#1+ETO</t>
    </r>
    <phoneticPr fontId="2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</si>
  <si>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#2</t>
    </r>
    <phoneticPr fontId="9" type="noConversion"/>
  </si>
  <si>
    <r>
      <t>si</t>
    </r>
    <r>
      <rPr>
        <i/>
        <sz val="9"/>
        <color theme="1"/>
        <rFont val="Arial"/>
        <family val="2"/>
      </rPr>
      <t>IFNAR1</t>
    </r>
    <r>
      <rPr>
        <sz val="9"/>
        <color theme="1"/>
        <rFont val="Arial"/>
        <family val="2"/>
      </rPr>
      <t xml:space="preserve"> #2+ETO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</si>
</sst>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E+00"/>
    <numFmt numFmtId="177" formatCode="0_);[Red]\(0\)"/>
    <numFmt numFmtId="178" formatCode="0.000_);[Red]\(0.000\)"/>
  </numFmts>
  <fonts count="19" x14ac:knownFonts="1">
    <font>
      <sz val="11"/>
      <color theme="1"/>
      <name val="宋体"/>
      <family val="2"/>
      <scheme val="minor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9"/>
      <color theme="1"/>
      <name val="Arial"/>
      <family val="2"/>
    </font>
    <font>
      <sz val="9"/>
      <name val="Times New Roman"/>
      <family val="1"/>
      <charset val="134"/>
    </font>
    <font>
      <sz val="11"/>
      <color theme="1"/>
      <name val="Arial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family val="2"/>
    </font>
    <font>
      <b/>
      <sz val="9"/>
      <color rgb="FF333333"/>
      <name val="Arial"/>
      <family val="2"/>
    </font>
    <font>
      <sz val="10"/>
      <color theme="1"/>
      <name val="宋体"/>
      <family val="2"/>
      <charset val="134"/>
      <scheme val="minor"/>
    </font>
    <font>
      <sz val="9"/>
      <color rgb="FF333333"/>
      <name val="Arial"/>
      <family val="2"/>
    </font>
    <font>
      <i/>
      <sz val="9"/>
      <color theme="1"/>
      <name val="Arial"/>
      <family val="2"/>
    </font>
    <font>
      <sz val="9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11" fontId="3" fillId="0" borderId="0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1" fontId="3" fillId="0" borderId="7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/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0" xfId="0" applyFont="1"/>
    <xf numFmtId="0" fontId="3" fillId="0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1" fontId="3" fillId="0" borderId="5" xfId="0" applyNumberFormat="1" applyFont="1" applyFill="1" applyBorder="1" applyAlignment="1">
      <alignment horizontal="left"/>
    </xf>
    <xf numFmtId="0" fontId="0" fillId="0" borderId="0" xfId="0" applyFill="1"/>
    <xf numFmtId="11" fontId="3" fillId="0" borderId="8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1" fontId="3" fillId="4" borderId="0" xfId="0" applyNumberFormat="1" applyFont="1" applyFill="1" applyBorder="1" applyAlignment="1">
      <alignment horizontal="left"/>
    </xf>
    <xf numFmtId="11" fontId="3" fillId="4" borderId="5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11" fontId="3" fillId="4" borderId="7" xfId="0" applyNumberFormat="1" applyFont="1" applyFill="1" applyBorder="1" applyAlignment="1">
      <alignment horizontal="left"/>
    </xf>
    <xf numFmtId="0" fontId="14" fillId="0" borderId="0" xfId="0" applyFont="1" applyAlignment="1">
      <alignment vertical="center"/>
    </xf>
    <xf numFmtId="11" fontId="3" fillId="4" borderId="8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176" fontId="7" fillId="5" borderId="0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0" fillId="0" borderId="0" xfId="0" applyNumberFormat="1" applyFill="1"/>
    <xf numFmtId="177" fontId="3" fillId="0" borderId="1" xfId="0" applyNumberFormat="1" applyFont="1" applyFill="1" applyBorder="1" applyAlignment="1"/>
    <xf numFmtId="11" fontId="3" fillId="0" borderId="2" xfId="0" applyNumberFormat="1" applyFont="1" applyFill="1" applyBorder="1" applyAlignment="1"/>
    <xf numFmtId="178" fontId="3" fillId="0" borderId="2" xfId="0" applyNumberFormat="1" applyFont="1" applyFill="1" applyBorder="1" applyAlignment="1"/>
    <xf numFmtId="177" fontId="3" fillId="0" borderId="2" xfId="0" applyNumberFormat="1" applyFont="1" applyFill="1" applyBorder="1" applyAlignment="1"/>
    <xf numFmtId="178" fontId="3" fillId="0" borderId="3" xfId="0" applyNumberFormat="1" applyFont="1" applyFill="1" applyBorder="1" applyAlignment="1"/>
    <xf numFmtId="177" fontId="3" fillId="0" borderId="4" xfId="0" applyNumberFormat="1" applyFont="1" applyFill="1" applyBorder="1" applyAlignment="1"/>
    <xf numFmtId="11" fontId="3" fillId="0" borderId="0" xfId="0" applyNumberFormat="1" applyFont="1" applyFill="1" applyBorder="1" applyAlignment="1"/>
    <xf numFmtId="178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/>
    <xf numFmtId="178" fontId="3" fillId="0" borderId="5" xfId="0" applyNumberFormat="1" applyFont="1" applyFill="1" applyBorder="1" applyAlignment="1"/>
    <xf numFmtId="177" fontId="3" fillId="0" borderId="6" xfId="0" applyNumberFormat="1" applyFont="1" applyFill="1" applyBorder="1" applyAlignment="1"/>
    <xf numFmtId="11" fontId="3" fillId="0" borderId="7" xfId="0" applyNumberFormat="1" applyFont="1" applyFill="1" applyBorder="1" applyAlignment="1"/>
    <xf numFmtId="178" fontId="16" fillId="0" borderId="7" xfId="0" applyNumberFormat="1" applyFont="1" applyBorder="1" applyAlignment="1"/>
    <xf numFmtId="177" fontId="16" fillId="0" borderId="7" xfId="0" applyNumberFormat="1" applyFont="1" applyBorder="1" applyAlignment="1"/>
    <xf numFmtId="177" fontId="3" fillId="0" borderId="7" xfId="0" applyNumberFormat="1" applyFont="1" applyFill="1" applyBorder="1" applyAlignment="1"/>
    <xf numFmtId="177" fontId="3" fillId="6" borderId="7" xfId="0" applyNumberFormat="1" applyFont="1" applyFill="1" applyBorder="1" applyAlignment="1">
      <alignment vertical="top"/>
    </xf>
    <xf numFmtId="178" fontId="3" fillId="0" borderId="7" xfId="0" applyNumberFormat="1" applyFont="1" applyFill="1" applyBorder="1" applyAlignment="1"/>
    <xf numFmtId="178" fontId="3" fillId="0" borderId="8" xfId="0" applyNumberFormat="1" applyFont="1" applyFill="1" applyBorder="1" applyAlignment="1"/>
    <xf numFmtId="177" fontId="3" fillId="7" borderId="4" xfId="0" applyNumberFormat="1" applyFont="1" applyFill="1" applyBorder="1" applyAlignment="1"/>
    <xf numFmtId="11" fontId="3" fillId="7" borderId="0" xfId="0" applyNumberFormat="1" applyFont="1" applyFill="1" applyBorder="1" applyAlignment="1"/>
    <xf numFmtId="178" fontId="3" fillId="7" borderId="0" xfId="0" applyNumberFormat="1" applyFont="1" applyFill="1" applyBorder="1" applyAlignment="1"/>
    <xf numFmtId="177" fontId="3" fillId="7" borderId="0" xfId="0" applyNumberFormat="1" applyFont="1" applyFill="1" applyBorder="1" applyAlignment="1"/>
    <xf numFmtId="178" fontId="3" fillId="7" borderId="5" xfId="0" applyNumberFormat="1" applyFont="1" applyFill="1" applyBorder="1" applyAlignment="1"/>
    <xf numFmtId="0" fontId="11" fillId="0" borderId="0" xfId="0" applyFont="1" applyFill="1"/>
    <xf numFmtId="177" fontId="3" fillId="7" borderId="6" xfId="0" applyNumberFormat="1" applyFont="1" applyFill="1" applyBorder="1" applyAlignment="1"/>
    <xf numFmtId="11" fontId="3" fillId="7" borderId="7" xfId="0" applyNumberFormat="1" applyFont="1" applyFill="1" applyBorder="1" applyAlignment="1"/>
    <xf numFmtId="178" fontId="3" fillId="7" borderId="7" xfId="0" applyNumberFormat="1" applyFont="1" applyFill="1" applyBorder="1" applyAlignment="1"/>
    <xf numFmtId="177" fontId="3" fillId="7" borderId="7" xfId="0" applyNumberFormat="1" applyFont="1" applyFill="1" applyBorder="1" applyAlignment="1"/>
    <xf numFmtId="178" fontId="3" fillId="7" borderId="8" xfId="0" applyNumberFormat="1" applyFont="1" applyFill="1" applyBorder="1" applyAlignment="1"/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11" fontId="3" fillId="7" borderId="0" xfId="0" applyNumberFormat="1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11" fontId="3" fillId="7" borderId="7" xfId="0" applyNumberFormat="1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177" fontId="11" fillId="0" borderId="0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55" zoomScaleNormal="55" workbookViewId="0">
      <selection activeCell="B35" sqref="B35"/>
    </sheetView>
  </sheetViews>
  <sheetFormatPr defaultRowHeight="14.4" x14ac:dyDescent="0.25"/>
  <cols>
    <col min="1" max="1" width="10" customWidth="1"/>
    <col min="2" max="2" width="53" customWidth="1"/>
    <col min="6" max="6" width="12.5546875" customWidth="1"/>
    <col min="7" max="7" width="13.21875" customWidth="1"/>
    <col min="8" max="8" width="20.6640625" customWidth="1"/>
    <col min="9" max="9" width="14.88671875" customWidth="1"/>
    <col min="10" max="10" width="17.44140625" customWidth="1"/>
    <col min="11" max="11" width="33.109375" customWidth="1"/>
    <col min="12" max="12" width="22.88671875" customWidth="1"/>
  </cols>
  <sheetData>
    <row r="1" spans="1:12" ht="16.2" thickBot="1" x14ac:dyDescent="0.3">
      <c r="A1" s="1" t="s">
        <v>0</v>
      </c>
    </row>
    <row r="2" spans="1:12" x14ac:dyDescent="0.25">
      <c r="A2" s="91" t="s">
        <v>881</v>
      </c>
      <c r="B2" s="92"/>
      <c r="C2" s="93" t="s">
        <v>882</v>
      </c>
      <c r="D2" s="93" t="s">
        <v>883</v>
      </c>
      <c r="E2" s="93" t="s">
        <v>2</v>
      </c>
      <c r="F2" s="93" t="s">
        <v>3</v>
      </c>
      <c r="G2" s="93" t="s">
        <v>884</v>
      </c>
      <c r="H2" s="94" t="s">
        <v>885</v>
      </c>
      <c r="I2" s="93" t="s">
        <v>886</v>
      </c>
      <c r="J2" s="93" t="s">
        <v>887</v>
      </c>
      <c r="K2" s="95" t="s">
        <v>888</v>
      </c>
      <c r="L2" s="90"/>
    </row>
    <row r="3" spans="1:12" x14ac:dyDescent="0.25">
      <c r="A3" s="104">
        <v>1</v>
      </c>
      <c r="B3" s="105" t="s">
        <v>889</v>
      </c>
      <c r="C3" s="105" t="s">
        <v>890</v>
      </c>
      <c r="D3" s="105">
        <v>96</v>
      </c>
      <c r="E3" s="105">
        <v>0.61</v>
      </c>
      <c r="F3" s="105">
        <v>2.13</v>
      </c>
      <c r="G3" s="105">
        <v>0</v>
      </c>
      <c r="H3" s="106">
        <v>0</v>
      </c>
      <c r="I3" s="105">
        <v>0</v>
      </c>
      <c r="J3" s="105">
        <v>6445</v>
      </c>
      <c r="K3" s="107" t="s">
        <v>891</v>
      </c>
      <c r="L3" s="90"/>
    </row>
    <row r="4" spans="1:12" x14ac:dyDescent="0.25">
      <c r="A4" s="104">
        <v>2</v>
      </c>
      <c r="B4" s="105" t="s">
        <v>892</v>
      </c>
      <c r="C4" s="105" t="s">
        <v>890</v>
      </c>
      <c r="D4" s="105">
        <v>193</v>
      </c>
      <c r="E4" s="105">
        <v>0.56000000000000005</v>
      </c>
      <c r="F4" s="105">
        <v>2.02</v>
      </c>
      <c r="G4" s="105">
        <v>0</v>
      </c>
      <c r="H4" s="106">
        <v>0</v>
      </c>
      <c r="I4" s="105">
        <v>0</v>
      </c>
      <c r="J4" s="105">
        <v>7351</v>
      </c>
      <c r="K4" s="107" t="s">
        <v>893</v>
      </c>
      <c r="L4" s="90"/>
    </row>
    <row r="5" spans="1:12" x14ac:dyDescent="0.25">
      <c r="A5" s="104">
        <v>3</v>
      </c>
      <c r="B5" s="105" t="s">
        <v>894</v>
      </c>
      <c r="C5" s="105" t="s">
        <v>890</v>
      </c>
      <c r="D5" s="105">
        <v>183</v>
      </c>
      <c r="E5" s="105">
        <v>0.54</v>
      </c>
      <c r="F5" s="105">
        <v>1.98</v>
      </c>
      <c r="G5" s="105">
        <v>0</v>
      </c>
      <c r="H5" s="106">
        <v>0</v>
      </c>
      <c r="I5" s="105">
        <v>0</v>
      </c>
      <c r="J5" s="105">
        <v>6089</v>
      </c>
      <c r="K5" s="107" t="s">
        <v>895</v>
      </c>
      <c r="L5" s="90"/>
    </row>
    <row r="6" spans="1:12" x14ac:dyDescent="0.25">
      <c r="A6" s="104">
        <v>4</v>
      </c>
      <c r="B6" s="105" t="s">
        <v>896</v>
      </c>
      <c r="C6" s="105" t="s">
        <v>890</v>
      </c>
      <c r="D6" s="105">
        <v>194</v>
      </c>
      <c r="E6" s="105">
        <v>0.53</v>
      </c>
      <c r="F6" s="105">
        <v>1.91</v>
      </c>
      <c r="G6" s="105">
        <v>0</v>
      </c>
      <c r="H6" s="106">
        <v>0</v>
      </c>
      <c r="I6" s="105">
        <v>0</v>
      </c>
      <c r="J6" s="105">
        <v>7422</v>
      </c>
      <c r="K6" s="107" t="s">
        <v>897</v>
      </c>
      <c r="L6" s="90"/>
    </row>
    <row r="7" spans="1:12" x14ac:dyDescent="0.25">
      <c r="A7" s="104">
        <v>5</v>
      </c>
      <c r="B7" s="105" t="s">
        <v>898</v>
      </c>
      <c r="C7" s="105" t="s">
        <v>890</v>
      </c>
      <c r="D7" s="105">
        <v>179</v>
      </c>
      <c r="E7" s="105">
        <v>0.53</v>
      </c>
      <c r="F7" s="105">
        <v>1.89</v>
      </c>
      <c r="G7" s="105">
        <v>0</v>
      </c>
      <c r="H7" s="106">
        <v>0</v>
      </c>
      <c r="I7" s="105">
        <v>0</v>
      </c>
      <c r="J7" s="105">
        <v>7501</v>
      </c>
      <c r="K7" s="107" t="s">
        <v>899</v>
      </c>
      <c r="L7" s="90"/>
    </row>
    <row r="8" spans="1:12" x14ac:dyDescent="0.25">
      <c r="A8" s="104">
        <v>6</v>
      </c>
      <c r="B8" s="105" t="s">
        <v>900</v>
      </c>
      <c r="C8" s="105" t="s">
        <v>890</v>
      </c>
      <c r="D8" s="105">
        <v>82</v>
      </c>
      <c r="E8" s="105">
        <v>0.52</v>
      </c>
      <c r="F8" s="105">
        <v>1.79</v>
      </c>
      <c r="G8" s="105">
        <v>0</v>
      </c>
      <c r="H8" s="106">
        <v>0</v>
      </c>
      <c r="I8" s="105">
        <v>0</v>
      </c>
      <c r="J8" s="105">
        <v>5017</v>
      </c>
      <c r="K8" s="107" t="s">
        <v>901</v>
      </c>
      <c r="L8" s="90"/>
    </row>
    <row r="9" spans="1:12" x14ac:dyDescent="0.25">
      <c r="A9" s="104">
        <v>7</v>
      </c>
      <c r="B9" s="105" t="s">
        <v>902</v>
      </c>
      <c r="C9" s="105" t="s">
        <v>890</v>
      </c>
      <c r="D9" s="105">
        <v>195</v>
      </c>
      <c r="E9" s="105">
        <v>0.47</v>
      </c>
      <c r="F9" s="105">
        <v>1.73</v>
      </c>
      <c r="G9" s="105">
        <v>0</v>
      </c>
      <c r="H9" s="106">
        <v>0</v>
      </c>
      <c r="I9" s="105">
        <v>0</v>
      </c>
      <c r="J9" s="105">
        <v>7298</v>
      </c>
      <c r="K9" s="107" t="s">
        <v>903</v>
      </c>
      <c r="L9" s="90"/>
    </row>
    <row r="10" spans="1:12" x14ac:dyDescent="0.25">
      <c r="A10" s="104">
        <v>8</v>
      </c>
      <c r="B10" s="105" t="s">
        <v>904</v>
      </c>
      <c r="C10" s="105" t="s">
        <v>890</v>
      </c>
      <c r="D10" s="105">
        <v>191</v>
      </c>
      <c r="E10" s="105">
        <v>0.48</v>
      </c>
      <c r="F10" s="105">
        <v>1.72</v>
      </c>
      <c r="G10" s="105">
        <v>0</v>
      </c>
      <c r="H10" s="106">
        <v>0</v>
      </c>
      <c r="I10" s="105">
        <v>0</v>
      </c>
      <c r="J10" s="105">
        <v>6085</v>
      </c>
      <c r="K10" s="107" t="s">
        <v>905</v>
      </c>
      <c r="L10" s="90"/>
    </row>
    <row r="11" spans="1:12" x14ac:dyDescent="0.25">
      <c r="A11" s="104">
        <v>9</v>
      </c>
      <c r="B11" s="105" t="s">
        <v>906</v>
      </c>
      <c r="C11" s="105" t="s">
        <v>890</v>
      </c>
      <c r="D11" s="105">
        <v>131</v>
      </c>
      <c r="E11" s="105">
        <v>0.47</v>
      </c>
      <c r="F11" s="105">
        <v>1.66</v>
      </c>
      <c r="G11" s="105">
        <v>0</v>
      </c>
      <c r="H11" s="106">
        <v>2E-3</v>
      </c>
      <c r="I11" s="105">
        <v>0.03</v>
      </c>
      <c r="J11" s="105">
        <v>5373</v>
      </c>
      <c r="K11" s="107" t="s">
        <v>907</v>
      </c>
      <c r="L11" s="90"/>
    </row>
    <row r="12" spans="1:12" x14ac:dyDescent="0.25">
      <c r="A12" s="104">
        <v>10</v>
      </c>
      <c r="B12" s="105" t="s">
        <v>908</v>
      </c>
      <c r="C12" s="105" t="s">
        <v>890</v>
      </c>
      <c r="D12" s="105">
        <v>36</v>
      </c>
      <c r="E12" s="105">
        <v>0.55000000000000004</v>
      </c>
      <c r="F12" s="105">
        <v>1.65</v>
      </c>
      <c r="G12" s="105">
        <v>0</v>
      </c>
      <c r="H12" s="106">
        <v>2E-3</v>
      </c>
      <c r="I12" s="105">
        <v>0.03</v>
      </c>
      <c r="J12" s="105">
        <v>5418</v>
      </c>
      <c r="K12" s="107" t="s">
        <v>909</v>
      </c>
      <c r="L12" s="90"/>
    </row>
    <row r="13" spans="1:12" x14ac:dyDescent="0.25">
      <c r="A13" s="96">
        <v>11</v>
      </c>
      <c r="B13" s="97" t="s">
        <v>910</v>
      </c>
      <c r="C13" s="97" t="s">
        <v>890</v>
      </c>
      <c r="D13" s="97">
        <v>197</v>
      </c>
      <c r="E13" s="97">
        <v>0.43</v>
      </c>
      <c r="F13" s="97">
        <v>1.57</v>
      </c>
      <c r="G13" s="97">
        <v>0</v>
      </c>
      <c r="H13" s="98">
        <v>6.0000000000000001E-3</v>
      </c>
      <c r="I13" s="97">
        <v>0.1</v>
      </c>
      <c r="J13" s="97">
        <v>5232</v>
      </c>
      <c r="K13" s="99" t="s">
        <v>911</v>
      </c>
      <c r="L13" s="90"/>
    </row>
    <row r="14" spans="1:12" x14ac:dyDescent="0.25">
      <c r="A14" s="96">
        <v>12</v>
      </c>
      <c r="B14" s="97" t="s">
        <v>912</v>
      </c>
      <c r="C14" s="97" t="s">
        <v>890</v>
      </c>
      <c r="D14" s="97">
        <v>193</v>
      </c>
      <c r="E14" s="97">
        <v>0.42</v>
      </c>
      <c r="F14" s="97">
        <v>1.55</v>
      </c>
      <c r="G14" s="97">
        <v>0</v>
      </c>
      <c r="H14" s="98">
        <v>7.0000000000000001E-3</v>
      </c>
      <c r="I14" s="97">
        <v>0.12</v>
      </c>
      <c r="J14" s="97">
        <v>5488</v>
      </c>
      <c r="K14" s="99" t="s">
        <v>913</v>
      </c>
      <c r="L14" s="90"/>
    </row>
    <row r="15" spans="1:12" x14ac:dyDescent="0.25">
      <c r="A15" s="96">
        <v>13</v>
      </c>
      <c r="B15" s="97" t="s">
        <v>914</v>
      </c>
      <c r="C15" s="97" t="s">
        <v>890</v>
      </c>
      <c r="D15" s="97">
        <v>156</v>
      </c>
      <c r="E15" s="97">
        <v>0.43</v>
      </c>
      <c r="F15" s="97">
        <v>1.53</v>
      </c>
      <c r="G15" s="97">
        <v>0</v>
      </c>
      <c r="H15" s="98">
        <v>7.0000000000000001E-3</v>
      </c>
      <c r="I15" s="97">
        <v>0.13</v>
      </c>
      <c r="J15" s="97">
        <v>6865</v>
      </c>
      <c r="K15" s="99" t="s">
        <v>915</v>
      </c>
      <c r="L15" s="90"/>
    </row>
    <row r="16" spans="1:12" x14ac:dyDescent="0.25">
      <c r="A16" s="96">
        <v>14</v>
      </c>
      <c r="B16" s="97" t="s">
        <v>916</v>
      </c>
      <c r="C16" s="97" t="s">
        <v>890</v>
      </c>
      <c r="D16" s="97">
        <v>197</v>
      </c>
      <c r="E16" s="97">
        <v>0.43</v>
      </c>
      <c r="F16" s="97">
        <v>1.52</v>
      </c>
      <c r="G16" s="97">
        <v>0</v>
      </c>
      <c r="H16" s="98">
        <v>0.01</v>
      </c>
      <c r="I16" s="97">
        <v>0.18</v>
      </c>
      <c r="J16" s="97">
        <v>6309</v>
      </c>
      <c r="K16" s="99" t="s">
        <v>917</v>
      </c>
      <c r="L16" s="90"/>
    </row>
    <row r="17" spans="1:12" x14ac:dyDescent="0.25">
      <c r="A17" s="96">
        <v>15</v>
      </c>
      <c r="B17" s="97" t="s">
        <v>918</v>
      </c>
      <c r="C17" s="97" t="s">
        <v>890</v>
      </c>
      <c r="D17" s="97">
        <v>192</v>
      </c>
      <c r="E17" s="97">
        <v>0.41</v>
      </c>
      <c r="F17" s="97">
        <v>1.52</v>
      </c>
      <c r="G17" s="97">
        <v>0</v>
      </c>
      <c r="H17" s="98">
        <v>8.9999999999999993E-3</v>
      </c>
      <c r="I17" s="97">
        <v>0.18</v>
      </c>
      <c r="J17" s="97">
        <v>5506</v>
      </c>
      <c r="K17" s="99" t="s">
        <v>919</v>
      </c>
      <c r="L17" s="90"/>
    </row>
    <row r="18" spans="1:12" x14ac:dyDescent="0.25">
      <c r="A18" s="96">
        <v>16</v>
      </c>
      <c r="B18" s="97" t="s">
        <v>920</v>
      </c>
      <c r="C18" s="97" t="s">
        <v>890</v>
      </c>
      <c r="D18" s="97">
        <v>44</v>
      </c>
      <c r="E18" s="97">
        <v>0.49</v>
      </c>
      <c r="F18" s="97">
        <v>1.49</v>
      </c>
      <c r="G18" s="97">
        <v>2.1999999999999999E-2</v>
      </c>
      <c r="H18" s="98">
        <v>1.2E-2</v>
      </c>
      <c r="I18" s="97">
        <v>0.24</v>
      </c>
      <c r="J18" s="97">
        <v>4364</v>
      </c>
      <c r="K18" s="99" t="s">
        <v>921</v>
      </c>
      <c r="L18" s="90"/>
    </row>
    <row r="19" spans="1:12" x14ac:dyDescent="0.25">
      <c r="A19" s="96">
        <v>17</v>
      </c>
      <c r="B19" s="97" t="s">
        <v>922</v>
      </c>
      <c r="C19" s="97" t="s">
        <v>890</v>
      </c>
      <c r="D19" s="97">
        <v>106</v>
      </c>
      <c r="E19" s="97">
        <v>0.42</v>
      </c>
      <c r="F19" s="97">
        <v>1.47</v>
      </c>
      <c r="G19" s="97">
        <v>0.01</v>
      </c>
      <c r="H19" s="98">
        <v>1.4E-2</v>
      </c>
      <c r="I19" s="97">
        <v>0.27</v>
      </c>
      <c r="J19" s="97">
        <v>6056</v>
      </c>
      <c r="K19" s="99" t="s">
        <v>923</v>
      </c>
      <c r="L19" s="90"/>
    </row>
    <row r="20" spans="1:12" x14ac:dyDescent="0.25">
      <c r="A20" s="96">
        <v>18</v>
      </c>
      <c r="B20" s="97" t="s">
        <v>924</v>
      </c>
      <c r="C20" s="97" t="s">
        <v>890</v>
      </c>
      <c r="D20" s="97">
        <v>194</v>
      </c>
      <c r="E20" s="97">
        <v>0.4</v>
      </c>
      <c r="F20" s="97">
        <v>1.46</v>
      </c>
      <c r="G20" s="97">
        <v>0</v>
      </c>
      <c r="H20" s="98">
        <v>1.4999999999999999E-2</v>
      </c>
      <c r="I20" s="97">
        <v>0.31</v>
      </c>
      <c r="J20" s="97">
        <v>5075</v>
      </c>
      <c r="K20" s="99" t="s">
        <v>925</v>
      </c>
      <c r="L20" s="90"/>
    </row>
    <row r="21" spans="1:12" x14ac:dyDescent="0.25">
      <c r="A21" s="96">
        <v>19</v>
      </c>
      <c r="B21" s="97" t="s">
        <v>926</v>
      </c>
      <c r="C21" s="97" t="s">
        <v>890</v>
      </c>
      <c r="D21" s="97">
        <v>160</v>
      </c>
      <c r="E21" s="97">
        <v>0.38</v>
      </c>
      <c r="F21" s="97">
        <v>1.36</v>
      </c>
      <c r="G21" s="97">
        <v>0.01</v>
      </c>
      <c r="H21" s="98">
        <v>4.9000000000000002E-2</v>
      </c>
      <c r="I21" s="97">
        <v>0.79</v>
      </c>
      <c r="J21" s="97">
        <v>6080</v>
      </c>
      <c r="K21" s="99" t="s">
        <v>927</v>
      </c>
      <c r="L21" s="90"/>
    </row>
    <row r="22" spans="1:12" x14ac:dyDescent="0.25">
      <c r="A22" s="96">
        <v>20</v>
      </c>
      <c r="B22" s="97" t="s">
        <v>928</v>
      </c>
      <c r="C22" s="97" t="s">
        <v>890</v>
      </c>
      <c r="D22" s="97">
        <v>193</v>
      </c>
      <c r="E22" s="97">
        <v>0.36</v>
      </c>
      <c r="F22" s="97">
        <v>1.3</v>
      </c>
      <c r="G22" s="97">
        <v>3.1E-2</v>
      </c>
      <c r="H22" s="98">
        <v>8.5999999999999993E-2</v>
      </c>
      <c r="I22" s="97">
        <v>0.93</v>
      </c>
      <c r="J22" s="97">
        <v>5273</v>
      </c>
      <c r="K22" s="99" t="s">
        <v>929</v>
      </c>
      <c r="L22" s="90"/>
    </row>
    <row r="23" spans="1:12" x14ac:dyDescent="0.25">
      <c r="A23" s="96">
        <v>21</v>
      </c>
      <c r="B23" s="97" t="s">
        <v>930</v>
      </c>
      <c r="C23" s="97"/>
      <c r="D23" s="97">
        <v>121</v>
      </c>
      <c r="E23" s="97">
        <v>0.36</v>
      </c>
      <c r="F23" s="97">
        <v>1.28</v>
      </c>
      <c r="G23" s="97">
        <v>9.4E-2</v>
      </c>
      <c r="H23" s="98">
        <v>9.2999999999999999E-2</v>
      </c>
      <c r="I23" s="97">
        <v>0.96</v>
      </c>
      <c r="J23" s="97">
        <v>6919</v>
      </c>
      <c r="K23" s="99" t="s">
        <v>931</v>
      </c>
      <c r="L23" s="90"/>
    </row>
    <row r="24" spans="1:12" x14ac:dyDescent="0.25">
      <c r="A24" s="96">
        <v>22</v>
      </c>
      <c r="B24" s="97" t="s">
        <v>932</v>
      </c>
      <c r="C24" s="97"/>
      <c r="D24" s="97">
        <v>191</v>
      </c>
      <c r="E24" s="97">
        <v>0.35</v>
      </c>
      <c r="F24" s="97">
        <v>1.25</v>
      </c>
      <c r="G24" s="97">
        <v>6.2E-2</v>
      </c>
      <c r="H24" s="98">
        <v>0.121</v>
      </c>
      <c r="I24" s="97">
        <v>0.98</v>
      </c>
      <c r="J24" s="97">
        <v>4649</v>
      </c>
      <c r="K24" s="99" t="s">
        <v>933</v>
      </c>
      <c r="L24" s="90"/>
    </row>
    <row r="25" spans="1:12" x14ac:dyDescent="0.25">
      <c r="A25" s="96">
        <v>23</v>
      </c>
      <c r="B25" s="97" t="s">
        <v>934</v>
      </c>
      <c r="C25" s="97"/>
      <c r="D25" s="97">
        <v>42</v>
      </c>
      <c r="E25" s="97">
        <v>0.38</v>
      </c>
      <c r="F25" s="97">
        <v>1.1299999999999999</v>
      </c>
      <c r="G25" s="97">
        <v>0.30199999999999999</v>
      </c>
      <c r="H25" s="98">
        <v>0.30599999999999999</v>
      </c>
      <c r="I25" s="97">
        <v>1</v>
      </c>
      <c r="J25" s="97">
        <v>4240</v>
      </c>
      <c r="K25" s="99" t="s">
        <v>935</v>
      </c>
      <c r="L25" s="90"/>
    </row>
    <row r="26" spans="1:12" x14ac:dyDescent="0.25">
      <c r="A26" s="96">
        <v>24</v>
      </c>
      <c r="B26" s="97" t="s">
        <v>936</v>
      </c>
      <c r="C26" s="97"/>
      <c r="D26" s="97">
        <v>192</v>
      </c>
      <c r="E26" s="97">
        <v>0.28999999999999998</v>
      </c>
      <c r="F26" s="97">
        <v>1.0900000000000001</v>
      </c>
      <c r="G26" s="97">
        <v>0.27300000000000002</v>
      </c>
      <c r="H26" s="98">
        <v>0.36799999999999999</v>
      </c>
      <c r="I26" s="97">
        <v>1</v>
      </c>
      <c r="J26" s="97">
        <v>3070</v>
      </c>
      <c r="K26" s="99" t="s">
        <v>937</v>
      </c>
      <c r="L26" s="90"/>
    </row>
    <row r="27" spans="1:12" x14ac:dyDescent="0.25">
      <c r="A27" s="96">
        <v>25</v>
      </c>
      <c r="B27" s="97" t="s">
        <v>938</v>
      </c>
      <c r="C27" s="97"/>
      <c r="D27" s="97">
        <v>194</v>
      </c>
      <c r="E27" s="97">
        <v>0.28999999999999998</v>
      </c>
      <c r="F27" s="97">
        <v>1.04</v>
      </c>
      <c r="G27" s="97">
        <v>0.37</v>
      </c>
      <c r="H27" s="98">
        <v>0.47399999999999998</v>
      </c>
      <c r="I27" s="97">
        <v>1</v>
      </c>
      <c r="J27" s="97">
        <v>5160</v>
      </c>
      <c r="K27" s="99" t="s">
        <v>939</v>
      </c>
      <c r="L27" s="90"/>
    </row>
    <row r="28" spans="1:12" x14ac:dyDescent="0.25">
      <c r="A28" s="96">
        <v>26</v>
      </c>
      <c r="B28" s="97" t="s">
        <v>940</v>
      </c>
      <c r="C28" s="97"/>
      <c r="D28" s="97">
        <v>195</v>
      </c>
      <c r="E28" s="97">
        <v>0.26</v>
      </c>
      <c r="F28" s="97">
        <v>0.93</v>
      </c>
      <c r="G28" s="97">
        <v>0.67</v>
      </c>
      <c r="H28" s="98">
        <v>0.71899999999999997</v>
      </c>
      <c r="I28" s="97">
        <v>1</v>
      </c>
      <c r="J28" s="97">
        <v>5392</v>
      </c>
      <c r="K28" s="99" t="s">
        <v>941</v>
      </c>
      <c r="L28" s="90"/>
    </row>
    <row r="29" spans="1:12" x14ac:dyDescent="0.25">
      <c r="A29" s="96">
        <v>27</v>
      </c>
      <c r="B29" s="97" t="s">
        <v>942</v>
      </c>
      <c r="C29" s="97"/>
      <c r="D29" s="97">
        <v>100</v>
      </c>
      <c r="E29" s="97">
        <v>0.26</v>
      </c>
      <c r="F29" s="97">
        <v>0.91</v>
      </c>
      <c r="G29" s="97">
        <v>0.64500000000000002</v>
      </c>
      <c r="H29" s="98">
        <v>0.74199999999999999</v>
      </c>
      <c r="I29" s="97">
        <v>1</v>
      </c>
      <c r="J29" s="97">
        <v>4845</v>
      </c>
      <c r="K29" s="99" t="s">
        <v>943</v>
      </c>
      <c r="L29" s="90"/>
    </row>
    <row r="30" spans="1:12" x14ac:dyDescent="0.25">
      <c r="A30" s="96">
        <v>28</v>
      </c>
      <c r="B30" s="97" t="s">
        <v>944</v>
      </c>
      <c r="C30" s="97"/>
      <c r="D30" s="97">
        <v>35</v>
      </c>
      <c r="E30" s="97">
        <v>0.3</v>
      </c>
      <c r="F30" s="97">
        <v>0.89</v>
      </c>
      <c r="G30" s="97">
        <v>0.627</v>
      </c>
      <c r="H30" s="98">
        <v>0.73599999999999999</v>
      </c>
      <c r="I30" s="97">
        <v>1</v>
      </c>
      <c r="J30" s="97">
        <v>2177</v>
      </c>
      <c r="K30" s="99" t="s">
        <v>945</v>
      </c>
      <c r="L30" s="90"/>
    </row>
    <row r="31" spans="1:12" ht="15" thickBot="1" x14ac:dyDescent="0.3">
      <c r="A31" s="100">
        <v>29</v>
      </c>
      <c r="B31" s="101" t="s">
        <v>946</v>
      </c>
      <c r="C31" s="101"/>
      <c r="D31" s="101">
        <v>150</v>
      </c>
      <c r="E31" s="101">
        <v>0.13</v>
      </c>
      <c r="F31" s="101">
        <v>0.45</v>
      </c>
      <c r="G31" s="101">
        <v>1</v>
      </c>
      <c r="H31" s="102">
        <v>1</v>
      </c>
      <c r="I31" s="101">
        <v>1</v>
      </c>
      <c r="J31" s="101">
        <v>7177</v>
      </c>
      <c r="K31" s="103" t="s">
        <v>947</v>
      </c>
      <c r="L31" s="9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B1" zoomScale="85" zoomScaleNormal="85" workbookViewId="0">
      <selection activeCell="D25" sqref="D25"/>
    </sheetView>
  </sheetViews>
  <sheetFormatPr defaultRowHeight="13.8" x14ac:dyDescent="0.25"/>
  <cols>
    <col min="1" max="1" width="12.109375" style="59" customWidth="1"/>
    <col min="2" max="2" width="16.5546875" style="59" bestFit="1" customWidth="1"/>
    <col min="3" max="6" width="8.88671875" style="59"/>
    <col min="7" max="7" width="11.6640625" style="59" customWidth="1"/>
    <col min="8" max="16384" width="8.88671875" style="59"/>
  </cols>
  <sheetData>
    <row r="1" spans="1:13" x14ac:dyDescent="0.25">
      <c r="A1" s="42" t="s">
        <v>1180</v>
      </c>
    </row>
    <row r="2" spans="1:13" ht="14.4" thickBot="1" x14ac:dyDescent="0.3">
      <c r="A2" s="35" t="s">
        <v>850</v>
      </c>
      <c r="C2" s="42"/>
    </row>
    <row r="3" spans="1:13" x14ac:dyDescent="0.25">
      <c r="A3" s="37" t="s">
        <v>861</v>
      </c>
      <c r="B3" s="52" t="s">
        <v>880</v>
      </c>
      <c r="C3" s="52">
        <v>0</v>
      </c>
      <c r="D3" s="52">
        <v>2.6239999999999999E-2</v>
      </c>
      <c r="E3" s="52">
        <v>8.7480000000000002E-2</v>
      </c>
      <c r="F3" s="52">
        <v>0.29160000000000003</v>
      </c>
      <c r="G3" s="52">
        <v>0.97199999999999998</v>
      </c>
      <c r="H3" s="52">
        <v>3.24</v>
      </c>
      <c r="I3" s="52">
        <v>10.8</v>
      </c>
      <c r="J3" s="52">
        <v>36</v>
      </c>
      <c r="K3" s="52">
        <v>120</v>
      </c>
      <c r="L3" s="61">
        <v>400</v>
      </c>
    </row>
    <row r="4" spans="1:13" x14ac:dyDescent="0.25">
      <c r="A4" s="167" t="s">
        <v>855</v>
      </c>
      <c r="B4" s="62" t="s">
        <v>61</v>
      </c>
      <c r="C4" s="62">
        <v>0.52100000000000002</v>
      </c>
      <c r="D4" s="62">
        <v>0.57299999999999995</v>
      </c>
      <c r="E4" s="62">
        <v>0.61099999999999999</v>
      </c>
      <c r="F4" s="62">
        <v>0.57399999999999995</v>
      </c>
      <c r="G4" s="62">
        <v>0.54600000000000004</v>
      </c>
      <c r="H4" s="62">
        <v>0.52600000000000002</v>
      </c>
      <c r="I4" s="62">
        <v>0.44800000000000001</v>
      </c>
      <c r="J4" s="62">
        <v>0.35899999999999999</v>
      </c>
      <c r="K4" s="62">
        <v>0.28599999999999998</v>
      </c>
      <c r="L4" s="65">
        <v>0.23899999999999999</v>
      </c>
    </row>
    <row r="5" spans="1:13" x14ac:dyDescent="0.25">
      <c r="A5" s="167"/>
      <c r="B5" s="62" t="s">
        <v>62</v>
      </c>
      <c r="C5" s="62">
        <v>0.54</v>
      </c>
      <c r="D5" s="62">
        <v>0.54400000000000004</v>
      </c>
      <c r="E5" s="62">
        <v>0.56499999999999995</v>
      </c>
      <c r="F5" s="62">
        <v>0.52800000000000002</v>
      </c>
      <c r="G5" s="62">
        <v>0.51</v>
      </c>
      <c r="H5" s="62">
        <v>0.50800000000000001</v>
      </c>
      <c r="I5" s="62">
        <v>0.45300000000000001</v>
      </c>
      <c r="J5" s="62">
        <v>0.34200000000000003</v>
      </c>
      <c r="K5" s="62">
        <v>0.28899999999999998</v>
      </c>
      <c r="L5" s="65">
        <v>0.254</v>
      </c>
    </row>
    <row r="6" spans="1:13" x14ac:dyDescent="0.25">
      <c r="A6" s="167"/>
      <c r="B6" s="62" t="s">
        <v>65</v>
      </c>
      <c r="C6" s="62">
        <v>0.51600000000000001</v>
      </c>
      <c r="D6" s="62">
        <v>0.59</v>
      </c>
      <c r="E6" s="62">
        <v>0.56299999999999994</v>
      </c>
      <c r="F6" s="62">
        <v>0.52600000000000002</v>
      </c>
      <c r="G6" s="62">
        <v>0.54400000000000004</v>
      </c>
      <c r="H6" s="62">
        <v>0.48799999999999999</v>
      </c>
      <c r="I6" s="62">
        <v>0.45200000000000001</v>
      </c>
      <c r="J6" s="62">
        <v>0.34599999999999997</v>
      </c>
      <c r="K6" s="62">
        <v>0.28499999999999998</v>
      </c>
      <c r="L6" s="65">
        <v>0.253</v>
      </c>
    </row>
    <row r="7" spans="1:13" x14ac:dyDescent="0.25">
      <c r="A7" s="168" t="s">
        <v>857</v>
      </c>
      <c r="B7" s="63" t="s">
        <v>61</v>
      </c>
      <c r="C7" s="63">
        <v>0.55900000000000005</v>
      </c>
      <c r="D7" s="63">
        <v>0.44800000000000001</v>
      </c>
      <c r="E7" s="63">
        <v>0.54300000000000004</v>
      </c>
      <c r="F7" s="63">
        <v>0.48799999999999999</v>
      </c>
      <c r="G7" s="63">
        <v>0.51100000000000001</v>
      </c>
      <c r="H7" s="63">
        <v>0.41899999999999998</v>
      </c>
      <c r="I7" s="63">
        <v>0.30199999999999999</v>
      </c>
      <c r="J7" s="63">
        <v>0.35799999999999998</v>
      </c>
      <c r="K7" s="63">
        <v>0.29699999999999999</v>
      </c>
      <c r="L7" s="66">
        <v>0.25700000000000001</v>
      </c>
    </row>
    <row r="8" spans="1:13" ht="14.4" customHeight="1" x14ac:dyDescent="0.25">
      <c r="A8" s="168"/>
      <c r="B8" s="63" t="s">
        <v>62</v>
      </c>
      <c r="C8" s="63">
        <v>0.59599999999999997</v>
      </c>
      <c r="D8" s="63">
        <v>0.497</v>
      </c>
      <c r="E8" s="63">
        <v>0.61899999999999999</v>
      </c>
      <c r="F8" s="63">
        <v>0.51100000000000001</v>
      </c>
      <c r="G8" s="63">
        <v>0.39300000000000002</v>
      </c>
      <c r="H8" s="63">
        <v>0.38400000000000001</v>
      </c>
      <c r="I8" s="63">
        <v>0.26600000000000001</v>
      </c>
      <c r="J8" s="63">
        <v>0.32200000000000001</v>
      </c>
      <c r="K8" s="63">
        <v>0.26100000000000001</v>
      </c>
      <c r="L8" s="66">
        <v>0.20699999999999999</v>
      </c>
    </row>
    <row r="9" spans="1:13" ht="15" customHeight="1" thickBot="1" x14ac:dyDescent="0.3">
      <c r="A9" s="169"/>
      <c r="B9" s="72" t="s">
        <v>65</v>
      </c>
      <c r="C9" s="72">
        <v>0.58399999999999996</v>
      </c>
      <c r="D9" s="72">
        <v>0.497</v>
      </c>
      <c r="E9" s="72">
        <v>0.46200000000000002</v>
      </c>
      <c r="F9" s="72">
        <v>0.45500000000000002</v>
      </c>
      <c r="G9" s="72">
        <v>0.42499999999999999</v>
      </c>
      <c r="H9" s="72">
        <v>0.45400000000000001</v>
      </c>
      <c r="I9" s="72">
        <v>0.30299999999999999</v>
      </c>
      <c r="J9" s="72">
        <v>0.32</v>
      </c>
      <c r="K9" s="72">
        <v>0.26500000000000001</v>
      </c>
      <c r="L9" s="73">
        <v>0.23</v>
      </c>
    </row>
    <row r="10" spans="1:13" x14ac:dyDescent="0.25"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3" x14ac:dyDescent="0.25">
      <c r="A11" s="35" t="s">
        <v>853</v>
      </c>
      <c r="B11" s="41" t="s">
        <v>866</v>
      </c>
      <c r="C11" s="60">
        <f>AVERAGE(C4:C6)</f>
        <v>0.52566666666666662</v>
      </c>
      <c r="D11" s="60"/>
      <c r="E11" s="60"/>
      <c r="F11" s="60"/>
      <c r="G11" s="60"/>
      <c r="H11" s="60"/>
      <c r="I11" s="60"/>
      <c r="J11" s="60"/>
      <c r="K11" s="60"/>
      <c r="L11" s="60"/>
    </row>
    <row r="12" spans="1:13" ht="14.4" thickBot="1" x14ac:dyDescent="0.3">
      <c r="A12" s="35"/>
      <c r="B12" s="41" t="s">
        <v>858</v>
      </c>
      <c r="C12" s="60">
        <f>AVERAGE(C7:C9)</f>
        <v>0.57966666666666666</v>
      </c>
      <c r="D12" s="60"/>
      <c r="E12" s="60"/>
      <c r="F12" s="60"/>
      <c r="G12" s="60"/>
      <c r="H12" s="60"/>
      <c r="I12" s="60"/>
      <c r="J12" s="60"/>
      <c r="K12" s="60"/>
      <c r="L12" s="60"/>
    </row>
    <row r="13" spans="1:13" x14ac:dyDescent="0.25">
      <c r="A13" s="37" t="s">
        <v>861</v>
      </c>
      <c r="B13" s="52" t="s">
        <v>878</v>
      </c>
      <c r="C13" s="52">
        <v>0</v>
      </c>
      <c r="D13" s="52">
        <v>2.6239999999999999E-2</v>
      </c>
      <c r="E13" s="52">
        <v>8.7480000000000002E-2</v>
      </c>
      <c r="F13" s="52">
        <v>0.29160000000000003</v>
      </c>
      <c r="G13" s="52">
        <v>0.97199999999999998</v>
      </c>
      <c r="H13" s="52">
        <v>3.24</v>
      </c>
      <c r="I13" s="52">
        <v>10.8</v>
      </c>
      <c r="J13" s="52">
        <v>36</v>
      </c>
      <c r="K13" s="52">
        <v>120</v>
      </c>
      <c r="L13" s="61">
        <v>400</v>
      </c>
    </row>
    <row r="14" spans="1:13" x14ac:dyDescent="0.25">
      <c r="A14" s="167" t="s">
        <v>855</v>
      </c>
      <c r="B14" s="62" t="s">
        <v>61</v>
      </c>
      <c r="C14" s="62">
        <f>C4/$C$11*100</f>
        <v>99.112238427393791</v>
      </c>
      <c r="D14" s="62">
        <f t="shared" ref="D14:L14" si="0">D4/$C$11*100</f>
        <v>109.00443880786304</v>
      </c>
      <c r="E14" s="62">
        <f t="shared" si="0"/>
        <v>116.23335447051363</v>
      </c>
      <c r="F14" s="62">
        <f t="shared" si="0"/>
        <v>109.19467343056436</v>
      </c>
      <c r="G14" s="62">
        <f t="shared" si="0"/>
        <v>103.8681039949271</v>
      </c>
      <c r="H14" s="62">
        <f t="shared" si="0"/>
        <v>100.06341154090046</v>
      </c>
      <c r="I14" s="62">
        <f t="shared" si="0"/>
        <v>85.225110970196582</v>
      </c>
      <c r="J14" s="62">
        <f t="shared" si="0"/>
        <v>68.294229549778066</v>
      </c>
      <c r="K14" s="62">
        <f t="shared" si="0"/>
        <v>54.40710209258085</v>
      </c>
      <c r="L14" s="65">
        <f t="shared" si="0"/>
        <v>45.466074825618264</v>
      </c>
    </row>
    <row r="15" spans="1:13" x14ac:dyDescent="0.25">
      <c r="A15" s="167"/>
      <c r="B15" s="62" t="s">
        <v>62</v>
      </c>
      <c r="C15" s="62">
        <f t="shared" ref="C15:L16" si="1">C5/$C$11*100</f>
        <v>102.7266962587191</v>
      </c>
      <c r="D15" s="62">
        <f t="shared" si="1"/>
        <v>103.48763474952443</v>
      </c>
      <c r="E15" s="62">
        <f t="shared" si="1"/>
        <v>107.48256182625238</v>
      </c>
      <c r="F15" s="62">
        <f t="shared" si="1"/>
        <v>100.44388078630313</v>
      </c>
      <c r="G15" s="62">
        <f t="shared" si="1"/>
        <v>97.019657577679155</v>
      </c>
      <c r="H15" s="62">
        <f t="shared" si="1"/>
        <v>96.639188332276476</v>
      </c>
      <c r="I15" s="62">
        <f t="shared" si="1"/>
        <v>86.176284083703251</v>
      </c>
      <c r="J15" s="62">
        <f t="shared" si="1"/>
        <v>65.060240963855435</v>
      </c>
      <c r="K15" s="62">
        <f t="shared" si="1"/>
        <v>54.977805960684847</v>
      </c>
      <c r="L15" s="65">
        <f t="shared" si="1"/>
        <v>48.319594166138238</v>
      </c>
      <c r="M15" s="35"/>
    </row>
    <row r="16" spans="1:13" x14ac:dyDescent="0.25">
      <c r="A16" s="167"/>
      <c r="B16" s="62" t="s">
        <v>61</v>
      </c>
      <c r="C16" s="62">
        <f t="shared" si="1"/>
        <v>98.161065313887136</v>
      </c>
      <c r="D16" s="62">
        <f t="shared" si="1"/>
        <v>112.23842739378567</v>
      </c>
      <c r="E16" s="62">
        <f t="shared" si="1"/>
        <v>107.1020925808497</v>
      </c>
      <c r="F16" s="62">
        <f t="shared" si="1"/>
        <v>100.06341154090046</v>
      </c>
      <c r="G16" s="62">
        <f t="shared" si="1"/>
        <v>103.48763474952443</v>
      </c>
      <c r="H16" s="62">
        <f t="shared" si="1"/>
        <v>92.83449587824984</v>
      </c>
      <c r="I16" s="62">
        <f t="shared" si="1"/>
        <v>85.986049461001912</v>
      </c>
      <c r="J16" s="62">
        <f t="shared" si="1"/>
        <v>65.821179454660751</v>
      </c>
      <c r="K16" s="62">
        <f t="shared" si="1"/>
        <v>54.216867469879517</v>
      </c>
      <c r="L16" s="65">
        <f t="shared" si="1"/>
        <v>48.129359543436912</v>
      </c>
      <c r="M16" s="35"/>
    </row>
    <row r="17" spans="1:27" x14ac:dyDescent="0.25">
      <c r="A17" s="168" t="s">
        <v>856</v>
      </c>
      <c r="B17" s="63" t="s">
        <v>62</v>
      </c>
      <c r="C17" s="63">
        <f>C7/$C$12*100</f>
        <v>96.434732604945381</v>
      </c>
      <c r="D17" s="63">
        <f t="shared" ref="D17:L17" si="2">D7/$C$12*100</f>
        <v>77.285796434732617</v>
      </c>
      <c r="E17" s="63">
        <f t="shared" si="2"/>
        <v>93.674525589419204</v>
      </c>
      <c r="F17" s="63">
        <f t="shared" si="2"/>
        <v>84.18631397354801</v>
      </c>
      <c r="G17" s="63">
        <f t="shared" si="2"/>
        <v>88.154111558366878</v>
      </c>
      <c r="H17" s="63">
        <f t="shared" si="2"/>
        <v>72.282921219091435</v>
      </c>
      <c r="I17" s="63">
        <f t="shared" si="2"/>
        <v>52.098907418056349</v>
      </c>
      <c r="J17" s="63">
        <f t="shared" si="2"/>
        <v>61.759631972397933</v>
      </c>
      <c r="K17" s="63">
        <f t="shared" si="2"/>
        <v>51.236342725704432</v>
      </c>
      <c r="L17" s="66">
        <f t="shared" si="2"/>
        <v>44.335825186889018</v>
      </c>
      <c r="M17" s="35"/>
    </row>
    <row r="18" spans="1:27" x14ac:dyDescent="0.25">
      <c r="A18" s="168"/>
      <c r="B18" s="63" t="s">
        <v>854</v>
      </c>
      <c r="C18" s="63">
        <f t="shared" ref="C18:L19" si="3">C8/$C$12*100</f>
        <v>102.81771132834963</v>
      </c>
      <c r="D18" s="63">
        <f t="shared" si="3"/>
        <v>85.738930419781482</v>
      </c>
      <c r="E18" s="63">
        <f t="shared" si="3"/>
        <v>106.78550891316848</v>
      </c>
      <c r="F18" s="63">
        <f t="shared" si="3"/>
        <v>88.154111558366878</v>
      </c>
      <c r="G18" s="63">
        <f t="shared" si="3"/>
        <v>67.797584818861424</v>
      </c>
      <c r="H18" s="63">
        <f t="shared" si="3"/>
        <v>66.244968372627937</v>
      </c>
      <c r="I18" s="63">
        <f t="shared" si="3"/>
        <v>45.888441633122483</v>
      </c>
      <c r="J18" s="63">
        <f t="shared" si="3"/>
        <v>55.54916618746406</v>
      </c>
      <c r="K18" s="63">
        <f t="shared" si="3"/>
        <v>45.025876940770559</v>
      </c>
      <c r="L18" s="66">
        <f t="shared" si="3"/>
        <v>35.710178263369755</v>
      </c>
      <c r="M18" s="35"/>
    </row>
    <row r="19" spans="1:27" ht="14.4" thickBot="1" x14ac:dyDescent="0.3">
      <c r="A19" s="169"/>
      <c r="B19" s="72" t="s">
        <v>62</v>
      </c>
      <c r="C19" s="72">
        <f t="shared" si="3"/>
        <v>100.747556066705</v>
      </c>
      <c r="D19" s="72">
        <f t="shared" si="3"/>
        <v>85.738930419781482</v>
      </c>
      <c r="E19" s="72">
        <f t="shared" si="3"/>
        <v>79.700977573317999</v>
      </c>
      <c r="F19" s="72">
        <f t="shared" si="3"/>
        <v>78.493387004025308</v>
      </c>
      <c r="G19" s="72">
        <f t="shared" si="3"/>
        <v>73.317998849913749</v>
      </c>
      <c r="H19" s="72">
        <f t="shared" si="3"/>
        <v>78.320874065554918</v>
      </c>
      <c r="I19" s="72">
        <f t="shared" si="3"/>
        <v>52.271420356526747</v>
      </c>
      <c r="J19" s="72">
        <f t="shared" si="3"/>
        <v>55.204140310523286</v>
      </c>
      <c r="K19" s="72">
        <f t="shared" si="3"/>
        <v>45.715928694652099</v>
      </c>
      <c r="L19" s="73">
        <f t="shared" si="3"/>
        <v>39.677975848188616</v>
      </c>
      <c r="M19" s="35"/>
    </row>
    <row r="20" spans="1:27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7" x14ac:dyDescent="0.25"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27" x14ac:dyDescent="0.25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5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5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5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5"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5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x14ac:dyDescent="0.25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x14ac:dyDescent="0.25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5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25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3:27" x14ac:dyDescent="0.25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3:27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3:27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3:27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</sheetData>
  <mergeCells count="4">
    <mergeCell ref="A14:A16"/>
    <mergeCell ref="A17:A19"/>
    <mergeCell ref="A4:A6"/>
    <mergeCell ref="A7:A9"/>
  </mergeCells>
  <phoneticPr fontId="2" type="noConversion"/>
  <pageMargins left="0.7" right="0.7" top="0.75" bottom="0.75" header="0.3" footer="0.3"/>
  <ignoredErrors>
    <ignoredError sqref="C11:C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="85" zoomScaleNormal="85" workbookViewId="0">
      <selection activeCell="C16" sqref="C16"/>
    </sheetView>
  </sheetViews>
  <sheetFormatPr defaultRowHeight="14.4" x14ac:dyDescent="0.25"/>
  <cols>
    <col min="1" max="1" width="12" customWidth="1"/>
    <col min="3" max="3" width="13.109375" customWidth="1"/>
    <col min="4" max="4" width="11.6640625" customWidth="1"/>
    <col min="5" max="5" width="11.21875" customWidth="1"/>
    <col min="6" max="6" width="11.109375" customWidth="1"/>
    <col min="7" max="7" width="10.21875" customWidth="1"/>
    <col min="8" max="8" width="11.6640625" customWidth="1"/>
    <col min="16" max="16" width="13.77734375" customWidth="1"/>
    <col min="18" max="18" width="11.21875" customWidth="1"/>
    <col min="19" max="19" width="14.77734375" customWidth="1"/>
  </cols>
  <sheetData>
    <row r="1" spans="1:26" ht="16.2" thickBot="1" x14ac:dyDescent="0.3">
      <c r="A1" s="1" t="s">
        <v>871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6" x14ac:dyDescent="0.25">
      <c r="A2" s="14"/>
      <c r="B2" s="25" t="s">
        <v>4</v>
      </c>
      <c r="C2" s="159" t="s">
        <v>1181</v>
      </c>
      <c r="D2" s="159"/>
      <c r="E2" s="159"/>
      <c r="F2" s="160" t="s">
        <v>5</v>
      </c>
      <c r="G2" s="160"/>
      <c r="H2" s="160"/>
      <c r="I2" s="160"/>
      <c r="J2" s="160"/>
      <c r="K2" s="160"/>
      <c r="L2" s="15"/>
      <c r="M2" s="15"/>
      <c r="N2" s="160" t="s">
        <v>948</v>
      </c>
      <c r="O2" s="160"/>
      <c r="P2" s="160"/>
      <c r="Q2" s="160"/>
      <c r="R2" s="160"/>
      <c r="S2" s="161"/>
      <c r="T2" s="12"/>
      <c r="U2" s="12"/>
      <c r="V2" s="12"/>
      <c r="W2" s="12"/>
      <c r="X2" s="12"/>
      <c r="Y2" s="12"/>
      <c r="Z2" s="12"/>
    </row>
    <row r="3" spans="1:26" x14ac:dyDescent="0.25">
      <c r="A3" s="16" t="s">
        <v>6</v>
      </c>
      <c r="B3" s="10" t="s">
        <v>7</v>
      </c>
      <c r="C3" s="10" t="s">
        <v>872</v>
      </c>
      <c r="D3" s="10" t="s">
        <v>1</v>
      </c>
      <c r="E3" s="10" t="s">
        <v>873</v>
      </c>
      <c r="F3" s="10" t="s">
        <v>58</v>
      </c>
      <c r="G3" s="10" t="s">
        <v>59</v>
      </c>
      <c r="H3" s="10" t="s">
        <v>60</v>
      </c>
      <c r="I3" s="10" t="s">
        <v>1182</v>
      </c>
      <c r="J3" s="10" t="s">
        <v>1183</v>
      </c>
      <c r="K3" s="10" t="s">
        <v>1184</v>
      </c>
      <c r="L3" s="11" t="s">
        <v>57</v>
      </c>
      <c r="M3" s="11" t="s">
        <v>874</v>
      </c>
      <c r="N3" s="10" t="s">
        <v>58</v>
      </c>
      <c r="O3" s="10" t="s">
        <v>59</v>
      </c>
      <c r="P3" s="10" t="s">
        <v>60</v>
      </c>
      <c r="Q3" s="10" t="s">
        <v>1182</v>
      </c>
      <c r="R3" s="10" t="s">
        <v>1183</v>
      </c>
      <c r="S3" s="27" t="s">
        <v>1184</v>
      </c>
    </row>
    <row r="4" spans="1:26" x14ac:dyDescent="0.25">
      <c r="A4" s="154" t="s">
        <v>8</v>
      </c>
      <c r="B4" s="155" t="str">
        <f>HYPERLINK("http://www.genecards.org/cgi-bin/carddisp.pl?gene=XAF1","XAF1")</f>
        <v>XAF1</v>
      </c>
      <c r="C4" s="10">
        <v>42.783298492431598</v>
      </c>
      <c r="D4" s="10">
        <v>1.33977719087852E-5</v>
      </c>
      <c r="E4" s="10">
        <v>1.44081641337834E-4</v>
      </c>
      <c r="F4" s="10">
        <v>1.12109279632568</v>
      </c>
      <c r="G4" s="10">
        <v>1.2169115543365501</v>
      </c>
      <c r="H4" s="10">
        <v>0.12754876911640201</v>
      </c>
      <c r="I4" s="10">
        <v>6.1186628341674796</v>
      </c>
      <c r="J4" s="10">
        <v>6.1228756904602104</v>
      </c>
      <c r="K4" s="10">
        <v>6.4809432029724103</v>
      </c>
      <c r="L4" s="17">
        <f>AVERAGE(F4:K4)</f>
        <v>3.5313391412297883</v>
      </c>
      <c r="M4" s="17">
        <f>STDEV(F4:K4)</f>
        <v>2.9954005105985506</v>
      </c>
      <c r="N4" s="17">
        <f>(F4-$L4)/$M4</f>
        <v>-0.80464910664733946</v>
      </c>
      <c r="O4" s="17">
        <f t="shared" ref="O4:S19" si="0">(G4-$L4)/$M4</f>
        <v>-0.77266047685581851</v>
      </c>
      <c r="P4" s="17">
        <f t="shared" si="0"/>
        <v>-1.1363389837418536</v>
      </c>
      <c r="Q4" s="17">
        <f t="shared" si="0"/>
        <v>0.86376552443755972</v>
      </c>
      <c r="R4" s="17">
        <f t="shared" si="0"/>
        <v>0.86517196617308878</v>
      </c>
      <c r="S4" s="18">
        <f t="shared" si="0"/>
        <v>0.98471107663436386</v>
      </c>
    </row>
    <row r="5" spans="1:26" x14ac:dyDescent="0.25">
      <c r="A5" s="154" t="s">
        <v>9</v>
      </c>
      <c r="B5" s="155" t="str">
        <f>HYPERLINK("http://www.genecards.org/cgi-bin/carddisp.pl?gene=CD86","CD86")</f>
        <v>CD86</v>
      </c>
      <c r="C5" s="10">
        <v>16.9898681640625</v>
      </c>
      <c r="D5" s="10">
        <v>6.7446567118167899E-4</v>
      </c>
      <c r="E5" s="10">
        <v>2.8757441323250502E-3</v>
      </c>
      <c r="F5" s="10">
        <v>0.12754876911640201</v>
      </c>
      <c r="G5" s="10">
        <v>0.12754876911640201</v>
      </c>
      <c r="H5" s="10">
        <v>0.12754876911640201</v>
      </c>
      <c r="I5" s="10">
        <v>4.7913017272949201</v>
      </c>
      <c r="J5" s="10">
        <v>4.9573464393615696</v>
      </c>
      <c r="K5" s="10">
        <v>2.8938052654266402</v>
      </c>
      <c r="L5" s="17">
        <f t="shared" ref="L5:L53" si="1">AVERAGE(F5:K5)</f>
        <v>2.1708499565720558</v>
      </c>
      <c r="M5" s="17">
        <f t="shared" ref="M5:M53" si="2">STDEV(F5:K5)</f>
        <v>2.3528380198329426</v>
      </c>
      <c r="N5" s="17">
        <f t="shared" ref="N5:S53" si="3">(F5-$L5)/$M5</f>
        <v>-0.86844107848985419</v>
      </c>
      <c r="O5" s="17">
        <f t="shared" si="0"/>
        <v>-0.86844107848985419</v>
      </c>
      <c r="P5" s="17">
        <f t="shared" si="0"/>
        <v>-0.86844107848985419</v>
      </c>
      <c r="Q5" s="17">
        <f t="shared" si="0"/>
        <v>1.1137408307049217</v>
      </c>
      <c r="R5" s="17">
        <f t="shared" si="0"/>
        <v>1.1843129273248321</v>
      </c>
      <c r="S5" s="18">
        <f t="shared" si="0"/>
        <v>0.30726947743980948</v>
      </c>
    </row>
    <row r="6" spans="1:26" x14ac:dyDescent="0.25">
      <c r="A6" s="154" t="s">
        <v>10</v>
      </c>
      <c r="B6" s="155" t="str">
        <f>HYPERLINK("http://www.genecards.org/cgi-bin/carddisp.pl?gene=BATF2","BATF2")</f>
        <v>BATF2</v>
      </c>
      <c r="C6" s="10">
        <v>14.3865852355957</v>
      </c>
      <c r="D6" s="10">
        <v>2.5391910457983602E-4</v>
      </c>
      <c r="E6" s="10">
        <v>1.3627805747091801E-3</v>
      </c>
      <c r="F6" s="10">
        <v>0.12754876911640201</v>
      </c>
      <c r="G6" s="10">
        <v>1.5560667514801001</v>
      </c>
      <c r="H6" s="10">
        <v>1.6042568683624301</v>
      </c>
      <c r="I6" s="10">
        <v>4.7336010932922399</v>
      </c>
      <c r="J6" s="10">
        <v>5.1801395416259801</v>
      </c>
      <c r="K6" s="10">
        <v>4.9140892028808603</v>
      </c>
      <c r="L6" s="17">
        <f t="shared" si="1"/>
        <v>3.0192837044596685</v>
      </c>
      <c r="M6" s="17">
        <f t="shared" si="2"/>
        <v>2.1773334916894811</v>
      </c>
      <c r="N6" s="17">
        <f t="shared" si="3"/>
        <v>-1.3281084162718007</v>
      </c>
      <c r="O6" s="17">
        <f t="shared" si="0"/>
        <v>-0.67202243412156359</v>
      </c>
      <c r="P6" s="17">
        <f t="shared" si="0"/>
        <v>-0.64988980397268492</v>
      </c>
      <c r="Q6" s="17">
        <f t="shared" si="0"/>
        <v>0.78734718194334263</v>
      </c>
      <c r="R6" s="17">
        <f t="shared" si="0"/>
        <v>0.99243218616437856</v>
      </c>
      <c r="S6" s="18">
        <f t="shared" si="0"/>
        <v>0.87024128625832853</v>
      </c>
    </row>
    <row r="7" spans="1:26" x14ac:dyDescent="0.25">
      <c r="A7" s="154" t="s">
        <v>11</v>
      </c>
      <c r="B7" s="155" t="str">
        <f>HYPERLINK("http://www.genecards.org/cgi-bin/carddisp.pl?gene=BANK1","BANK1")</f>
        <v>BANK1</v>
      </c>
      <c r="C7" s="10">
        <v>12.847541809081999</v>
      </c>
      <c r="D7" s="10">
        <v>1.99614194571041E-4</v>
      </c>
      <c r="E7" s="10">
        <v>1.1355087626725401E-3</v>
      </c>
      <c r="F7" s="10">
        <v>0.12754876911640201</v>
      </c>
      <c r="G7" s="10">
        <v>0.12754876911640201</v>
      </c>
      <c r="H7" s="10">
        <v>0.12754876911640201</v>
      </c>
      <c r="I7" s="10">
        <v>4.7336010932922399</v>
      </c>
      <c r="J7" s="10">
        <v>3.3667576313018799</v>
      </c>
      <c r="K7" s="10">
        <v>3.33254837989807</v>
      </c>
      <c r="L7" s="17">
        <f t="shared" si="1"/>
        <v>1.9692589019735658</v>
      </c>
      <c r="M7" s="17">
        <f t="shared" si="2"/>
        <v>2.0798479410863049</v>
      </c>
      <c r="N7" s="17">
        <f t="shared" si="3"/>
        <v>-0.88550229873787711</v>
      </c>
      <c r="O7" s="17">
        <f t="shared" si="0"/>
        <v>-0.88550229873787711</v>
      </c>
      <c r="P7" s="17">
        <f t="shared" si="0"/>
        <v>-0.88550229873787711</v>
      </c>
      <c r="Q7" s="17">
        <f t="shared" si="0"/>
        <v>1.3291078336596365</v>
      </c>
      <c r="R7" s="17">
        <f t="shared" si="0"/>
        <v>0.67192351023431085</v>
      </c>
      <c r="S7" s="18">
        <f t="shared" si="0"/>
        <v>0.65547555231968446</v>
      </c>
    </row>
    <row r="8" spans="1:26" x14ac:dyDescent="0.25">
      <c r="A8" s="154" t="s">
        <v>12</v>
      </c>
      <c r="B8" s="155" t="str">
        <f>HYPERLINK("http://www.genecards.org/cgi-bin/carddisp.pl?gene=CCRL2","CCRL2")</f>
        <v>CCRL2</v>
      </c>
      <c r="C8" s="10">
        <v>12.040564537048301</v>
      </c>
      <c r="D8" s="10">
        <v>1.7427422790206E-5</v>
      </c>
      <c r="E8" s="10">
        <v>1.97800109162927E-4</v>
      </c>
      <c r="F8" s="10">
        <v>0.12754876911640201</v>
      </c>
      <c r="G8" s="10">
        <v>0.12754876911640201</v>
      </c>
      <c r="H8" s="10">
        <v>0.12754876911640201</v>
      </c>
      <c r="I8" s="10">
        <v>3.2070493698120099</v>
      </c>
      <c r="J8" s="10">
        <v>4.1071014404296902</v>
      </c>
      <c r="K8" s="10">
        <v>3.8379886150360099</v>
      </c>
      <c r="L8" s="17">
        <f t="shared" si="1"/>
        <v>1.9224642887711525</v>
      </c>
      <c r="M8" s="17">
        <f t="shared" si="2"/>
        <v>1.9878227751710846</v>
      </c>
      <c r="N8" s="17">
        <f t="shared" si="3"/>
        <v>-0.90295550593048646</v>
      </c>
      <c r="O8" s="17">
        <f t="shared" si="0"/>
        <v>-0.90295550593048646</v>
      </c>
      <c r="P8" s="17">
        <f t="shared" si="0"/>
        <v>-0.90295550593048646</v>
      </c>
      <c r="Q8" s="17">
        <f t="shared" si="0"/>
        <v>0.64622716727365093</v>
      </c>
      <c r="R8" s="17">
        <f t="shared" si="0"/>
        <v>1.099010021892175</v>
      </c>
      <c r="S8" s="18">
        <f t="shared" si="0"/>
        <v>0.96362932862563422</v>
      </c>
    </row>
    <row r="9" spans="1:26" x14ac:dyDescent="0.25">
      <c r="A9" s="154" t="s">
        <v>13</v>
      </c>
      <c r="B9" s="155" t="str">
        <f>HYPERLINK("http://www.genecards.org/cgi-bin/carddisp.pl?gene=IDO1","IDO1")</f>
        <v>IDO1</v>
      </c>
      <c r="C9" s="10">
        <v>10.7064533233643</v>
      </c>
      <c r="D9" s="10">
        <v>1.33977719087852E-5</v>
      </c>
      <c r="E9" s="10">
        <v>1.9254691898822798E-2</v>
      </c>
      <c r="F9" s="10">
        <v>2.5764009952545202</v>
      </c>
      <c r="G9" s="10">
        <v>0.12754876911640201</v>
      </c>
      <c r="H9" s="10">
        <v>3.1512508392334002</v>
      </c>
      <c r="I9" s="10">
        <v>5.2480630874633798</v>
      </c>
      <c r="J9" s="10">
        <v>5.2028975486755398</v>
      </c>
      <c r="K9" s="10">
        <v>5.66546583175659</v>
      </c>
      <c r="L9" s="17">
        <f t="shared" si="1"/>
        <v>3.6619378452499718</v>
      </c>
      <c r="M9" s="17">
        <f t="shared" si="2"/>
        <v>2.1370808172171563</v>
      </c>
      <c r="N9" s="17">
        <f t="shared" si="3"/>
        <v>-0.50795311120194597</v>
      </c>
      <c r="O9" s="17">
        <f t="shared" si="0"/>
        <v>-1.6538396899448786</v>
      </c>
      <c r="P9" s="17">
        <f t="shared" si="0"/>
        <v>-0.23896476066898265</v>
      </c>
      <c r="Q9" s="17">
        <f t="shared" si="0"/>
        <v>0.74219244748956836</v>
      </c>
      <c r="R9" s="17">
        <f t="shared" si="0"/>
        <v>0.72105822625470961</v>
      </c>
      <c r="S9" s="18">
        <f t="shared" si="0"/>
        <v>0.93750688807152993</v>
      </c>
    </row>
    <row r="10" spans="1:26" x14ac:dyDescent="0.25">
      <c r="A10" s="154" t="s">
        <v>14</v>
      </c>
      <c r="B10" s="155" t="str">
        <f>HYPERLINK("http://www.genecards.org/cgi-bin/carddisp.pl?gene=UBE2L6","UBE2L6")</f>
        <v>UBE2L6</v>
      </c>
      <c r="C10" s="10">
        <v>10.3810415267944</v>
      </c>
      <c r="D10" s="10">
        <v>1.33977719087852E-5</v>
      </c>
      <c r="E10" s="10">
        <v>4.5082774013280903E-3</v>
      </c>
      <c r="F10" s="10">
        <v>2.9238185882568399</v>
      </c>
      <c r="G10" s="10">
        <v>1.2169115543365501</v>
      </c>
      <c r="H10" s="10">
        <v>2.92326688766479</v>
      </c>
      <c r="I10" s="10">
        <v>6.1520829200744602</v>
      </c>
      <c r="J10" s="10">
        <v>5.4511985778808603</v>
      </c>
      <c r="K10" s="10">
        <v>5.5883536338806197</v>
      </c>
      <c r="L10" s="17">
        <f t="shared" si="1"/>
        <v>4.04260536034902</v>
      </c>
      <c r="M10" s="17">
        <f t="shared" si="2"/>
        <v>1.9653252196908564</v>
      </c>
      <c r="N10" s="17">
        <f t="shared" si="3"/>
        <v>-0.56926291937991003</v>
      </c>
      <c r="O10" s="17">
        <f t="shared" si="0"/>
        <v>-1.4377741544765545</v>
      </c>
      <c r="P10" s="17">
        <f t="shared" si="0"/>
        <v>-0.56954363657954821</v>
      </c>
      <c r="Q10" s="17">
        <f t="shared" si="0"/>
        <v>1.0733478299623402</v>
      </c>
      <c r="R10" s="17">
        <f t="shared" si="0"/>
        <v>0.71672271002221732</v>
      </c>
      <c r="S10" s="18">
        <f t="shared" si="0"/>
        <v>0.78651017045145555</v>
      </c>
    </row>
    <row r="11" spans="1:26" x14ac:dyDescent="0.25">
      <c r="A11" s="154" t="s">
        <v>15</v>
      </c>
      <c r="B11" s="155" t="str">
        <f>HYPERLINK("http://www.genecards.org/cgi-bin/carddisp.pl?gene=PDE4B","PDE4B")</f>
        <v>PDE4B</v>
      </c>
      <c r="C11" s="10">
        <v>9.1033859252929705</v>
      </c>
      <c r="D11" s="10">
        <v>1.33977719087852E-5</v>
      </c>
      <c r="E11" s="10">
        <v>1.2825128622353099E-2</v>
      </c>
      <c r="F11" s="10">
        <v>2.1178538799285902</v>
      </c>
      <c r="G11" s="10">
        <v>0.12754876911640201</v>
      </c>
      <c r="H11" s="10">
        <v>0.12754876911640201</v>
      </c>
      <c r="I11" s="10">
        <v>3.8740797042846702</v>
      </c>
      <c r="J11" s="10">
        <v>4.7255325317382804</v>
      </c>
      <c r="K11" s="10">
        <v>3.33254837989807</v>
      </c>
      <c r="L11" s="17">
        <f t="shared" si="1"/>
        <v>2.3841853390137357</v>
      </c>
      <c r="M11" s="17">
        <f t="shared" si="2"/>
        <v>1.9420007217895159</v>
      </c>
      <c r="N11" s="17">
        <f t="shared" si="3"/>
        <v>-0.13714282188305588</v>
      </c>
      <c r="O11" s="17">
        <f t="shared" si="0"/>
        <v>-1.1620163394264276</v>
      </c>
      <c r="P11" s="17">
        <f t="shared" si="0"/>
        <v>-1.1620163394264276</v>
      </c>
      <c r="Q11" s="17">
        <f t="shared" si="0"/>
        <v>0.76719557750628731</v>
      </c>
      <c r="R11" s="17">
        <f t="shared" si="0"/>
        <v>1.2056366233309319</v>
      </c>
      <c r="S11" s="18">
        <f t="shared" si="0"/>
        <v>0.48834329989869218</v>
      </c>
    </row>
    <row r="12" spans="1:26" x14ac:dyDescent="0.25">
      <c r="A12" s="154" t="s">
        <v>16</v>
      </c>
      <c r="B12" s="155" t="str">
        <f>HYPERLINK("http://www.genecards.org/cgi-bin/carddisp.pl?gene=KLRK1","KLRK1")</f>
        <v>KLRK1</v>
      </c>
      <c r="C12" s="10">
        <v>8.8808965682983398</v>
      </c>
      <c r="D12" s="10">
        <v>1.33977719087852E-5</v>
      </c>
      <c r="E12" s="10">
        <v>1.8494391406420599E-4</v>
      </c>
      <c r="F12" s="10">
        <v>0.12754876911640201</v>
      </c>
      <c r="G12" s="10">
        <v>0.12754876911640201</v>
      </c>
      <c r="H12" s="10">
        <v>0.12754876911640201</v>
      </c>
      <c r="I12" s="10">
        <v>3.1196529865264901</v>
      </c>
      <c r="J12" s="10">
        <v>3.7222316265106201</v>
      </c>
      <c r="K12" s="10">
        <v>2.9928777217864999</v>
      </c>
      <c r="L12" s="17">
        <f t="shared" si="1"/>
        <v>1.7029014403621361</v>
      </c>
      <c r="M12" s="17">
        <f t="shared" si="2"/>
        <v>1.7432226631896568</v>
      </c>
      <c r="N12" s="17">
        <f t="shared" si="3"/>
        <v>-0.90370134837694061</v>
      </c>
      <c r="O12" s="17">
        <f t="shared" si="0"/>
        <v>-0.90370134837694061</v>
      </c>
      <c r="P12" s="17">
        <f t="shared" si="0"/>
        <v>-0.90370134837694061</v>
      </c>
      <c r="Q12" s="17">
        <f t="shared" si="0"/>
        <v>0.81271978392711852</v>
      </c>
      <c r="R12" s="17">
        <f t="shared" si="0"/>
        <v>1.1583891311128438</v>
      </c>
      <c r="S12" s="18">
        <f t="shared" si="0"/>
        <v>0.73999513009085904</v>
      </c>
    </row>
    <row r="13" spans="1:26" x14ac:dyDescent="0.25">
      <c r="A13" s="154" t="s">
        <v>17</v>
      </c>
      <c r="B13" s="155" t="str">
        <f>HYPERLINK("http://www.genecards.org/cgi-bin/carddisp.pl?gene=GBP2","GBP2")</f>
        <v>GBP2</v>
      </c>
      <c r="C13" s="10">
        <v>8.6403741836547905</v>
      </c>
      <c r="D13" s="10">
        <v>1.33977719087852E-5</v>
      </c>
      <c r="E13" s="10">
        <v>1.3059862889349501E-2</v>
      </c>
      <c r="F13" s="10">
        <v>2.7017352581024201</v>
      </c>
      <c r="G13" s="10">
        <v>3.8723347187042201</v>
      </c>
      <c r="H13" s="10">
        <v>1.25765800476074</v>
      </c>
      <c r="I13" s="10">
        <v>5.5944585800170898</v>
      </c>
      <c r="J13" s="10">
        <v>5.8036155700683603</v>
      </c>
      <c r="K13" s="10">
        <v>5.7669348716735804</v>
      </c>
      <c r="L13" s="17">
        <f t="shared" si="1"/>
        <v>4.1661228338877354</v>
      </c>
      <c r="M13" s="17">
        <f t="shared" si="2"/>
        <v>1.8959976126589124</v>
      </c>
      <c r="N13" s="17">
        <f t="shared" si="3"/>
        <v>-0.77235728885316735</v>
      </c>
      <c r="O13" s="17">
        <f t="shared" si="0"/>
        <v>-0.15495173265092471</v>
      </c>
      <c r="P13" s="17">
        <f t="shared" si="0"/>
        <v>-1.5340023688364341</v>
      </c>
      <c r="Q13" s="17">
        <f t="shared" si="0"/>
        <v>0.7533425868222916</v>
      </c>
      <c r="R13" s="17">
        <f t="shared" si="0"/>
        <v>0.86365759389550867</v>
      </c>
      <c r="S13" s="18">
        <f t="shared" si="0"/>
        <v>0.84431120962272488</v>
      </c>
    </row>
    <row r="14" spans="1:26" x14ac:dyDescent="0.25">
      <c r="A14" s="154" t="s">
        <v>18</v>
      </c>
      <c r="B14" s="155" t="str">
        <f>HYPERLINK("http://www.genecards.org/cgi-bin/carddisp.pl?gene=SLAMF7","SLAMF7")</f>
        <v>SLAMF7</v>
      </c>
      <c r="C14" s="10">
        <v>7.2350935935974103</v>
      </c>
      <c r="D14" s="10">
        <v>1.33977719087852E-5</v>
      </c>
      <c r="E14" s="10">
        <v>3.7777654826641097E-2</v>
      </c>
      <c r="F14" s="10">
        <v>0.12754876911640201</v>
      </c>
      <c r="G14" s="10">
        <v>0.12754876911640201</v>
      </c>
      <c r="H14" s="10">
        <v>2.6523678302764901</v>
      </c>
      <c r="I14" s="10">
        <v>4.36692571640015</v>
      </c>
      <c r="J14" s="10">
        <v>2.8940162658691402</v>
      </c>
      <c r="K14" s="10">
        <v>4.2115583419799796</v>
      </c>
      <c r="L14" s="17">
        <f t="shared" si="1"/>
        <v>2.3966609487930941</v>
      </c>
      <c r="M14" s="17">
        <f t="shared" si="2"/>
        <v>1.8860691551926849</v>
      </c>
      <c r="N14" s="17">
        <f t="shared" si="3"/>
        <v>-1.2030906573226232</v>
      </c>
      <c r="O14" s="17">
        <f t="shared" si="0"/>
        <v>-1.2030906573226232</v>
      </c>
      <c r="P14" s="17">
        <f t="shared" si="0"/>
        <v>0.13557662017820998</v>
      </c>
      <c r="Q14" s="17">
        <f t="shared" si="0"/>
        <v>1.0446407875249777</v>
      </c>
      <c r="R14" s="17">
        <f t="shared" si="0"/>
        <v>0.26369940662395019</v>
      </c>
      <c r="S14" s="18">
        <f t="shared" si="0"/>
        <v>0.96226450031810817</v>
      </c>
    </row>
    <row r="15" spans="1:26" x14ac:dyDescent="0.25">
      <c r="A15" s="154" t="s">
        <v>19</v>
      </c>
      <c r="B15" s="155" t="str">
        <f>HYPERLINK("http://www.genecards.org/cgi-bin/carddisp.pl?gene=SELL","SELL")</f>
        <v>SELL</v>
      </c>
      <c r="C15" s="10">
        <v>7.1267995834350604</v>
      </c>
      <c r="D15" s="10">
        <v>1.33977719087852E-5</v>
      </c>
      <c r="E15" s="10">
        <v>1.66682584676892E-3</v>
      </c>
      <c r="F15" s="10">
        <v>0.12754876911640201</v>
      </c>
      <c r="G15" s="10">
        <v>0.12754876911640201</v>
      </c>
      <c r="H15" s="10">
        <v>0.12754876911640201</v>
      </c>
      <c r="I15" s="10">
        <v>3.4413547515869101</v>
      </c>
      <c r="J15" s="10">
        <v>2.1862239837646502</v>
      </c>
      <c r="K15" s="10">
        <v>3.2548305988311799</v>
      </c>
      <c r="L15" s="17">
        <f t="shared" si="1"/>
        <v>1.5441759402553243</v>
      </c>
      <c r="M15" s="17">
        <f t="shared" si="2"/>
        <v>1.6098664614976088</v>
      </c>
      <c r="N15" s="17">
        <f t="shared" si="3"/>
        <v>-0.87996564002027722</v>
      </c>
      <c r="O15" s="17">
        <f t="shared" si="0"/>
        <v>-0.87996564002027722</v>
      </c>
      <c r="P15" s="17">
        <f t="shared" si="0"/>
        <v>-0.87996564002027722</v>
      </c>
      <c r="Q15" s="17">
        <f t="shared" si="0"/>
        <v>1.1784696785140174</v>
      </c>
      <c r="R15" s="17">
        <f t="shared" si="0"/>
        <v>0.39882068411565547</v>
      </c>
      <c r="S15" s="18">
        <f t="shared" si="0"/>
        <v>1.0626065574311589</v>
      </c>
    </row>
    <row r="16" spans="1:26" x14ac:dyDescent="0.25">
      <c r="A16" s="154" t="s">
        <v>20</v>
      </c>
      <c r="B16" s="155" t="str">
        <f>HYPERLINK("http://www.genecards.org/cgi-bin/carddisp.pl?gene=CASP1","CASP1")</f>
        <v>CASP1</v>
      </c>
      <c r="C16" s="10">
        <v>7.0121383666992196</v>
      </c>
      <c r="D16" s="10">
        <v>5.5200103815877803E-5</v>
      </c>
      <c r="E16" s="10">
        <v>4.4884550152346503E-4</v>
      </c>
      <c r="F16" s="10">
        <v>4.4371857643127397</v>
      </c>
      <c r="G16" s="10">
        <v>4.3788743019104004</v>
      </c>
      <c r="H16" s="10">
        <v>5.0116620063781703</v>
      </c>
      <c r="I16" s="10">
        <v>7.2581372261047399</v>
      </c>
      <c r="J16" s="10">
        <v>7.7594499588012704</v>
      </c>
      <c r="K16" s="10">
        <v>7.2396984100341797</v>
      </c>
      <c r="L16" s="17">
        <f t="shared" si="1"/>
        <v>6.0141679445902509</v>
      </c>
      <c r="M16" s="17">
        <f t="shared" si="2"/>
        <v>1.5659802077334035</v>
      </c>
      <c r="N16" s="17">
        <f t="shared" si="3"/>
        <v>-1.0070256140465734</v>
      </c>
      <c r="O16" s="17">
        <f t="shared" si="0"/>
        <v>-1.0442620121277082</v>
      </c>
      <c r="P16" s="17">
        <f t="shared" si="0"/>
        <v>-0.64017791110087252</v>
      </c>
      <c r="Q16" s="17">
        <f t="shared" si="0"/>
        <v>0.79437101144145839</v>
      </c>
      <c r="R16" s="17">
        <f t="shared" si="0"/>
        <v>1.1144981306865538</v>
      </c>
      <c r="S16" s="18">
        <f t="shared" si="0"/>
        <v>0.78259639514713852</v>
      </c>
    </row>
    <row r="17" spans="1:19" x14ac:dyDescent="0.25">
      <c r="A17" s="154" t="s">
        <v>21</v>
      </c>
      <c r="B17" s="155" t="str">
        <f>HYPERLINK("http://www.genecards.org/cgi-bin/carddisp.pl?gene=HLA-DQA1","HLA-DQA1")</f>
        <v>HLA-DQA1</v>
      </c>
      <c r="C17" s="10">
        <v>5.8343448638915998</v>
      </c>
      <c r="D17" s="10">
        <v>1.33977719087852E-5</v>
      </c>
      <c r="E17" s="10">
        <v>7.4829469667747595E-4</v>
      </c>
      <c r="F17" s="10">
        <v>0.12754876911640201</v>
      </c>
      <c r="G17" s="10">
        <v>0.12754876911640201</v>
      </c>
      <c r="H17" s="10">
        <v>0.12754876911640201</v>
      </c>
      <c r="I17" s="10">
        <v>2.1207835674285902</v>
      </c>
      <c r="J17" s="10">
        <v>3.00176954269409</v>
      </c>
      <c r="K17" s="10">
        <v>2.8938052654266402</v>
      </c>
      <c r="L17" s="17">
        <f t="shared" si="1"/>
        <v>1.3998341138164208</v>
      </c>
      <c r="M17" s="17">
        <f t="shared" si="2"/>
        <v>1.4264673168226512</v>
      </c>
      <c r="N17" s="17">
        <f t="shared" si="3"/>
        <v>-0.89191342114584082</v>
      </c>
      <c r="O17" s="17">
        <f t="shared" si="0"/>
        <v>-0.89191342114584082</v>
      </c>
      <c r="P17" s="17">
        <f t="shared" si="0"/>
        <v>-0.89191342114584082</v>
      </c>
      <c r="Q17" s="17">
        <f t="shared" si="0"/>
        <v>0.50540902347347871</v>
      </c>
      <c r="R17" s="17">
        <f t="shared" si="0"/>
        <v>1.1230088555031601</v>
      </c>
      <c r="S17" s="18">
        <f t="shared" si="0"/>
        <v>1.0473223844608848</v>
      </c>
    </row>
    <row r="18" spans="1:19" x14ac:dyDescent="0.25">
      <c r="A18" s="154" t="s">
        <v>22</v>
      </c>
      <c r="B18" s="155" t="str">
        <f>HYPERLINK("http://www.genecards.org/cgi-bin/carddisp.pl?gene=IL10RA","IL10RA")</f>
        <v>IL10RA</v>
      </c>
      <c r="C18" s="10">
        <v>5.68045949935913</v>
      </c>
      <c r="D18" s="10">
        <v>1.33977719087852E-5</v>
      </c>
      <c r="E18" s="10">
        <v>2.3743319325149098E-3</v>
      </c>
      <c r="F18" s="10">
        <v>0.12754876911640201</v>
      </c>
      <c r="G18" s="10">
        <v>0.12754876911640201</v>
      </c>
      <c r="H18" s="10">
        <v>0.12754876911640201</v>
      </c>
      <c r="I18" s="10">
        <v>2.4422595500946001</v>
      </c>
      <c r="J18" s="10">
        <v>3.3667576313018799</v>
      </c>
      <c r="K18" s="10">
        <v>2.0916521549224898</v>
      </c>
      <c r="L18" s="17">
        <f t="shared" si="1"/>
        <v>1.3805526072780292</v>
      </c>
      <c r="M18" s="17">
        <f t="shared" si="2"/>
        <v>1.4344302319657072</v>
      </c>
      <c r="N18" s="17">
        <f t="shared" si="3"/>
        <v>-0.87352023837683779</v>
      </c>
      <c r="O18" s="17">
        <f t="shared" si="0"/>
        <v>-0.87352023837683779</v>
      </c>
      <c r="P18" s="17">
        <f t="shared" si="0"/>
        <v>-0.87352023837683779</v>
      </c>
      <c r="Q18" s="17">
        <f t="shared" si="0"/>
        <v>0.74015934630827906</v>
      </c>
      <c r="R18" s="17">
        <f t="shared" si="0"/>
        <v>1.3846647817105786</v>
      </c>
      <c r="S18" s="18">
        <f t="shared" si="0"/>
        <v>0.49573658711165591</v>
      </c>
    </row>
    <row r="19" spans="1:19" x14ac:dyDescent="0.25">
      <c r="A19" s="154" t="s">
        <v>23</v>
      </c>
      <c r="B19" s="155" t="str">
        <f>HYPERLINK("http://www.genecards.org/cgi-bin/carddisp.pl?gene=STAT4","STAT4")</f>
        <v>STAT4</v>
      </c>
      <c r="C19" s="10">
        <v>5.2606768608093297</v>
      </c>
      <c r="D19" s="10">
        <v>1.33977719087852E-5</v>
      </c>
      <c r="E19" s="10">
        <v>1.0405079461634201E-2</v>
      </c>
      <c r="F19" s="10">
        <v>4.0223646163940403</v>
      </c>
      <c r="G19" s="10">
        <v>3.7455530166625999</v>
      </c>
      <c r="H19" s="10">
        <v>2.3185615539550799</v>
      </c>
      <c r="I19" s="10">
        <v>5.7186212539672896</v>
      </c>
      <c r="J19" s="10">
        <v>5.5784788131713903</v>
      </c>
      <c r="K19" s="10">
        <v>5.9751243591308603</v>
      </c>
      <c r="L19" s="17">
        <f t="shared" si="1"/>
        <v>4.5597839355468768</v>
      </c>
      <c r="M19" s="17">
        <f t="shared" si="2"/>
        <v>1.4393540896184627</v>
      </c>
      <c r="N19" s="17">
        <f t="shared" si="3"/>
        <v>-0.3733753376108398</v>
      </c>
      <c r="O19" s="17">
        <f t="shared" si="0"/>
        <v>-0.56569187857041447</v>
      </c>
      <c r="P19" s="17">
        <f t="shared" si="0"/>
        <v>-1.5571028684025137</v>
      </c>
      <c r="Q19" s="17">
        <f t="shared" si="0"/>
        <v>0.80510926864951771</v>
      </c>
      <c r="R19" s="17">
        <f t="shared" si="0"/>
        <v>0.70774445633078686</v>
      </c>
      <c r="S19" s="18">
        <f t="shared" si="0"/>
        <v>0.98331635960346309</v>
      </c>
    </row>
    <row r="20" spans="1:19" x14ac:dyDescent="0.25">
      <c r="A20" s="154" t="s">
        <v>24</v>
      </c>
      <c r="B20" s="155" t="str">
        <f>HYPERLINK("http://www.genecards.org/cgi-bin/carddisp.pl?gene=IRF8","IRF8")</f>
        <v>IRF8</v>
      </c>
      <c r="C20" s="10">
        <v>5.1327877044677699</v>
      </c>
      <c r="D20" s="10">
        <v>1.33977719087852E-5</v>
      </c>
      <c r="E20" s="10">
        <v>4.6400125138461598E-3</v>
      </c>
      <c r="F20" s="10">
        <v>0.12754876911640201</v>
      </c>
      <c r="G20" s="10">
        <v>0.12754876911640201</v>
      </c>
      <c r="H20" s="10">
        <v>0.12754876911640201</v>
      </c>
      <c r="I20" s="10">
        <v>2.4422595500946001</v>
      </c>
      <c r="J20" s="10">
        <v>1.7647835016250599</v>
      </c>
      <c r="K20" s="10">
        <v>3.2548305988311799</v>
      </c>
      <c r="L20" s="17">
        <f t="shared" si="1"/>
        <v>1.307419992983341</v>
      </c>
      <c r="M20" s="17">
        <f t="shared" si="2"/>
        <v>1.3759170456039851</v>
      </c>
      <c r="N20" s="17">
        <f t="shared" si="3"/>
        <v>-0.85751624898942369</v>
      </c>
      <c r="O20" s="17">
        <f t="shared" si="3"/>
        <v>-0.85751624898942369</v>
      </c>
      <c r="P20" s="17">
        <f t="shared" si="3"/>
        <v>-0.85751624898942369</v>
      </c>
      <c r="Q20" s="17">
        <f t="shared" si="3"/>
        <v>0.82478777389744418</v>
      </c>
      <c r="R20" s="17">
        <f t="shared" si="3"/>
        <v>0.33240631046979324</v>
      </c>
      <c r="S20" s="18">
        <f t="shared" si="3"/>
        <v>1.4153546626010334</v>
      </c>
    </row>
    <row r="21" spans="1:19" x14ac:dyDescent="0.25">
      <c r="A21" s="154" t="s">
        <v>25</v>
      </c>
      <c r="B21" s="155" t="str">
        <f>HYPERLINK("http://www.genecards.org/cgi-bin/carddisp.pl?gene=LGALS3BP","LGALS3BP")</f>
        <v>LGALS3BP</v>
      </c>
      <c r="C21" s="10">
        <v>4.9682326316833496</v>
      </c>
      <c r="D21" s="10">
        <v>1.33977719087852E-5</v>
      </c>
      <c r="E21" s="10">
        <v>1.0119807484443299E-5</v>
      </c>
      <c r="F21" s="10">
        <v>9.1146335601806605</v>
      </c>
      <c r="G21" s="10">
        <v>9.2865800857543892</v>
      </c>
      <c r="H21" s="10">
        <v>9.2788944244384801</v>
      </c>
      <c r="I21" s="10">
        <v>11.5113792419434</v>
      </c>
      <c r="J21" s="10">
        <v>11.489479064941399</v>
      </c>
      <c r="K21" s="10">
        <v>11.6174478530884</v>
      </c>
      <c r="L21" s="17">
        <f t="shared" si="1"/>
        <v>10.383069038391122</v>
      </c>
      <c r="M21" s="17">
        <f t="shared" si="2"/>
        <v>1.2689630636231668</v>
      </c>
      <c r="N21" s="17">
        <f t="shared" si="3"/>
        <v>-0.99958423895239412</v>
      </c>
      <c r="O21" s="17">
        <f t="shared" si="3"/>
        <v>-0.86408263886422154</v>
      </c>
      <c r="P21" s="17">
        <f t="shared" si="3"/>
        <v>-0.87013928585122269</v>
      </c>
      <c r="Q21" s="17">
        <f t="shared" si="3"/>
        <v>0.88915921660533281</v>
      </c>
      <c r="R21" s="17">
        <f t="shared" si="3"/>
        <v>0.87190089157617767</v>
      </c>
      <c r="S21" s="18">
        <f t="shared" si="3"/>
        <v>0.97274605548632509</v>
      </c>
    </row>
    <row r="22" spans="1:19" x14ac:dyDescent="0.25">
      <c r="A22" s="154" t="s">
        <v>26</v>
      </c>
      <c r="B22" s="155" t="str">
        <f>HYPERLINK("http://www.genecards.org/cgi-bin/carddisp.pl?gene=CDKN1A","CDKN1A")</f>
        <v>CDKN1A</v>
      </c>
      <c r="C22" s="10">
        <v>4.9649200439453098</v>
      </c>
      <c r="D22" s="10">
        <v>7.05284053381661E-9</v>
      </c>
      <c r="E22" s="10">
        <v>3.2377133720729001E-6</v>
      </c>
      <c r="F22" s="10">
        <v>12.0158548355103</v>
      </c>
      <c r="G22" s="10">
        <v>12.0521383285522</v>
      </c>
      <c r="H22" s="10">
        <v>11.922609329223601</v>
      </c>
      <c r="I22" s="10">
        <v>14.327023506164601</v>
      </c>
      <c r="J22" s="10">
        <v>14.2842855453491</v>
      </c>
      <c r="K22" s="10">
        <v>14.3146047592163</v>
      </c>
      <c r="L22" s="17">
        <f t="shared" si="1"/>
        <v>13.152752717336016</v>
      </c>
      <c r="M22" s="17">
        <f t="shared" si="2"/>
        <v>1.2669901479808943</v>
      </c>
      <c r="N22" s="17">
        <f t="shared" si="3"/>
        <v>-0.89732180130800809</v>
      </c>
      <c r="O22" s="17">
        <f t="shared" si="3"/>
        <v>-0.86868425183714437</v>
      </c>
      <c r="P22" s="17">
        <f t="shared" si="3"/>
        <v>-0.97091787972684784</v>
      </c>
      <c r="Q22" s="17">
        <f t="shared" si="3"/>
        <v>0.92681919484530373</v>
      </c>
      <c r="R22" s="17">
        <f t="shared" si="3"/>
        <v>0.89308731391188922</v>
      </c>
      <c r="S22" s="18">
        <f t="shared" si="3"/>
        <v>0.91701742411481169</v>
      </c>
    </row>
    <row r="23" spans="1:19" x14ac:dyDescent="0.25">
      <c r="A23" s="154" t="s">
        <v>27</v>
      </c>
      <c r="B23" s="155" t="str">
        <f>HYPERLINK("http://www.genecards.org/cgi-bin/carddisp.pl?gene=CSF2RB","CSF2RB")</f>
        <v>CSF2RB</v>
      </c>
      <c r="C23" s="10">
        <v>4.9073867797851598</v>
      </c>
      <c r="D23" s="10">
        <v>9.0488791465759295E-3</v>
      </c>
      <c r="E23" s="10">
        <v>2.2329941391944899E-2</v>
      </c>
      <c r="F23" s="10">
        <v>3.2859764099121098</v>
      </c>
      <c r="G23" s="10">
        <v>2.8585152626037602</v>
      </c>
      <c r="H23" s="10">
        <v>1.25765800476074</v>
      </c>
      <c r="I23" s="10">
        <v>5.0960888862609899</v>
      </c>
      <c r="J23" s="10">
        <v>4.78707027435303</v>
      </c>
      <c r="K23" s="10">
        <v>4.4038553237915004</v>
      </c>
      <c r="L23" s="17">
        <f t="shared" si="1"/>
        <v>3.614860693613688</v>
      </c>
      <c r="M23" s="17">
        <f t="shared" si="2"/>
        <v>1.4441089007225725</v>
      </c>
      <c r="N23" s="17">
        <f t="shared" si="3"/>
        <v>-0.22774202384392067</v>
      </c>
      <c r="O23" s="17">
        <f t="shared" si="3"/>
        <v>-0.52374542573034744</v>
      </c>
      <c r="P23" s="17">
        <f t="shared" si="3"/>
        <v>-1.6322887336775649</v>
      </c>
      <c r="Q23" s="17">
        <f t="shared" si="3"/>
        <v>1.0257039423454537</v>
      </c>
      <c r="R23" s="17">
        <f t="shared" si="3"/>
        <v>0.81171827149103282</v>
      </c>
      <c r="S23" s="18">
        <f t="shared" si="3"/>
        <v>0.54635396941534808</v>
      </c>
    </row>
    <row r="24" spans="1:19" x14ac:dyDescent="0.25">
      <c r="A24" s="154" t="s">
        <v>28</v>
      </c>
      <c r="B24" s="155" t="str">
        <f>HYPERLINK("http://www.genecards.org/cgi-bin/carddisp.pl?gene=ZBP1","ZBP1")</f>
        <v>ZBP1</v>
      </c>
      <c r="C24" s="10">
        <v>4.6223125457763699</v>
      </c>
      <c r="D24" s="10">
        <v>1.33977719087852E-5</v>
      </c>
      <c r="E24" s="10">
        <v>1.4309810940176201E-3</v>
      </c>
      <c r="F24" s="10">
        <v>0.12754876911640201</v>
      </c>
      <c r="G24" s="10">
        <v>0.12754876911640201</v>
      </c>
      <c r="H24" s="10">
        <v>0.12754876911640201</v>
      </c>
      <c r="I24" s="10">
        <v>1.92846143245697</v>
      </c>
      <c r="J24" s="10">
        <v>2.1862239837646502</v>
      </c>
      <c r="K24" s="10">
        <v>2.8938052654266402</v>
      </c>
      <c r="L24" s="17">
        <f t="shared" si="1"/>
        <v>1.2318561648329112</v>
      </c>
      <c r="M24" s="17">
        <f t="shared" si="2"/>
        <v>1.2503308456853293</v>
      </c>
      <c r="N24" s="17">
        <f t="shared" si="3"/>
        <v>-0.88321215102968853</v>
      </c>
      <c r="O24" s="17">
        <f t="shared" si="3"/>
        <v>-0.88321215102968853</v>
      </c>
      <c r="P24" s="17">
        <f t="shared" si="3"/>
        <v>-0.88321215102968853</v>
      </c>
      <c r="Q24" s="17">
        <f t="shared" si="3"/>
        <v>0.55713675306653476</v>
      </c>
      <c r="R24" s="17">
        <f t="shared" si="3"/>
        <v>0.76329222959274634</v>
      </c>
      <c r="S24" s="18">
        <f t="shared" si="3"/>
        <v>1.3292074704297838</v>
      </c>
    </row>
    <row r="25" spans="1:19" x14ac:dyDescent="0.25">
      <c r="A25" s="154" t="s">
        <v>29</v>
      </c>
      <c r="B25" s="155" t="str">
        <f>HYPERLINK("http://www.genecards.org/cgi-bin/carddisp.pl?gene=IL2RB","IL2RB")</f>
        <v>IL2RB</v>
      </c>
      <c r="C25" s="10">
        <v>4.4132485389709499</v>
      </c>
      <c r="D25" s="10">
        <v>1.33977719087852E-5</v>
      </c>
      <c r="E25" s="10">
        <v>7.0784636773168997E-3</v>
      </c>
      <c r="F25" s="10">
        <v>0.708210468292236</v>
      </c>
      <c r="G25" s="10">
        <v>0.77269721031188998</v>
      </c>
      <c r="H25" s="10">
        <v>1.88350713253021</v>
      </c>
      <c r="I25" s="10">
        <v>3.1196529865264901</v>
      </c>
      <c r="J25" s="10">
        <v>3.00176954269409</v>
      </c>
      <c r="K25" s="10">
        <v>3.6685149669647199</v>
      </c>
      <c r="L25" s="17">
        <f t="shared" si="1"/>
        <v>2.1923920512199393</v>
      </c>
      <c r="M25" s="17">
        <f t="shared" si="2"/>
        <v>1.2655103265982552</v>
      </c>
      <c r="N25" s="17">
        <f t="shared" si="3"/>
        <v>-1.1727929450542263</v>
      </c>
      <c r="O25" s="17">
        <f t="shared" si="3"/>
        <v>-1.1218358405057416</v>
      </c>
      <c r="P25" s="17">
        <f t="shared" si="3"/>
        <v>-0.24407933479296445</v>
      </c>
      <c r="Q25" s="17">
        <f t="shared" si="3"/>
        <v>0.73271700421368124</v>
      </c>
      <c r="R25" s="17">
        <f t="shared" si="3"/>
        <v>0.63956609002930176</v>
      </c>
      <c r="S25" s="18">
        <f t="shared" si="3"/>
        <v>1.1664250261099496</v>
      </c>
    </row>
    <row r="26" spans="1:19" x14ac:dyDescent="0.25">
      <c r="A26" s="154" t="s">
        <v>30</v>
      </c>
      <c r="B26" s="155" t="str">
        <f>HYPERLINK("http://www.genecards.org/cgi-bin/carddisp.pl?gene=IFI44L","IFI44L")</f>
        <v>IFI44L</v>
      </c>
      <c r="C26" s="10">
        <v>4.0979566574096697</v>
      </c>
      <c r="D26" s="10">
        <v>1.33977719087852E-5</v>
      </c>
      <c r="E26" s="10">
        <v>3.31337028183043E-3</v>
      </c>
      <c r="F26" s="10">
        <v>0.12754876911640201</v>
      </c>
      <c r="G26" s="10">
        <v>0.12754876911640201</v>
      </c>
      <c r="H26" s="10">
        <v>0.12754876911640201</v>
      </c>
      <c r="I26" s="10">
        <v>2.5795986652374299</v>
      </c>
      <c r="J26" s="10">
        <v>1.4966063499450699</v>
      </c>
      <c r="K26" s="10">
        <v>2.41115522384644</v>
      </c>
      <c r="L26" s="17">
        <f t="shared" si="1"/>
        <v>1.1450010910630242</v>
      </c>
      <c r="M26" s="17">
        <f t="shared" si="2"/>
        <v>1.1739225211374762</v>
      </c>
      <c r="N26" s="17">
        <f t="shared" si="3"/>
        <v>-0.86671164717136395</v>
      </c>
      <c r="O26" s="17">
        <f t="shared" si="3"/>
        <v>-0.86671164717136395</v>
      </c>
      <c r="P26" s="17">
        <f t="shared" si="3"/>
        <v>-0.86671164717136395</v>
      </c>
      <c r="Q26" s="17">
        <f t="shared" si="3"/>
        <v>1.2220547338885257</v>
      </c>
      <c r="R26" s="17">
        <f t="shared" si="3"/>
        <v>0.29951317276148398</v>
      </c>
      <c r="S26" s="18">
        <f t="shared" si="3"/>
        <v>1.0785670348640823</v>
      </c>
    </row>
    <row r="27" spans="1:19" x14ac:dyDescent="0.25">
      <c r="A27" s="154" t="s">
        <v>31</v>
      </c>
      <c r="B27" s="155" t="str">
        <f>HYPERLINK("http://www.genecards.org/cgi-bin/carddisp.pl?gene=TNFSF10","TNFSF10")</f>
        <v>TNFSF10</v>
      </c>
      <c r="C27" s="10">
        <v>4.0620627403259304</v>
      </c>
      <c r="D27" s="10">
        <v>1.33977719087852E-5</v>
      </c>
      <c r="E27" s="10">
        <v>2.3759091272950198E-3</v>
      </c>
      <c r="F27" s="10">
        <v>0.12754876911640201</v>
      </c>
      <c r="G27" s="10">
        <v>0.77269721031188998</v>
      </c>
      <c r="H27" s="10">
        <v>0.12754876911640201</v>
      </c>
      <c r="I27" s="10">
        <v>2.1207835674285902</v>
      </c>
      <c r="J27" s="10">
        <v>2.1862239837646502</v>
      </c>
      <c r="K27" s="10">
        <v>2.78742456436157</v>
      </c>
      <c r="L27" s="17">
        <f t="shared" si="1"/>
        <v>1.3537044773499174</v>
      </c>
      <c r="M27" s="17">
        <f t="shared" si="2"/>
        <v>1.1559876671414728</v>
      </c>
      <c r="N27" s="17">
        <f t="shared" si="3"/>
        <v>-1.0606996450624373</v>
      </c>
      <c r="O27" s="17">
        <f t="shared" si="3"/>
        <v>-0.50260680416664183</v>
      </c>
      <c r="P27" s="17">
        <f t="shared" si="3"/>
        <v>-1.0606996450624373</v>
      </c>
      <c r="Q27" s="17">
        <f t="shared" si="3"/>
        <v>0.66357030605309708</v>
      </c>
      <c r="R27" s="17">
        <f t="shared" si="3"/>
        <v>0.72018026669210722</v>
      </c>
      <c r="S27" s="18">
        <f t="shared" si="3"/>
        <v>1.2402555215463127</v>
      </c>
    </row>
    <row r="28" spans="1:19" x14ac:dyDescent="0.25">
      <c r="A28" s="154" t="s">
        <v>32</v>
      </c>
      <c r="B28" s="155" t="str">
        <f>HYPERLINK("http://www.genecards.org/cgi-bin/carddisp.pl?gene=UBA7","UBA7")</f>
        <v>UBA7</v>
      </c>
      <c r="C28" s="10">
        <v>3.9063591957092298</v>
      </c>
      <c r="D28" s="10">
        <v>1.33977719087852E-5</v>
      </c>
      <c r="E28" s="10">
        <v>2.93172523379326E-3</v>
      </c>
      <c r="F28" s="10">
        <v>5.8697357177734402</v>
      </c>
      <c r="G28" s="10">
        <v>4.8174967765808097</v>
      </c>
      <c r="H28" s="10">
        <v>5.2518544197082502</v>
      </c>
      <c r="I28" s="10">
        <v>7.4039816856384304</v>
      </c>
      <c r="J28" s="10">
        <v>7.2599773406982404</v>
      </c>
      <c r="K28" s="10">
        <v>7.1726007461547896</v>
      </c>
      <c r="L28" s="17">
        <f t="shared" si="1"/>
        <v>6.2959411144256601</v>
      </c>
      <c r="M28" s="17">
        <f t="shared" si="2"/>
        <v>1.1298865066235404</v>
      </c>
      <c r="N28" s="17">
        <f t="shared" si="3"/>
        <v>-0.3772108031680606</v>
      </c>
      <c r="O28" s="17">
        <f t="shared" si="3"/>
        <v>-1.3084892413335489</v>
      </c>
      <c r="P28" s="17">
        <f t="shared" si="3"/>
        <v>-0.92406333609335012</v>
      </c>
      <c r="Q28" s="17">
        <f t="shared" si="3"/>
        <v>0.98066537189115333</v>
      </c>
      <c r="R28" s="17">
        <f t="shared" si="3"/>
        <v>0.85321509781847615</v>
      </c>
      <c r="S28" s="18">
        <f t="shared" si="3"/>
        <v>0.77588291088533023</v>
      </c>
    </row>
    <row r="29" spans="1:19" x14ac:dyDescent="0.25">
      <c r="A29" s="154" t="s">
        <v>33</v>
      </c>
      <c r="B29" s="155" t="str">
        <f>HYPERLINK("http://www.genecards.org/cgi-bin/carddisp.pl?gene=IFITM1","IFITM1")</f>
        <v>IFITM1</v>
      </c>
      <c r="C29" s="10">
        <v>3.7733821868896502</v>
      </c>
      <c r="D29" s="10">
        <v>1.33977719087852E-5</v>
      </c>
      <c r="E29" s="10">
        <v>3.6289044655859501E-3</v>
      </c>
      <c r="F29" s="10">
        <v>5.5243043899536097</v>
      </c>
      <c r="G29" s="10">
        <v>4.5403580665588397</v>
      </c>
      <c r="H29" s="10">
        <v>4.6874265670776403</v>
      </c>
      <c r="I29" s="10">
        <v>6.89996337890625</v>
      </c>
      <c r="J29" s="10">
        <v>6.6556096076965297</v>
      </c>
      <c r="K29" s="10">
        <v>6.94409084320068</v>
      </c>
      <c r="L29" s="17">
        <f t="shared" si="1"/>
        <v>5.8752921422322579</v>
      </c>
      <c r="M29" s="17">
        <f t="shared" si="2"/>
        <v>1.1061142044697243</v>
      </c>
      <c r="N29" s="17">
        <f t="shared" si="3"/>
        <v>-0.31731601570645518</v>
      </c>
      <c r="O29" s="17">
        <f t="shared" si="3"/>
        <v>-1.2068682151255721</v>
      </c>
      <c r="P29" s="17">
        <f t="shared" si="3"/>
        <v>-1.0739086166279597</v>
      </c>
      <c r="Q29" s="17">
        <f t="shared" si="3"/>
        <v>0.92637019987029612</v>
      </c>
      <c r="R29" s="17">
        <f t="shared" si="3"/>
        <v>0.7054583173338409</v>
      </c>
      <c r="S29" s="18">
        <f t="shared" si="3"/>
        <v>0.96626433025585146</v>
      </c>
    </row>
    <row r="30" spans="1:19" x14ac:dyDescent="0.25">
      <c r="A30" s="154" t="s">
        <v>34</v>
      </c>
      <c r="B30" s="155" t="str">
        <f>HYPERLINK("http://www.genecards.org/cgi-bin/carddisp.pl?gene=CXCL11","CXCL11")</f>
        <v>CXCL11</v>
      </c>
      <c r="C30" s="10">
        <v>3.5845041275024401</v>
      </c>
      <c r="D30" s="10">
        <v>1.79786748049082E-5</v>
      </c>
      <c r="E30" s="10">
        <v>2.02234790776856E-4</v>
      </c>
      <c r="F30" s="10">
        <v>4.5746302604675302</v>
      </c>
      <c r="G30" s="10">
        <v>4.6855721473693803</v>
      </c>
      <c r="H30" s="10">
        <v>4.6128182411193803</v>
      </c>
      <c r="I30" s="10">
        <v>6.3947625160217303</v>
      </c>
      <c r="J30" s="10">
        <v>6.6473374366760298</v>
      </c>
      <c r="K30" s="10">
        <v>6.35624027252197</v>
      </c>
      <c r="L30" s="17">
        <f t="shared" si="1"/>
        <v>5.54522681236267</v>
      </c>
      <c r="M30" s="17">
        <f t="shared" si="2"/>
        <v>1.014352120902686</v>
      </c>
      <c r="N30" s="17">
        <f t="shared" si="3"/>
        <v>-0.95686353081353304</v>
      </c>
      <c r="O30" s="17">
        <f t="shared" si="3"/>
        <v>-0.84749136643818623</v>
      </c>
      <c r="P30" s="17">
        <f t="shared" si="3"/>
        <v>-0.91921587388561521</v>
      </c>
      <c r="Q30" s="17">
        <f t="shared" si="3"/>
        <v>0.83751557881403815</v>
      </c>
      <c r="R30" s="17">
        <f t="shared" si="3"/>
        <v>1.0865168037826709</v>
      </c>
      <c r="S30" s="18">
        <f t="shared" si="3"/>
        <v>0.7995383885406262</v>
      </c>
    </row>
    <row r="31" spans="1:19" x14ac:dyDescent="0.25">
      <c r="A31" s="154" t="s">
        <v>35</v>
      </c>
      <c r="B31" s="155" t="str">
        <f>HYPERLINK("http://www.genecards.org/cgi-bin/carddisp.pl?gene=SAMD9","SAMD9")</f>
        <v>SAMD9</v>
      </c>
      <c r="C31" s="10">
        <v>3.4580733776092498</v>
      </c>
      <c r="D31" s="10">
        <v>1.33977719087852E-5</v>
      </c>
      <c r="E31" s="10">
        <v>1.6815873095765699E-4</v>
      </c>
      <c r="F31" s="10">
        <v>7.0572280883789098</v>
      </c>
      <c r="G31" s="10">
        <v>6.6566176414489702</v>
      </c>
      <c r="H31" s="10">
        <v>6.9136915206909197</v>
      </c>
      <c r="I31" s="10">
        <v>8.5902223587036097</v>
      </c>
      <c r="J31" s="10">
        <v>8.7596511840820295</v>
      </c>
      <c r="K31" s="10">
        <v>8.6475706100463903</v>
      </c>
      <c r="L31" s="17">
        <f t="shared" si="1"/>
        <v>7.7708302338918047</v>
      </c>
      <c r="M31" s="17">
        <f t="shared" si="2"/>
        <v>0.99027556870043854</v>
      </c>
      <c r="N31" s="17">
        <f t="shared" si="3"/>
        <v>-0.72060966469098242</v>
      </c>
      <c r="O31" s="17">
        <f t="shared" si="3"/>
        <v>-1.1251540759558891</v>
      </c>
      <c r="P31" s="17">
        <f t="shared" si="3"/>
        <v>-0.86555575063386436</v>
      </c>
      <c r="Q31" s="17">
        <f t="shared" si="3"/>
        <v>0.82743849359740562</v>
      </c>
      <c r="R31" s="17">
        <f t="shared" si="3"/>
        <v>0.99853109724586797</v>
      </c>
      <c r="S31" s="18">
        <f t="shared" si="3"/>
        <v>0.8853499004374632</v>
      </c>
    </row>
    <row r="32" spans="1:19" x14ac:dyDescent="0.25">
      <c r="A32" s="154" t="s">
        <v>36</v>
      </c>
      <c r="B32" s="155" t="str">
        <f>HYPERLINK("http://www.genecards.org/cgi-bin/carddisp.pl?gene=ICAM1","ICAM1")</f>
        <v>ICAM1</v>
      </c>
      <c r="C32" s="10">
        <v>3.4191479682922399</v>
      </c>
      <c r="D32" s="10">
        <v>1.33977719087852E-5</v>
      </c>
      <c r="E32" s="10">
        <v>1.65829314937582E-5</v>
      </c>
      <c r="F32" s="10">
        <v>7.3241491317748997</v>
      </c>
      <c r="G32" s="10">
        <v>7.1700272560119602</v>
      </c>
      <c r="H32" s="10">
        <v>7.2015266418456996</v>
      </c>
      <c r="I32" s="10">
        <v>8.9965915679931605</v>
      </c>
      <c r="J32" s="10">
        <v>9.0395689010620099</v>
      </c>
      <c r="K32" s="10">
        <v>8.9804544448852504</v>
      </c>
      <c r="L32" s="17">
        <f t="shared" si="1"/>
        <v>8.1187196572621634</v>
      </c>
      <c r="M32" s="17">
        <f t="shared" si="2"/>
        <v>0.97301715147768664</v>
      </c>
      <c r="N32" s="17">
        <f t="shared" si="3"/>
        <v>-0.81660485047008435</v>
      </c>
      <c r="O32" s="17">
        <f t="shared" si="3"/>
        <v>-0.97500069737666772</v>
      </c>
      <c r="P32" s="17">
        <f t="shared" si="3"/>
        <v>-0.94262779851676337</v>
      </c>
      <c r="Q32" s="17">
        <f t="shared" si="3"/>
        <v>0.90221627583625241</v>
      </c>
      <c r="R32" s="17">
        <f t="shared" si="3"/>
        <v>0.94638541818238808</v>
      </c>
      <c r="S32" s="18">
        <f t="shared" si="3"/>
        <v>0.88563165234487484</v>
      </c>
    </row>
    <row r="33" spans="1:19" x14ac:dyDescent="0.25">
      <c r="A33" s="154" t="s">
        <v>37</v>
      </c>
      <c r="B33" s="155" t="str">
        <f>HYPERLINK("http://www.genecards.org/cgi-bin/carddisp.pl?gene=PTGS2","PTGS2")</f>
        <v>PTGS2</v>
      </c>
      <c r="C33" s="10">
        <v>3.0664014816284202</v>
      </c>
      <c r="D33" s="10">
        <v>1.33977719087852E-5</v>
      </c>
      <c r="E33" s="10">
        <v>1.9301279098726801E-4</v>
      </c>
      <c r="F33" s="10">
        <v>7.0454516410827601</v>
      </c>
      <c r="G33" s="10">
        <v>7.4136219024658203</v>
      </c>
      <c r="H33" s="10">
        <v>7.3524584770202601</v>
      </c>
      <c r="I33" s="10">
        <v>8.8532524108886701</v>
      </c>
      <c r="J33" s="10">
        <v>8.8380680084228498</v>
      </c>
      <c r="K33" s="10">
        <v>8.9698524475097692</v>
      </c>
      <c r="L33" s="17">
        <f t="shared" si="1"/>
        <v>8.0787841478983555</v>
      </c>
      <c r="M33" s="17">
        <f t="shared" si="2"/>
        <v>0.89533029082809601</v>
      </c>
      <c r="N33" s="17">
        <f t="shared" si="3"/>
        <v>-1.1541355379140144</v>
      </c>
      <c r="O33" s="17">
        <f t="shared" si="3"/>
        <v>-0.74292387094077084</v>
      </c>
      <c r="P33" s="17">
        <f t="shared" si="3"/>
        <v>-0.81123768325353174</v>
      </c>
      <c r="Q33" s="17">
        <f t="shared" si="3"/>
        <v>0.86500844540175725</v>
      </c>
      <c r="R33" s="17">
        <f t="shared" si="3"/>
        <v>0.84804889134514638</v>
      </c>
      <c r="S33" s="18">
        <f t="shared" si="3"/>
        <v>0.99523975536140918</v>
      </c>
    </row>
    <row r="34" spans="1:19" x14ac:dyDescent="0.25">
      <c r="A34" s="154" t="s">
        <v>38</v>
      </c>
      <c r="B34" s="155" t="str">
        <f>HYPERLINK("http://www.genecards.org/cgi-bin/carddisp.pl?gene=SERPING1","SERPING1")</f>
        <v>SERPING1</v>
      </c>
      <c r="C34" s="10">
        <v>3.04095435142517</v>
      </c>
      <c r="D34" s="10">
        <v>1.33977719087852E-5</v>
      </c>
      <c r="E34" s="10">
        <v>8.3120409399270994E-3</v>
      </c>
      <c r="F34" s="10">
        <v>4.4371857643127397</v>
      </c>
      <c r="G34" s="10">
        <v>5.2499737739562997</v>
      </c>
      <c r="H34" s="10">
        <v>4.53414011001587</v>
      </c>
      <c r="I34" s="10">
        <v>6.4040398597717303</v>
      </c>
      <c r="J34" s="10">
        <v>6.6801466941833496</v>
      </c>
      <c r="K34" s="10">
        <v>5.9506855010986301</v>
      </c>
      <c r="L34" s="17">
        <f t="shared" si="1"/>
        <v>5.5426952838897705</v>
      </c>
      <c r="M34" s="17">
        <f t="shared" si="2"/>
        <v>0.95154473625985692</v>
      </c>
      <c r="N34" s="17">
        <f t="shared" si="3"/>
        <v>-1.1618050917105045</v>
      </c>
      <c r="O34" s="17">
        <f t="shared" si="3"/>
        <v>-0.30762769082622682</v>
      </c>
      <c r="P34" s="17">
        <f t="shared" si="3"/>
        <v>-1.0599135652183089</v>
      </c>
      <c r="Q34" s="17">
        <f t="shared" si="3"/>
        <v>0.90520660044588341</v>
      </c>
      <c r="R34" s="17">
        <f t="shared" si="3"/>
        <v>1.1953735509740164</v>
      </c>
      <c r="S34" s="18">
        <f t="shared" si="3"/>
        <v>0.42876619633513668</v>
      </c>
    </row>
    <row r="35" spans="1:19" x14ac:dyDescent="0.25">
      <c r="A35" s="154" t="s">
        <v>39</v>
      </c>
      <c r="B35" s="155" t="str">
        <f>HYPERLINK("http://www.genecards.org/cgi-bin/carddisp.pl?gene=OAS2","OAS2")</f>
        <v>OAS2</v>
      </c>
      <c r="C35" s="10">
        <v>3.0147435665130602</v>
      </c>
      <c r="D35" s="10">
        <v>1.33977719087852E-5</v>
      </c>
      <c r="E35" s="10">
        <v>1.8475092656444799E-4</v>
      </c>
      <c r="F35" s="10">
        <v>7.1968526840209996</v>
      </c>
      <c r="G35" s="10">
        <v>7.4496560096740696</v>
      </c>
      <c r="H35" s="10">
        <v>7.4251165390014604</v>
      </c>
      <c r="I35" s="10">
        <v>9.1072244644165004</v>
      </c>
      <c r="J35" s="10">
        <v>8.9278917312622106</v>
      </c>
      <c r="K35" s="10">
        <v>8.8126153945922905</v>
      </c>
      <c r="L35" s="17">
        <f t="shared" si="1"/>
        <v>8.1532261371612567</v>
      </c>
      <c r="M35" s="17">
        <f t="shared" si="2"/>
        <v>0.88145544152852251</v>
      </c>
      <c r="N35" s="17">
        <f t="shared" si="3"/>
        <v>-1.0849935323807407</v>
      </c>
      <c r="O35" s="17">
        <f t="shared" si="3"/>
        <v>-0.79819137115670147</v>
      </c>
      <c r="P35" s="17">
        <f t="shared" si="3"/>
        <v>-0.82603108887408894</v>
      </c>
      <c r="Q35" s="17">
        <f t="shared" si="3"/>
        <v>1.0822989822388813</v>
      </c>
      <c r="R35" s="17">
        <f t="shared" si="3"/>
        <v>0.87884827480061223</v>
      </c>
      <c r="S35" s="18">
        <f t="shared" si="3"/>
        <v>0.74806873537202734</v>
      </c>
    </row>
    <row r="36" spans="1:19" x14ac:dyDescent="0.25">
      <c r="A36" s="154" t="s">
        <v>40</v>
      </c>
      <c r="B36" s="155" t="str">
        <f>HYPERLINK("http://www.genecards.org/cgi-bin/carddisp.pl?gene=CCL2","CCL2")</f>
        <v>CCL2</v>
      </c>
      <c r="C36" s="10">
        <v>2.96517753601074</v>
      </c>
      <c r="D36" s="10">
        <v>3.6824565380811698E-2</v>
      </c>
      <c r="E36" s="10">
        <v>7.0370525121688801E-2</v>
      </c>
      <c r="F36" s="10">
        <v>0.12754876911640201</v>
      </c>
      <c r="G36" s="10">
        <v>0.12754876911640201</v>
      </c>
      <c r="H36" s="10">
        <v>1.25765800476074</v>
      </c>
      <c r="I36" s="10">
        <v>2.9271695613861102</v>
      </c>
      <c r="J36" s="10">
        <v>2.1862239837646502</v>
      </c>
      <c r="K36" s="10">
        <v>1.1037172079086299</v>
      </c>
      <c r="L36" s="17">
        <f t="shared" si="1"/>
        <v>1.2883110493421557</v>
      </c>
      <c r="M36" s="17">
        <f t="shared" si="2"/>
        <v>1.1155140069160243</v>
      </c>
      <c r="N36" s="17">
        <f t="shared" si="3"/>
        <v>-1.0405627119240071</v>
      </c>
      <c r="O36" s="17">
        <f t="shared" si="3"/>
        <v>-1.0405627119240071</v>
      </c>
      <c r="P36" s="17">
        <f t="shared" si="3"/>
        <v>-2.7478852252299211E-2</v>
      </c>
      <c r="Q36" s="17">
        <f t="shared" si="3"/>
        <v>1.4691509939662528</v>
      </c>
      <c r="R36" s="17">
        <f t="shared" si="3"/>
        <v>0.80493201237776058</v>
      </c>
      <c r="S36" s="18">
        <f t="shared" si="3"/>
        <v>-0.16547873024370005</v>
      </c>
    </row>
    <row r="37" spans="1:19" x14ac:dyDescent="0.25">
      <c r="A37" s="154" t="s">
        <v>41</v>
      </c>
      <c r="B37" s="155" t="str">
        <f>HYPERLINK("http://www.genecards.org/cgi-bin/carddisp.pl?gene=HLA-B","HLA-B")</f>
        <v>HLA-B</v>
      </c>
      <c r="C37" s="10">
        <v>2.9628431797027601</v>
      </c>
      <c r="D37" s="10">
        <v>1.33977719087852E-5</v>
      </c>
      <c r="E37" s="10">
        <v>4.4533085201692302E-6</v>
      </c>
      <c r="F37" s="10">
        <v>11.1439008712769</v>
      </c>
      <c r="G37" s="10">
        <v>11.060438156127899</v>
      </c>
      <c r="H37" s="10">
        <v>11.1047830581665</v>
      </c>
      <c r="I37" s="10">
        <v>12.6371765136719</v>
      </c>
      <c r="J37" s="10">
        <v>12.664041519165</v>
      </c>
      <c r="K37" s="10">
        <v>12.708849906921399</v>
      </c>
      <c r="L37" s="17">
        <f t="shared" si="1"/>
        <v>11.886531670888267</v>
      </c>
      <c r="M37" s="17">
        <f t="shared" si="2"/>
        <v>0.8589829356431451</v>
      </c>
      <c r="N37" s="17">
        <f t="shared" si="3"/>
        <v>-0.86454662694240669</v>
      </c>
      <c r="O37" s="17">
        <f t="shared" si="3"/>
        <v>-0.96171120575503399</v>
      </c>
      <c r="P37" s="17">
        <f t="shared" si="3"/>
        <v>-0.9100863128747132</v>
      </c>
      <c r="Q37" s="17">
        <f t="shared" si="3"/>
        <v>0.87387631539106569</v>
      </c>
      <c r="R37" s="17">
        <f t="shared" si="3"/>
        <v>0.90515168115020672</v>
      </c>
      <c r="S37" s="18">
        <f t="shared" si="3"/>
        <v>0.95731614903087525</v>
      </c>
    </row>
    <row r="38" spans="1:19" x14ac:dyDescent="0.25">
      <c r="A38" s="154" t="s">
        <v>875</v>
      </c>
      <c r="B38" s="155" t="str">
        <f>HYPERLINK("http://www.genecards.org/cgi-bin/carddisp.pl?gene=IRF1","IRF1")</f>
        <v>IRF1</v>
      </c>
      <c r="C38" s="10">
        <v>2.8539168834686302</v>
      </c>
      <c r="D38" s="10">
        <v>1.33977719087852E-5</v>
      </c>
      <c r="E38" s="10">
        <v>2.19079192902427E-5</v>
      </c>
      <c r="F38" s="10">
        <v>10.0275106430054</v>
      </c>
      <c r="G38" s="10">
        <v>9.9118766784668004</v>
      </c>
      <c r="H38" s="10">
        <v>10.085807800293001</v>
      </c>
      <c r="I38" s="10">
        <v>11.471947669982899</v>
      </c>
      <c r="J38" s="10">
        <v>11.5745601654053</v>
      </c>
      <c r="K38" s="10">
        <v>11.517515182495099</v>
      </c>
      <c r="L38" s="17">
        <f t="shared" si="1"/>
        <v>10.764869689941419</v>
      </c>
      <c r="M38" s="17">
        <f t="shared" si="2"/>
        <v>0.8311983716386423</v>
      </c>
      <c r="N38" s="17">
        <f t="shared" si="3"/>
        <v>-0.88710357490519831</v>
      </c>
      <c r="O38" s="17">
        <f t="shared" si="3"/>
        <v>-1.0262207441443967</v>
      </c>
      <c r="P38" s="17">
        <f t="shared" si="3"/>
        <v>-0.81696730024831588</v>
      </c>
      <c r="Q38" s="17">
        <f t="shared" si="3"/>
        <v>0.85067296107369905</v>
      </c>
      <c r="R38" s="17">
        <f t="shared" si="3"/>
        <v>0.97412423206224552</v>
      </c>
      <c r="S38" s="18">
        <f t="shared" si="3"/>
        <v>0.9054944261619513</v>
      </c>
    </row>
    <row r="39" spans="1:19" x14ac:dyDescent="0.25">
      <c r="A39" s="154" t="s">
        <v>42</v>
      </c>
      <c r="B39" s="155" t="str">
        <f>HYPERLINK("http://www.genecards.org/cgi-bin/carddisp.pl?gene=PSMB8","PSMB8")</f>
        <v>PSMB8</v>
      </c>
      <c r="C39" s="10">
        <v>2.84233427047729</v>
      </c>
      <c r="D39" s="10">
        <v>1.33977719087852E-5</v>
      </c>
      <c r="E39" s="10">
        <v>8.6169879068620503E-5</v>
      </c>
      <c r="F39" s="10">
        <v>9.0702838897705096</v>
      </c>
      <c r="G39" s="10">
        <v>8.8241777420043892</v>
      </c>
      <c r="H39" s="10">
        <v>9.0924148559570295</v>
      </c>
      <c r="I39" s="10">
        <v>10.435940742492701</v>
      </c>
      <c r="J39" s="10">
        <v>10.526569366455099</v>
      </c>
      <c r="K39" s="10">
        <v>10.545596122741699</v>
      </c>
      <c r="L39" s="17">
        <f t="shared" si="1"/>
        <v>9.7491637865702376</v>
      </c>
      <c r="M39" s="17">
        <f t="shared" si="2"/>
        <v>0.83163967482362833</v>
      </c>
      <c r="N39" s="17">
        <f t="shared" si="3"/>
        <v>-0.81631494666689974</v>
      </c>
      <c r="O39" s="17">
        <f t="shared" si="3"/>
        <v>-1.1122437668236749</v>
      </c>
      <c r="P39" s="17">
        <f t="shared" si="3"/>
        <v>-0.78970370281154456</v>
      </c>
      <c r="Q39" s="17">
        <f t="shared" si="3"/>
        <v>0.82581071672429851</v>
      </c>
      <c r="R39" s="17">
        <f t="shared" si="3"/>
        <v>0.93478654688971119</v>
      </c>
      <c r="S39" s="18">
        <f t="shared" si="3"/>
        <v>0.9576651526881117</v>
      </c>
    </row>
    <row r="40" spans="1:19" x14ac:dyDescent="0.25">
      <c r="A40" s="154" t="s">
        <v>43</v>
      </c>
      <c r="B40" s="155" t="str">
        <f>HYPERLINK("http://www.genecards.org/cgi-bin/carddisp.pl?gene=SAMD9L","SAMD9L")</f>
        <v>SAMD9L</v>
      </c>
      <c r="C40" s="10">
        <v>2.8207380771636998</v>
      </c>
      <c r="D40" s="10">
        <v>1.33977719087852E-5</v>
      </c>
      <c r="E40" s="10">
        <v>4.7627047752030199E-4</v>
      </c>
      <c r="F40" s="10">
        <v>7.8220291137695304</v>
      </c>
      <c r="G40" s="10">
        <v>8.2661905288696307</v>
      </c>
      <c r="H40" s="10">
        <v>8.2088823318481392</v>
      </c>
      <c r="I40" s="10">
        <v>9.4924879074096697</v>
      </c>
      <c r="J40" s="10">
        <v>9.66253662109375</v>
      </c>
      <c r="K40" s="10">
        <v>9.6302976608276403</v>
      </c>
      <c r="L40" s="17">
        <f t="shared" si="1"/>
        <v>8.8470706939697266</v>
      </c>
      <c r="M40" s="17">
        <f t="shared" si="2"/>
        <v>0.83551288825627767</v>
      </c>
      <c r="N40" s="17">
        <f t="shared" si="3"/>
        <v>-1.226841135077481</v>
      </c>
      <c r="O40" s="17">
        <f t="shared" si="3"/>
        <v>-0.6952378272852231</v>
      </c>
      <c r="P40" s="17">
        <f t="shared" si="3"/>
        <v>-0.76382826775238832</v>
      </c>
      <c r="Q40" s="17">
        <f t="shared" si="3"/>
        <v>0.77248026034276296</v>
      </c>
      <c r="R40" s="17">
        <f t="shared" si="3"/>
        <v>0.97600640108126591</v>
      </c>
      <c r="S40" s="18">
        <f t="shared" si="3"/>
        <v>0.9374205686910646</v>
      </c>
    </row>
    <row r="41" spans="1:19" x14ac:dyDescent="0.25">
      <c r="A41" s="154" t="s">
        <v>44</v>
      </c>
      <c r="B41" s="155" t="str">
        <f>HYPERLINK("http://www.genecards.org/cgi-bin/carddisp.pl?gene=IRF7","IRF7")</f>
        <v>IRF7</v>
      </c>
      <c r="C41" s="10">
        <v>2.7573485374450701</v>
      </c>
      <c r="D41" s="10">
        <v>1.33977719087852E-5</v>
      </c>
      <c r="E41" s="10">
        <v>2.91855685645714E-5</v>
      </c>
      <c r="F41" s="10">
        <v>10.249687194824199</v>
      </c>
      <c r="G41" s="10">
        <v>10.2702836990356</v>
      </c>
      <c r="H41" s="10">
        <v>10.4095134735107</v>
      </c>
      <c r="I41" s="10">
        <v>11.760801315307599</v>
      </c>
      <c r="J41" s="10">
        <v>11.711049079895</v>
      </c>
      <c r="K41" s="10">
        <v>11.8474769592285</v>
      </c>
      <c r="L41" s="17">
        <f t="shared" si="1"/>
        <v>11.041468620300265</v>
      </c>
      <c r="M41" s="17">
        <f t="shared" si="2"/>
        <v>0.8045418915716176</v>
      </c>
      <c r="N41" s="17">
        <f t="shared" si="3"/>
        <v>-0.98413946342728587</v>
      </c>
      <c r="O41" s="17">
        <f t="shared" si="3"/>
        <v>-0.9585391753289656</v>
      </c>
      <c r="P41" s="17">
        <f t="shared" si="3"/>
        <v>-0.78548445197189642</v>
      </c>
      <c r="Q41" s="17">
        <f t="shared" si="3"/>
        <v>0.89408979512821596</v>
      </c>
      <c r="R41" s="17">
        <f t="shared" si="3"/>
        <v>0.83225058459884016</v>
      </c>
      <c r="S41" s="18">
        <f t="shared" si="3"/>
        <v>1.0018227110011051</v>
      </c>
    </row>
    <row r="42" spans="1:19" x14ac:dyDescent="0.25">
      <c r="A42" s="154" t="s">
        <v>45</v>
      </c>
      <c r="B42" s="155" t="str">
        <f>HYPERLINK("http://www.genecards.org/cgi-bin/carddisp.pl?gene=EPSTI1","EPSTI1")</f>
        <v>EPSTI1</v>
      </c>
      <c r="C42" s="10">
        <v>2.6965248584747301</v>
      </c>
      <c r="D42" s="10">
        <v>1.33977719087852E-5</v>
      </c>
      <c r="E42" s="10">
        <v>2.6302980259060899E-3</v>
      </c>
      <c r="F42" s="10">
        <v>4.8699765205383301</v>
      </c>
      <c r="G42" s="10">
        <v>5.4863991737365696</v>
      </c>
      <c r="H42" s="10">
        <v>5.17614841461182</v>
      </c>
      <c r="I42" s="10">
        <v>6.4495506286621103</v>
      </c>
      <c r="J42" s="10">
        <v>6.8043961524963397</v>
      </c>
      <c r="K42" s="10">
        <v>6.5718812942504901</v>
      </c>
      <c r="L42" s="17">
        <f t="shared" si="1"/>
        <v>5.8930586973826093</v>
      </c>
      <c r="M42" s="17">
        <f t="shared" si="2"/>
        <v>0.81572652365628295</v>
      </c>
      <c r="N42" s="17">
        <f t="shared" si="3"/>
        <v>-1.2541975124930085</v>
      </c>
      <c r="O42" s="17">
        <f t="shared" si="3"/>
        <v>-0.49852433610138569</v>
      </c>
      <c r="P42" s="17">
        <f t="shared" si="3"/>
        <v>-0.87886106676711284</v>
      </c>
      <c r="Q42" s="17">
        <f t="shared" si="3"/>
        <v>0.68220404160106241</v>
      </c>
      <c r="R42" s="17">
        <f t="shared" si="3"/>
        <v>1.1172095410467913</v>
      </c>
      <c r="S42" s="18">
        <f t="shared" si="3"/>
        <v>0.83216933271365767</v>
      </c>
    </row>
    <row r="43" spans="1:19" x14ac:dyDescent="0.25">
      <c r="A43" s="154" t="s">
        <v>46</v>
      </c>
      <c r="B43" s="155" t="str">
        <f>HYPERLINK("http://www.genecards.org/cgi-bin/carddisp.pl?gene=APOL6","APOL6")</f>
        <v>APOL6</v>
      </c>
      <c r="C43" s="10">
        <v>2.6757729053497301</v>
      </c>
      <c r="D43" s="10">
        <v>8.2062906585633795E-5</v>
      </c>
      <c r="E43" s="10">
        <v>5.9722928563132904E-4</v>
      </c>
      <c r="F43" s="10">
        <v>5.8830304145812997</v>
      </c>
      <c r="G43" s="10">
        <v>5.4664373397827104</v>
      </c>
      <c r="H43" s="10">
        <v>5.6749672889709499</v>
      </c>
      <c r="I43" s="10">
        <v>7.1684384346008301</v>
      </c>
      <c r="J43" s="10">
        <v>7.0247731208801296</v>
      </c>
      <c r="K43" s="10">
        <v>7.0910916328430202</v>
      </c>
      <c r="L43" s="17">
        <f t="shared" si="1"/>
        <v>6.3847897052764901</v>
      </c>
      <c r="M43" s="17">
        <f t="shared" si="2"/>
        <v>0.79013009457940619</v>
      </c>
      <c r="N43" s="17">
        <f t="shared" si="3"/>
        <v>-0.63503376739786344</v>
      </c>
      <c r="O43" s="17">
        <f t="shared" si="3"/>
        <v>-1.1622799483199378</v>
      </c>
      <c r="P43" s="17">
        <f t="shared" si="3"/>
        <v>-0.8983614485452367</v>
      </c>
      <c r="Q43" s="17">
        <f t="shared" si="3"/>
        <v>0.99179709101130198</v>
      </c>
      <c r="R43" s="17">
        <f t="shared" si="3"/>
        <v>0.8099722058356843</v>
      </c>
      <c r="S43" s="18">
        <f t="shared" si="3"/>
        <v>0.89390586741605049</v>
      </c>
    </row>
    <row r="44" spans="1:19" x14ac:dyDescent="0.25">
      <c r="A44" s="154" t="s">
        <v>47</v>
      </c>
      <c r="B44" s="155" t="str">
        <f>HYPERLINK("http://www.genecards.org/cgi-bin/carddisp.pl?gene=LAMP3","LAMP3")</f>
        <v>LAMP3</v>
      </c>
      <c r="C44" s="10">
        <v>2.6627032756805402</v>
      </c>
      <c r="D44" s="10">
        <v>1.33977719087852E-5</v>
      </c>
      <c r="E44" s="10">
        <v>1.6454455908387899E-4</v>
      </c>
      <c r="F44" s="10">
        <v>0.12754876911640201</v>
      </c>
      <c r="G44" s="10">
        <v>0.12754876911640201</v>
      </c>
      <c r="H44" s="10">
        <v>0.12754876911640201</v>
      </c>
      <c r="I44" s="10">
        <v>1.4440672397613501</v>
      </c>
      <c r="J44" s="10">
        <v>1.4966063499450699</v>
      </c>
      <c r="K44" s="10">
        <v>1.68064761161804</v>
      </c>
      <c r="L44" s="17">
        <f t="shared" si="1"/>
        <v>0.83399458477894439</v>
      </c>
      <c r="M44" s="17">
        <f t="shared" si="2"/>
        <v>0.77785106735814102</v>
      </c>
      <c r="N44" s="17">
        <f t="shared" si="3"/>
        <v>-0.90820189790557682</v>
      </c>
      <c r="O44" s="17">
        <f t="shared" si="3"/>
        <v>-0.90820189790557682</v>
      </c>
      <c r="P44" s="17">
        <f t="shared" si="3"/>
        <v>-0.90820189790557682</v>
      </c>
      <c r="Q44" s="17">
        <f t="shared" si="3"/>
        <v>0.7843052231765002</v>
      </c>
      <c r="R44" s="17">
        <f t="shared" si="3"/>
        <v>0.85184914307129622</v>
      </c>
      <c r="S44" s="18">
        <f t="shared" si="3"/>
        <v>1.0884513274689338</v>
      </c>
    </row>
    <row r="45" spans="1:19" x14ac:dyDescent="0.25">
      <c r="A45" s="154" t="s">
        <v>48</v>
      </c>
      <c r="B45" s="155" t="str">
        <f>HYPERLINK("http://www.genecards.org/cgi-bin/carddisp.pl?gene=IFI27","IFI27")</f>
        <v>IFI27</v>
      </c>
      <c r="C45" s="10">
        <v>2.6437442302703902</v>
      </c>
      <c r="D45" s="10">
        <v>1.33977719087852E-5</v>
      </c>
      <c r="E45" s="10">
        <v>6.5907416865229596E-4</v>
      </c>
      <c r="F45" s="10">
        <v>7.6730976104736301</v>
      </c>
      <c r="G45" s="10">
        <v>7.3496747016906703</v>
      </c>
      <c r="H45" s="10">
        <v>7.8554940223693803</v>
      </c>
      <c r="I45" s="10">
        <v>8.9687280654907209</v>
      </c>
      <c r="J45" s="10">
        <v>9.0490198135375994</v>
      </c>
      <c r="K45" s="10">
        <v>9.0682659149169904</v>
      </c>
      <c r="L45" s="17">
        <f t="shared" si="1"/>
        <v>8.3273800214131644</v>
      </c>
      <c r="M45" s="17">
        <f t="shared" si="2"/>
        <v>0.78583366840375735</v>
      </c>
      <c r="N45" s="17">
        <f t="shared" si="3"/>
        <v>-0.83259656241066937</v>
      </c>
      <c r="O45" s="17">
        <f t="shared" si="3"/>
        <v>-1.244163184950424</v>
      </c>
      <c r="P45" s="17">
        <f t="shared" si="3"/>
        <v>-0.60049094104394041</v>
      </c>
      <c r="Q45" s="17">
        <f t="shared" si="3"/>
        <v>0.8161371418207487</v>
      </c>
      <c r="R45" s="17">
        <f t="shared" si="3"/>
        <v>0.91831111485752759</v>
      </c>
      <c r="S45" s="18">
        <f t="shared" si="3"/>
        <v>0.94280243172676415</v>
      </c>
    </row>
    <row r="46" spans="1:19" x14ac:dyDescent="0.25">
      <c r="A46" s="154" t="s">
        <v>49</v>
      </c>
      <c r="B46" s="155" t="str">
        <f>HYPERLINK("http://www.genecards.org/cgi-bin/carddisp.pl?gene=IL6","IL6")</f>
        <v>IL6</v>
      </c>
      <c r="C46" s="10">
        <v>2.6309330463409402</v>
      </c>
      <c r="D46" s="10">
        <v>1.33977719087852E-5</v>
      </c>
      <c r="E46" s="10">
        <v>2.7248539481661299E-5</v>
      </c>
      <c r="F46" s="10">
        <v>9.8098516464233398</v>
      </c>
      <c r="G46" s="10">
        <v>9.7966890335083008</v>
      </c>
      <c r="H46" s="10">
        <v>9.9531822204589808</v>
      </c>
      <c r="I46" s="10">
        <v>11.232593536376999</v>
      </c>
      <c r="J46" s="10">
        <v>11.2052268981934</v>
      </c>
      <c r="K46" s="10">
        <v>11.308625221252401</v>
      </c>
      <c r="L46" s="17">
        <f t="shared" si="1"/>
        <v>10.551028092702238</v>
      </c>
      <c r="M46" s="17">
        <f t="shared" si="2"/>
        <v>0.7671050212334164</v>
      </c>
      <c r="N46" s="17">
        <f t="shared" si="3"/>
        <v>-0.96619944566021931</v>
      </c>
      <c r="O46" s="17">
        <f t="shared" si="3"/>
        <v>-0.98335826036055207</v>
      </c>
      <c r="P46" s="17">
        <f t="shared" si="3"/>
        <v>-0.77935335540104989</v>
      </c>
      <c r="Q46" s="17">
        <f t="shared" si="3"/>
        <v>0.88849039545965058</v>
      </c>
      <c r="R46" s="17">
        <f t="shared" si="3"/>
        <v>0.85281517834322929</v>
      </c>
      <c r="S46" s="18">
        <f t="shared" si="3"/>
        <v>0.98760548761893674</v>
      </c>
    </row>
    <row r="47" spans="1:19" x14ac:dyDescent="0.25">
      <c r="A47" s="154" t="s">
        <v>50</v>
      </c>
      <c r="B47" s="155" t="str">
        <f>HYPERLINK("http://www.genecards.org/cgi-bin/carddisp.pl?gene=PSMB9","PSMB9")</f>
        <v>PSMB9</v>
      </c>
      <c r="C47" s="10">
        <v>2.6158978939056401</v>
      </c>
      <c r="D47" s="10">
        <v>1.33977719087852E-5</v>
      </c>
      <c r="E47" s="10">
        <v>5.8472625823924298E-5</v>
      </c>
      <c r="F47" s="10">
        <v>9.0064191818237305</v>
      </c>
      <c r="G47" s="10">
        <v>9.2461729049682599</v>
      </c>
      <c r="H47" s="10">
        <v>9.1966695785522496</v>
      </c>
      <c r="I47" s="10">
        <v>10.523669242858899</v>
      </c>
      <c r="J47" s="10">
        <v>10.566601753234901</v>
      </c>
      <c r="K47" s="10">
        <v>10.5209083557129</v>
      </c>
      <c r="L47" s="17">
        <f t="shared" si="1"/>
        <v>9.8434068361918232</v>
      </c>
      <c r="M47" s="17">
        <f t="shared" si="2"/>
        <v>0.76423581720609024</v>
      </c>
      <c r="N47" s="17">
        <f t="shared" si="3"/>
        <v>-1.0951955345772333</v>
      </c>
      <c r="O47" s="17">
        <f t="shared" si="3"/>
        <v>-0.781478593095707</v>
      </c>
      <c r="P47" s="17">
        <f t="shared" si="3"/>
        <v>-0.84625352944583199</v>
      </c>
      <c r="Q47" s="17">
        <f t="shared" si="3"/>
        <v>0.89012107434848298</v>
      </c>
      <c r="R47" s="17">
        <f t="shared" si="3"/>
        <v>0.94629811997944424</v>
      </c>
      <c r="S47" s="18">
        <f t="shared" si="3"/>
        <v>0.88650846279084505</v>
      </c>
    </row>
    <row r="48" spans="1:19" x14ac:dyDescent="0.25">
      <c r="A48" s="154" t="s">
        <v>51</v>
      </c>
      <c r="B48" s="155" t="str">
        <f>HYPERLINK("http://www.genecards.org/cgi-bin/carddisp.pl?gene=TAP1","TAP1")</f>
        <v>TAP1</v>
      </c>
      <c r="C48" s="10">
        <v>2.6016106605529798</v>
      </c>
      <c r="D48" s="10">
        <v>1.33977719087852E-5</v>
      </c>
      <c r="E48" s="10">
        <v>8.5657702584285306E-6</v>
      </c>
      <c r="F48" s="10">
        <v>10.919552803039601</v>
      </c>
      <c r="G48" s="10">
        <v>10.84494972229</v>
      </c>
      <c r="H48" s="10">
        <v>10.9646263122559</v>
      </c>
      <c r="I48" s="10">
        <v>12.268588066101101</v>
      </c>
      <c r="J48" s="10">
        <v>12.289390563964799</v>
      </c>
      <c r="K48" s="10">
        <v>12.3093662261963</v>
      </c>
      <c r="L48" s="17">
        <f t="shared" si="1"/>
        <v>11.59941228230795</v>
      </c>
      <c r="M48" s="17">
        <f t="shared" si="2"/>
        <v>0.75660779205751383</v>
      </c>
      <c r="N48" s="17">
        <f t="shared" si="3"/>
        <v>-0.8985626191075099</v>
      </c>
      <c r="O48" s="17">
        <f t="shared" si="3"/>
        <v>-0.9971646709668035</v>
      </c>
      <c r="P48" s="17">
        <f t="shared" si="3"/>
        <v>-0.83898946946583475</v>
      </c>
      <c r="Q48" s="17">
        <f t="shared" si="3"/>
        <v>0.8844420990872941</v>
      </c>
      <c r="R48" s="17">
        <f t="shared" si="3"/>
        <v>0.91193652629525124</v>
      </c>
      <c r="S48" s="18">
        <f t="shared" si="3"/>
        <v>0.93833813415760048</v>
      </c>
    </row>
    <row r="49" spans="1:19" x14ac:dyDescent="0.25">
      <c r="A49" s="154" t="s">
        <v>52</v>
      </c>
      <c r="B49" s="155" t="str">
        <f>HYPERLINK("http://www.genecards.org/cgi-bin/carddisp.pl?gene=HLA-DMA","HLA-DMA")</f>
        <v>HLA-DMA</v>
      </c>
      <c r="C49" s="10">
        <v>2.5732865333557098</v>
      </c>
      <c r="D49" s="10">
        <v>1.33977719087852E-5</v>
      </c>
      <c r="E49" s="10">
        <v>1.64457550272346E-3</v>
      </c>
      <c r="F49" s="10">
        <v>6.9912352561950701</v>
      </c>
      <c r="G49" s="10">
        <v>7.5714650154113796</v>
      </c>
      <c r="H49" s="10">
        <v>7.28798484802246</v>
      </c>
      <c r="I49" s="10">
        <v>8.6283216476440394</v>
      </c>
      <c r="J49" s="10">
        <v>8.8031206130981392</v>
      </c>
      <c r="K49" s="10">
        <v>8.5100793838500994</v>
      </c>
      <c r="L49" s="17">
        <f t="shared" si="1"/>
        <v>7.9653677940368643</v>
      </c>
      <c r="M49" s="17">
        <f t="shared" si="2"/>
        <v>0.77472441161702199</v>
      </c>
      <c r="N49" s="17">
        <f t="shared" si="3"/>
        <v>-1.2573923362096764</v>
      </c>
      <c r="O49" s="17">
        <f t="shared" si="3"/>
        <v>-0.50844245091402518</v>
      </c>
      <c r="P49" s="17">
        <f t="shared" si="3"/>
        <v>-0.87435342924144543</v>
      </c>
      <c r="Q49" s="17">
        <f t="shared" si="3"/>
        <v>0.85572862254778193</v>
      </c>
      <c r="R49" s="17">
        <f t="shared" si="3"/>
        <v>1.081355907338325</v>
      </c>
      <c r="S49" s="18">
        <f t="shared" si="3"/>
        <v>0.7031036864790422</v>
      </c>
    </row>
    <row r="50" spans="1:19" x14ac:dyDescent="0.25">
      <c r="A50" s="154" t="s">
        <v>53</v>
      </c>
      <c r="B50" s="155" t="str">
        <f>HYPERLINK("http://www.genecards.org/cgi-bin/carddisp.pl?gene=FAS","FAS")</f>
        <v>FAS</v>
      </c>
      <c r="C50" s="10">
        <v>2.5044825077056898</v>
      </c>
      <c r="D50" s="10">
        <v>1.33977719087852E-5</v>
      </c>
      <c r="E50" s="10">
        <v>6.8263855064287803E-4</v>
      </c>
      <c r="F50" s="10">
        <v>10.3655090332031</v>
      </c>
      <c r="G50" s="10">
        <v>10.657387733459499</v>
      </c>
      <c r="H50" s="10">
        <v>10.6575841903687</v>
      </c>
      <c r="I50" s="10">
        <v>12.0837669372559</v>
      </c>
      <c r="J50" s="10">
        <v>11.8719081878662</v>
      </c>
      <c r="K50" s="10">
        <v>11.6983451843262</v>
      </c>
      <c r="L50" s="17">
        <f t="shared" si="1"/>
        <v>11.222416877746602</v>
      </c>
      <c r="M50" s="17">
        <f t="shared" si="2"/>
        <v>0.74335127532086953</v>
      </c>
      <c r="N50" s="17">
        <f t="shared" si="3"/>
        <v>-1.1527629977813854</v>
      </c>
      <c r="O50" s="17">
        <f t="shared" si="3"/>
        <v>-0.76011054671723799</v>
      </c>
      <c r="P50" s="17">
        <f t="shared" si="3"/>
        <v>-0.75984626129024901</v>
      </c>
      <c r="Q50" s="17">
        <f t="shared" si="3"/>
        <v>1.1587389274841757</v>
      </c>
      <c r="R50" s="17">
        <f t="shared" si="3"/>
        <v>0.8737340362256647</v>
      </c>
      <c r="S50" s="18">
        <f t="shared" si="3"/>
        <v>0.64024684207901983</v>
      </c>
    </row>
    <row r="51" spans="1:19" x14ac:dyDescent="0.25">
      <c r="A51" s="154" t="s">
        <v>54</v>
      </c>
      <c r="B51" s="155" t="str">
        <f>HYPERLINK("http://www.genecards.org/cgi-bin/carddisp.pl?gene=NMI","NMI")</f>
        <v>NMI</v>
      </c>
      <c r="C51" s="10">
        <v>2.4805030822753902</v>
      </c>
      <c r="D51" s="10">
        <v>1.33977719087852E-5</v>
      </c>
      <c r="E51" s="10">
        <v>2.6556581724435102E-4</v>
      </c>
      <c r="F51" s="10">
        <v>6.2847132682800302</v>
      </c>
      <c r="G51" s="10">
        <v>6.2871685028076199</v>
      </c>
      <c r="H51" s="10">
        <v>6.1672801971435502</v>
      </c>
      <c r="I51" s="10">
        <v>7.6997694969177202</v>
      </c>
      <c r="J51" s="10">
        <v>7.4239244461059597</v>
      </c>
      <c r="K51" s="10">
        <v>7.5473670959472701</v>
      </c>
      <c r="L51" s="17">
        <f t="shared" si="1"/>
        <v>6.9017038345336923</v>
      </c>
      <c r="M51" s="17">
        <f t="shared" si="2"/>
        <v>0.72446025808316683</v>
      </c>
      <c r="N51" s="17">
        <f t="shared" si="3"/>
        <v>-0.85165550403847357</v>
      </c>
      <c r="O51" s="17">
        <f t="shared" si="3"/>
        <v>-0.84826645060152461</v>
      </c>
      <c r="P51" s="17">
        <f t="shared" si="3"/>
        <v>-1.0137528307395869</v>
      </c>
      <c r="Q51" s="17">
        <f t="shared" si="3"/>
        <v>1.1016003341516785</v>
      </c>
      <c r="R51" s="17">
        <f t="shared" si="3"/>
        <v>0.72084093743665001</v>
      </c>
      <c r="S51" s="18">
        <f t="shared" si="3"/>
        <v>0.8912335137912516</v>
      </c>
    </row>
    <row r="52" spans="1:19" x14ac:dyDescent="0.25">
      <c r="A52" s="154" t="s">
        <v>55</v>
      </c>
      <c r="B52" s="155" t="str">
        <f>HYPERLINK("http://www.genecards.org/cgi-bin/carddisp.pl?gene=IL7","IL7")</f>
        <v>IL7</v>
      </c>
      <c r="C52" s="10">
        <v>2.36896896362305</v>
      </c>
      <c r="D52" s="10">
        <v>1.33977719087852E-5</v>
      </c>
      <c r="E52" s="10">
        <v>1.3848303817212601E-2</v>
      </c>
      <c r="F52" s="10">
        <v>4.4727935791015598</v>
      </c>
      <c r="G52" s="10">
        <v>3.8103361129760702</v>
      </c>
      <c r="H52" s="10">
        <v>4.3163390159606898</v>
      </c>
      <c r="I52" s="10">
        <v>5.7480611801147496</v>
      </c>
      <c r="J52" s="10">
        <v>5.0606331825256303</v>
      </c>
      <c r="K52" s="10">
        <v>5.5235519409179696</v>
      </c>
      <c r="L52" s="17">
        <f t="shared" si="1"/>
        <v>4.8219525019327785</v>
      </c>
      <c r="M52" s="17">
        <f t="shared" si="2"/>
        <v>0.74937469838150594</v>
      </c>
      <c r="N52" s="17">
        <f t="shared" si="3"/>
        <v>-0.46593369590050149</v>
      </c>
      <c r="O52" s="17">
        <f t="shared" si="3"/>
        <v>-1.3499473509601938</v>
      </c>
      <c r="P52" s="17">
        <f t="shared" si="3"/>
        <v>-0.67471384751060981</v>
      </c>
      <c r="Q52" s="17">
        <f t="shared" si="3"/>
        <v>1.2358419361931674</v>
      </c>
      <c r="R52" s="17">
        <f t="shared" si="3"/>
        <v>0.31850645759504914</v>
      </c>
      <c r="S52" s="18">
        <f t="shared" si="3"/>
        <v>0.93624650058308689</v>
      </c>
    </row>
    <row r="53" spans="1:19" ht="15" thickBot="1" x14ac:dyDescent="0.3">
      <c r="A53" s="156" t="s">
        <v>56</v>
      </c>
      <c r="B53" s="157" t="str">
        <f>HYPERLINK("http://www.genecards.org/cgi-bin/carddisp.pl?gene=C1R","C1R")</f>
        <v>C1R</v>
      </c>
      <c r="C53" s="20">
        <v>2.3499464988708501</v>
      </c>
      <c r="D53" s="20">
        <v>7.0433651444545799E-7</v>
      </c>
      <c r="E53" s="20">
        <v>2.6444909963174699E-5</v>
      </c>
      <c r="F53" s="20">
        <v>11.6290798187256</v>
      </c>
      <c r="G53" s="20">
        <v>11.681460380554199</v>
      </c>
      <c r="H53" s="20">
        <v>11.7399501800537</v>
      </c>
      <c r="I53" s="20">
        <v>12.914258003234901</v>
      </c>
      <c r="J53" s="20">
        <v>12.8459482192993</v>
      </c>
      <c r="K53" s="20">
        <v>12.988165855407701</v>
      </c>
      <c r="L53" s="21">
        <f t="shared" si="1"/>
        <v>12.299810409545898</v>
      </c>
      <c r="M53" s="21">
        <f t="shared" si="2"/>
        <v>0.6775434056742472</v>
      </c>
      <c r="N53" s="21">
        <f t="shared" si="3"/>
        <v>-0.98994482892624536</v>
      </c>
      <c r="O53" s="21">
        <f t="shared" si="3"/>
        <v>-0.91263529954417821</v>
      </c>
      <c r="P53" s="21">
        <f t="shared" si="3"/>
        <v>-0.82630902286630858</v>
      </c>
      <c r="Q53" s="21">
        <f t="shared" si="3"/>
        <v>0.90687561644488857</v>
      </c>
      <c r="R53" s="21">
        <f t="shared" si="3"/>
        <v>0.80605582635686801</v>
      </c>
      <c r="S53" s="22">
        <f t="shared" si="3"/>
        <v>1.0159577085349913</v>
      </c>
    </row>
  </sheetData>
  <mergeCells count="3">
    <mergeCell ref="C2:E2"/>
    <mergeCell ref="F2:K2"/>
    <mergeCell ref="N2:S2"/>
  </mergeCells>
  <phoneticPr fontId="2" type="noConversion"/>
  <pageMargins left="0.7" right="0.7" top="0.75" bottom="0.75" header="0.3" footer="0.3"/>
  <pageSetup paperSize="9" orientation="portrait" r:id="rId1"/>
  <ignoredErrors>
    <ignoredError sqref="L4:M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13" sqref="E13"/>
    </sheetView>
  </sheetViews>
  <sheetFormatPr defaultRowHeight="14.4" x14ac:dyDescent="0.25"/>
  <cols>
    <col min="1" max="1" width="12.6640625" customWidth="1"/>
    <col min="5" max="5" width="14.109375" customWidth="1"/>
  </cols>
  <sheetData>
    <row r="1" spans="1:10" ht="15" thickBot="1" x14ac:dyDescent="0.3">
      <c r="A1" s="42" t="s">
        <v>868</v>
      </c>
    </row>
    <row r="2" spans="1:10" x14ac:dyDescent="0.25">
      <c r="A2" s="14" t="s">
        <v>849</v>
      </c>
      <c r="B2" s="52" t="s">
        <v>847</v>
      </c>
      <c r="C2" s="53" t="s">
        <v>848</v>
      </c>
      <c r="D2" s="52" t="s">
        <v>861</v>
      </c>
      <c r="E2" s="54" t="s">
        <v>864</v>
      </c>
    </row>
    <row r="3" spans="1:10" x14ac:dyDescent="0.25">
      <c r="A3" s="16" t="s">
        <v>61</v>
      </c>
      <c r="B3" s="41">
        <v>0.33700000000000002</v>
      </c>
      <c r="C3" s="41">
        <v>0.38700000000000001</v>
      </c>
      <c r="D3" s="41">
        <v>0.126</v>
      </c>
      <c r="E3" s="55">
        <v>0.18</v>
      </c>
    </row>
    <row r="4" spans="1:10" x14ac:dyDescent="0.25">
      <c r="A4" s="16" t="s">
        <v>62</v>
      </c>
      <c r="B4" s="41">
        <v>0.38300000000000001</v>
      </c>
      <c r="C4" s="41">
        <v>0.39100000000000001</v>
      </c>
      <c r="D4" s="41">
        <v>0.14299999999999999</v>
      </c>
      <c r="E4" s="55">
        <v>0.192</v>
      </c>
    </row>
    <row r="5" spans="1:10" x14ac:dyDescent="0.25">
      <c r="A5" s="16" t="s">
        <v>65</v>
      </c>
      <c r="B5" s="41">
        <v>0.38400000000000001</v>
      </c>
      <c r="C5" s="41">
        <v>0.33700000000000002</v>
      </c>
      <c r="D5" s="41">
        <v>0.13700000000000001</v>
      </c>
      <c r="E5" s="55">
        <v>0.182</v>
      </c>
    </row>
    <row r="6" spans="1:10" ht="15" thickBot="1" x14ac:dyDescent="0.3">
      <c r="A6" s="19" t="s">
        <v>949</v>
      </c>
      <c r="B6" s="56">
        <f>AVERAGE(B3:B5)</f>
        <v>0.36800000000000005</v>
      </c>
      <c r="C6" s="56"/>
      <c r="D6" s="56"/>
      <c r="E6" s="57"/>
    </row>
    <row r="7" spans="1:10" ht="15" thickBot="1" x14ac:dyDescent="0.3">
      <c r="A7" s="10"/>
      <c r="B7" s="41"/>
      <c r="C7" s="41"/>
      <c r="D7" s="41"/>
      <c r="E7" s="41"/>
    </row>
    <row r="8" spans="1:10" x14ac:dyDescent="0.25">
      <c r="A8" s="14" t="s">
        <v>63</v>
      </c>
      <c r="B8" s="52" t="s">
        <v>847</v>
      </c>
      <c r="C8" s="53" t="s">
        <v>848</v>
      </c>
      <c r="D8" s="52" t="s">
        <v>861</v>
      </c>
      <c r="E8" s="54" t="s">
        <v>864</v>
      </c>
    </row>
    <row r="9" spans="1:10" x14ac:dyDescent="0.25">
      <c r="A9" s="16" t="s">
        <v>61</v>
      </c>
      <c r="B9" s="41">
        <f>B3/$B$6*100</f>
        <v>91.576086956521735</v>
      </c>
      <c r="C9" s="41">
        <f t="shared" ref="C9:E9" si="0">C3/$B$6*100</f>
        <v>105.16304347826086</v>
      </c>
      <c r="D9" s="41">
        <f t="shared" si="0"/>
        <v>34.239130434782602</v>
      </c>
      <c r="E9" s="55">
        <f t="shared" si="0"/>
        <v>48.91304347826086</v>
      </c>
    </row>
    <row r="10" spans="1:10" x14ac:dyDescent="0.25">
      <c r="A10" s="16" t="s">
        <v>62</v>
      </c>
      <c r="B10" s="41">
        <f t="shared" ref="B10:E11" si="1">B4/$B$6*100</f>
        <v>104.07608695652173</v>
      </c>
      <c r="C10" s="41">
        <f t="shared" si="1"/>
        <v>106.25</v>
      </c>
      <c r="D10" s="41">
        <f t="shared" si="1"/>
        <v>38.8586956521739</v>
      </c>
      <c r="E10" s="55">
        <f t="shared" si="1"/>
        <v>52.173913043478258</v>
      </c>
    </row>
    <row r="11" spans="1:10" ht="15" thickBot="1" x14ac:dyDescent="0.3">
      <c r="A11" s="19" t="s">
        <v>65</v>
      </c>
      <c r="B11" s="56">
        <f t="shared" si="1"/>
        <v>104.34782608695652</v>
      </c>
      <c r="C11" s="56">
        <f t="shared" si="1"/>
        <v>91.576086956521735</v>
      </c>
      <c r="D11" s="56">
        <f t="shared" si="1"/>
        <v>37.228260869565219</v>
      </c>
      <c r="E11" s="57">
        <f t="shared" si="1"/>
        <v>49.45652173913043</v>
      </c>
    </row>
    <row r="12" spans="1:10" x14ac:dyDescent="0.25">
      <c r="B12" s="44"/>
      <c r="C12" s="44"/>
      <c r="D12" s="44"/>
      <c r="E12" s="44"/>
    </row>
    <row r="13" spans="1:10" x14ac:dyDescent="0.25">
      <c r="G13" s="43"/>
      <c r="H13" s="43"/>
      <c r="I13" s="43"/>
      <c r="J13" s="43"/>
    </row>
    <row r="14" spans="1:10" x14ac:dyDescent="0.25">
      <c r="G14" s="32"/>
      <c r="H14" s="32"/>
      <c r="I14" s="32"/>
      <c r="J14" s="32"/>
    </row>
    <row r="15" spans="1:10" x14ac:dyDescent="0.25">
      <c r="G15" s="32"/>
      <c r="H15" s="32"/>
      <c r="I15" s="32"/>
      <c r="J15" s="32"/>
    </row>
    <row r="16" spans="1:10" x14ac:dyDescent="0.25">
      <c r="G16" s="32"/>
      <c r="H16" s="32"/>
      <c r="I16" s="32"/>
      <c r="J16" s="3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B14" sqref="B14"/>
    </sheetView>
  </sheetViews>
  <sheetFormatPr defaultRowHeight="14.4" x14ac:dyDescent="0.25"/>
  <cols>
    <col min="5" max="5" width="16.5546875" customWidth="1"/>
  </cols>
  <sheetData>
    <row r="1" spans="1:5" ht="15" thickBot="1" x14ac:dyDescent="0.3">
      <c r="A1" s="42" t="s">
        <v>66</v>
      </c>
    </row>
    <row r="2" spans="1:5" ht="12" customHeight="1" x14ac:dyDescent="0.25">
      <c r="A2" s="49" t="s">
        <v>849</v>
      </c>
      <c r="B2" s="45" t="s">
        <v>847</v>
      </c>
      <c r="C2" s="50" t="s">
        <v>851</v>
      </c>
      <c r="D2" s="45" t="s">
        <v>861</v>
      </c>
      <c r="E2" s="58" t="s">
        <v>865</v>
      </c>
    </row>
    <row r="3" spans="1:5" x14ac:dyDescent="0.25">
      <c r="A3" s="170" t="s">
        <v>61</v>
      </c>
      <c r="B3" s="41">
        <v>1.3280000000000001</v>
      </c>
      <c r="C3" s="41">
        <v>1.29</v>
      </c>
      <c r="D3" s="41">
        <v>1.1539999999999999</v>
      </c>
      <c r="E3" s="55">
        <v>0.90200000000000002</v>
      </c>
    </row>
    <row r="4" spans="1:5" x14ac:dyDescent="0.25">
      <c r="A4" s="170" t="s">
        <v>62</v>
      </c>
      <c r="B4" s="41">
        <v>1.3979999999999999</v>
      </c>
      <c r="C4" s="41">
        <v>1.361</v>
      </c>
      <c r="D4" s="41">
        <v>1.123</v>
      </c>
      <c r="E4" s="55">
        <v>0.874</v>
      </c>
    </row>
    <row r="5" spans="1:5" x14ac:dyDescent="0.25">
      <c r="A5" s="170" t="s">
        <v>65</v>
      </c>
      <c r="B5" s="41">
        <v>1.3580000000000001</v>
      </c>
      <c r="C5" s="41">
        <v>1.462</v>
      </c>
      <c r="D5" s="41">
        <v>1.119</v>
      </c>
      <c r="E5" s="55">
        <v>0.88200000000000001</v>
      </c>
    </row>
    <row r="6" spans="1:5" ht="15" thickBot="1" x14ac:dyDescent="0.3">
      <c r="A6" s="19" t="s">
        <v>860</v>
      </c>
      <c r="B6" s="46">
        <f>AVERAGE(B3:B5)</f>
        <v>1.3613333333333333</v>
      </c>
      <c r="C6" s="46"/>
      <c r="D6" s="46"/>
      <c r="E6" s="47"/>
    </row>
    <row r="7" spans="1:5" ht="15" thickBot="1" x14ac:dyDescent="0.3">
      <c r="A7" s="11"/>
      <c r="B7" s="48"/>
      <c r="C7" s="48"/>
      <c r="D7" s="48"/>
      <c r="E7" s="48"/>
    </row>
    <row r="8" spans="1:5" ht="13.8" customHeight="1" x14ac:dyDescent="0.25">
      <c r="A8" s="49" t="s">
        <v>63</v>
      </c>
      <c r="B8" s="45" t="s">
        <v>847</v>
      </c>
      <c r="C8" s="50" t="s">
        <v>851</v>
      </c>
      <c r="D8" s="45" t="s">
        <v>861</v>
      </c>
      <c r="E8" s="58" t="s">
        <v>865</v>
      </c>
    </row>
    <row r="9" spans="1:5" x14ac:dyDescent="0.25">
      <c r="A9" s="33" t="s">
        <v>61</v>
      </c>
      <c r="B9" s="48">
        <f>B3/$B$6*100</f>
        <v>97.551420176297754</v>
      </c>
      <c r="C9" s="48">
        <f t="shared" ref="C9:E9" si="0">C3/$B$6*100</f>
        <v>94.760039177277193</v>
      </c>
      <c r="D9" s="48">
        <f t="shared" si="0"/>
        <v>84.769833496571991</v>
      </c>
      <c r="E9" s="158">
        <f t="shared" si="0"/>
        <v>66.258570029382952</v>
      </c>
    </row>
    <row r="10" spans="1:5" x14ac:dyDescent="0.25">
      <c r="A10" s="33" t="s">
        <v>62</v>
      </c>
      <c r="B10" s="48">
        <f t="shared" ref="B10:E10" si="1">B4/$B$6*100</f>
        <v>102.69343780607247</v>
      </c>
      <c r="C10" s="48">
        <f t="shared" si="1"/>
        <v>99.975514201762977</v>
      </c>
      <c r="D10" s="48">
        <f t="shared" si="1"/>
        <v>82.492654260528894</v>
      </c>
      <c r="E10" s="158">
        <f t="shared" si="1"/>
        <v>64.201762977473066</v>
      </c>
    </row>
    <row r="11" spans="1:5" ht="15" thickBot="1" x14ac:dyDescent="0.3">
      <c r="A11" s="51" t="s">
        <v>65</v>
      </c>
      <c r="B11" s="46">
        <f t="shared" ref="B11:E11" si="2">B5/$B$6*100</f>
        <v>99.75514201762978</v>
      </c>
      <c r="C11" s="46">
        <f t="shared" si="2"/>
        <v>107.3947110675808</v>
      </c>
      <c r="D11" s="46">
        <f t="shared" si="2"/>
        <v>82.198824681684627</v>
      </c>
      <c r="E11" s="47">
        <f t="shared" si="2"/>
        <v>64.789422135161615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5" zoomScaleNormal="115" workbookViewId="0">
      <selection activeCell="D14" sqref="D14"/>
    </sheetView>
  </sheetViews>
  <sheetFormatPr defaultRowHeight="14.4" x14ac:dyDescent="0.25"/>
  <cols>
    <col min="5" max="5" width="12.6640625" customWidth="1"/>
    <col min="6" max="6" width="12.5546875" customWidth="1"/>
    <col min="7" max="7" width="19.109375" customWidth="1"/>
  </cols>
  <sheetData>
    <row r="1" spans="1:7" ht="16.2" thickBot="1" x14ac:dyDescent="0.3">
      <c r="A1" s="23" t="s">
        <v>67</v>
      </c>
      <c r="B1" s="24"/>
      <c r="C1" s="24"/>
      <c r="D1" s="24"/>
      <c r="E1" s="24"/>
      <c r="F1" s="24"/>
      <c r="G1" s="24"/>
    </row>
    <row r="2" spans="1:7" x14ac:dyDescent="0.25">
      <c r="A2" s="14" t="s">
        <v>850</v>
      </c>
      <c r="B2" s="153" t="s">
        <v>64</v>
      </c>
      <c r="C2" s="153" t="s">
        <v>862</v>
      </c>
      <c r="D2" s="153" t="s">
        <v>1190</v>
      </c>
      <c r="E2" s="153" t="s">
        <v>1191</v>
      </c>
      <c r="F2" s="153" t="s">
        <v>1192</v>
      </c>
      <c r="G2" s="26" t="s">
        <v>1193</v>
      </c>
    </row>
    <row r="3" spans="1:7" x14ac:dyDescent="0.25">
      <c r="A3" s="16" t="s">
        <v>61</v>
      </c>
      <c r="B3" s="30">
        <v>2.1779999999999999</v>
      </c>
      <c r="C3" s="30">
        <v>0.67900000000000005</v>
      </c>
      <c r="D3" s="30">
        <v>1.718</v>
      </c>
      <c r="E3" s="30">
        <v>0.42</v>
      </c>
      <c r="F3" s="30">
        <v>1.1399999999999999</v>
      </c>
      <c r="G3" s="31">
        <v>0.29499999999999998</v>
      </c>
    </row>
    <row r="4" spans="1:7" x14ac:dyDescent="0.25">
      <c r="A4" s="16" t="s">
        <v>62</v>
      </c>
      <c r="B4" s="30">
        <v>2.17</v>
      </c>
      <c r="C4" s="30">
        <v>0.66200000000000003</v>
      </c>
      <c r="D4" s="30">
        <v>1.7350000000000001</v>
      </c>
      <c r="E4" s="30">
        <v>0.432</v>
      </c>
      <c r="F4" s="30">
        <v>1.127</v>
      </c>
      <c r="G4" s="31">
        <v>0.29799999999999999</v>
      </c>
    </row>
    <row r="5" spans="1:7" x14ac:dyDescent="0.25">
      <c r="A5" s="16" t="s">
        <v>65</v>
      </c>
      <c r="B5" s="30">
        <v>2.2330000000000001</v>
      </c>
      <c r="C5" s="30">
        <v>0.64800000000000002</v>
      </c>
      <c r="D5" s="30">
        <v>1.716</v>
      </c>
      <c r="E5" s="30">
        <v>0.42</v>
      </c>
      <c r="F5" s="30">
        <v>1.145</v>
      </c>
      <c r="G5" s="31">
        <v>0.29499999999999998</v>
      </c>
    </row>
    <row r="6" spans="1:7" ht="15" thickBot="1" x14ac:dyDescent="0.3">
      <c r="A6" s="19" t="s">
        <v>859</v>
      </c>
      <c r="B6" s="20">
        <f>AVERAGE(B3:B5)</f>
        <v>2.1936666666666667</v>
      </c>
      <c r="C6" s="20"/>
      <c r="D6" s="20"/>
      <c r="E6" s="20"/>
      <c r="F6" s="20"/>
      <c r="G6" s="28"/>
    </row>
    <row r="7" spans="1:7" ht="15" thickBot="1" x14ac:dyDescent="0.3">
      <c r="A7" s="171"/>
      <c r="B7" s="29"/>
      <c r="C7" s="29"/>
      <c r="D7" s="29"/>
      <c r="E7" s="29"/>
      <c r="F7" s="29"/>
      <c r="G7" s="29"/>
    </row>
    <row r="8" spans="1:7" x14ac:dyDescent="0.25">
      <c r="A8" s="14" t="s">
        <v>63</v>
      </c>
      <c r="B8" s="153" t="s">
        <v>64</v>
      </c>
      <c r="C8" s="153" t="s">
        <v>861</v>
      </c>
      <c r="D8" s="153" t="s">
        <v>1190</v>
      </c>
      <c r="E8" s="153" t="s">
        <v>1191</v>
      </c>
      <c r="F8" s="153" t="s">
        <v>1192</v>
      </c>
      <c r="G8" s="26" t="s">
        <v>1193</v>
      </c>
    </row>
    <row r="9" spans="1:7" x14ac:dyDescent="0.25">
      <c r="A9" s="10" t="s">
        <v>61</v>
      </c>
      <c r="B9" s="10">
        <f>B3/$B$6*100</f>
        <v>99.285822823279133</v>
      </c>
      <c r="C9" s="10">
        <f t="shared" ref="C9:G9" si="0">C3/$B$6*100</f>
        <v>30.952742744263794</v>
      </c>
      <c r="D9" s="10">
        <f t="shared" si="0"/>
        <v>78.316365294028273</v>
      </c>
      <c r="E9" s="10">
        <f t="shared" si="0"/>
        <v>19.146026439750795</v>
      </c>
      <c r="F9" s="10">
        <f t="shared" si="0"/>
        <v>51.96778605075216</v>
      </c>
      <c r="G9" s="27">
        <f t="shared" si="0"/>
        <v>13.447804285063059</v>
      </c>
    </row>
    <row r="10" spans="1:7" x14ac:dyDescent="0.25">
      <c r="A10" s="10" t="s">
        <v>62</v>
      </c>
      <c r="B10" s="10">
        <f t="shared" ref="B10:G11" si="1">B4/$B$6*100</f>
        <v>98.921136605379118</v>
      </c>
      <c r="C10" s="10">
        <f t="shared" si="1"/>
        <v>30.177784531226258</v>
      </c>
      <c r="D10" s="10">
        <f t="shared" si="1"/>
        <v>79.091323507065809</v>
      </c>
      <c r="E10" s="10">
        <f t="shared" si="1"/>
        <v>19.693055766600821</v>
      </c>
      <c r="F10" s="10">
        <f t="shared" si="1"/>
        <v>51.375170946664639</v>
      </c>
      <c r="G10" s="27">
        <f t="shared" si="1"/>
        <v>13.584561616775565</v>
      </c>
    </row>
    <row r="11" spans="1:7" ht="15" thickBot="1" x14ac:dyDescent="0.3">
      <c r="A11" s="19" t="s">
        <v>65</v>
      </c>
      <c r="B11" s="20">
        <f t="shared" si="1"/>
        <v>101.79304057134175</v>
      </c>
      <c r="C11" s="20">
        <f t="shared" si="1"/>
        <v>29.539583649901228</v>
      </c>
      <c r="D11" s="20">
        <f t="shared" si="1"/>
        <v>78.225193739553262</v>
      </c>
      <c r="E11" s="20">
        <f t="shared" si="1"/>
        <v>19.146026439750795</v>
      </c>
      <c r="F11" s="20">
        <f t="shared" si="1"/>
        <v>52.195714936939673</v>
      </c>
      <c r="G11" s="28">
        <f t="shared" si="1"/>
        <v>13.447804285063059</v>
      </c>
    </row>
    <row r="14" spans="1:7" x14ac:dyDescent="0.25">
      <c r="A14" s="32"/>
      <c r="B14" s="32"/>
      <c r="C14" s="32"/>
      <c r="D14" s="32"/>
      <c r="E14" s="32"/>
      <c r="F14" s="32"/>
    </row>
    <row r="15" spans="1:7" x14ac:dyDescent="0.25">
      <c r="A15" s="32"/>
      <c r="B15" s="32"/>
      <c r="C15" s="32"/>
      <c r="D15" s="32"/>
      <c r="E15" s="32"/>
      <c r="F15" s="32"/>
    </row>
    <row r="16" spans="1:7" x14ac:dyDescent="0.25">
      <c r="A16" s="32"/>
      <c r="B16" s="32"/>
      <c r="C16" s="32"/>
      <c r="D16" s="32"/>
      <c r="E16" s="32"/>
      <c r="F16" s="32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85" zoomScaleNormal="85" workbookViewId="0">
      <selection activeCell="B9" sqref="B9"/>
    </sheetView>
  </sheetViews>
  <sheetFormatPr defaultRowHeight="14.4" x14ac:dyDescent="0.25"/>
  <cols>
    <col min="1" max="1" width="11.77734375" customWidth="1"/>
    <col min="5" max="5" width="16.109375" customWidth="1"/>
  </cols>
  <sheetData>
    <row r="1" spans="1:5" ht="16.2" thickBot="1" x14ac:dyDescent="0.3">
      <c r="A1" s="23" t="s">
        <v>869</v>
      </c>
      <c r="B1" s="24"/>
      <c r="C1" s="24"/>
      <c r="D1" s="24"/>
      <c r="E1" s="24"/>
    </row>
    <row r="2" spans="1:5" x14ac:dyDescent="0.25">
      <c r="A2" s="14" t="s">
        <v>867</v>
      </c>
      <c r="B2" s="88" t="s">
        <v>876</v>
      </c>
      <c r="C2" s="53" t="s">
        <v>68</v>
      </c>
      <c r="D2" s="88" t="s">
        <v>861</v>
      </c>
      <c r="E2" s="54" t="s">
        <v>863</v>
      </c>
    </row>
    <row r="3" spans="1:5" x14ac:dyDescent="0.25">
      <c r="A3" s="16" t="s">
        <v>61</v>
      </c>
      <c r="B3" s="10">
        <v>1.3280000000000001</v>
      </c>
      <c r="C3" s="10">
        <v>1.29</v>
      </c>
      <c r="D3" s="10">
        <v>1.1539999999999999</v>
      </c>
      <c r="E3" s="27">
        <v>0.90200000000000002</v>
      </c>
    </row>
    <row r="4" spans="1:5" x14ac:dyDescent="0.25">
      <c r="A4" s="16" t="s">
        <v>62</v>
      </c>
      <c r="B4" s="10">
        <v>1.3979999999999999</v>
      </c>
      <c r="C4" s="10">
        <v>1.361</v>
      </c>
      <c r="D4" s="10">
        <v>1.123</v>
      </c>
      <c r="E4" s="27">
        <v>0.874</v>
      </c>
    </row>
    <row r="5" spans="1:5" x14ac:dyDescent="0.25">
      <c r="A5" s="16" t="s">
        <v>65</v>
      </c>
      <c r="B5" s="10">
        <v>1.3580000000000001</v>
      </c>
      <c r="C5" s="10">
        <v>1.462</v>
      </c>
      <c r="D5" s="10">
        <v>1.119</v>
      </c>
      <c r="E5" s="27">
        <v>0.88200000000000001</v>
      </c>
    </row>
    <row r="6" spans="1:5" ht="15" thickBot="1" x14ac:dyDescent="0.3">
      <c r="A6" s="19" t="s">
        <v>860</v>
      </c>
      <c r="B6" s="20">
        <f>AVERAGE(B3:B5)</f>
        <v>1.3613333333333333</v>
      </c>
      <c r="C6" s="20"/>
      <c r="D6" s="20"/>
      <c r="E6" s="28"/>
    </row>
    <row r="7" spans="1:5" ht="15" thickBot="1" x14ac:dyDescent="0.3">
      <c r="B7" s="29"/>
      <c r="C7" s="29"/>
      <c r="D7" s="29"/>
      <c r="E7" s="29"/>
    </row>
    <row r="8" spans="1:5" x14ac:dyDescent="0.25">
      <c r="A8" s="14" t="s">
        <v>63</v>
      </c>
      <c r="B8" s="87" t="s">
        <v>877</v>
      </c>
      <c r="C8" s="53" t="s">
        <v>68</v>
      </c>
      <c r="D8" s="87" t="s">
        <v>861</v>
      </c>
      <c r="E8" s="54" t="s">
        <v>863</v>
      </c>
    </row>
    <row r="9" spans="1:5" x14ac:dyDescent="0.25">
      <c r="A9" s="16" t="s">
        <v>61</v>
      </c>
      <c r="B9" s="10">
        <f t="shared" ref="B9:E11" si="0">B3/$B$6*100</f>
        <v>97.551420176297754</v>
      </c>
      <c r="C9" s="10">
        <f t="shared" si="0"/>
        <v>94.760039177277193</v>
      </c>
      <c r="D9" s="10">
        <f t="shared" si="0"/>
        <v>84.769833496571991</v>
      </c>
      <c r="E9" s="27">
        <f t="shared" si="0"/>
        <v>66.258570029382952</v>
      </c>
    </row>
    <row r="10" spans="1:5" x14ac:dyDescent="0.25">
      <c r="A10" s="16" t="s">
        <v>62</v>
      </c>
      <c r="B10" s="10">
        <f t="shared" si="0"/>
        <v>102.69343780607247</v>
      </c>
      <c r="C10" s="10">
        <f t="shared" si="0"/>
        <v>99.975514201762977</v>
      </c>
      <c r="D10" s="10">
        <f t="shared" si="0"/>
        <v>82.492654260528894</v>
      </c>
      <c r="E10" s="27">
        <f t="shared" si="0"/>
        <v>64.201762977473066</v>
      </c>
    </row>
    <row r="11" spans="1:5" ht="15" thickBot="1" x14ac:dyDescent="0.3">
      <c r="A11" s="19" t="s">
        <v>65</v>
      </c>
      <c r="B11" s="20">
        <f t="shared" si="0"/>
        <v>99.75514201762978</v>
      </c>
      <c r="C11" s="20">
        <f t="shared" si="0"/>
        <v>107.3947110675808</v>
      </c>
      <c r="D11" s="20">
        <f t="shared" si="0"/>
        <v>82.198824681684627</v>
      </c>
      <c r="E11" s="28">
        <f t="shared" si="0"/>
        <v>64.789422135161615</v>
      </c>
    </row>
    <row r="13" spans="1:5" x14ac:dyDescent="0.25">
      <c r="B13" s="32"/>
      <c r="C13" s="32"/>
      <c r="D13" s="32"/>
      <c r="E13" s="32"/>
    </row>
    <row r="14" spans="1:5" x14ac:dyDescent="0.25">
      <c r="B14" s="32"/>
      <c r="C14" s="32"/>
      <c r="D14" s="32"/>
      <c r="E14" s="32"/>
    </row>
    <row r="15" spans="1:5" x14ac:dyDescent="0.25">
      <c r="B15" s="32"/>
      <c r="C15" s="32"/>
      <c r="D15" s="32"/>
      <c r="E15" s="32"/>
    </row>
    <row r="35" spans="1:6" x14ac:dyDescent="0.25">
      <c r="A35" s="108"/>
      <c r="B35" s="108"/>
      <c r="C35" s="108"/>
      <c r="D35" s="108"/>
      <c r="E35" s="108"/>
      <c r="F35" s="108"/>
    </row>
    <row r="36" spans="1:6" x14ac:dyDescent="0.25">
      <c r="A36" s="108"/>
      <c r="B36" s="108"/>
      <c r="C36" s="108"/>
      <c r="D36" s="108"/>
      <c r="E36" s="108"/>
      <c r="F36" s="10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386"/>
  <sheetViews>
    <sheetView zoomScale="70" zoomScaleNormal="70" workbookViewId="0">
      <selection activeCell="AP35" sqref="AP35"/>
    </sheetView>
  </sheetViews>
  <sheetFormatPr defaultRowHeight="14.4" x14ac:dyDescent="0.25"/>
  <cols>
    <col min="1" max="1" width="9" style="39" bestFit="1" customWidth="1"/>
    <col min="2" max="2" width="14.5546875" style="39" customWidth="1"/>
    <col min="3" max="3" width="20.6640625" style="39" customWidth="1"/>
    <col min="4" max="4" width="10.109375" style="39" bestFit="1" customWidth="1"/>
    <col min="5" max="9" width="9" style="39" bestFit="1" customWidth="1"/>
    <col min="10" max="12" width="10.6640625" style="39" bestFit="1" customWidth="1"/>
    <col min="13" max="13" width="8.88671875" style="39"/>
    <col min="14" max="14" width="8.88671875" style="109"/>
    <col min="15" max="15" width="11.44140625" style="39" customWidth="1"/>
    <col min="16" max="16" width="33.6640625" style="39" customWidth="1"/>
    <col min="17" max="18" width="14.33203125" style="39" customWidth="1"/>
    <col min="19" max="19" width="12.109375" style="39" customWidth="1"/>
    <col min="20" max="21" width="9" style="39" bestFit="1" customWidth="1"/>
    <col min="22" max="22" width="11.88671875" style="39" bestFit="1" customWidth="1"/>
    <col min="23" max="25" width="9" style="39" bestFit="1" customWidth="1"/>
    <col min="26" max="26" width="8.88671875" style="39"/>
    <col min="27" max="27" width="9" style="39" bestFit="1" customWidth="1"/>
    <col min="28" max="29" width="8.88671875" style="39"/>
    <col min="30" max="35" width="9" style="39" bestFit="1" customWidth="1"/>
    <col min="36" max="36" width="11" style="39" bestFit="1" customWidth="1"/>
    <col min="37" max="38" width="9" style="39" bestFit="1" customWidth="1"/>
    <col min="39" max="41" width="8.88671875" style="39"/>
    <col min="42" max="43" width="12.6640625" style="39" customWidth="1"/>
    <col min="44" max="16384" width="8.88671875" style="39"/>
  </cols>
  <sheetData>
    <row r="1" spans="1:52" x14ac:dyDescent="0.25">
      <c r="A1" s="34" t="s">
        <v>870</v>
      </c>
    </row>
    <row r="2" spans="1:52" ht="15" thickBot="1" x14ac:dyDescent="0.3">
      <c r="A2" s="34" t="s">
        <v>845</v>
      </c>
      <c r="B2" s="2"/>
      <c r="N2" s="152" t="s">
        <v>988</v>
      </c>
      <c r="AA2" s="152" t="s">
        <v>1185</v>
      </c>
      <c r="AO2" s="85" t="s">
        <v>846</v>
      </c>
    </row>
    <row r="3" spans="1:52" x14ac:dyDescent="0.25">
      <c r="A3" s="4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  <c r="I3" s="5" t="s">
        <v>77</v>
      </c>
      <c r="J3" s="5" t="s">
        <v>78</v>
      </c>
      <c r="K3" s="5" t="s">
        <v>79</v>
      </c>
      <c r="L3" s="36" t="s">
        <v>80</v>
      </c>
      <c r="N3" s="110" t="s">
        <v>69</v>
      </c>
      <c r="O3" s="111" t="s">
        <v>70</v>
      </c>
      <c r="P3" s="111" t="s">
        <v>71</v>
      </c>
      <c r="Q3" s="112" t="s">
        <v>72</v>
      </c>
      <c r="R3" s="113" t="s">
        <v>73</v>
      </c>
      <c r="S3" s="113" t="s">
        <v>74</v>
      </c>
      <c r="T3" s="113" t="s">
        <v>75</v>
      </c>
      <c r="U3" s="113" t="s">
        <v>76</v>
      </c>
      <c r="V3" s="113" t="s">
        <v>77</v>
      </c>
      <c r="W3" s="112" t="s">
        <v>78</v>
      </c>
      <c r="X3" s="112" t="s">
        <v>79</v>
      </c>
      <c r="Y3" s="114" t="s">
        <v>80</v>
      </c>
      <c r="AA3" s="4" t="s">
        <v>69</v>
      </c>
      <c r="AB3" s="5" t="s">
        <v>70</v>
      </c>
      <c r="AC3" s="5" t="s">
        <v>71</v>
      </c>
      <c r="AD3" s="5" t="s">
        <v>72</v>
      </c>
      <c r="AE3" s="5" t="s">
        <v>73</v>
      </c>
      <c r="AF3" s="5" t="s">
        <v>74</v>
      </c>
      <c r="AG3" s="5" t="s">
        <v>75</v>
      </c>
      <c r="AH3" s="5" t="s">
        <v>76</v>
      </c>
      <c r="AI3" s="5" t="s">
        <v>77</v>
      </c>
      <c r="AJ3" s="5" t="s">
        <v>78</v>
      </c>
      <c r="AK3" s="5" t="s">
        <v>79</v>
      </c>
      <c r="AL3" s="36" t="s">
        <v>80</v>
      </c>
      <c r="AO3" s="79" t="s">
        <v>69</v>
      </c>
      <c r="AP3" s="80" t="s">
        <v>70</v>
      </c>
      <c r="AQ3" s="80" t="s">
        <v>71</v>
      </c>
      <c r="AR3" s="80" t="s">
        <v>72</v>
      </c>
      <c r="AS3" s="80" t="s">
        <v>73</v>
      </c>
      <c r="AT3" s="80" t="s">
        <v>74</v>
      </c>
      <c r="AU3" s="80" t="s">
        <v>75</v>
      </c>
      <c r="AV3" s="80" t="s">
        <v>76</v>
      </c>
      <c r="AW3" s="80" t="s">
        <v>77</v>
      </c>
      <c r="AX3" s="80" t="s">
        <v>78</v>
      </c>
      <c r="AY3" s="80" t="s">
        <v>79</v>
      </c>
      <c r="AZ3" s="81" t="s">
        <v>80</v>
      </c>
    </row>
    <row r="4" spans="1:52" x14ac:dyDescent="0.25">
      <c r="A4" s="74">
        <v>1</v>
      </c>
      <c r="B4" s="76" t="s">
        <v>123</v>
      </c>
      <c r="C4" s="76" t="s">
        <v>124</v>
      </c>
      <c r="D4" s="77">
        <v>2.17E-7</v>
      </c>
      <c r="E4" s="76">
        <v>2.21</v>
      </c>
      <c r="F4" s="76">
        <v>55</v>
      </c>
      <c r="G4" s="76">
        <v>1908</v>
      </c>
      <c r="H4" s="76">
        <v>185</v>
      </c>
      <c r="I4" s="76">
        <v>14179</v>
      </c>
      <c r="J4" s="77">
        <v>2.9799999999999999E-18</v>
      </c>
      <c r="K4" s="77">
        <v>3.4499999999999999E-3</v>
      </c>
      <c r="L4" s="78">
        <v>1</v>
      </c>
      <c r="N4" s="115">
        <v>1</v>
      </c>
      <c r="O4" s="116" t="s">
        <v>950</v>
      </c>
      <c r="P4" s="116" t="s">
        <v>951</v>
      </c>
      <c r="Q4" s="117">
        <v>9.8399999999999998E-3</v>
      </c>
      <c r="R4" s="118">
        <v>2.14</v>
      </c>
      <c r="S4" s="118">
        <v>3</v>
      </c>
      <c r="T4" s="118">
        <v>91</v>
      </c>
      <c r="U4" s="118">
        <v>218</v>
      </c>
      <c r="V4" s="118">
        <v>14179</v>
      </c>
      <c r="W4" s="117">
        <v>0.76300000000000001</v>
      </c>
      <c r="X4" s="117">
        <v>1.1199999999999999E-3</v>
      </c>
      <c r="Y4" s="119">
        <v>1.1199999999999999E-3</v>
      </c>
      <c r="AA4" s="144">
        <v>1</v>
      </c>
      <c r="AB4" s="145" t="s">
        <v>129</v>
      </c>
      <c r="AC4" s="145" t="s">
        <v>130</v>
      </c>
      <c r="AD4" s="145">
        <v>1.4899999999999999E-4</v>
      </c>
      <c r="AE4" s="145">
        <v>2.78</v>
      </c>
      <c r="AF4" s="145">
        <v>9</v>
      </c>
      <c r="AG4" s="145">
        <v>1149</v>
      </c>
      <c r="AH4" s="145">
        <v>40</v>
      </c>
      <c r="AI4" s="145">
        <v>14179</v>
      </c>
      <c r="AJ4" s="146">
        <v>1.8400000000000001E-10</v>
      </c>
      <c r="AK4" s="145">
        <v>0.13500000000000001</v>
      </c>
      <c r="AL4" s="147">
        <v>0.13300000000000001</v>
      </c>
      <c r="AO4" s="75">
        <v>1</v>
      </c>
      <c r="AP4" s="76" t="s">
        <v>123</v>
      </c>
      <c r="AQ4" s="76" t="s">
        <v>124</v>
      </c>
      <c r="AR4" s="77">
        <v>2.17E-7</v>
      </c>
      <c r="AS4" s="76">
        <v>2.21</v>
      </c>
      <c r="AT4" s="76">
        <v>55</v>
      </c>
      <c r="AU4" s="76">
        <v>1908</v>
      </c>
      <c r="AV4" s="76">
        <v>185</v>
      </c>
      <c r="AW4" s="76">
        <v>14179</v>
      </c>
      <c r="AX4" s="77">
        <v>2.9799999999999999E-18</v>
      </c>
      <c r="AY4" s="77">
        <v>3.4499999999999999E-3</v>
      </c>
      <c r="AZ4" s="78">
        <v>1</v>
      </c>
    </row>
    <row r="5" spans="1:52" x14ac:dyDescent="0.25">
      <c r="A5" s="6">
        <v>2</v>
      </c>
      <c r="B5" s="2" t="s">
        <v>125</v>
      </c>
      <c r="C5" s="2" t="s">
        <v>126</v>
      </c>
      <c r="D5" s="3">
        <v>5.9400000000000005E-7</v>
      </c>
      <c r="E5" s="2">
        <v>1.24</v>
      </c>
      <c r="F5" s="2">
        <v>3</v>
      </c>
      <c r="G5" s="2">
        <v>1908</v>
      </c>
      <c r="H5" s="2">
        <v>18</v>
      </c>
      <c r="I5" s="2">
        <v>14179</v>
      </c>
      <c r="J5" s="3">
        <v>1.16E-17</v>
      </c>
      <c r="K5" s="3">
        <v>0.13500000000000001</v>
      </c>
      <c r="L5" s="38">
        <v>0.13500000000000001</v>
      </c>
      <c r="N5" s="115">
        <v>2</v>
      </c>
      <c r="O5" s="116" t="s">
        <v>952</v>
      </c>
      <c r="P5" s="116" t="s">
        <v>953</v>
      </c>
      <c r="Q5" s="117">
        <v>1.4E-2</v>
      </c>
      <c r="R5" s="118">
        <v>10.7</v>
      </c>
      <c r="S5" s="118">
        <v>2</v>
      </c>
      <c r="T5" s="118">
        <v>91</v>
      </c>
      <c r="U5" s="118">
        <v>29</v>
      </c>
      <c r="V5" s="118">
        <v>14179</v>
      </c>
      <c r="W5" s="117">
        <v>1.6899999999999998E-2</v>
      </c>
      <c r="X5" s="117">
        <v>1.2800000000000001E-2</v>
      </c>
      <c r="Y5" s="119">
        <v>1.2800000000000001E-2</v>
      </c>
      <c r="AA5" s="144">
        <v>2</v>
      </c>
      <c r="AB5" s="145" t="s">
        <v>137</v>
      </c>
      <c r="AC5" s="145" t="s">
        <v>138</v>
      </c>
      <c r="AD5" s="145">
        <v>1.7200000000000001E-4</v>
      </c>
      <c r="AE5" s="145">
        <v>2.83</v>
      </c>
      <c r="AF5" s="145">
        <v>22</v>
      </c>
      <c r="AG5" s="145">
        <v>1149</v>
      </c>
      <c r="AH5" s="145">
        <v>96</v>
      </c>
      <c r="AI5" s="145">
        <v>14179</v>
      </c>
      <c r="AJ5" s="146">
        <v>7.9699999999999994E-12</v>
      </c>
      <c r="AK5" s="145">
        <v>0.64300000000000002</v>
      </c>
      <c r="AL5" s="147">
        <v>1</v>
      </c>
      <c r="AO5" s="75">
        <v>3</v>
      </c>
      <c r="AP5" s="76" t="s">
        <v>127</v>
      </c>
      <c r="AQ5" s="76" t="s">
        <v>128</v>
      </c>
      <c r="AR5" s="77">
        <v>7.9699999999999995E-7</v>
      </c>
      <c r="AS5" s="76">
        <v>1.76</v>
      </c>
      <c r="AT5" s="76">
        <v>22</v>
      </c>
      <c r="AU5" s="76">
        <v>1908</v>
      </c>
      <c r="AV5" s="76">
        <v>93</v>
      </c>
      <c r="AW5" s="76">
        <v>14179</v>
      </c>
      <c r="AX5" s="77">
        <v>9.0200000000000009E-19</v>
      </c>
      <c r="AY5" s="77">
        <v>0.56100000000000005</v>
      </c>
      <c r="AZ5" s="78">
        <v>1</v>
      </c>
    </row>
    <row r="6" spans="1:52" x14ac:dyDescent="0.25">
      <c r="A6" s="74">
        <v>3</v>
      </c>
      <c r="B6" s="76" t="s">
        <v>127</v>
      </c>
      <c r="C6" s="76" t="s">
        <v>128</v>
      </c>
      <c r="D6" s="77">
        <v>7.9699999999999995E-7</v>
      </c>
      <c r="E6" s="76">
        <v>1.76</v>
      </c>
      <c r="F6" s="76">
        <v>22</v>
      </c>
      <c r="G6" s="76">
        <v>1908</v>
      </c>
      <c r="H6" s="76">
        <v>93</v>
      </c>
      <c r="I6" s="76">
        <v>14179</v>
      </c>
      <c r="J6" s="77">
        <v>9.0200000000000009E-19</v>
      </c>
      <c r="K6" s="77">
        <v>0.56100000000000005</v>
      </c>
      <c r="L6" s="78">
        <v>1</v>
      </c>
      <c r="N6" s="115">
        <v>3</v>
      </c>
      <c r="O6" s="116" t="s">
        <v>954</v>
      </c>
      <c r="P6" s="116" t="s">
        <v>955</v>
      </c>
      <c r="Q6" s="117">
        <v>2.2200000000000001E-2</v>
      </c>
      <c r="R6" s="118">
        <v>11.1</v>
      </c>
      <c r="S6" s="118">
        <v>2</v>
      </c>
      <c r="T6" s="118">
        <v>91</v>
      </c>
      <c r="U6" s="118">
        <v>28</v>
      </c>
      <c r="V6" s="118">
        <v>14179</v>
      </c>
      <c r="W6" s="117">
        <v>2.98E-2</v>
      </c>
      <c r="X6" s="117">
        <v>1.9199999999999998E-2</v>
      </c>
      <c r="Y6" s="119">
        <v>1.9199999999999998E-2</v>
      </c>
      <c r="AA6" s="144">
        <v>3</v>
      </c>
      <c r="AB6" s="145" t="s">
        <v>145</v>
      </c>
      <c r="AC6" s="145" t="s">
        <v>146</v>
      </c>
      <c r="AD6" s="145">
        <v>5.6800000000000004E-4</v>
      </c>
      <c r="AE6" s="145">
        <v>1.69</v>
      </c>
      <c r="AF6" s="145">
        <v>24</v>
      </c>
      <c r="AG6" s="145">
        <v>1149</v>
      </c>
      <c r="AH6" s="145">
        <v>175</v>
      </c>
      <c r="AI6" s="145">
        <v>14179</v>
      </c>
      <c r="AJ6" s="146">
        <v>4.6900000000000003E-8</v>
      </c>
      <c r="AK6" s="145">
        <v>6.25E-2</v>
      </c>
      <c r="AL6" s="147">
        <v>6.25E-2</v>
      </c>
      <c r="AO6" s="75">
        <v>4</v>
      </c>
      <c r="AP6" s="76" t="s">
        <v>129</v>
      </c>
      <c r="AQ6" s="76" t="s">
        <v>130</v>
      </c>
      <c r="AR6" s="77">
        <v>1.2699999999999999E-6</v>
      </c>
      <c r="AS6" s="76">
        <v>1.67</v>
      </c>
      <c r="AT6" s="76">
        <v>9</v>
      </c>
      <c r="AU6" s="76">
        <v>1908</v>
      </c>
      <c r="AV6" s="76">
        <v>40</v>
      </c>
      <c r="AW6" s="76">
        <v>14179</v>
      </c>
      <c r="AX6" s="77">
        <v>1.5E-17</v>
      </c>
      <c r="AY6" s="77">
        <v>0.13500000000000001</v>
      </c>
      <c r="AZ6" s="78">
        <v>1</v>
      </c>
    </row>
    <row r="7" spans="1:52" x14ac:dyDescent="0.25">
      <c r="A7" s="74">
        <v>4</v>
      </c>
      <c r="B7" s="76" t="s">
        <v>129</v>
      </c>
      <c r="C7" s="76" t="s">
        <v>130</v>
      </c>
      <c r="D7" s="77">
        <v>1.2699999999999999E-6</v>
      </c>
      <c r="E7" s="76">
        <v>1.67</v>
      </c>
      <c r="F7" s="76">
        <v>9</v>
      </c>
      <c r="G7" s="76">
        <v>1908</v>
      </c>
      <c r="H7" s="76">
        <v>40</v>
      </c>
      <c r="I7" s="76">
        <v>14179</v>
      </c>
      <c r="J7" s="77">
        <v>1.5E-17</v>
      </c>
      <c r="K7" s="77">
        <v>0.13500000000000001</v>
      </c>
      <c r="L7" s="78">
        <v>1</v>
      </c>
      <c r="N7" s="115">
        <v>4</v>
      </c>
      <c r="O7" s="116" t="s">
        <v>956</v>
      </c>
      <c r="P7" s="116" t="s">
        <v>957</v>
      </c>
      <c r="Q7" s="117">
        <v>2.3699999999999999E-2</v>
      </c>
      <c r="R7" s="118">
        <v>31.2</v>
      </c>
      <c r="S7" s="118">
        <v>3</v>
      </c>
      <c r="T7" s="118">
        <v>91</v>
      </c>
      <c r="U7" s="118">
        <v>15</v>
      </c>
      <c r="V7" s="118">
        <v>14179</v>
      </c>
      <c r="W7" s="117">
        <v>1.9599999999999999E-4</v>
      </c>
      <c r="X7" s="117">
        <v>6.8199999999999997E-2</v>
      </c>
      <c r="Y7" s="119">
        <v>1</v>
      </c>
      <c r="AA7" s="144">
        <v>4</v>
      </c>
      <c r="AB7" s="145" t="s">
        <v>87</v>
      </c>
      <c r="AC7" s="145" t="s">
        <v>88</v>
      </c>
      <c r="AD7" s="145">
        <v>6.4300000000000002E-4</v>
      </c>
      <c r="AE7" s="145">
        <v>2.14</v>
      </c>
      <c r="AF7" s="145">
        <v>49</v>
      </c>
      <c r="AG7" s="145">
        <v>1149</v>
      </c>
      <c r="AH7" s="145">
        <v>282</v>
      </c>
      <c r="AI7" s="145">
        <v>14179</v>
      </c>
      <c r="AJ7" s="146">
        <v>2.6700000000000001E-9</v>
      </c>
      <c r="AK7" s="145">
        <v>0.11600000000000001</v>
      </c>
      <c r="AL7" s="147">
        <v>0.85699999999999998</v>
      </c>
      <c r="AO7" s="75">
        <v>5</v>
      </c>
      <c r="AP7" s="76" t="s">
        <v>131</v>
      </c>
      <c r="AQ7" s="76" t="s">
        <v>132</v>
      </c>
      <c r="AR7" s="77">
        <v>2.1299999999999999E-6</v>
      </c>
      <c r="AS7" s="76">
        <v>2.0299999999999998</v>
      </c>
      <c r="AT7" s="76">
        <v>6</v>
      </c>
      <c r="AU7" s="76">
        <v>1908</v>
      </c>
      <c r="AV7" s="76">
        <v>22</v>
      </c>
      <c r="AW7" s="76">
        <v>14179</v>
      </c>
      <c r="AX7" s="77">
        <v>5.3700000000000005E-16</v>
      </c>
      <c r="AY7" s="77">
        <v>0.13500000000000001</v>
      </c>
      <c r="AZ7" s="78">
        <v>0.13500000000000001</v>
      </c>
    </row>
    <row r="8" spans="1:52" x14ac:dyDescent="0.25">
      <c r="A8" s="74">
        <v>5</v>
      </c>
      <c r="B8" s="76" t="s">
        <v>131</v>
      </c>
      <c r="C8" s="76" t="s">
        <v>132</v>
      </c>
      <c r="D8" s="77">
        <v>2.1299999999999999E-6</v>
      </c>
      <c r="E8" s="76">
        <v>2.0299999999999998</v>
      </c>
      <c r="F8" s="76">
        <v>6</v>
      </c>
      <c r="G8" s="76">
        <v>1908</v>
      </c>
      <c r="H8" s="76">
        <v>22</v>
      </c>
      <c r="I8" s="76">
        <v>14179</v>
      </c>
      <c r="J8" s="77">
        <v>5.3700000000000005E-16</v>
      </c>
      <c r="K8" s="77">
        <v>0.13500000000000001</v>
      </c>
      <c r="L8" s="78">
        <v>0.13500000000000001</v>
      </c>
      <c r="N8" s="115">
        <v>5</v>
      </c>
      <c r="O8" s="116" t="s">
        <v>81</v>
      </c>
      <c r="P8" s="116" t="s">
        <v>82</v>
      </c>
      <c r="Q8" s="117">
        <v>2.4799999999999999E-2</v>
      </c>
      <c r="R8" s="118">
        <v>12.6</v>
      </c>
      <c r="S8" s="118">
        <v>3</v>
      </c>
      <c r="T8" s="118">
        <v>91</v>
      </c>
      <c r="U8" s="118">
        <v>37</v>
      </c>
      <c r="V8" s="118">
        <v>14179</v>
      </c>
      <c r="W8" s="117">
        <v>1.01E-3</v>
      </c>
      <c r="X8" s="117">
        <v>0.123</v>
      </c>
      <c r="Y8" s="119">
        <v>0.123</v>
      </c>
      <c r="AA8" s="144">
        <v>5</v>
      </c>
      <c r="AB8" s="145" t="s">
        <v>127</v>
      </c>
      <c r="AC8" s="145" t="s">
        <v>128</v>
      </c>
      <c r="AD8" s="145">
        <v>6.8300000000000001E-4</v>
      </c>
      <c r="AE8" s="145">
        <v>1.33</v>
      </c>
      <c r="AF8" s="145">
        <v>10</v>
      </c>
      <c r="AG8" s="145">
        <v>1149</v>
      </c>
      <c r="AH8" s="145">
        <v>93</v>
      </c>
      <c r="AI8" s="145">
        <v>14179</v>
      </c>
      <c r="AJ8" s="146">
        <v>3.4699999999999999E-10</v>
      </c>
      <c r="AK8" s="145">
        <v>0.92</v>
      </c>
      <c r="AL8" s="147">
        <v>0.997</v>
      </c>
      <c r="AO8" s="75">
        <v>6</v>
      </c>
      <c r="AP8" s="76" t="s">
        <v>133</v>
      </c>
      <c r="AQ8" s="76" t="s">
        <v>134</v>
      </c>
      <c r="AR8" s="77">
        <v>2.9000000000000002E-6</v>
      </c>
      <c r="AS8" s="76">
        <v>1.36</v>
      </c>
      <c r="AT8" s="76">
        <v>65</v>
      </c>
      <c r="AU8" s="76">
        <v>1908</v>
      </c>
      <c r="AV8" s="76">
        <v>356</v>
      </c>
      <c r="AW8" s="76">
        <v>14179</v>
      </c>
      <c r="AX8" s="77">
        <v>1.26E-16</v>
      </c>
      <c r="AY8" s="77">
        <v>0.439</v>
      </c>
      <c r="AZ8" s="78">
        <v>0.439</v>
      </c>
    </row>
    <row r="9" spans="1:52" x14ac:dyDescent="0.25">
      <c r="A9" s="74">
        <v>6</v>
      </c>
      <c r="B9" s="76" t="s">
        <v>133</v>
      </c>
      <c r="C9" s="76" t="s">
        <v>134</v>
      </c>
      <c r="D9" s="77">
        <v>2.9000000000000002E-6</v>
      </c>
      <c r="E9" s="76">
        <v>1.36</v>
      </c>
      <c r="F9" s="76">
        <v>65</v>
      </c>
      <c r="G9" s="76">
        <v>1908</v>
      </c>
      <c r="H9" s="76">
        <v>356</v>
      </c>
      <c r="I9" s="76">
        <v>14179</v>
      </c>
      <c r="J9" s="77">
        <v>1.26E-16</v>
      </c>
      <c r="K9" s="77">
        <v>0.439</v>
      </c>
      <c r="L9" s="78">
        <v>0.439</v>
      </c>
      <c r="N9" s="128">
        <v>6</v>
      </c>
      <c r="O9" s="129" t="s">
        <v>958</v>
      </c>
      <c r="P9" s="129" t="s">
        <v>959</v>
      </c>
      <c r="Q9" s="130">
        <v>2.5000000000000001E-2</v>
      </c>
      <c r="R9" s="131">
        <v>12.1</v>
      </c>
      <c r="S9" s="131">
        <v>6</v>
      </c>
      <c r="T9" s="131">
        <v>91</v>
      </c>
      <c r="U9" s="131">
        <v>77</v>
      </c>
      <c r="V9" s="131">
        <v>14179</v>
      </c>
      <c r="W9" s="130">
        <v>7.5099999999999996E-5</v>
      </c>
      <c r="X9" s="130">
        <v>0.20799999999999999</v>
      </c>
      <c r="Y9" s="132">
        <v>1</v>
      </c>
      <c r="AA9" s="144">
        <v>6</v>
      </c>
      <c r="AB9" s="145" t="s">
        <v>131</v>
      </c>
      <c r="AC9" s="145" t="s">
        <v>132</v>
      </c>
      <c r="AD9" s="145">
        <v>7.54E-4</v>
      </c>
      <c r="AE9" s="145">
        <v>2.8</v>
      </c>
      <c r="AF9" s="145">
        <v>5</v>
      </c>
      <c r="AG9" s="145">
        <v>1149</v>
      </c>
      <c r="AH9" s="145">
        <v>22</v>
      </c>
      <c r="AI9" s="145">
        <v>14179</v>
      </c>
      <c r="AJ9" s="146">
        <v>5.0500000000000001E-10</v>
      </c>
      <c r="AK9" s="145">
        <v>0.92100000000000004</v>
      </c>
      <c r="AL9" s="147">
        <v>0.92100000000000004</v>
      </c>
      <c r="AO9" s="75">
        <v>7</v>
      </c>
      <c r="AP9" s="76" t="s">
        <v>105</v>
      </c>
      <c r="AQ9" s="76" t="s">
        <v>106</v>
      </c>
      <c r="AR9" s="77">
        <v>6.99E-6</v>
      </c>
      <c r="AS9" s="76">
        <v>2.5299999999999998</v>
      </c>
      <c r="AT9" s="76">
        <v>16</v>
      </c>
      <c r="AU9" s="76">
        <v>1908</v>
      </c>
      <c r="AV9" s="76">
        <v>47</v>
      </c>
      <c r="AW9" s="76">
        <v>14179</v>
      </c>
      <c r="AX9" s="77">
        <v>4.0400000000000001E-16</v>
      </c>
      <c r="AY9" s="77">
        <v>0.84899999999999998</v>
      </c>
      <c r="AZ9" s="78">
        <v>0.999</v>
      </c>
    </row>
    <row r="10" spans="1:52" x14ac:dyDescent="0.25">
      <c r="A10" s="74">
        <v>7</v>
      </c>
      <c r="B10" s="76" t="s">
        <v>105</v>
      </c>
      <c r="C10" s="76" t="s">
        <v>106</v>
      </c>
      <c r="D10" s="77">
        <v>6.99E-6</v>
      </c>
      <c r="E10" s="76">
        <v>2.5299999999999998</v>
      </c>
      <c r="F10" s="76">
        <v>16</v>
      </c>
      <c r="G10" s="76">
        <v>1908</v>
      </c>
      <c r="H10" s="76">
        <v>47</v>
      </c>
      <c r="I10" s="76">
        <v>14179</v>
      </c>
      <c r="J10" s="77">
        <v>4.0400000000000001E-16</v>
      </c>
      <c r="K10" s="77">
        <v>0.84899999999999998</v>
      </c>
      <c r="L10" s="78">
        <v>0.999</v>
      </c>
      <c r="N10" s="128">
        <v>7</v>
      </c>
      <c r="O10" s="129" t="s">
        <v>83</v>
      </c>
      <c r="P10" s="129" t="s">
        <v>84</v>
      </c>
      <c r="Q10" s="130">
        <v>4.2700000000000002E-2</v>
      </c>
      <c r="R10" s="131">
        <v>4.3099999999999996</v>
      </c>
      <c r="S10" s="131">
        <v>8</v>
      </c>
      <c r="T10" s="131">
        <v>91</v>
      </c>
      <c r="U10" s="131">
        <v>289</v>
      </c>
      <c r="V10" s="131">
        <v>14179</v>
      </c>
      <c r="W10" s="130">
        <v>2.1099999999999999E-3</v>
      </c>
      <c r="X10" s="130">
        <v>0.192</v>
      </c>
      <c r="Y10" s="132">
        <v>0.192</v>
      </c>
      <c r="AA10" s="144">
        <v>7</v>
      </c>
      <c r="AB10" s="145" t="s">
        <v>91</v>
      </c>
      <c r="AC10" s="145" t="s">
        <v>92</v>
      </c>
      <c r="AD10" s="145">
        <v>8.6899999999999998E-4</v>
      </c>
      <c r="AE10" s="145">
        <v>2.15</v>
      </c>
      <c r="AF10" s="145">
        <v>41</v>
      </c>
      <c r="AG10" s="145">
        <v>1149</v>
      </c>
      <c r="AH10" s="145">
        <v>235</v>
      </c>
      <c r="AI10" s="145">
        <v>14179</v>
      </c>
      <c r="AJ10" s="146">
        <v>7.4600000000000001E-10</v>
      </c>
      <c r="AK10" s="145">
        <v>0.879</v>
      </c>
      <c r="AL10" s="147">
        <v>1</v>
      </c>
      <c r="AO10" s="75">
        <v>8</v>
      </c>
      <c r="AP10" s="76" t="s">
        <v>135</v>
      </c>
      <c r="AQ10" s="76" t="s">
        <v>136</v>
      </c>
      <c r="AR10" s="77">
        <v>7.9000000000000006E-6</v>
      </c>
      <c r="AS10" s="76">
        <v>1.32</v>
      </c>
      <c r="AT10" s="76">
        <v>67</v>
      </c>
      <c r="AU10" s="76">
        <v>1908</v>
      </c>
      <c r="AV10" s="76">
        <v>378</v>
      </c>
      <c r="AW10" s="76">
        <v>14179</v>
      </c>
      <c r="AX10" s="77">
        <v>2.6300000000000001E-15</v>
      </c>
      <c r="AY10" s="77">
        <v>0.188</v>
      </c>
      <c r="AZ10" s="78">
        <v>1</v>
      </c>
    </row>
    <row r="11" spans="1:52" x14ac:dyDescent="0.25">
      <c r="A11" s="74">
        <v>8</v>
      </c>
      <c r="B11" s="76" t="s">
        <v>135</v>
      </c>
      <c r="C11" s="76" t="s">
        <v>136</v>
      </c>
      <c r="D11" s="77">
        <v>7.9000000000000006E-6</v>
      </c>
      <c r="E11" s="76">
        <v>1.32</v>
      </c>
      <c r="F11" s="76">
        <v>67</v>
      </c>
      <c r="G11" s="76">
        <v>1908</v>
      </c>
      <c r="H11" s="76">
        <v>378</v>
      </c>
      <c r="I11" s="76">
        <v>14179</v>
      </c>
      <c r="J11" s="77">
        <v>2.6300000000000001E-15</v>
      </c>
      <c r="K11" s="77">
        <v>0.188</v>
      </c>
      <c r="L11" s="78">
        <v>1</v>
      </c>
      <c r="N11" s="115">
        <v>8</v>
      </c>
      <c r="O11" s="116" t="s">
        <v>85</v>
      </c>
      <c r="P11" s="116" t="s">
        <v>86</v>
      </c>
      <c r="Q11" s="117">
        <v>5.8700000000000002E-2</v>
      </c>
      <c r="R11" s="118">
        <v>18.3</v>
      </c>
      <c r="S11" s="118">
        <v>2</v>
      </c>
      <c r="T11" s="118">
        <v>91</v>
      </c>
      <c r="U11" s="118">
        <v>17</v>
      </c>
      <c r="V11" s="118">
        <v>14179</v>
      </c>
      <c r="W11" s="117">
        <v>6.5199999999999998E-3</v>
      </c>
      <c r="X11" s="117">
        <v>0.17599999999999999</v>
      </c>
      <c r="Y11" s="119">
        <v>0.17599999999999999</v>
      </c>
      <c r="AA11" s="144">
        <v>8</v>
      </c>
      <c r="AB11" s="145" t="s">
        <v>105</v>
      </c>
      <c r="AC11" s="145" t="s">
        <v>106</v>
      </c>
      <c r="AD11" s="145">
        <v>1.5499999999999999E-3</v>
      </c>
      <c r="AE11" s="145">
        <v>2.89</v>
      </c>
      <c r="AF11" s="145">
        <v>11</v>
      </c>
      <c r="AG11" s="145">
        <v>1149</v>
      </c>
      <c r="AH11" s="145">
        <v>47</v>
      </c>
      <c r="AI11" s="145">
        <v>14179</v>
      </c>
      <c r="AJ11" s="146">
        <v>3.5700000000000002E-8</v>
      </c>
      <c r="AK11" s="145">
        <v>0.105</v>
      </c>
      <c r="AL11" s="147">
        <v>1</v>
      </c>
      <c r="AO11" s="75">
        <v>9</v>
      </c>
      <c r="AP11" s="76" t="s">
        <v>91</v>
      </c>
      <c r="AQ11" s="76" t="s">
        <v>92</v>
      </c>
      <c r="AR11" s="77">
        <v>9.6299999999999993E-6</v>
      </c>
      <c r="AS11" s="76">
        <v>2.15</v>
      </c>
      <c r="AT11" s="76">
        <v>68</v>
      </c>
      <c r="AU11" s="76">
        <v>1908</v>
      </c>
      <c r="AV11" s="76">
        <v>235</v>
      </c>
      <c r="AW11" s="76">
        <v>14179</v>
      </c>
      <c r="AX11" s="77">
        <v>1.0499999999999999E-15</v>
      </c>
      <c r="AY11" s="77">
        <v>0.84699999999999998</v>
      </c>
      <c r="AZ11" s="78">
        <v>1</v>
      </c>
    </row>
    <row r="12" spans="1:52" x14ac:dyDescent="0.25">
      <c r="A12" s="74">
        <v>9</v>
      </c>
      <c r="B12" s="76" t="s">
        <v>91</v>
      </c>
      <c r="C12" s="76" t="s">
        <v>92</v>
      </c>
      <c r="D12" s="77">
        <v>9.6299999999999993E-6</v>
      </c>
      <c r="E12" s="76">
        <v>2.15</v>
      </c>
      <c r="F12" s="76">
        <v>68</v>
      </c>
      <c r="G12" s="76">
        <v>1908</v>
      </c>
      <c r="H12" s="76">
        <v>235</v>
      </c>
      <c r="I12" s="76">
        <v>14179</v>
      </c>
      <c r="J12" s="77">
        <v>1.0499999999999999E-15</v>
      </c>
      <c r="K12" s="77">
        <v>0.84699999999999998</v>
      </c>
      <c r="L12" s="78">
        <v>1</v>
      </c>
      <c r="N12" s="115">
        <v>9</v>
      </c>
      <c r="O12" s="116" t="s">
        <v>87</v>
      </c>
      <c r="P12" s="116" t="s">
        <v>88</v>
      </c>
      <c r="Q12" s="117">
        <v>6.8699999999999997E-2</v>
      </c>
      <c r="R12" s="118">
        <v>4.42</v>
      </c>
      <c r="S12" s="118">
        <v>8</v>
      </c>
      <c r="T12" s="118">
        <v>91</v>
      </c>
      <c r="U12" s="118">
        <v>282</v>
      </c>
      <c r="V12" s="118">
        <v>14179</v>
      </c>
      <c r="W12" s="117">
        <v>5.4599999999999996E-3</v>
      </c>
      <c r="X12" s="117">
        <v>9.7100000000000006E-2</v>
      </c>
      <c r="Y12" s="119">
        <v>0.61199999999999999</v>
      </c>
      <c r="AA12" s="144">
        <v>9</v>
      </c>
      <c r="AB12" s="145" t="s">
        <v>119</v>
      </c>
      <c r="AC12" s="145" t="s">
        <v>120</v>
      </c>
      <c r="AD12" s="145">
        <v>1.6000000000000001E-3</v>
      </c>
      <c r="AE12" s="145">
        <v>1.71</v>
      </c>
      <c r="AF12" s="145">
        <v>47</v>
      </c>
      <c r="AG12" s="145">
        <v>1149</v>
      </c>
      <c r="AH12" s="145">
        <v>339</v>
      </c>
      <c r="AI12" s="145">
        <v>14179</v>
      </c>
      <c r="AJ12" s="146">
        <v>4.1199999999999998E-9</v>
      </c>
      <c r="AK12" s="145">
        <v>0.99199999999999999</v>
      </c>
      <c r="AL12" s="147">
        <v>1</v>
      </c>
      <c r="AO12" s="75">
        <v>10</v>
      </c>
      <c r="AP12" s="76" t="s">
        <v>117</v>
      </c>
      <c r="AQ12" s="76" t="s">
        <v>118</v>
      </c>
      <c r="AR12" s="77">
        <v>1.7399999999999999E-5</v>
      </c>
      <c r="AS12" s="76">
        <v>2.34</v>
      </c>
      <c r="AT12" s="76">
        <v>11</v>
      </c>
      <c r="AU12" s="76">
        <v>1908</v>
      </c>
      <c r="AV12" s="76">
        <v>35</v>
      </c>
      <c r="AW12" s="76">
        <v>14179</v>
      </c>
      <c r="AX12" s="77">
        <v>7.2600000000000004E-13</v>
      </c>
      <c r="AY12" s="77">
        <v>5.7099999999999998E-2</v>
      </c>
      <c r="AZ12" s="78">
        <v>0.127</v>
      </c>
    </row>
    <row r="13" spans="1:52" ht="15" thickBot="1" x14ac:dyDescent="0.3">
      <c r="A13" s="74">
        <v>10</v>
      </c>
      <c r="B13" s="76" t="s">
        <v>117</v>
      </c>
      <c r="C13" s="76" t="s">
        <v>118</v>
      </c>
      <c r="D13" s="77">
        <v>1.7399999999999999E-5</v>
      </c>
      <c r="E13" s="76">
        <v>2.34</v>
      </c>
      <c r="F13" s="76">
        <v>11</v>
      </c>
      <c r="G13" s="76">
        <v>1908</v>
      </c>
      <c r="H13" s="76">
        <v>35</v>
      </c>
      <c r="I13" s="76">
        <v>14179</v>
      </c>
      <c r="J13" s="77">
        <v>7.2600000000000004E-13</v>
      </c>
      <c r="K13" s="77">
        <v>5.7099999999999998E-2</v>
      </c>
      <c r="L13" s="78">
        <v>0.127</v>
      </c>
      <c r="N13" s="115">
        <v>10</v>
      </c>
      <c r="O13" s="116" t="s">
        <v>960</v>
      </c>
      <c r="P13" s="116" t="s">
        <v>961</v>
      </c>
      <c r="Q13" s="117">
        <v>6.9000000000000006E-2</v>
      </c>
      <c r="R13" s="118">
        <v>7.79</v>
      </c>
      <c r="S13" s="118">
        <v>2</v>
      </c>
      <c r="T13" s="118">
        <v>91</v>
      </c>
      <c r="U13" s="118">
        <v>40</v>
      </c>
      <c r="V13" s="118">
        <v>14179</v>
      </c>
      <c r="W13" s="117">
        <v>2.7199999999999998E-2</v>
      </c>
      <c r="X13" s="117">
        <v>0.11</v>
      </c>
      <c r="Y13" s="119">
        <v>0.11</v>
      </c>
      <c r="AA13" s="144">
        <v>10</v>
      </c>
      <c r="AB13" s="145" t="s">
        <v>283</v>
      </c>
      <c r="AC13" s="145" t="s">
        <v>284</v>
      </c>
      <c r="AD13" s="145">
        <v>1.6299999999999999E-3</v>
      </c>
      <c r="AE13" s="145">
        <v>3.67</v>
      </c>
      <c r="AF13" s="145">
        <v>11</v>
      </c>
      <c r="AG13" s="145">
        <v>1149</v>
      </c>
      <c r="AH13" s="145">
        <v>37</v>
      </c>
      <c r="AI13" s="145">
        <v>14179</v>
      </c>
      <c r="AJ13" s="146">
        <v>1.27E-8</v>
      </c>
      <c r="AK13" s="145">
        <v>0.34499999999999997</v>
      </c>
      <c r="AL13" s="147">
        <v>1</v>
      </c>
      <c r="AO13" s="82">
        <v>11</v>
      </c>
      <c r="AP13" s="83" t="s">
        <v>137</v>
      </c>
      <c r="AQ13" s="83" t="s">
        <v>138</v>
      </c>
      <c r="AR13" s="84">
        <v>2.9499999999999999E-5</v>
      </c>
      <c r="AS13" s="83">
        <v>3.1</v>
      </c>
      <c r="AT13" s="83">
        <v>40</v>
      </c>
      <c r="AU13" s="83">
        <v>1908</v>
      </c>
      <c r="AV13" s="83">
        <v>96</v>
      </c>
      <c r="AW13" s="83">
        <v>14179</v>
      </c>
      <c r="AX13" s="84">
        <v>1.2699999999999999E-13</v>
      </c>
      <c r="AY13" s="84">
        <v>0.34699999999999998</v>
      </c>
      <c r="AZ13" s="86">
        <v>0.57999999999999996</v>
      </c>
    </row>
    <row r="14" spans="1:52" x14ac:dyDescent="0.25">
      <c r="A14" s="74">
        <v>11</v>
      </c>
      <c r="B14" s="76" t="s">
        <v>137</v>
      </c>
      <c r="C14" s="76" t="s">
        <v>138</v>
      </c>
      <c r="D14" s="77">
        <v>2.9499999999999999E-5</v>
      </c>
      <c r="E14" s="76">
        <v>3.1</v>
      </c>
      <c r="F14" s="76">
        <v>40</v>
      </c>
      <c r="G14" s="76">
        <v>1908</v>
      </c>
      <c r="H14" s="76">
        <v>96</v>
      </c>
      <c r="I14" s="76">
        <v>14179</v>
      </c>
      <c r="J14" s="77">
        <v>1.2699999999999999E-13</v>
      </c>
      <c r="K14" s="77">
        <v>0.34699999999999998</v>
      </c>
      <c r="L14" s="78">
        <v>0.57999999999999996</v>
      </c>
      <c r="N14" s="115">
        <v>11</v>
      </c>
      <c r="O14" s="116" t="s">
        <v>962</v>
      </c>
      <c r="P14" s="116" t="s">
        <v>963</v>
      </c>
      <c r="Q14" s="117">
        <v>7.1400000000000005E-2</v>
      </c>
      <c r="R14" s="118">
        <v>6.23</v>
      </c>
      <c r="S14" s="118">
        <v>3</v>
      </c>
      <c r="T14" s="118">
        <v>91</v>
      </c>
      <c r="U14" s="118">
        <v>75</v>
      </c>
      <c r="V14" s="118">
        <v>14179</v>
      </c>
      <c r="W14" s="117">
        <v>3.9500000000000004E-3</v>
      </c>
      <c r="X14" s="117">
        <v>9.2299999999999993E-2</v>
      </c>
      <c r="Y14" s="119">
        <v>1</v>
      </c>
      <c r="AA14" s="6">
        <v>11</v>
      </c>
      <c r="AB14" s="2" t="s">
        <v>149</v>
      </c>
      <c r="AC14" s="2" t="s">
        <v>150</v>
      </c>
      <c r="AD14" s="2">
        <v>1.9300000000000001E-3</v>
      </c>
      <c r="AE14" s="2">
        <v>1.85</v>
      </c>
      <c r="AF14" s="2">
        <v>31</v>
      </c>
      <c r="AG14" s="2">
        <v>1149</v>
      </c>
      <c r="AH14" s="2">
        <v>207</v>
      </c>
      <c r="AI14" s="2">
        <v>14179</v>
      </c>
      <c r="AJ14" s="3">
        <v>2.3099999999999999E-6</v>
      </c>
      <c r="AK14" s="2">
        <v>5.57E-2</v>
      </c>
      <c r="AL14" s="139">
        <v>5.57E-2</v>
      </c>
    </row>
    <row r="15" spans="1:52" ht="15" thickBot="1" x14ac:dyDescent="0.3">
      <c r="A15" s="6">
        <v>12</v>
      </c>
      <c r="B15" s="2" t="s">
        <v>139</v>
      </c>
      <c r="C15" s="2" t="s">
        <v>140</v>
      </c>
      <c r="D15" s="3">
        <v>6.2500000000000001E-5</v>
      </c>
      <c r="E15" s="2">
        <v>1.46</v>
      </c>
      <c r="F15" s="2">
        <v>35</v>
      </c>
      <c r="G15" s="2">
        <v>1908</v>
      </c>
      <c r="H15" s="2">
        <v>178</v>
      </c>
      <c r="I15" s="2">
        <v>14179</v>
      </c>
      <c r="J15" s="3">
        <v>2.17E-11</v>
      </c>
      <c r="K15" s="3">
        <v>5.0700000000000002E-2</v>
      </c>
      <c r="L15" s="38">
        <v>0.222</v>
      </c>
      <c r="N15" s="115">
        <v>12</v>
      </c>
      <c r="O15" s="116" t="s">
        <v>964</v>
      </c>
      <c r="P15" s="116" t="s">
        <v>965</v>
      </c>
      <c r="Q15" s="117">
        <v>7.4200000000000002E-2</v>
      </c>
      <c r="R15" s="118">
        <v>3.06</v>
      </c>
      <c r="S15" s="118">
        <v>2</v>
      </c>
      <c r="T15" s="118">
        <v>91</v>
      </c>
      <c r="U15" s="118">
        <v>102</v>
      </c>
      <c r="V15" s="118">
        <v>14179</v>
      </c>
      <c r="W15" s="117">
        <v>0.63</v>
      </c>
      <c r="X15" s="117">
        <v>2.5499999999999998E-2</v>
      </c>
      <c r="Y15" s="119">
        <v>2.5499999999999998E-2</v>
      </c>
      <c r="AA15" s="6">
        <v>12</v>
      </c>
      <c r="AB15" s="2" t="s">
        <v>143</v>
      </c>
      <c r="AC15" s="2" t="s">
        <v>144</v>
      </c>
      <c r="AD15" s="2">
        <v>2.4599999999999999E-3</v>
      </c>
      <c r="AE15" s="2">
        <v>2.2799999999999998</v>
      </c>
      <c r="AF15" s="2">
        <v>31</v>
      </c>
      <c r="AG15" s="2">
        <v>1149</v>
      </c>
      <c r="AH15" s="2">
        <v>168</v>
      </c>
      <c r="AI15" s="2">
        <v>14179</v>
      </c>
      <c r="AJ15" s="3">
        <v>1.17E-5</v>
      </c>
      <c r="AK15" s="2">
        <v>1.2999999999999999E-2</v>
      </c>
      <c r="AL15" s="139">
        <v>9.7100000000000006E-2</v>
      </c>
      <c r="AO15" s="133" t="s">
        <v>1165</v>
      </c>
    </row>
    <row r="16" spans="1:52" x14ac:dyDescent="0.25">
      <c r="A16" s="6">
        <v>13</v>
      </c>
      <c r="B16" s="2" t="s">
        <v>141</v>
      </c>
      <c r="C16" s="2" t="s">
        <v>142</v>
      </c>
      <c r="D16" s="3">
        <v>6.8800000000000005E-5</v>
      </c>
      <c r="E16" s="2">
        <v>1.37</v>
      </c>
      <c r="F16" s="2">
        <v>7</v>
      </c>
      <c r="G16" s="2">
        <v>1908</v>
      </c>
      <c r="H16" s="2">
        <v>38</v>
      </c>
      <c r="I16" s="2">
        <v>14179</v>
      </c>
      <c r="J16" s="3">
        <v>4.1200000000000004E-6</v>
      </c>
      <c r="K16" s="3">
        <v>2.81E-4</v>
      </c>
      <c r="L16" s="38">
        <v>2.81E-4</v>
      </c>
      <c r="N16" s="115">
        <v>13</v>
      </c>
      <c r="O16" s="116" t="s">
        <v>89</v>
      </c>
      <c r="P16" s="116" t="s">
        <v>90</v>
      </c>
      <c r="Q16" s="117">
        <v>8.4599999999999995E-2</v>
      </c>
      <c r="R16" s="118">
        <v>9.9499999999999993</v>
      </c>
      <c r="S16" s="118">
        <v>3</v>
      </c>
      <c r="T16" s="118">
        <v>91</v>
      </c>
      <c r="U16" s="118">
        <v>47</v>
      </c>
      <c r="V16" s="118">
        <v>14179</v>
      </c>
      <c r="W16" s="117">
        <v>3.3999999999999998E-3</v>
      </c>
      <c r="X16" s="117">
        <v>0.17799999999999999</v>
      </c>
      <c r="Y16" s="119">
        <v>1</v>
      </c>
      <c r="AA16" s="6">
        <v>13</v>
      </c>
      <c r="AB16" s="2" t="s">
        <v>135</v>
      </c>
      <c r="AC16" s="2" t="s">
        <v>136</v>
      </c>
      <c r="AD16" s="2">
        <v>2.5799999999999998E-3</v>
      </c>
      <c r="AE16" s="2">
        <v>1.4</v>
      </c>
      <c r="AF16" s="2">
        <v>43</v>
      </c>
      <c r="AG16" s="2">
        <v>1149</v>
      </c>
      <c r="AH16" s="2">
        <v>378</v>
      </c>
      <c r="AI16" s="2">
        <v>14179</v>
      </c>
      <c r="AJ16" s="3">
        <v>8.6100000000000006E-5</v>
      </c>
      <c r="AK16" s="2">
        <v>8.5100000000000002E-3</v>
      </c>
      <c r="AL16" s="139">
        <v>2.3599999999999999E-2</v>
      </c>
      <c r="AO16" s="79" t="s">
        <v>69</v>
      </c>
      <c r="AP16" s="80" t="s">
        <v>70</v>
      </c>
      <c r="AQ16" s="80" t="s">
        <v>71</v>
      </c>
      <c r="AR16" s="80" t="s">
        <v>72</v>
      </c>
      <c r="AS16" s="80" t="s">
        <v>73</v>
      </c>
      <c r="AT16" s="80" t="s">
        <v>74</v>
      </c>
      <c r="AU16" s="80" t="s">
        <v>75</v>
      </c>
      <c r="AV16" s="80" t="s">
        <v>76</v>
      </c>
      <c r="AW16" s="80" t="s">
        <v>77</v>
      </c>
      <c r="AX16" s="80" t="s">
        <v>78</v>
      </c>
      <c r="AY16" s="80" t="s">
        <v>79</v>
      </c>
      <c r="AZ16" s="81" t="s">
        <v>80</v>
      </c>
    </row>
    <row r="17" spans="1:52" x14ac:dyDescent="0.25">
      <c r="A17" s="6">
        <v>14</v>
      </c>
      <c r="B17" s="2" t="s">
        <v>143</v>
      </c>
      <c r="C17" s="2" t="s">
        <v>144</v>
      </c>
      <c r="D17" s="3">
        <v>7.3200000000000004E-5</v>
      </c>
      <c r="E17" s="2">
        <v>1.95</v>
      </c>
      <c r="F17" s="2">
        <v>44</v>
      </c>
      <c r="G17" s="2">
        <v>1908</v>
      </c>
      <c r="H17" s="2">
        <v>168</v>
      </c>
      <c r="I17" s="2">
        <v>14179</v>
      </c>
      <c r="J17" s="3">
        <v>6.6599999999999999E-13</v>
      </c>
      <c r="K17" s="3">
        <v>0.58899999999999997</v>
      </c>
      <c r="L17" s="38">
        <v>1</v>
      </c>
      <c r="N17" s="115">
        <v>14</v>
      </c>
      <c r="O17" s="116" t="s">
        <v>91</v>
      </c>
      <c r="P17" s="116" t="s">
        <v>92</v>
      </c>
      <c r="Q17" s="117">
        <v>8.5000000000000006E-2</v>
      </c>
      <c r="R17" s="118">
        <v>1.99</v>
      </c>
      <c r="S17" s="118">
        <v>3</v>
      </c>
      <c r="T17" s="118">
        <v>91</v>
      </c>
      <c r="U17" s="118">
        <v>235</v>
      </c>
      <c r="V17" s="118">
        <v>14179</v>
      </c>
      <c r="W17" s="117">
        <v>1.1199999999999999E-3</v>
      </c>
      <c r="X17" s="117">
        <v>0.54600000000000004</v>
      </c>
      <c r="Y17" s="119">
        <v>1</v>
      </c>
      <c r="AA17" s="6">
        <v>14</v>
      </c>
      <c r="AB17" s="2" t="s">
        <v>125</v>
      </c>
      <c r="AC17" s="2" t="s">
        <v>126</v>
      </c>
      <c r="AD17" s="2">
        <v>2.6199999999999999E-3</v>
      </c>
      <c r="AE17" s="2">
        <v>4.1100000000000003</v>
      </c>
      <c r="AF17" s="2">
        <v>6</v>
      </c>
      <c r="AG17" s="2">
        <v>1149</v>
      </c>
      <c r="AH17" s="2">
        <v>18</v>
      </c>
      <c r="AI17" s="2">
        <v>14179</v>
      </c>
      <c r="AJ17" s="3">
        <v>1.81E-8</v>
      </c>
      <c r="AK17" s="2">
        <v>0.996</v>
      </c>
      <c r="AL17" s="139">
        <v>1</v>
      </c>
      <c r="AO17" s="128">
        <v>6</v>
      </c>
      <c r="AP17" s="129" t="s">
        <v>958</v>
      </c>
      <c r="AQ17" s="129" t="s">
        <v>959</v>
      </c>
      <c r="AR17" s="130">
        <v>2.5000000000000001E-2</v>
      </c>
      <c r="AS17" s="131">
        <v>12.1</v>
      </c>
      <c r="AT17" s="131">
        <v>6</v>
      </c>
      <c r="AU17" s="131">
        <v>91</v>
      </c>
      <c r="AV17" s="131">
        <v>77</v>
      </c>
      <c r="AW17" s="131">
        <v>14179</v>
      </c>
      <c r="AX17" s="130">
        <v>7.5099999999999996E-5</v>
      </c>
      <c r="AY17" s="130">
        <v>0.20799999999999999</v>
      </c>
      <c r="AZ17" s="132">
        <v>1</v>
      </c>
    </row>
    <row r="18" spans="1:52" ht="15" thickBot="1" x14ac:dyDescent="0.3">
      <c r="A18" s="6">
        <v>15</v>
      </c>
      <c r="B18" s="2" t="s">
        <v>145</v>
      </c>
      <c r="C18" s="2" t="s">
        <v>146</v>
      </c>
      <c r="D18" s="3">
        <v>1.56E-4</v>
      </c>
      <c r="E18" s="2">
        <v>1.57</v>
      </c>
      <c r="F18" s="2">
        <v>37</v>
      </c>
      <c r="G18" s="2">
        <v>1908</v>
      </c>
      <c r="H18" s="2">
        <v>175</v>
      </c>
      <c r="I18" s="2">
        <v>14179</v>
      </c>
      <c r="J18" s="3">
        <v>1.0899999999999999E-11</v>
      </c>
      <c r="K18" s="3">
        <v>0.35199999999999998</v>
      </c>
      <c r="L18" s="38">
        <v>1</v>
      </c>
      <c r="N18" s="115">
        <v>15</v>
      </c>
      <c r="O18" s="116" t="s">
        <v>93</v>
      </c>
      <c r="P18" s="116" t="s">
        <v>94</v>
      </c>
      <c r="Q18" s="117">
        <v>0.10100000000000001</v>
      </c>
      <c r="R18" s="118">
        <v>3.46</v>
      </c>
      <c r="S18" s="118">
        <v>3</v>
      </c>
      <c r="T18" s="118">
        <v>91</v>
      </c>
      <c r="U18" s="118">
        <v>135</v>
      </c>
      <c r="V18" s="118">
        <v>14179</v>
      </c>
      <c r="W18" s="117">
        <v>6.0200000000000002E-3</v>
      </c>
      <c r="X18" s="117">
        <v>0.17100000000000001</v>
      </c>
      <c r="Y18" s="119">
        <v>1</v>
      </c>
      <c r="AA18" s="6">
        <v>15</v>
      </c>
      <c r="AB18" s="2" t="s">
        <v>989</v>
      </c>
      <c r="AC18" s="2" t="s">
        <v>990</v>
      </c>
      <c r="AD18" s="2">
        <v>2.8E-3</v>
      </c>
      <c r="AE18" s="2">
        <v>1.76</v>
      </c>
      <c r="AF18" s="2">
        <v>3</v>
      </c>
      <c r="AG18" s="2">
        <v>1149</v>
      </c>
      <c r="AH18" s="2">
        <v>21</v>
      </c>
      <c r="AI18" s="2">
        <v>14179</v>
      </c>
      <c r="AJ18" s="3">
        <v>9.0699999999999996E-7</v>
      </c>
      <c r="AK18" s="2">
        <v>0.156</v>
      </c>
      <c r="AL18" s="139">
        <v>0.156</v>
      </c>
      <c r="AO18" s="134">
        <v>7</v>
      </c>
      <c r="AP18" s="135" t="s">
        <v>83</v>
      </c>
      <c r="AQ18" s="135" t="s">
        <v>84</v>
      </c>
      <c r="AR18" s="136">
        <v>4.2700000000000002E-2</v>
      </c>
      <c r="AS18" s="137">
        <v>4.3099999999999996</v>
      </c>
      <c r="AT18" s="137">
        <v>8</v>
      </c>
      <c r="AU18" s="137">
        <v>91</v>
      </c>
      <c r="AV18" s="137">
        <v>289</v>
      </c>
      <c r="AW18" s="137">
        <v>14179</v>
      </c>
      <c r="AX18" s="136">
        <v>2.1099999999999999E-3</v>
      </c>
      <c r="AY18" s="136">
        <v>0.192</v>
      </c>
      <c r="AZ18" s="138">
        <v>0.192</v>
      </c>
    </row>
    <row r="19" spans="1:52" x14ac:dyDescent="0.25">
      <c r="A19" s="6">
        <v>16</v>
      </c>
      <c r="B19" s="2" t="s">
        <v>147</v>
      </c>
      <c r="C19" s="2" t="s">
        <v>148</v>
      </c>
      <c r="D19" s="3">
        <v>1.76E-4</v>
      </c>
      <c r="E19" s="2">
        <v>2.97</v>
      </c>
      <c r="F19" s="2">
        <v>12</v>
      </c>
      <c r="G19" s="2">
        <v>1908</v>
      </c>
      <c r="H19" s="2">
        <v>30</v>
      </c>
      <c r="I19" s="2">
        <v>14179</v>
      </c>
      <c r="J19" s="3">
        <v>2.3199999999999999E-8</v>
      </c>
      <c r="K19" s="3">
        <v>1.5299999999999999E-2</v>
      </c>
      <c r="L19" s="38">
        <v>1.5299999999999999E-2</v>
      </c>
      <c r="N19" s="115">
        <v>16</v>
      </c>
      <c r="O19" s="116" t="s">
        <v>95</v>
      </c>
      <c r="P19" s="116" t="s">
        <v>96</v>
      </c>
      <c r="Q19" s="117">
        <v>0.10299999999999999</v>
      </c>
      <c r="R19" s="118">
        <v>10.7</v>
      </c>
      <c r="S19" s="118">
        <v>2</v>
      </c>
      <c r="T19" s="118">
        <v>91</v>
      </c>
      <c r="U19" s="118">
        <v>29</v>
      </c>
      <c r="V19" s="118">
        <v>14179</v>
      </c>
      <c r="W19" s="117">
        <v>2.47E-3</v>
      </c>
      <c r="X19" s="117">
        <v>0.44900000000000001</v>
      </c>
      <c r="Y19" s="119">
        <v>1</v>
      </c>
      <c r="AA19" s="6">
        <v>16</v>
      </c>
      <c r="AB19" s="2" t="s">
        <v>139</v>
      </c>
      <c r="AC19" s="2" t="s">
        <v>140</v>
      </c>
      <c r="AD19" s="2">
        <v>2.8300000000000001E-3</v>
      </c>
      <c r="AE19" s="2">
        <v>1.8</v>
      </c>
      <c r="AF19" s="2">
        <v>26</v>
      </c>
      <c r="AG19" s="2">
        <v>1149</v>
      </c>
      <c r="AH19" s="2">
        <v>178</v>
      </c>
      <c r="AI19" s="2">
        <v>14179</v>
      </c>
      <c r="AJ19" s="3">
        <v>2.8000000000000002E-7</v>
      </c>
      <c r="AK19" s="2">
        <v>8.0799999999999997E-2</v>
      </c>
      <c r="AL19" s="139">
        <v>1</v>
      </c>
    </row>
    <row r="20" spans="1:52" ht="15" thickBot="1" x14ac:dyDescent="0.3">
      <c r="A20" s="6">
        <v>17</v>
      </c>
      <c r="B20" s="2" t="s">
        <v>111</v>
      </c>
      <c r="C20" s="2" t="s">
        <v>112</v>
      </c>
      <c r="D20" s="3">
        <v>2.4800000000000001E-4</v>
      </c>
      <c r="E20" s="2">
        <v>1.96</v>
      </c>
      <c r="F20" s="2">
        <v>94</v>
      </c>
      <c r="G20" s="2">
        <v>1908</v>
      </c>
      <c r="H20" s="2">
        <v>357</v>
      </c>
      <c r="I20" s="2">
        <v>14179</v>
      </c>
      <c r="J20" s="3">
        <v>7.0899999999999996E-11</v>
      </c>
      <c r="K20" s="3">
        <v>0.216</v>
      </c>
      <c r="L20" s="38">
        <v>1</v>
      </c>
      <c r="N20" s="115">
        <v>17</v>
      </c>
      <c r="O20" s="116" t="s">
        <v>966</v>
      </c>
      <c r="P20" s="116" t="s">
        <v>967</v>
      </c>
      <c r="Q20" s="117">
        <v>0.124</v>
      </c>
      <c r="R20" s="118">
        <v>7.79</v>
      </c>
      <c r="S20" s="118">
        <v>4</v>
      </c>
      <c r="T20" s="118">
        <v>91</v>
      </c>
      <c r="U20" s="118">
        <v>80</v>
      </c>
      <c r="V20" s="118">
        <v>14179</v>
      </c>
      <c r="W20" s="117">
        <v>3.79E-3</v>
      </c>
      <c r="X20" s="117">
        <v>0.50900000000000001</v>
      </c>
      <c r="Y20" s="119">
        <v>1</v>
      </c>
      <c r="AA20" s="6">
        <v>17</v>
      </c>
      <c r="AB20" s="2" t="s">
        <v>203</v>
      </c>
      <c r="AC20" s="2" t="s">
        <v>204</v>
      </c>
      <c r="AD20" s="2">
        <v>2.8600000000000001E-3</v>
      </c>
      <c r="AE20" s="2">
        <v>2</v>
      </c>
      <c r="AF20" s="2">
        <v>24</v>
      </c>
      <c r="AG20" s="2">
        <v>1149</v>
      </c>
      <c r="AH20" s="2">
        <v>148</v>
      </c>
      <c r="AI20" s="2">
        <v>14179</v>
      </c>
      <c r="AJ20" s="3">
        <v>2.3699999999999999E-7</v>
      </c>
      <c r="AK20" s="2">
        <v>9.8799999999999999E-2</v>
      </c>
      <c r="AL20" s="139">
        <v>1</v>
      </c>
      <c r="AO20" s="133" t="s">
        <v>1166</v>
      </c>
    </row>
    <row r="21" spans="1:52" x14ac:dyDescent="0.25">
      <c r="A21" s="6">
        <v>18</v>
      </c>
      <c r="B21" s="2" t="s">
        <v>149</v>
      </c>
      <c r="C21" s="2" t="s">
        <v>150</v>
      </c>
      <c r="D21" s="3">
        <v>3.0400000000000002E-4</v>
      </c>
      <c r="E21" s="2">
        <v>1.97</v>
      </c>
      <c r="F21" s="2">
        <v>55</v>
      </c>
      <c r="G21" s="2">
        <v>1908</v>
      </c>
      <c r="H21" s="2">
        <v>207</v>
      </c>
      <c r="I21" s="2">
        <v>14179</v>
      </c>
      <c r="J21" s="3">
        <v>2.82E-11</v>
      </c>
      <c r="K21" s="3">
        <v>1</v>
      </c>
      <c r="L21" s="38">
        <v>1</v>
      </c>
      <c r="N21" s="115">
        <v>18</v>
      </c>
      <c r="O21" s="116" t="s">
        <v>97</v>
      </c>
      <c r="P21" s="116" t="s">
        <v>98</v>
      </c>
      <c r="Q21" s="117">
        <v>0.14599999999999999</v>
      </c>
      <c r="R21" s="118">
        <v>12.5</v>
      </c>
      <c r="S21" s="118">
        <v>2</v>
      </c>
      <c r="T21" s="118">
        <v>91</v>
      </c>
      <c r="U21" s="118">
        <v>25</v>
      </c>
      <c r="V21" s="118">
        <v>14179</v>
      </c>
      <c r="W21" s="117">
        <v>1.12E-2</v>
      </c>
      <c r="X21" s="117">
        <v>0.28100000000000003</v>
      </c>
      <c r="Y21" s="119">
        <v>1</v>
      </c>
      <c r="AA21" s="6">
        <v>18</v>
      </c>
      <c r="AB21" s="2" t="s">
        <v>133</v>
      </c>
      <c r="AC21" s="2" t="s">
        <v>134</v>
      </c>
      <c r="AD21" s="2">
        <v>3.63E-3</v>
      </c>
      <c r="AE21" s="2">
        <v>1.53</v>
      </c>
      <c r="AF21" s="2">
        <v>44</v>
      </c>
      <c r="AG21" s="2">
        <v>1149</v>
      </c>
      <c r="AH21" s="2">
        <v>356</v>
      </c>
      <c r="AI21" s="2">
        <v>14179</v>
      </c>
      <c r="AJ21" s="3">
        <v>1.8600000000000001E-5</v>
      </c>
      <c r="AK21" s="2">
        <v>1.61E-2</v>
      </c>
      <c r="AL21" s="139">
        <v>0.16</v>
      </c>
      <c r="AO21" s="141" t="s">
        <v>69</v>
      </c>
      <c r="AP21" s="142" t="s">
        <v>70</v>
      </c>
      <c r="AQ21" s="142" t="s">
        <v>71</v>
      </c>
      <c r="AR21" s="142" t="s">
        <v>72</v>
      </c>
      <c r="AS21" s="142" t="s">
        <v>73</v>
      </c>
      <c r="AT21" s="142" t="s">
        <v>74</v>
      </c>
      <c r="AU21" s="142" t="s">
        <v>75</v>
      </c>
      <c r="AV21" s="142" t="s">
        <v>76</v>
      </c>
      <c r="AW21" s="142" t="s">
        <v>77</v>
      </c>
      <c r="AX21" s="142" t="s">
        <v>78</v>
      </c>
      <c r="AY21" s="142" t="s">
        <v>79</v>
      </c>
      <c r="AZ21" s="143" t="s">
        <v>80</v>
      </c>
    </row>
    <row r="22" spans="1:52" x14ac:dyDescent="0.25">
      <c r="A22" s="6">
        <v>19</v>
      </c>
      <c r="B22" s="2" t="s">
        <v>151</v>
      </c>
      <c r="C22" s="2" t="s">
        <v>152</v>
      </c>
      <c r="D22" s="3">
        <v>3.4600000000000001E-4</v>
      </c>
      <c r="E22" s="2">
        <v>2.04</v>
      </c>
      <c r="F22" s="2">
        <v>11</v>
      </c>
      <c r="G22" s="2">
        <v>1908</v>
      </c>
      <c r="H22" s="2">
        <v>40</v>
      </c>
      <c r="I22" s="2">
        <v>14179</v>
      </c>
      <c r="J22" s="3">
        <v>6.2200000000000002E-11</v>
      </c>
      <c r="K22" s="3">
        <v>0.68100000000000005</v>
      </c>
      <c r="L22" s="38">
        <v>0.98</v>
      </c>
      <c r="N22" s="115">
        <v>19</v>
      </c>
      <c r="O22" s="116" t="s">
        <v>968</v>
      </c>
      <c r="P22" s="116" t="s">
        <v>969</v>
      </c>
      <c r="Q22" s="117">
        <v>0.15</v>
      </c>
      <c r="R22" s="118">
        <v>16.399999999999999</v>
      </c>
      <c r="S22" s="118">
        <v>2</v>
      </c>
      <c r="T22" s="118">
        <v>91</v>
      </c>
      <c r="U22" s="118">
        <v>19</v>
      </c>
      <c r="V22" s="118">
        <v>14179</v>
      </c>
      <c r="W22" s="117">
        <v>7.9399999999999991E-3</v>
      </c>
      <c r="X22" s="117">
        <v>0.42699999999999999</v>
      </c>
      <c r="Y22" s="119">
        <v>1</v>
      </c>
      <c r="AA22" s="6">
        <v>19</v>
      </c>
      <c r="AB22" s="2" t="s">
        <v>109</v>
      </c>
      <c r="AC22" s="2" t="s">
        <v>110</v>
      </c>
      <c r="AD22" s="2">
        <v>3.8E-3</v>
      </c>
      <c r="AE22" s="2">
        <v>2.2799999999999998</v>
      </c>
      <c r="AF22" s="2">
        <v>12</v>
      </c>
      <c r="AG22" s="2">
        <v>1149</v>
      </c>
      <c r="AH22" s="2">
        <v>65</v>
      </c>
      <c r="AI22" s="2">
        <v>14179</v>
      </c>
      <c r="AJ22" s="3">
        <v>3.9100000000000003E-3</v>
      </c>
      <c r="AK22" s="2">
        <v>3.7399999999999998E-3</v>
      </c>
      <c r="AL22" s="139">
        <v>3.7399999999999998E-3</v>
      </c>
      <c r="AO22" s="144">
        <v>1</v>
      </c>
      <c r="AP22" s="145" t="s">
        <v>129</v>
      </c>
      <c r="AQ22" s="145" t="s">
        <v>130</v>
      </c>
      <c r="AR22" s="145">
        <v>1.4899999999999999E-4</v>
      </c>
      <c r="AS22" s="145">
        <v>2.78</v>
      </c>
      <c r="AT22" s="145">
        <v>9</v>
      </c>
      <c r="AU22" s="145">
        <v>1149</v>
      </c>
      <c r="AV22" s="145">
        <v>40</v>
      </c>
      <c r="AW22" s="145">
        <v>14179</v>
      </c>
      <c r="AX22" s="146">
        <v>1.8400000000000001E-10</v>
      </c>
      <c r="AY22" s="145">
        <v>0.13500000000000001</v>
      </c>
      <c r="AZ22" s="147">
        <v>0.13300000000000001</v>
      </c>
    </row>
    <row r="23" spans="1:52" x14ac:dyDescent="0.25">
      <c r="A23" s="6">
        <v>20</v>
      </c>
      <c r="B23" s="2" t="s">
        <v>153</v>
      </c>
      <c r="C23" s="2" t="s">
        <v>154</v>
      </c>
      <c r="D23" s="3">
        <v>4.4999999999999999E-4</v>
      </c>
      <c r="E23" s="2">
        <v>2.81</v>
      </c>
      <c r="F23" s="2">
        <v>17</v>
      </c>
      <c r="G23" s="2">
        <v>1908</v>
      </c>
      <c r="H23" s="2">
        <v>45</v>
      </c>
      <c r="I23" s="2">
        <v>14179</v>
      </c>
      <c r="J23" s="3">
        <v>1.37E-6</v>
      </c>
      <c r="K23" s="3">
        <v>8.1600000000000006E-3</v>
      </c>
      <c r="L23" s="38">
        <v>8.1600000000000006E-3</v>
      </c>
      <c r="N23" s="115">
        <v>20</v>
      </c>
      <c r="O23" s="116" t="s">
        <v>99</v>
      </c>
      <c r="P23" s="116" t="s">
        <v>100</v>
      </c>
      <c r="Q23" s="117">
        <v>0.161</v>
      </c>
      <c r="R23" s="118">
        <v>16.399999999999999</v>
      </c>
      <c r="S23" s="118">
        <v>2</v>
      </c>
      <c r="T23" s="118">
        <v>91</v>
      </c>
      <c r="U23" s="118">
        <v>19</v>
      </c>
      <c r="V23" s="118">
        <v>14179</v>
      </c>
      <c r="W23" s="117">
        <v>1.7899999999999999E-2</v>
      </c>
      <c r="X23" s="117">
        <v>0.23300000000000001</v>
      </c>
      <c r="Y23" s="119">
        <v>1</v>
      </c>
      <c r="AA23" s="6">
        <v>20</v>
      </c>
      <c r="AB23" s="2" t="s">
        <v>991</v>
      </c>
      <c r="AC23" s="2" t="s">
        <v>992</v>
      </c>
      <c r="AD23" s="2">
        <v>3.9500000000000004E-3</v>
      </c>
      <c r="AE23" s="2">
        <v>1.76</v>
      </c>
      <c r="AF23" s="2">
        <v>5</v>
      </c>
      <c r="AG23" s="2">
        <v>1149</v>
      </c>
      <c r="AH23" s="2">
        <v>35</v>
      </c>
      <c r="AI23" s="2">
        <v>14179</v>
      </c>
      <c r="AJ23" s="3">
        <v>6.8500000000000005E-2</v>
      </c>
      <c r="AK23" s="2">
        <v>9.4899999999999997E-4</v>
      </c>
      <c r="AL23" s="139">
        <v>9.4899999999999997E-4</v>
      </c>
      <c r="AO23" s="144">
        <v>2</v>
      </c>
      <c r="AP23" s="145" t="s">
        <v>137</v>
      </c>
      <c r="AQ23" s="145" t="s">
        <v>138</v>
      </c>
      <c r="AR23" s="145">
        <v>1.7200000000000001E-4</v>
      </c>
      <c r="AS23" s="145">
        <v>2.83</v>
      </c>
      <c r="AT23" s="145">
        <v>22</v>
      </c>
      <c r="AU23" s="145">
        <v>1149</v>
      </c>
      <c r="AV23" s="145">
        <v>96</v>
      </c>
      <c r="AW23" s="145">
        <v>14179</v>
      </c>
      <c r="AX23" s="146">
        <v>7.9699999999999994E-12</v>
      </c>
      <c r="AY23" s="145">
        <v>0.64300000000000002</v>
      </c>
      <c r="AZ23" s="147">
        <v>1</v>
      </c>
    </row>
    <row r="24" spans="1:52" x14ac:dyDescent="0.25">
      <c r="A24" s="6">
        <v>21</v>
      </c>
      <c r="B24" s="2" t="s">
        <v>93</v>
      </c>
      <c r="C24" s="2" t="s">
        <v>94</v>
      </c>
      <c r="D24" s="3">
        <v>5.0699999999999996E-4</v>
      </c>
      <c r="E24" s="2">
        <v>1.82</v>
      </c>
      <c r="F24" s="2">
        <v>33</v>
      </c>
      <c r="G24" s="2">
        <v>1908</v>
      </c>
      <c r="H24" s="2">
        <v>135</v>
      </c>
      <c r="I24" s="2">
        <v>14179</v>
      </c>
      <c r="J24" s="3">
        <v>6.2000000000000003E-5</v>
      </c>
      <c r="K24" s="3">
        <v>2.0300000000000001E-3</v>
      </c>
      <c r="L24" s="38">
        <v>1.0399999999999999E-3</v>
      </c>
      <c r="N24" s="115">
        <v>21</v>
      </c>
      <c r="O24" s="116" t="s">
        <v>101</v>
      </c>
      <c r="P24" s="116" t="s">
        <v>102</v>
      </c>
      <c r="Q24" s="117">
        <v>0.16800000000000001</v>
      </c>
      <c r="R24" s="118">
        <v>4.8099999999999996</v>
      </c>
      <c r="S24" s="118">
        <v>5</v>
      </c>
      <c r="T24" s="118">
        <v>91</v>
      </c>
      <c r="U24" s="118">
        <v>162</v>
      </c>
      <c r="V24" s="118">
        <v>14179</v>
      </c>
      <c r="W24" s="117">
        <v>4.7800000000000004E-3</v>
      </c>
      <c r="X24" s="117">
        <v>1</v>
      </c>
      <c r="Y24" s="119">
        <v>1</v>
      </c>
      <c r="AA24" s="6">
        <v>21</v>
      </c>
      <c r="AB24" s="2" t="s">
        <v>245</v>
      </c>
      <c r="AC24" s="2" t="s">
        <v>246</v>
      </c>
      <c r="AD24" s="2">
        <v>4.7600000000000003E-3</v>
      </c>
      <c r="AE24" s="2">
        <v>2.37</v>
      </c>
      <c r="AF24" s="2">
        <v>5</v>
      </c>
      <c r="AG24" s="2">
        <v>1149</v>
      </c>
      <c r="AH24" s="2">
        <v>26</v>
      </c>
      <c r="AI24" s="2">
        <v>14179</v>
      </c>
      <c r="AJ24" s="3">
        <v>1.3199999999999999E-7</v>
      </c>
      <c r="AK24" s="2">
        <v>0.81599999999999995</v>
      </c>
      <c r="AL24" s="139">
        <v>1</v>
      </c>
      <c r="AO24" s="144">
        <v>3</v>
      </c>
      <c r="AP24" s="145" t="s">
        <v>145</v>
      </c>
      <c r="AQ24" s="145" t="s">
        <v>146</v>
      </c>
      <c r="AR24" s="145">
        <v>5.6800000000000004E-4</v>
      </c>
      <c r="AS24" s="145">
        <v>1.69</v>
      </c>
      <c r="AT24" s="145">
        <v>24</v>
      </c>
      <c r="AU24" s="145">
        <v>1149</v>
      </c>
      <c r="AV24" s="145">
        <v>175</v>
      </c>
      <c r="AW24" s="145">
        <v>14179</v>
      </c>
      <c r="AX24" s="146">
        <v>4.6900000000000003E-8</v>
      </c>
      <c r="AY24" s="145">
        <v>6.25E-2</v>
      </c>
      <c r="AZ24" s="147">
        <v>6.25E-2</v>
      </c>
    </row>
    <row r="25" spans="1:52" x14ac:dyDescent="0.25">
      <c r="A25" s="6">
        <v>22</v>
      </c>
      <c r="B25" s="2" t="s">
        <v>155</v>
      </c>
      <c r="C25" s="2" t="s">
        <v>156</v>
      </c>
      <c r="D25" s="3">
        <v>5.4500000000000002E-4</v>
      </c>
      <c r="E25" s="2">
        <v>1.56</v>
      </c>
      <c r="F25" s="2">
        <v>8</v>
      </c>
      <c r="G25" s="2">
        <v>1908</v>
      </c>
      <c r="H25" s="2">
        <v>38</v>
      </c>
      <c r="I25" s="2">
        <v>14179</v>
      </c>
      <c r="J25" s="3">
        <v>5.7200000000000001E-9</v>
      </c>
      <c r="K25" s="3">
        <v>2.8299999999999999E-2</v>
      </c>
      <c r="L25" s="38">
        <v>1</v>
      </c>
      <c r="N25" s="115">
        <v>22</v>
      </c>
      <c r="O25" s="116" t="s">
        <v>103</v>
      </c>
      <c r="P25" s="116" t="s">
        <v>104</v>
      </c>
      <c r="Q25" s="117">
        <v>0.17</v>
      </c>
      <c r="R25" s="118">
        <v>3.2</v>
      </c>
      <c r="S25" s="118">
        <v>7</v>
      </c>
      <c r="T25" s="118">
        <v>91</v>
      </c>
      <c r="U25" s="118">
        <v>341</v>
      </c>
      <c r="V25" s="118">
        <v>14179</v>
      </c>
      <c r="W25" s="117">
        <v>9.8300000000000002E-3</v>
      </c>
      <c r="X25" s="117">
        <v>0.499</v>
      </c>
      <c r="Y25" s="119">
        <v>1</v>
      </c>
      <c r="AA25" s="6">
        <v>22</v>
      </c>
      <c r="AB25" s="2" t="s">
        <v>215</v>
      </c>
      <c r="AC25" s="2" t="s">
        <v>216</v>
      </c>
      <c r="AD25" s="2">
        <v>5.28E-3</v>
      </c>
      <c r="AE25" s="2">
        <v>2.29</v>
      </c>
      <c r="AF25" s="2">
        <v>15</v>
      </c>
      <c r="AG25" s="2">
        <v>1149</v>
      </c>
      <c r="AH25" s="2">
        <v>81</v>
      </c>
      <c r="AI25" s="2">
        <v>14179</v>
      </c>
      <c r="AJ25" s="3">
        <v>2.0099999999999998E-6</v>
      </c>
      <c r="AK25" s="2">
        <v>7.3300000000000004E-2</v>
      </c>
      <c r="AL25" s="139">
        <v>1</v>
      </c>
      <c r="AO25" s="144">
        <v>4</v>
      </c>
      <c r="AP25" s="145" t="s">
        <v>87</v>
      </c>
      <c r="AQ25" s="145" t="s">
        <v>88</v>
      </c>
      <c r="AR25" s="145">
        <v>6.4300000000000002E-4</v>
      </c>
      <c r="AS25" s="145">
        <v>2.14</v>
      </c>
      <c r="AT25" s="145">
        <v>49</v>
      </c>
      <c r="AU25" s="145">
        <v>1149</v>
      </c>
      <c r="AV25" s="145">
        <v>282</v>
      </c>
      <c r="AW25" s="145">
        <v>14179</v>
      </c>
      <c r="AX25" s="146">
        <v>2.6700000000000001E-9</v>
      </c>
      <c r="AY25" s="145">
        <v>0.11600000000000001</v>
      </c>
      <c r="AZ25" s="147">
        <v>0.85699999999999998</v>
      </c>
    </row>
    <row r="26" spans="1:52" x14ac:dyDescent="0.25">
      <c r="A26" s="6">
        <v>23</v>
      </c>
      <c r="B26" s="2" t="s">
        <v>157</v>
      </c>
      <c r="C26" s="2" t="s">
        <v>158</v>
      </c>
      <c r="D26" s="3">
        <v>6.1799999999999995E-4</v>
      </c>
      <c r="E26" s="2">
        <v>2.91</v>
      </c>
      <c r="F26" s="2">
        <v>9</v>
      </c>
      <c r="G26" s="2">
        <v>1908</v>
      </c>
      <c r="H26" s="2">
        <v>23</v>
      </c>
      <c r="I26" s="2">
        <v>14179</v>
      </c>
      <c r="J26" s="3">
        <v>2.7699999999999999E-3</v>
      </c>
      <c r="K26" s="3">
        <v>2.92E-4</v>
      </c>
      <c r="L26" s="38">
        <v>2.92E-4</v>
      </c>
      <c r="N26" s="115">
        <v>23</v>
      </c>
      <c r="O26" s="116" t="s">
        <v>970</v>
      </c>
      <c r="P26" s="116" t="s">
        <v>971</v>
      </c>
      <c r="Q26" s="117">
        <v>0.17299999999999999</v>
      </c>
      <c r="R26" s="118">
        <v>14.8</v>
      </c>
      <c r="S26" s="118">
        <v>2</v>
      </c>
      <c r="T26" s="118">
        <v>91</v>
      </c>
      <c r="U26" s="118">
        <v>21</v>
      </c>
      <c r="V26" s="118">
        <v>14179</v>
      </c>
      <c r="W26" s="117">
        <v>1.4800000000000001E-2</v>
      </c>
      <c r="X26" s="117">
        <v>0.35199999999999998</v>
      </c>
      <c r="Y26" s="119">
        <v>1</v>
      </c>
      <c r="AA26" s="6">
        <v>23</v>
      </c>
      <c r="AB26" s="2" t="s">
        <v>181</v>
      </c>
      <c r="AC26" s="2" t="s">
        <v>182</v>
      </c>
      <c r="AD26" s="2">
        <v>5.5999999999999999E-3</v>
      </c>
      <c r="AE26" s="2">
        <v>1.73</v>
      </c>
      <c r="AF26" s="2">
        <v>15</v>
      </c>
      <c r="AG26" s="2">
        <v>1149</v>
      </c>
      <c r="AH26" s="2">
        <v>107</v>
      </c>
      <c r="AI26" s="2">
        <v>14179</v>
      </c>
      <c r="AJ26" s="3">
        <v>9.4199999999999996E-6</v>
      </c>
      <c r="AK26" s="2">
        <v>1.8599999999999998E-2</v>
      </c>
      <c r="AL26" s="139">
        <v>1</v>
      </c>
      <c r="AO26" s="144">
        <v>5</v>
      </c>
      <c r="AP26" s="145" t="s">
        <v>127</v>
      </c>
      <c r="AQ26" s="145" t="s">
        <v>128</v>
      </c>
      <c r="AR26" s="145">
        <v>6.8300000000000001E-4</v>
      </c>
      <c r="AS26" s="145">
        <v>1.33</v>
      </c>
      <c r="AT26" s="145">
        <v>10</v>
      </c>
      <c r="AU26" s="145">
        <v>1149</v>
      </c>
      <c r="AV26" s="145">
        <v>93</v>
      </c>
      <c r="AW26" s="145">
        <v>14179</v>
      </c>
      <c r="AX26" s="146">
        <v>3.4699999999999999E-10</v>
      </c>
      <c r="AY26" s="145">
        <v>0.92</v>
      </c>
      <c r="AZ26" s="147">
        <v>0.997</v>
      </c>
    </row>
    <row r="27" spans="1:52" x14ac:dyDescent="0.25">
      <c r="A27" s="6">
        <v>24</v>
      </c>
      <c r="B27" s="2" t="s">
        <v>159</v>
      </c>
      <c r="C27" s="2" t="s">
        <v>160</v>
      </c>
      <c r="D27" s="3">
        <v>6.6799999999999997E-4</v>
      </c>
      <c r="E27" s="2">
        <v>1.65</v>
      </c>
      <c r="F27" s="2">
        <v>6</v>
      </c>
      <c r="G27" s="2">
        <v>1908</v>
      </c>
      <c r="H27" s="2">
        <v>27</v>
      </c>
      <c r="I27" s="2">
        <v>14179</v>
      </c>
      <c r="J27" s="3">
        <v>2.6400000000000002E-4</v>
      </c>
      <c r="K27" s="3">
        <v>8.7200000000000003E-3</v>
      </c>
      <c r="L27" s="38">
        <v>1.2899999999999999E-4</v>
      </c>
      <c r="N27" s="115">
        <v>24</v>
      </c>
      <c r="O27" s="116" t="s">
        <v>105</v>
      </c>
      <c r="P27" s="116" t="s">
        <v>106</v>
      </c>
      <c r="Q27" s="117">
        <v>0.18</v>
      </c>
      <c r="R27" s="118">
        <v>6.63</v>
      </c>
      <c r="S27" s="118">
        <v>2</v>
      </c>
      <c r="T27" s="118">
        <v>91</v>
      </c>
      <c r="U27" s="118">
        <v>47</v>
      </c>
      <c r="V27" s="118">
        <v>14179</v>
      </c>
      <c r="W27" s="117">
        <v>8.4600000000000005E-3</v>
      </c>
      <c r="X27" s="117">
        <v>0.68799999999999994</v>
      </c>
      <c r="Y27" s="119">
        <v>1</v>
      </c>
      <c r="AA27" s="6">
        <v>24</v>
      </c>
      <c r="AB27" s="2" t="s">
        <v>217</v>
      </c>
      <c r="AC27" s="2" t="s">
        <v>218</v>
      </c>
      <c r="AD27" s="2">
        <v>7.6E-3</v>
      </c>
      <c r="AE27" s="2">
        <v>1.49</v>
      </c>
      <c r="AF27" s="2">
        <v>45</v>
      </c>
      <c r="AG27" s="2">
        <v>1149</v>
      </c>
      <c r="AH27" s="2">
        <v>373</v>
      </c>
      <c r="AI27" s="2">
        <v>14179</v>
      </c>
      <c r="AJ27" s="3">
        <v>3.14E-6</v>
      </c>
      <c r="AK27" s="2">
        <v>0.14000000000000001</v>
      </c>
      <c r="AL27" s="139">
        <v>1</v>
      </c>
      <c r="AO27" s="144">
        <v>6</v>
      </c>
      <c r="AP27" s="145" t="s">
        <v>131</v>
      </c>
      <c r="AQ27" s="145" t="s">
        <v>132</v>
      </c>
      <c r="AR27" s="145">
        <v>7.54E-4</v>
      </c>
      <c r="AS27" s="145">
        <v>2.8</v>
      </c>
      <c r="AT27" s="145">
        <v>5</v>
      </c>
      <c r="AU27" s="145">
        <v>1149</v>
      </c>
      <c r="AV27" s="145">
        <v>22</v>
      </c>
      <c r="AW27" s="145">
        <v>14179</v>
      </c>
      <c r="AX27" s="146">
        <v>5.0500000000000001E-10</v>
      </c>
      <c r="AY27" s="145">
        <v>0.92100000000000004</v>
      </c>
      <c r="AZ27" s="147">
        <v>0.92100000000000004</v>
      </c>
    </row>
    <row r="28" spans="1:52" x14ac:dyDescent="0.25">
      <c r="A28" s="6">
        <v>25</v>
      </c>
      <c r="B28" s="2" t="s">
        <v>161</v>
      </c>
      <c r="C28" s="2" t="s">
        <v>162</v>
      </c>
      <c r="D28" s="3">
        <v>7.8600000000000002E-4</v>
      </c>
      <c r="E28" s="2">
        <v>1.52</v>
      </c>
      <c r="F28" s="2">
        <v>16</v>
      </c>
      <c r="G28" s="2">
        <v>1908</v>
      </c>
      <c r="H28" s="2">
        <v>78</v>
      </c>
      <c r="I28" s="2">
        <v>14179</v>
      </c>
      <c r="J28" s="3">
        <v>5.9999999999999995E-8</v>
      </c>
      <c r="K28" s="3">
        <v>3.39E-2</v>
      </c>
      <c r="L28" s="38">
        <v>0.23899999999999999</v>
      </c>
      <c r="N28" s="115">
        <v>25</v>
      </c>
      <c r="O28" s="116" t="s">
        <v>972</v>
      </c>
      <c r="P28" s="116" t="s">
        <v>973</v>
      </c>
      <c r="Q28" s="117">
        <v>0.19</v>
      </c>
      <c r="R28" s="118">
        <v>6.77</v>
      </c>
      <c r="S28" s="118">
        <v>3</v>
      </c>
      <c r="T28" s="118">
        <v>91</v>
      </c>
      <c r="U28" s="118">
        <v>69</v>
      </c>
      <c r="V28" s="118">
        <v>14179</v>
      </c>
      <c r="W28" s="117">
        <v>9.9299999999999996E-3</v>
      </c>
      <c r="X28" s="117">
        <v>0.69099999999999995</v>
      </c>
      <c r="Y28" s="119">
        <v>1</v>
      </c>
      <c r="AA28" s="6">
        <v>25</v>
      </c>
      <c r="AB28" s="2" t="s">
        <v>993</v>
      </c>
      <c r="AC28" s="2" t="s">
        <v>994</v>
      </c>
      <c r="AD28" s="2">
        <v>8.5199999999999998E-3</v>
      </c>
      <c r="AE28" s="2">
        <v>1.54</v>
      </c>
      <c r="AF28" s="2">
        <v>9</v>
      </c>
      <c r="AG28" s="2">
        <v>1149</v>
      </c>
      <c r="AH28" s="2">
        <v>72</v>
      </c>
      <c r="AI28" s="2">
        <v>14179</v>
      </c>
      <c r="AJ28" s="3">
        <v>0.19800000000000001</v>
      </c>
      <c r="AK28" s="2">
        <v>1.7700000000000001E-3</v>
      </c>
      <c r="AL28" s="139">
        <v>1.7700000000000001E-3</v>
      </c>
      <c r="AO28" s="144">
        <v>7</v>
      </c>
      <c r="AP28" s="145" t="s">
        <v>91</v>
      </c>
      <c r="AQ28" s="145" t="s">
        <v>92</v>
      </c>
      <c r="AR28" s="145">
        <v>8.6899999999999998E-4</v>
      </c>
      <c r="AS28" s="145">
        <v>2.15</v>
      </c>
      <c r="AT28" s="145">
        <v>41</v>
      </c>
      <c r="AU28" s="145">
        <v>1149</v>
      </c>
      <c r="AV28" s="145">
        <v>235</v>
      </c>
      <c r="AW28" s="145">
        <v>14179</v>
      </c>
      <c r="AX28" s="146">
        <v>7.4600000000000001E-10</v>
      </c>
      <c r="AY28" s="145">
        <v>0.879</v>
      </c>
      <c r="AZ28" s="147">
        <v>1</v>
      </c>
    </row>
    <row r="29" spans="1:52" x14ac:dyDescent="0.25">
      <c r="A29" s="6">
        <v>26</v>
      </c>
      <c r="B29" s="2" t="s">
        <v>163</v>
      </c>
      <c r="C29" s="2" t="s">
        <v>164</v>
      </c>
      <c r="D29" s="3">
        <v>7.9000000000000001E-4</v>
      </c>
      <c r="E29" s="2">
        <v>1.1000000000000001</v>
      </c>
      <c r="F29" s="2">
        <v>4</v>
      </c>
      <c r="G29" s="2">
        <v>1908</v>
      </c>
      <c r="H29" s="2">
        <v>27</v>
      </c>
      <c r="I29" s="2">
        <v>14179</v>
      </c>
      <c r="J29" s="3">
        <v>9.2800000000000001E-4</v>
      </c>
      <c r="K29" s="3">
        <v>7.2800000000000002E-4</v>
      </c>
      <c r="L29" s="38">
        <v>7.2800000000000002E-4</v>
      </c>
      <c r="N29" s="115">
        <v>26</v>
      </c>
      <c r="O29" s="116" t="s">
        <v>107</v>
      </c>
      <c r="P29" s="116" t="s">
        <v>108</v>
      </c>
      <c r="Q29" s="117">
        <v>0.19400000000000001</v>
      </c>
      <c r="R29" s="118">
        <v>7.08</v>
      </c>
      <c r="S29" s="118">
        <v>2</v>
      </c>
      <c r="T29" s="118">
        <v>91</v>
      </c>
      <c r="U29" s="118">
        <v>44</v>
      </c>
      <c r="V29" s="118">
        <v>14179</v>
      </c>
      <c r="W29" s="117">
        <v>0.16400000000000001</v>
      </c>
      <c r="X29" s="117">
        <v>4.4200000000000003E-2</v>
      </c>
      <c r="Y29" s="119">
        <v>1</v>
      </c>
      <c r="AA29" s="6">
        <v>26</v>
      </c>
      <c r="AB29" s="2" t="s">
        <v>289</v>
      </c>
      <c r="AC29" s="2" t="s">
        <v>290</v>
      </c>
      <c r="AD29" s="2">
        <v>1.03E-2</v>
      </c>
      <c r="AE29" s="2">
        <v>1.91</v>
      </c>
      <c r="AF29" s="2">
        <v>15</v>
      </c>
      <c r="AG29" s="2">
        <v>1149</v>
      </c>
      <c r="AH29" s="2">
        <v>97</v>
      </c>
      <c r="AI29" s="2">
        <v>14179</v>
      </c>
      <c r="AJ29" s="3">
        <v>5.6599999999999999E-4</v>
      </c>
      <c r="AK29" s="2">
        <v>4.36E-2</v>
      </c>
      <c r="AL29" s="139">
        <v>4.36E-2</v>
      </c>
      <c r="AO29" s="144">
        <v>8</v>
      </c>
      <c r="AP29" s="145" t="s">
        <v>105</v>
      </c>
      <c r="AQ29" s="145" t="s">
        <v>106</v>
      </c>
      <c r="AR29" s="145">
        <v>1.5499999999999999E-3</v>
      </c>
      <c r="AS29" s="145">
        <v>2.89</v>
      </c>
      <c r="AT29" s="145">
        <v>11</v>
      </c>
      <c r="AU29" s="145">
        <v>1149</v>
      </c>
      <c r="AV29" s="145">
        <v>47</v>
      </c>
      <c r="AW29" s="145">
        <v>14179</v>
      </c>
      <c r="AX29" s="146">
        <v>3.5700000000000002E-8</v>
      </c>
      <c r="AY29" s="145">
        <v>0.105</v>
      </c>
      <c r="AZ29" s="147">
        <v>1</v>
      </c>
    </row>
    <row r="30" spans="1:52" x14ac:dyDescent="0.25">
      <c r="A30" s="6">
        <v>27</v>
      </c>
      <c r="B30" s="2" t="s">
        <v>165</v>
      </c>
      <c r="C30" s="2" t="s">
        <v>166</v>
      </c>
      <c r="D30" s="3">
        <v>8.0400000000000003E-4</v>
      </c>
      <c r="E30" s="2">
        <v>1.1100000000000001</v>
      </c>
      <c r="F30" s="2">
        <v>6</v>
      </c>
      <c r="G30" s="2">
        <v>1908</v>
      </c>
      <c r="H30" s="2">
        <v>40</v>
      </c>
      <c r="I30" s="2">
        <v>14179</v>
      </c>
      <c r="J30" s="3">
        <v>0.107</v>
      </c>
      <c r="K30" s="3">
        <v>1.83E-4</v>
      </c>
      <c r="L30" s="38">
        <v>2.6699999999999998E-5</v>
      </c>
      <c r="N30" s="115">
        <v>27</v>
      </c>
      <c r="O30" s="116" t="s">
        <v>974</v>
      </c>
      <c r="P30" s="116" t="s">
        <v>975</v>
      </c>
      <c r="Q30" s="117">
        <v>0.215</v>
      </c>
      <c r="R30" s="118">
        <v>18.3</v>
      </c>
      <c r="S30" s="118">
        <v>2</v>
      </c>
      <c r="T30" s="118">
        <v>91</v>
      </c>
      <c r="U30" s="118">
        <v>17</v>
      </c>
      <c r="V30" s="118">
        <v>14179</v>
      </c>
      <c r="W30" s="117">
        <v>1.3899999999999999E-2</v>
      </c>
      <c r="X30" s="117">
        <v>0.71499999999999997</v>
      </c>
      <c r="Y30" s="119">
        <v>1</v>
      </c>
      <c r="AA30" s="6">
        <v>27</v>
      </c>
      <c r="AB30" s="2" t="s">
        <v>341</v>
      </c>
      <c r="AC30" s="2" t="s">
        <v>342</v>
      </c>
      <c r="AD30" s="2">
        <v>1.24E-2</v>
      </c>
      <c r="AE30" s="2">
        <v>2.31</v>
      </c>
      <c r="AF30" s="2">
        <v>17</v>
      </c>
      <c r="AG30" s="2">
        <v>1149</v>
      </c>
      <c r="AH30" s="2">
        <v>91</v>
      </c>
      <c r="AI30" s="2">
        <v>14179</v>
      </c>
      <c r="AJ30" s="3">
        <v>3.5899999999999999E-3</v>
      </c>
      <c r="AK30" s="2">
        <v>6.5700000000000003E-3</v>
      </c>
      <c r="AL30" s="139">
        <v>8.1000000000000003E-2</v>
      </c>
      <c r="AO30" s="144">
        <v>9</v>
      </c>
      <c r="AP30" s="145" t="s">
        <v>119</v>
      </c>
      <c r="AQ30" s="145" t="s">
        <v>120</v>
      </c>
      <c r="AR30" s="145">
        <v>1.6000000000000001E-3</v>
      </c>
      <c r="AS30" s="145">
        <v>1.71</v>
      </c>
      <c r="AT30" s="145">
        <v>47</v>
      </c>
      <c r="AU30" s="145">
        <v>1149</v>
      </c>
      <c r="AV30" s="145">
        <v>339</v>
      </c>
      <c r="AW30" s="145">
        <v>14179</v>
      </c>
      <c r="AX30" s="146">
        <v>4.1199999999999998E-9</v>
      </c>
      <c r="AY30" s="145">
        <v>0.99199999999999999</v>
      </c>
      <c r="AZ30" s="147">
        <v>1</v>
      </c>
    </row>
    <row r="31" spans="1:52" ht="15" thickBot="1" x14ac:dyDescent="0.3">
      <c r="A31" s="6">
        <v>28</v>
      </c>
      <c r="B31" s="2" t="s">
        <v>167</v>
      </c>
      <c r="C31" s="2" t="s">
        <v>168</v>
      </c>
      <c r="D31" s="3">
        <v>8.8900000000000003E-4</v>
      </c>
      <c r="E31" s="2">
        <v>2.09</v>
      </c>
      <c r="F31" s="2">
        <v>9</v>
      </c>
      <c r="G31" s="2">
        <v>1908</v>
      </c>
      <c r="H31" s="2">
        <v>32</v>
      </c>
      <c r="I31" s="2">
        <v>14179</v>
      </c>
      <c r="J31" s="3">
        <v>5.6800000000000002E-9</v>
      </c>
      <c r="K31" s="3">
        <v>0.35199999999999998</v>
      </c>
      <c r="L31" s="38">
        <v>0.35199999999999998</v>
      </c>
      <c r="N31" s="115">
        <v>28</v>
      </c>
      <c r="O31" s="116" t="s">
        <v>976</v>
      </c>
      <c r="P31" s="116" t="s">
        <v>977</v>
      </c>
      <c r="Q31" s="117">
        <v>0.224</v>
      </c>
      <c r="R31" s="118">
        <v>4.72</v>
      </c>
      <c r="S31" s="118">
        <v>2</v>
      </c>
      <c r="T31" s="118">
        <v>91</v>
      </c>
      <c r="U31" s="118">
        <v>66</v>
      </c>
      <c r="V31" s="118">
        <v>14179</v>
      </c>
      <c r="W31" s="117">
        <v>2.98E-2</v>
      </c>
      <c r="X31" s="117">
        <v>0.376</v>
      </c>
      <c r="Y31" s="119">
        <v>1</v>
      </c>
      <c r="AA31" s="6">
        <v>28</v>
      </c>
      <c r="AB31" s="2" t="s">
        <v>183</v>
      </c>
      <c r="AC31" s="2" t="s">
        <v>184</v>
      </c>
      <c r="AD31" s="2">
        <v>1.26E-2</v>
      </c>
      <c r="AE31" s="2">
        <v>3.8</v>
      </c>
      <c r="AF31" s="2">
        <v>8</v>
      </c>
      <c r="AG31" s="2">
        <v>1149</v>
      </c>
      <c r="AH31" s="2">
        <v>26</v>
      </c>
      <c r="AI31" s="2">
        <v>14179</v>
      </c>
      <c r="AJ31" s="3">
        <v>2.0200000000000001E-6</v>
      </c>
      <c r="AK31" s="2">
        <v>0.995</v>
      </c>
      <c r="AL31" s="139">
        <v>1</v>
      </c>
      <c r="AO31" s="148">
        <v>10</v>
      </c>
      <c r="AP31" s="149" t="s">
        <v>283</v>
      </c>
      <c r="AQ31" s="149" t="s">
        <v>284</v>
      </c>
      <c r="AR31" s="149">
        <v>1.6299999999999999E-3</v>
      </c>
      <c r="AS31" s="149">
        <v>3.67</v>
      </c>
      <c r="AT31" s="149">
        <v>11</v>
      </c>
      <c r="AU31" s="149">
        <v>1149</v>
      </c>
      <c r="AV31" s="149">
        <v>37</v>
      </c>
      <c r="AW31" s="149">
        <v>14179</v>
      </c>
      <c r="AX31" s="150">
        <v>1.27E-8</v>
      </c>
      <c r="AY31" s="149">
        <v>0.34499999999999997</v>
      </c>
      <c r="AZ31" s="151">
        <v>1</v>
      </c>
    </row>
    <row r="32" spans="1:52" x14ac:dyDescent="0.25">
      <c r="A32" s="6">
        <v>29</v>
      </c>
      <c r="B32" s="2" t="s">
        <v>87</v>
      </c>
      <c r="C32" s="2" t="s">
        <v>88</v>
      </c>
      <c r="D32" s="3">
        <v>1.01E-3</v>
      </c>
      <c r="E32" s="2">
        <v>1.79</v>
      </c>
      <c r="F32" s="2">
        <v>68</v>
      </c>
      <c r="G32" s="2">
        <v>1908</v>
      </c>
      <c r="H32" s="2">
        <v>282</v>
      </c>
      <c r="I32" s="2">
        <v>14179</v>
      </c>
      <c r="J32" s="3">
        <v>3.0699999999999997E-8</v>
      </c>
      <c r="K32" s="3">
        <v>3.3700000000000001E-2</v>
      </c>
      <c r="L32" s="38">
        <v>1</v>
      </c>
      <c r="N32" s="115">
        <v>29</v>
      </c>
      <c r="O32" s="116" t="s">
        <v>978</v>
      </c>
      <c r="P32" s="116" t="s">
        <v>979</v>
      </c>
      <c r="Q32" s="117">
        <v>0.22900000000000001</v>
      </c>
      <c r="R32" s="118">
        <v>3.9</v>
      </c>
      <c r="S32" s="118">
        <v>2</v>
      </c>
      <c r="T32" s="118">
        <v>91</v>
      </c>
      <c r="U32" s="118">
        <v>80</v>
      </c>
      <c r="V32" s="118">
        <v>14179</v>
      </c>
      <c r="W32" s="117">
        <v>2.8299999999999999E-2</v>
      </c>
      <c r="X32" s="117">
        <v>0.42399999999999999</v>
      </c>
      <c r="Y32" s="119">
        <v>1</v>
      </c>
      <c r="AA32" s="6">
        <v>29</v>
      </c>
      <c r="AB32" s="2" t="s">
        <v>995</v>
      </c>
      <c r="AC32" s="2" t="s">
        <v>996</v>
      </c>
      <c r="AD32" s="2">
        <v>1.41E-2</v>
      </c>
      <c r="AE32" s="2">
        <v>1.08</v>
      </c>
      <c r="AF32" s="2">
        <v>5</v>
      </c>
      <c r="AG32" s="2">
        <v>1149</v>
      </c>
      <c r="AH32" s="2">
        <v>57</v>
      </c>
      <c r="AI32" s="2">
        <v>14179</v>
      </c>
      <c r="AJ32" s="3">
        <v>0.69699999999999995</v>
      </c>
      <c r="AK32" s="2">
        <v>2E-3</v>
      </c>
      <c r="AL32" s="139">
        <v>2E-3</v>
      </c>
    </row>
    <row r="33" spans="1:38" x14ac:dyDescent="0.25">
      <c r="A33" s="6">
        <v>30</v>
      </c>
      <c r="B33" s="2" t="s">
        <v>169</v>
      </c>
      <c r="C33" s="2" t="s">
        <v>170</v>
      </c>
      <c r="D33" s="3">
        <v>1.01E-3</v>
      </c>
      <c r="E33" s="2">
        <v>1.71</v>
      </c>
      <c r="F33" s="2">
        <v>6</v>
      </c>
      <c r="G33" s="2">
        <v>1908</v>
      </c>
      <c r="H33" s="2">
        <v>26</v>
      </c>
      <c r="I33" s="2">
        <v>14179</v>
      </c>
      <c r="J33" s="3">
        <v>9.7200000000000003E-9</v>
      </c>
      <c r="K33" s="3">
        <v>0.107</v>
      </c>
      <c r="L33" s="38">
        <v>1</v>
      </c>
      <c r="N33" s="115">
        <v>30</v>
      </c>
      <c r="O33" s="116" t="s">
        <v>980</v>
      </c>
      <c r="P33" s="116" t="s">
        <v>981</v>
      </c>
      <c r="Q33" s="117">
        <v>0.252</v>
      </c>
      <c r="R33" s="118">
        <v>5.99</v>
      </c>
      <c r="S33" s="118">
        <v>2</v>
      </c>
      <c r="T33" s="118">
        <v>91</v>
      </c>
      <c r="U33" s="118">
        <v>52</v>
      </c>
      <c r="V33" s="118">
        <v>14179</v>
      </c>
      <c r="W33" s="117">
        <v>4.9500000000000002E-2</v>
      </c>
      <c r="X33" s="117">
        <v>0.32500000000000001</v>
      </c>
      <c r="Y33" s="119">
        <v>1</v>
      </c>
      <c r="AA33" s="6">
        <v>30</v>
      </c>
      <c r="AB33" s="2" t="s">
        <v>159</v>
      </c>
      <c r="AC33" s="2" t="s">
        <v>160</v>
      </c>
      <c r="AD33" s="2">
        <v>1.4200000000000001E-2</v>
      </c>
      <c r="AE33" s="2">
        <v>3.2</v>
      </c>
      <c r="AF33" s="2">
        <v>7</v>
      </c>
      <c r="AG33" s="2">
        <v>1149</v>
      </c>
      <c r="AH33" s="2">
        <v>27</v>
      </c>
      <c r="AI33" s="2">
        <v>14179</v>
      </c>
      <c r="AJ33" s="3">
        <v>7.2200000000000003E-6</v>
      </c>
      <c r="AK33" s="2">
        <v>0.39800000000000002</v>
      </c>
      <c r="AL33" s="139">
        <v>1</v>
      </c>
    </row>
    <row r="34" spans="1:38" x14ac:dyDescent="0.25">
      <c r="A34" s="6">
        <v>31</v>
      </c>
      <c r="B34" s="2" t="s">
        <v>171</v>
      </c>
      <c r="C34" s="2" t="s">
        <v>172</v>
      </c>
      <c r="D34" s="3">
        <v>1.1100000000000001E-3</v>
      </c>
      <c r="E34" s="2">
        <v>1.8</v>
      </c>
      <c r="F34" s="2">
        <v>15</v>
      </c>
      <c r="G34" s="2">
        <v>1908</v>
      </c>
      <c r="H34" s="2">
        <v>62</v>
      </c>
      <c r="I34" s="2">
        <v>14179</v>
      </c>
      <c r="J34" s="3">
        <v>3.1E-9</v>
      </c>
      <c r="K34" s="3">
        <v>0.439</v>
      </c>
      <c r="L34" s="38">
        <v>1</v>
      </c>
      <c r="N34" s="115">
        <v>31</v>
      </c>
      <c r="O34" s="116" t="s">
        <v>982</v>
      </c>
      <c r="P34" s="116" t="s">
        <v>983</v>
      </c>
      <c r="Q34" s="117">
        <v>0.25900000000000001</v>
      </c>
      <c r="R34" s="118">
        <v>2.2799999999999998</v>
      </c>
      <c r="S34" s="118">
        <v>7</v>
      </c>
      <c r="T34" s="118">
        <v>91</v>
      </c>
      <c r="U34" s="118">
        <v>479</v>
      </c>
      <c r="V34" s="118">
        <v>14179</v>
      </c>
      <c r="W34" s="117">
        <v>0.45700000000000002</v>
      </c>
      <c r="X34" s="117">
        <v>3.7999999999999999E-2</v>
      </c>
      <c r="Y34" s="119">
        <v>1</v>
      </c>
      <c r="AA34" s="6">
        <v>31</v>
      </c>
      <c r="AB34" s="2" t="s">
        <v>997</v>
      </c>
      <c r="AC34" s="2" t="s">
        <v>998</v>
      </c>
      <c r="AD34" s="2">
        <v>1.44E-2</v>
      </c>
      <c r="AE34" s="2">
        <v>4.9400000000000004</v>
      </c>
      <c r="AF34" s="2">
        <v>6</v>
      </c>
      <c r="AG34" s="2">
        <v>1149</v>
      </c>
      <c r="AH34" s="2">
        <v>15</v>
      </c>
      <c r="AI34" s="2">
        <v>14179</v>
      </c>
      <c r="AJ34" s="3">
        <v>5.5700000000000003E-3</v>
      </c>
      <c r="AK34" s="2">
        <v>1</v>
      </c>
      <c r="AL34" s="139">
        <v>5.3200000000000003E-4</v>
      </c>
    </row>
    <row r="35" spans="1:38" x14ac:dyDescent="0.25">
      <c r="A35" s="6">
        <v>32</v>
      </c>
      <c r="B35" s="2" t="s">
        <v>173</v>
      </c>
      <c r="C35" s="2" t="s">
        <v>174</v>
      </c>
      <c r="D35" s="3">
        <v>1.1800000000000001E-3</v>
      </c>
      <c r="E35" s="2">
        <v>3.41</v>
      </c>
      <c r="F35" s="2">
        <v>17</v>
      </c>
      <c r="G35" s="2">
        <v>1908</v>
      </c>
      <c r="H35" s="2">
        <v>37</v>
      </c>
      <c r="I35" s="2">
        <v>14179</v>
      </c>
      <c r="J35" s="3">
        <v>1.3200000000000001E-6</v>
      </c>
      <c r="K35" s="3">
        <v>3.5099999999999999E-2</v>
      </c>
      <c r="L35" s="38">
        <v>3.5099999999999999E-2</v>
      </c>
      <c r="N35" s="115">
        <v>32</v>
      </c>
      <c r="O35" s="116" t="s">
        <v>984</v>
      </c>
      <c r="P35" s="116" t="s">
        <v>985</v>
      </c>
      <c r="Q35" s="117">
        <v>0.27300000000000002</v>
      </c>
      <c r="R35" s="118">
        <v>6.93</v>
      </c>
      <c r="S35" s="118">
        <v>2</v>
      </c>
      <c r="T35" s="118">
        <v>91</v>
      </c>
      <c r="U35" s="118">
        <v>45</v>
      </c>
      <c r="V35" s="118">
        <v>14179</v>
      </c>
      <c r="W35" s="117">
        <v>3.39E-2</v>
      </c>
      <c r="X35" s="117">
        <v>0.60799999999999998</v>
      </c>
      <c r="Y35" s="119">
        <v>0.98599999999999999</v>
      </c>
      <c r="AA35" s="6">
        <v>32</v>
      </c>
      <c r="AB35" s="2" t="s">
        <v>187</v>
      </c>
      <c r="AC35" s="2" t="s">
        <v>188</v>
      </c>
      <c r="AD35" s="2">
        <v>1.4500000000000001E-2</v>
      </c>
      <c r="AE35" s="2">
        <v>2.4700000000000002</v>
      </c>
      <c r="AF35" s="2">
        <v>4</v>
      </c>
      <c r="AG35" s="2">
        <v>1149</v>
      </c>
      <c r="AH35" s="2">
        <v>20</v>
      </c>
      <c r="AI35" s="2">
        <v>14179</v>
      </c>
      <c r="AJ35" s="3">
        <v>1.36E-5</v>
      </c>
      <c r="AK35" s="2">
        <v>0.224</v>
      </c>
      <c r="AL35" s="139">
        <v>1</v>
      </c>
    </row>
    <row r="36" spans="1:38" x14ac:dyDescent="0.25">
      <c r="A36" s="6">
        <v>33</v>
      </c>
      <c r="B36" s="2" t="s">
        <v>175</v>
      </c>
      <c r="C36" s="2" t="s">
        <v>176</v>
      </c>
      <c r="D36" s="3">
        <v>1.1999999999999999E-3</v>
      </c>
      <c r="E36" s="2">
        <v>1.65</v>
      </c>
      <c r="F36" s="2">
        <v>8</v>
      </c>
      <c r="G36" s="2">
        <v>1908</v>
      </c>
      <c r="H36" s="2">
        <v>36</v>
      </c>
      <c r="I36" s="2">
        <v>14179</v>
      </c>
      <c r="J36" s="3">
        <v>0.10199999999999999</v>
      </c>
      <c r="K36" s="3">
        <v>8.8999999999999995E-4</v>
      </c>
      <c r="L36" s="38">
        <v>1.91E-5</v>
      </c>
      <c r="N36" s="115">
        <v>33</v>
      </c>
      <c r="O36" s="116" t="s">
        <v>109</v>
      </c>
      <c r="P36" s="116" t="s">
        <v>110</v>
      </c>
      <c r="Q36" s="117">
        <v>0.27500000000000002</v>
      </c>
      <c r="R36" s="118">
        <v>7.19</v>
      </c>
      <c r="S36" s="118">
        <v>3</v>
      </c>
      <c r="T36" s="118">
        <v>91</v>
      </c>
      <c r="U36" s="118">
        <v>65</v>
      </c>
      <c r="V36" s="118">
        <v>14179</v>
      </c>
      <c r="W36" s="117">
        <v>4.3099999999999999E-2</v>
      </c>
      <c r="X36" s="117">
        <v>0.48299999999999998</v>
      </c>
      <c r="Y36" s="119">
        <v>1</v>
      </c>
      <c r="AA36" s="6">
        <v>33</v>
      </c>
      <c r="AB36" s="2" t="s">
        <v>101</v>
      </c>
      <c r="AC36" s="2" t="s">
        <v>102</v>
      </c>
      <c r="AD36" s="2">
        <v>1.4999999999999999E-2</v>
      </c>
      <c r="AE36" s="2">
        <v>2.29</v>
      </c>
      <c r="AF36" s="2">
        <v>30</v>
      </c>
      <c r="AG36" s="2">
        <v>1149</v>
      </c>
      <c r="AH36" s="2">
        <v>162</v>
      </c>
      <c r="AI36" s="2">
        <v>14179</v>
      </c>
      <c r="AJ36" s="3">
        <v>1.5099999999999999E-5</v>
      </c>
      <c r="AK36" s="2">
        <v>0.224</v>
      </c>
      <c r="AL36" s="139">
        <v>1</v>
      </c>
    </row>
    <row r="37" spans="1:38" x14ac:dyDescent="0.25">
      <c r="A37" s="6">
        <v>34</v>
      </c>
      <c r="B37" s="2" t="s">
        <v>119</v>
      </c>
      <c r="C37" s="2" t="s">
        <v>120</v>
      </c>
      <c r="D37" s="3">
        <v>1.25E-3</v>
      </c>
      <c r="E37" s="2">
        <v>1.67</v>
      </c>
      <c r="F37" s="2">
        <v>76</v>
      </c>
      <c r="G37" s="2">
        <v>1908</v>
      </c>
      <c r="H37" s="2">
        <v>339</v>
      </c>
      <c r="I37" s="2">
        <v>14179</v>
      </c>
      <c r="J37" s="3">
        <v>3.8000000000000001E-9</v>
      </c>
      <c r="K37" s="3">
        <v>0.51500000000000001</v>
      </c>
      <c r="L37" s="38">
        <v>1</v>
      </c>
      <c r="N37" s="115">
        <v>34</v>
      </c>
      <c r="O37" s="116" t="s">
        <v>111</v>
      </c>
      <c r="P37" s="116" t="s">
        <v>112</v>
      </c>
      <c r="Q37" s="117">
        <v>0.27900000000000003</v>
      </c>
      <c r="R37" s="118">
        <v>2.62</v>
      </c>
      <c r="S37" s="118">
        <v>6</v>
      </c>
      <c r="T37" s="118">
        <v>91</v>
      </c>
      <c r="U37" s="118">
        <v>357</v>
      </c>
      <c r="V37" s="118">
        <v>14179</v>
      </c>
      <c r="W37" s="117">
        <v>4.8800000000000003E-2</v>
      </c>
      <c r="X37" s="117">
        <v>0.44500000000000001</v>
      </c>
      <c r="Y37" s="119">
        <v>1</v>
      </c>
      <c r="AA37" s="6">
        <v>34</v>
      </c>
      <c r="AB37" s="2" t="s">
        <v>81</v>
      </c>
      <c r="AC37" s="2" t="s">
        <v>82</v>
      </c>
      <c r="AD37" s="2">
        <v>1.55E-2</v>
      </c>
      <c r="AE37" s="2">
        <v>2.67</v>
      </c>
      <c r="AF37" s="2">
        <v>8</v>
      </c>
      <c r="AG37" s="2">
        <v>1149</v>
      </c>
      <c r="AH37" s="2">
        <v>37</v>
      </c>
      <c r="AI37" s="2">
        <v>14179</v>
      </c>
      <c r="AJ37" s="3">
        <v>8.0399999999999993E-6</v>
      </c>
      <c r="AK37" s="2">
        <v>0.46300000000000002</v>
      </c>
      <c r="AL37" s="139">
        <v>1</v>
      </c>
    </row>
    <row r="38" spans="1:38" x14ac:dyDescent="0.25">
      <c r="A38" s="6">
        <v>35</v>
      </c>
      <c r="B38" s="2" t="s">
        <v>83</v>
      </c>
      <c r="C38" s="2" t="s">
        <v>84</v>
      </c>
      <c r="D38" s="3">
        <v>1.2700000000000001E-3</v>
      </c>
      <c r="E38" s="2">
        <v>1.77</v>
      </c>
      <c r="F38" s="2">
        <v>69</v>
      </c>
      <c r="G38" s="2">
        <v>1908</v>
      </c>
      <c r="H38" s="2">
        <v>289</v>
      </c>
      <c r="I38" s="2">
        <v>14179</v>
      </c>
      <c r="J38" s="3">
        <v>5.3400000000000002E-9</v>
      </c>
      <c r="K38" s="3">
        <v>0.438</v>
      </c>
      <c r="L38" s="38">
        <v>0.876</v>
      </c>
      <c r="N38" s="115">
        <v>35</v>
      </c>
      <c r="O38" s="116" t="s">
        <v>113</v>
      </c>
      <c r="P38" s="116" t="s">
        <v>114</v>
      </c>
      <c r="Q38" s="117">
        <v>0.28599999999999998</v>
      </c>
      <c r="R38" s="118">
        <v>8.66</v>
      </c>
      <c r="S38" s="118">
        <v>2</v>
      </c>
      <c r="T38" s="118">
        <v>91</v>
      </c>
      <c r="U38" s="118">
        <v>36</v>
      </c>
      <c r="V38" s="118">
        <v>14179</v>
      </c>
      <c r="W38" s="117">
        <v>2.3599999999999999E-2</v>
      </c>
      <c r="X38" s="117">
        <v>0.997</v>
      </c>
      <c r="Y38" s="119">
        <v>1</v>
      </c>
      <c r="AA38" s="6">
        <v>35</v>
      </c>
      <c r="AB38" s="2" t="s">
        <v>387</v>
      </c>
      <c r="AC38" s="2" t="s">
        <v>388</v>
      </c>
      <c r="AD38" s="2">
        <v>1.5900000000000001E-2</v>
      </c>
      <c r="AE38" s="2">
        <v>1.5</v>
      </c>
      <c r="AF38" s="2">
        <v>13</v>
      </c>
      <c r="AG38" s="2">
        <v>1149</v>
      </c>
      <c r="AH38" s="2">
        <v>107</v>
      </c>
      <c r="AI38" s="2">
        <v>14179</v>
      </c>
      <c r="AJ38" s="3">
        <v>1.5299999999999999E-2</v>
      </c>
      <c r="AK38" s="2">
        <v>6.7299999999999999E-3</v>
      </c>
      <c r="AL38" s="139">
        <v>3.9E-2</v>
      </c>
    </row>
    <row r="39" spans="1:38" x14ac:dyDescent="0.25">
      <c r="A39" s="6">
        <v>36</v>
      </c>
      <c r="B39" s="2" t="s">
        <v>177</v>
      </c>
      <c r="C39" s="2" t="s">
        <v>178</v>
      </c>
      <c r="D39" s="3">
        <v>1.72E-3</v>
      </c>
      <c r="E39" s="2">
        <v>1.99</v>
      </c>
      <c r="F39" s="2">
        <v>15</v>
      </c>
      <c r="G39" s="2">
        <v>1908</v>
      </c>
      <c r="H39" s="2">
        <v>56</v>
      </c>
      <c r="I39" s="2">
        <v>14179</v>
      </c>
      <c r="J39" s="3">
        <v>4.14E-8</v>
      </c>
      <c r="K39" s="3">
        <v>0.35199999999999998</v>
      </c>
      <c r="L39" s="38">
        <v>0.35199999999999998</v>
      </c>
      <c r="N39" s="115">
        <v>36</v>
      </c>
      <c r="O39" s="116" t="s">
        <v>115</v>
      </c>
      <c r="P39" s="116" t="s">
        <v>116</v>
      </c>
      <c r="Q39" s="117">
        <v>0.29399999999999998</v>
      </c>
      <c r="R39" s="118">
        <v>8.66</v>
      </c>
      <c r="S39" s="118">
        <v>2</v>
      </c>
      <c r="T39" s="118">
        <v>91</v>
      </c>
      <c r="U39" s="118">
        <v>36</v>
      </c>
      <c r="V39" s="118">
        <v>14179</v>
      </c>
      <c r="W39" s="117">
        <v>3.6700000000000003E-2</v>
      </c>
      <c r="X39" s="117">
        <v>0.69099999999999995</v>
      </c>
      <c r="Y39" s="119">
        <v>1</v>
      </c>
      <c r="AA39" s="6">
        <v>36</v>
      </c>
      <c r="AB39" s="2" t="s">
        <v>155</v>
      </c>
      <c r="AC39" s="2" t="s">
        <v>156</v>
      </c>
      <c r="AD39" s="2">
        <v>1.6E-2</v>
      </c>
      <c r="AE39" s="2">
        <v>2.6</v>
      </c>
      <c r="AF39" s="2">
        <v>8</v>
      </c>
      <c r="AG39" s="2">
        <v>1149</v>
      </c>
      <c r="AH39" s="2">
        <v>38</v>
      </c>
      <c r="AI39" s="2">
        <v>14179</v>
      </c>
      <c r="AJ39" s="3">
        <v>7.1899999999999998E-6</v>
      </c>
      <c r="AK39" s="2">
        <v>0.57099999999999995</v>
      </c>
      <c r="AL39" s="139">
        <v>1</v>
      </c>
    </row>
    <row r="40" spans="1:38" x14ac:dyDescent="0.25">
      <c r="A40" s="6">
        <v>37</v>
      </c>
      <c r="B40" s="2" t="s">
        <v>179</v>
      </c>
      <c r="C40" s="2" t="s">
        <v>180</v>
      </c>
      <c r="D40" s="3">
        <v>1.9E-3</v>
      </c>
      <c r="E40" s="2">
        <v>1.63</v>
      </c>
      <c r="F40" s="2">
        <v>18</v>
      </c>
      <c r="G40" s="2">
        <v>1908</v>
      </c>
      <c r="H40" s="2">
        <v>82</v>
      </c>
      <c r="I40" s="2">
        <v>14179</v>
      </c>
      <c r="J40" s="3">
        <v>1.8200000000000001E-8</v>
      </c>
      <c r="K40" s="3">
        <v>0.375</v>
      </c>
      <c r="L40" s="38">
        <v>1</v>
      </c>
      <c r="N40" s="115">
        <v>37</v>
      </c>
      <c r="O40" s="116" t="s">
        <v>117</v>
      </c>
      <c r="P40" s="116" t="s">
        <v>118</v>
      </c>
      <c r="Q40" s="117">
        <v>0.309</v>
      </c>
      <c r="R40" s="118">
        <v>8.9</v>
      </c>
      <c r="S40" s="118">
        <v>2</v>
      </c>
      <c r="T40" s="118">
        <v>91</v>
      </c>
      <c r="U40" s="118">
        <v>35</v>
      </c>
      <c r="V40" s="118">
        <v>14179</v>
      </c>
      <c r="W40" s="117">
        <v>4.6800000000000001E-2</v>
      </c>
      <c r="X40" s="117">
        <v>0.63200000000000001</v>
      </c>
      <c r="Y40" s="119">
        <v>1</v>
      </c>
      <c r="AA40" s="6">
        <v>37</v>
      </c>
      <c r="AB40" s="2" t="s">
        <v>415</v>
      </c>
      <c r="AC40" s="2" t="s">
        <v>416</v>
      </c>
      <c r="AD40" s="2">
        <v>1.77E-2</v>
      </c>
      <c r="AE40" s="2">
        <v>2.27</v>
      </c>
      <c r="AF40" s="2">
        <v>9</v>
      </c>
      <c r="AG40" s="2">
        <v>1149</v>
      </c>
      <c r="AH40" s="2">
        <v>49</v>
      </c>
      <c r="AI40" s="2">
        <v>14179</v>
      </c>
      <c r="AJ40" s="3">
        <v>1.0699999999999999E-5</v>
      </c>
      <c r="AK40" s="2">
        <v>0.51700000000000002</v>
      </c>
      <c r="AL40" s="139">
        <v>1</v>
      </c>
    </row>
    <row r="41" spans="1:38" x14ac:dyDescent="0.25">
      <c r="A41" s="6">
        <v>38</v>
      </c>
      <c r="B41" s="2" t="s">
        <v>181</v>
      </c>
      <c r="C41" s="2" t="s">
        <v>182</v>
      </c>
      <c r="D41" s="3">
        <v>2.1099999999999999E-3</v>
      </c>
      <c r="E41" s="2">
        <v>2.0099999999999998</v>
      </c>
      <c r="F41" s="2">
        <v>29</v>
      </c>
      <c r="G41" s="2">
        <v>1908</v>
      </c>
      <c r="H41" s="2">
        <v>107</v>
      </c>
      <c r="I41" s="2">
        <v>14179</v>
      </c>
      <c r="J41" s="3">
        <v>1.29E-8</v>
      </c>
      <c r="K41" s="3">
        <v>0.72799999999999998</v>
      </c>
      <c r="L41" s="38">
        <v>1</v>
      </c>
      <c r="N41" s="115">
        <v>38</v>
      </c>
      <c r="O41" s="116" t="s">
        <v>986</v>
      </c>
      <c r="P41" s="116" t="s">
        <v>987</v>
      </c>
      <c r="Q41" s="117">
        <v>0.309</v>
      </c>
      <c r="R41" s="118">
        <v>2.89</v>
      </c>
      <c r="S41" s="118">
        <v>2</v>
      </c>
      <c r="T41" s="118">
        <v>91</v>
      </c>
      <c r="U41" s="118">
        <v>108</v>
      </c>
      <c r="V41" s="118">
        <v>14179</v>
      </c>
      <c r="W41" s="117">
        <v>3.3300000000000003E-2</v>
      </c>
      <c r="X41" s="117">
        <v>0.88900000000000001</v>
      </c>
      <c r="Y41" s="119">
        <v>1</v>
      </c>
      <c r="AA41" s="6">
        <v>38</v>
      </c>
      <c r="AB41" s="2" t="s">
        <v>177</v>
      </c>
      <c r="AC41" s="2" t="s">
        <v>178</v>
      </c>
      <c r="AD41" s="2">
        <v>1.9400000000000001E-2</v>
      </c>
      <c r="AE41" s="2">
        <v>1.76</v>
      </c>
      <c r="AF41" s="2">
        <v>8</v>
      </c>
      <c r="AG41" s="2">
        <v>1149</v>
      </c>
      <c r="AH41" s="2">
        <v>56</v>
      </c>
      <c r="AI41" s="2">
        <v>14179</v>
      </c>
      <c r="AJ41" s="3">
        <v>6.1500000000000004E-5</v>
      </c>
      <c r="AK41" s="2">
        <v>0.34499999999999997</v>
      </c>
      <c r="AL41" s="139">
        <v>0.34499999999999997</v>
      </c>
    </row>
    <row r="42" spans="1:38" x14ac:dyDescent="0.25">
      <c r="A42" s="6">
        <v>39</v>
      </c>
      <c r="B42" s="2" t="s">
        <v>183</v>
      </c>
      <c r="C42" s="2" t="s">
        <v>184</v>
      </c>
      <c r="D42" s="3">
        <v>2.2300000000000002E-3</v>
      </c>
      <c r="E42" s="2">
        <v>2.29</v>
      </c>
      <c r="F42" s="2">
        <v>8</v>
      </c>
      <c r="G42" s="2">
        <v>1908</v>
      </c>
      <c r="H42" s="2">
        <v>26</v>
      </c>
      <c r="I42" s="2">
        <v>14179</v>
      </c>
      <c r="J42" s="3">
        <v>3.3599999999999997E-5</v>
      </c>
      <c r="K42" s="3">
        <v>1.8100000000000002E-2</v>
      </c>
      <c r="L42" s="38">
        <v>1.8100000000000002E-2</v>
      </c>
      <c r="N42" s="115">
        <v>39</v>
      </c>
      <c r="O42" s="116" t="s">
        <v>119</v>
      </c>
      <c r="P42" s="116" t="s">
        <v>120</v>
      </c>
      <c r="Q42" s="117">
        <v>0.309</v>
      </c>
      <c r="R42" s="118">
        <v>2.76</v>
      </c>
      <c r="S42" s="118">
        <v>6</v>
      </c>
      <c r="T42" s="118">
        <v>91</v>
      </c>
      <c r="U42" s="118">
        <v>339</v>
      </c>
      <c r="V42" s="118">
        <v>14179</v>
      </c>
      <c r="W42" s="117">
        <v>4.3400000000000001E-2</v>
      </c>
      <c r="X42" s="117">
        <v>0.68100000000000005</v>
      </c>
      <c r="Y42" s="119">
        <v>1</v>
      </c>
      <c r="AA42" s="6">
        <v>39</v>
      </c>
      <c r="AB42" s="2" t="s">
        <v>459</v>
      </c>
      <c r="AC42" s="2" t="s">
        <v>460</v>
      </c>
      <c r="AD42" s="2">
        <v>1.9599999999999999E-2</v>
      </c>
      <c r="AE42" s="2">
        <v>1.44</v>
      </c>
      <c r="AF42" s="2">
        <v>23</v>
      </c>
      <c r="AG42" s="2">
        <v>1149</v>
      </c>
      <c r="AH42" s="2">
        <v>197</v>
      </c>
      <c r="AI42" s="2">
        <v>14179</v>
      </c>
      <c r="AJ42" s="3">
        <v>1.5699999999999999E-2</v>
      </c>
      <c r="AK42" s="2">
        <v>2.18E-2</v>
      </c>
      <c r="AL42" s="139">
        <v>2.18E-2</v>
      </c>
    </row>
    <row r="43" spans="1:38" ht="15" thickBot="1" x14ac:dyDescent="0.3">
      <c r="A43" s="6">
        <v>40</v>
      </c>
      <c r="B43" s="2" t="s">
        <v>185</v>
      </c>
      <c r="C43" s="2" t="s">
        <v>186</v>
      </c>
      <c r="D43" s="3">
        <v>2.4099999999999998E-3</v>
      </c>
      <c r="E43" s="2">
        <v>1.52</v>
      </c>
      <c r="F43" s="2">
        <v>51</v>
      </c>
      <c r="G43" s="2">
        <v>1908</v>
      </c>
      <c r="H43" s="2">
        <v>250</v>
      </c>
      <c r="I43" s="2">
        <v>14179</v>
      </c>
      <c r="J43" s="3">
        <v>1.63E-8</v>
      </c>
      <c r="K43" s="3">
        <v>0.85299999999999998</v>
      </c>
      <c r="L43" s="38">
        <v>1</v>
      </c>
      <c r="N43" s="120">
        <v>40</v>
      </c>
      <c r="O43" s="121" t="s">
        <v>121</v>
      </c>
      <c r="P43" s="121" t="s">
        <v>122</v>
      </c>
      <c r="Q43" s="122">
        <v>0.36699999999999999</v>
      </c>
      <c r="R43" s="123">
        <v>3.28</v>
      </c>
      <c r="S43" s="123">
        <v>2</v>
      </c>
      <c r="T43" s="124">
        <v>91</v>
      </c>
      <c r="U43" s="124">
        <v>95</v>
      </c>
      <c r="V43" s="125">
        <v>14179</v>
      </c>
      <c r="W43" s="122">
        <v>4.9500000000000002E-2</v>
      </c>
      <c r="X43" s="126">
        <v>1</v>
      </c>
      <c r="Y43" s="127">
        <v>1</v>
      </c>
      <c r="AA43" s="6">
        <v>40</v>
      </c>
      <c r="AB43" s="2" t="s">
        <v>191</v>
      </c>
      <c r="AC43" s="2" t="s">
        <v>192</v>
      </c>
      <c r="AD43" s="2">
        <v>1.9599999999999999E-2</v>
      </c>
      <c r="AE43" s="2">
        <v>1.1399999999999999</v>
      </c>
      <c r="AF43" s="2">
        <v>6</v>
      </c>
      <c r="AG43" s="2">
        <v>1149</v>
      </c>
      <c r="AH43" s="2">
        <v>65</v>
      </c>
      <c r="AI43" s="2">
        <v>14179</v>
      </c>
      <c r="AJ43" s="3">
        <v>6.0200000000000002E-3</v>
      </c>
      <c r="AK43" s="2">
        <v>3.5299999999999998E-2</v>
      </c>
      <c r="AL43" s="139">
        <v>3.5299999999999998E-2</v>
      </c>
    </row>
    <row r="44" spans="1:38" x14ac:dyDescent="0.25">
      <c r="A44" s="6">
        <v>41</v>
      </c>
      <c r="B44" s="2" t="s">
        <v>187</v>
      </c>
      <c r="C44" s="2" t="s">
        <v>188</v>
      </c>
      <c r="D44" s="3">
        <v>2.4199999999999998E-3</v>
      </c>
      <c r="E44" s="2">
        <v>2.23</v>
      </c>
      <c r="F44" s="2">
        <v>6</v>
      </c>
      <c r="G44" s="2">
        <v>1908</v>
      </c>
      <c r="H44" s="2">
        <v>20</v>
      </c>
      <c r="I44" s="2">
        <v>14179</v>
      </c>
      <c r="J44" s="3">
        <v>1.5399999999999999E-8</v>
      </c>
      <c r="K44" s="3">
        <v>0.91900000000000004</v>
      </c>
      <c r="L44" s="38">
        <v>1</v>
      </c>
      <c r="AA44" s="6">
        <v>41</v>
      </c>
      <c r="AB44" s="2" t="s">
        <v>999</v>
      </c>
      <c r="AC44" s="2" t="s">
        <v>1000</v>
      </c>
      <c r="AD44" s="2">
        <v>2.07E-2</v>
      </c>
      <c r="AE44" s="2">
        <v>2.4700000000000002</v>
      </c>
      <c r="AF44" s="2">
        <v>5</v>
      </c>
      <c r="AG44" s="2">
        <v>1149</v>
      </c>
      <c r="AH44" s="2">
        <v>25</v>
      </c>
      <c r="AI44" s="2">
        <v>14179</v>
      </c>
      <c r="AJ44" s="3">
        <v>1.2300000000000001E-4</v>
      </c>
      <c r="AK44" s="2">
        <v>7.1999999999999995E-2</v>
      </c>
      <c r="AL44" s="139">
        <v>1</v>
      </c>
    </row>
    <row r="45" spans="1:38" x14ac:dyDescent="0.25">
      <c r="A45" s="6">
        <v>42</v>
      </c>
      <c r="B45" s="2" t="s">
        <v>189</v>
      </c>
      <c r="C45" s="2" t="s">
        <v>190</v>
      </c>
      <c r="D45" s="3">
        <v>2.66E-3</v>
      </c>
      <c r="E45" s="2">
        <v>4.29</v>
      </c>
      <c r="F45" s="2">
        <v>15</v>
      </c>
      <c r="G45" s="2">
        <v>1908</v>
      </c>
      <c r="H45" s="2">
        <v>26</v>
      </c>
      <c r="I45" s="2">
        <v>14179</v>
      </c>
      <c r="J45" s="3">
        <v>3.2000000000000002E-8</v>
      </c>
      <c r="K45" s="3">
        <v>0.628</v>
      </c>
      <c r="L45" s="38">
        <v>0.93200000000000005</v>
      </c>
      <c r="AA45" s="6">
        <v>42</v>
      </c>
      <c r="AB45" s="2" t="s">
        <v>211</v>
      </c>
      <c r="AC45" s="2" t="s">
        <v>212</v>
      </c>
      <c r="AD45" s="2">
        <v>2.0899999999999998E-2</v>
      </c>
      <c r="AE45" s="2">
        <v>1.37</v>
      </c>
      <c r="AF45" s="2">
        <v>2</v>
      </c>
      <c r="AG45" s="2">
        <v>1149</v>
      </c>
      <c r="AH45" s="2">
        <v>18</v>
      </c>
      <c r="AI45" s="2">
        <v>14179</v>
      </c>
      <c r="AJ45" s="3">
        <v>1.4E-3</v>
      </c>
      <c r="AK45" s="2">
        <v>8.1100000000000005E-2</v>
      </c>
      <c r="AL45" s="139">
        <v>8.1100000000000005E-2</v>
      </c>
    </row>
    <row r="46" spans="1:38" x14ac:dyDescent="0.25">
      <c r="A46" s="6">
        <v>43</v>
      </c>
      <c r="B46" s="2" t="s">
        <v>191</v>
      </c>
      <c r="C46" s="2" t="s">
        <v>192</v>
      </c>
      <c r="D46" s="3">
        <v>2.6700000000000001E-3</v>
      </c>
      <c r="E46" s="2">
        <v>1.26</v>
      </c>
      <c r="F46" s="2">
        <v>11</v>
      </c>
      <c r="G46" s="2">
        <v>1908</v>
      </c>
      <c r="H46" s="2">
        <v>65</v>
      </c>
      <c r="I46" s="2">
        <v>14179</v>
      </c>
      <c r="J46" s="3">
        <v>1.4100000000000001E-4</v>
      </c>
      <c r="K46" s="3">
        <v>3.98E-3</v>
      </c>
      <c r="L46" s="38">
        <v>3.4000000000000002E-2</v>
      </c>
      <c r="AA46" s="6">
        <v>43</v>
      </c>
      <c r="AB46" s="2" t="s">
        <v>1001</v>
      </c>
      <c r="AC46" s="2" t="s">
        <v>1002</v>
      </c>
      <c r="AD46" s="2">
        <v>2.1000000000000001E-2</v>
      </c>
      <c r="AE46" s="2">
        <v>1.2</v>
      </c>
      <c r="AF46" s="2">
        <v>16</v>
      </c>
      <c r="AG46" s="2">
        <v>1149</v>
      </c>
      <c r="AH46" s="2">
        <v>164</v>
      </c>
      <c r="AI46" s="2">
        <v>14179</v>
      </c>
      <c r="AJ46" s="3">
        <v>0.72699999999999998</v>
      </c>
      <c r="AK46" s="2">
        <v>9.0900000000000009E-3</v>
      </c>
      <c r="AL46" s="139">
        <v>1.4E-3</v>
      </c>
    </row>
    <row r="47" spans="1:38" x14ac:dyDescent="0.25">
      <c r="A47" s="6">
        <v>44</v>
      </c>
      <c r="B47" s="2" t="s">
        <v>193</v>
      </c>
      <c r="C47" s="2" t="s">
        <v>194</v>
      </c>
      <c r="D47" s="3">
        <v>2.7799999999999999E-3</v>
      </c>
      <c r="E47" s="2">
        <v>2.48</v>
      </c>
      <c r="F47" s="2">
        <v>7</v>
      </c>
      <c r="G47" s="2">
        <v>1908</v>
      </c>
      <c r="H47" s="2">
        <v>21</v>
      </c>
      <c r="I47" s="2">
        <v>14179</v>
      </c>
      <c r="J47" s="3">
        <v>1.3E-7</v>
      </c>
      <c r="K47" s="3">
        <v>0.40500000000000003</v>
      </c>
      <c r="L47" s="38">
        <v>0.40500000000000003</v>
      </c>
      <c r="AA47" s="6">
        <v>44</v>
      </c>
      <c r="AB47" s="2" t="s">
        <v>427</v>
      </c>
      <c r="AC47" s="2" t="s">
        <v>428</v>
      </c>
      <c r="AD47" s="2">
        <v>2.12E-2</v>
      </c>
      <c r="AE47" s="2">
        <v>1.54</v>
      </c>
      <c r="AF47" s="2">
        <v>5</v>
      </c>
      <c r="AG47" s="2">
        <v>1149</v>
      </c>
      <c r="AH47" s="2">
        <v>40</v>
      </c>
      <c r="AI47" s="2">
        <v>14179</v>
      </c>
      <c r="AJ47" s="3">
        <v>0.221</v>
      </c>
      <c r="AK47" s="2">
        <v>6.5700000000000003E-3</v>
      </c>
      <c r="AL47" s="139">
        <v>6.5700000000000003E-3</v>
      </c>
    </row>
    <row r="48" spans="1:38" x14ac:dyDescent="0.25">
      <c r="A48" s="6">
        <v>45</v>
      </c>
      <c r="B48" s="2" t="s">
        <v>195</v>
      </c>
      <c r="C48" s="2" t="s">
        <v>196</v>
      </c>
      <c r="D48" s="3">
        <v>3.0100000000000001E-3</v>
      </c>
      <c r="E48" s="2">
        <v>2.79</v>
      </c>
      <c r="F48" s="2">
        <v>24</v>
      </c>
      <c r="G48" s="2">
        <v>1908</v>
      </c>
      <c r="H48" s="2">
        <v>64</v>
      </c>
      <c r="I48" s="2">
        <v>14179</v>
      </c>
      <c r="J48" s="3">
        <v>4.6900000000000003E-8</v>
      </c>
      <c r="K48" s="3">
        <v>0.57899999999999996</v>
      </c>
      <c r="L48" s="38">
        <v>1</v>
      </c>
      <c r="AA48" s="6">
        <v>45</v>
      </c>
      <c r="AB48" s="2" t="s">
        <v>349</v>
      </c>
      <c r="AC48" s="2" t="s">
        <v>350</v>
      </c>
      <c r="AD48" s="2">
        <v>2.3300000000000001E-2</v>
      </c>
      <c r="AE48" s="2">
        <v>1.65</v>
      </c>
      <c r="AF48" s="2">
        <v>8</v>
      </c>
      <c r="AG48" s="2">
        <v>1149</v>
      </c>
      <c r="AH48" s="2">
        <v>60</v>
      </c>
      <c r="AI48" s="2">
        <v>14179</v>
      </c>
      <c r="AJ48" s="3">
        <v>4.0299999999999997E-5</v>
      </c>
      <c r="AK48" s="2">
        <v>0.315</v>
      </c>
      <c r="AL48" s="139">
        <v>1</v>
      </c>
    </row>
    <row r="49" spans="1:38" x14ac:dyDescent="0.25">
      <c r="A49" s="6">
        <v>46</v>
      </c>
      <c r="B49" s="2" t="s">
        <v>197</v>
      </c>
      <c r="C49" s="2" t="s">
        <v>198</v>
      </c>
      <c r="D49" s="3">
        <v>3.14E-3</v>
      </c>
      <c r="E49" s="2">
        <v>4.6900000000000004</v>
      </c>
      <c r="F49" s="2">
        <v>12</v>
      </c>
      <c r="G49" s="2">
        <v>1908</v>
      </c>
      <c r="H49" s="2">
        <v>19</v>
      </c>
      <c r="I49" s="2">
        <v>14179</v>
      </c>
      <c r="J49" s="3">
        <v>6.0300000000000004E-8</v>
      </c>
      <c r="K49" s="3">
        <v>0.51500000000000001</v>
      </c>
      <c r="L49" s="38">
        <v>1</v>
      </c>
      <c r="AA49" s="6">
        <v>46</v>
      </c>
      <c r="AB49" s="2" t="s">
        <v>89</v>
      </c>
      <c r="AC49" s="2" t="s">
        <v>90</v>
      </c>
      <c r="AD49" s="2">
        <v>2.3400000000000001E-2</v>
      </c>
      <c r="AE49" s="2">
        <v>3.68</v>
      </c>
      <c r="AF49" s="2">
        <v>14</v>
      </c>
      <c r="AG49" s="2">
        <v>1149</v>
      </c>
      <c r="AH49" s="2">
        <v>47</v>
      </c>
      <c r="AI49" s="2">
        <v>14179</v>
      </c>
      <c r="AJ49" s="3">
        <v>1.31E-5</v>
      </c>
      <c r="AK49" s="2">
        <v>0.97499999999999998</v>
      </c>
      <c r="AL49" s="139">
        <v>1</v>
      </c>
    </row>
    <row r="50" spans="1:38" x14ac:dyDescent="0.25">
      <c r="A50" s="6">
        <v>47</v>
      </c>
      <c r="B50" s="2" t="s">
        <v>199</v>
      </c>
      <c r="C50" s="2" t="s">
        <v>200</v>
      </c>
      <c r="D50" s="3">
        <v>3.1900000000000001E-3</v>
      </c>
      <c r="E50" s="2">
        <v>1.31</v>
      </c>
      <c r="F50" s="2">
        <v>3</v>
      </c>
      <c r="G50" s="2">
        <v>1908</v>
      </c>
      <c r="H50" s="2">
        <v>17</v>
      </c>
      <c r="I50" s="2">
        <v>14179</v>
      </c>
      <c r="J50" s="3">
        <v>0.38700000000000001</v>
      </c>
      <c r="K50" s="3">
        <v>1.7399999999999999E-5</v>
      </c>
      <c r="L50" s="38">
        <v>4.7999999999999996E-3</v>
      </c>
      <c r="AA50" s="6">
        <v>47</v>
      </c>
      <c r="AB50" s="2" t="s">
        <v>1003</v>
      </c>
      <c r="AC50" s="2" t="s">
        <v>1004</v>
      </c>
      <c r="AD50" s="2">
        <v>2.4E-2</v>
      </c>
      <c r="AE50" s="2">
        <v>1.95</v>
      </c>
      <c r="AF50" s="2">
        <v>6</v>
      </c>
      <c r="AG50" s="2">
        <v>1149</v>
      </c>
      <c r="AH50" s="2">
        <v>38</v>
      </c>
      <c r="AI50" s="2">
        <v>14179</v>
      </c>
      <c r="AJ50" s="3">
        <v>4.7499999999999999E-3</v>
      </c>
      <c r="AK50" s="2">
        <v>1.8599999999999998E-2</v>
      </c>
      <c r="AL50" s="139">
        <v>0.155</v>
      </c>
    </row>
    <row r="51" spans="1:38" x14ac:dyDescent="0.25">
      <c r="A51" s="6">
        <v>48</v>
      </c>
      <c r="B51" s="2" t="s">
        <v>201</v>
      </c>
      <c r="C51" s="2" t="s">
        <v>202</v>
      </c>
      <c r="D51" s="3">
        <v>3.2399999999999998E-3</v>
      </c>
      <c r="E51" s="2">
        <v>2.48</v>
      </c>
      <c r="F51" s="2">
        <v>7</v>
      </c>
      <c r="G51" s="2">
        <v>1908</v>
      </c>
      <c r="H51" s="2">
        <v>21</v>
      </c>
      <c r="I51" s="2">
        <v>14179</v>
      </c>
      <c r="J51" s="3">
        <v>4.0000000000000001E-8</v>
      </c>
      <c r="K51" s="3">
        <v>0.84699999999999998</v>
      </c>
      <c r="L51" s="38">
        <v>1</v>
      </c>
      <c r="AA51" s="6">
        <v>48</v>
      </c>
      <c r="AB51" s="2" t="s">
        <v>557</v>
      </c>
      <c r="AC51" s="2" t="s">
        <v>558</v>
      </c>
      <c r="AD51" s="2">
        <v>2.5399999999999999E-2</v>
      </c>
      <c r="AE51" s="2">
        <v>2.31</v>
      </c>
      <c r="AF51" s="2">
        <v>3</v>
      </c>
      <c r="AG51" s="2">
        <v>1149</v>
      </c>
      <c r="AH51" s="2">
        <v>16</v>
      </c>
      <c r="AI51" s="2">
        <v>14179</v>
      </c>
      <c r="AJ51" s="3">
        <v>2.5000000000000001E-3</v>
      </c>
      <c r="AK51" s="2">
        <v>8.1100000000000005E-2</v>
      </c>
      <c r="AL51" s="139">
        <v>8.1100000000000005E-2</v>
      </c>
    </row>
    <row r="52" spans="1:38" x14ac:dyDescent="0.25">
      <c r="A52" s="6">
        <v>49</v>
      </c>
      <c r="B52" s="2" t="s">
        <v>203</v>
      </c>
      <c r="C52" s="2" t="s">
        <v>204</v>
      </c>
      <c r="D52" s="3">
        <v>3.47E-3</v>
      </c>
      <c r="E52" s="2">
        <v>1.36</v>
      </c>
      <c r="F52" s="2">
        <v>27</v>
      </c>
      <c r="G52" s="2">
        <v>1908</v>
      </c>
      <c r="H52" s="2">
        <v>148</v>
      </c>
      <c r="I52" s="2">
        <v>14179</v>
      </c>
      <c r="J52" s="3">
        <v>1.73E-7</v>
      </c>
      <c r="K52" s="3">
        <v>0.24099999999999999</v>
      </c>
      <c r="L52" s="38">
        <v>1</v>
      </c>
      <c r="AA52" s="6">
        <v>49</v>
      </c>
      <c r="AB52" s="2" t="s">
        <v>151</v>
      </c>
      <c r="AC52" s="2" t="s">
        <v>152</v>
      </c>
      <c r="AD52" s="2">
        <v>2.64E-2</v>
      </c>
      <c r="AE52" s="2">
        <v>1.54</v>
      </c>
      <c r="AF52" s="2">
        <v>5</v>
      </c>
      <c r="AG52" s="2">
        <v>1149</v>
      </c>
      <c r="AH52" s="2">
        <v>40</v>
      </c>
      <c r="AI52" s="2">
        <v>14179</v>
      </c>
      <c r="AJ52" s="3">
        <v>1.84E-5</v>
      </c>
      <c r="AK52" s="2">
        <v>1</v>
      </c>
      <c r="AL52" s="139">
        <v>1</v>
      </c>
    </row>
    <row r="53" spans="1:38" x14ac:dyDescent="0.25">
      <c r="A53" s="6">
        <v>50</v>
      </c>
      <c r="B53" s="2" t="s">
        <v>205</v>
      </c>
      <c r="C53" s="2" t="s">
        <v>206</v>
      </c>
      <c r="D53" s="3">
        <v>3.7000000000000002E-3</v>
      </c>
      <c r="E53" s="2">
        <v>1.98</v>
      </c>
      <c r="F53" s="2">
        <v>4</v>
      </c>
      <c r="G53" s="2">
        <v>1908</v>
      </c>
      <c r="H53" s="2">
        <v>15</v>
      </c>
      <c r="I53" s="2">
        <v>14179</v>
      </c>
      <c r="J53" s="3">
        <v>2.7999999999999999E-6</v>
      </c>
      <c r="K53" s="3">
        <v>0.13500000000000001</v>
      </c>
      <c r="L53" s="38">
        <v>0.13500000000000001</v>
      </c>
      <c r="AA53" s="6">
        <v>50</v>
      </c>
      <c r="AB53" s="2" t="s">
        <v>465</v>
      </c>
      <c r="AC53" s="2" t="s">
        <v>466</v>
      </c>
      <c r="AD53" s="2">
        <v>2.69E-2</v>
      </c>
      <c r="AE53" s="2">
        <v>1.99</v>
      </c>
      <c r="AF53" s="2">
        <v>25</v>
      </c>
      <c r="AG53" s="2">
        <v>1149</v>
      </c>
      <c r="AH53" s="2">
        <v>155</v>
      </c>
      <c r="AI53" s="2">
        <v>14179</v>
      </c>
      <c r="AJ53" s="3">
        <v>1.0200000000000001E-2</v>
      </c>
      <c r="AK53" s="2">
        <v>4.36E-2</v>
      </c>
      <c r="AL53" s="139">
        <v>4.36E-2</v>
      </c>
    </row>
    <row r="54" spans="1:38" x14ac:dyDescent="0.25">
      <c r="A54" s="6">
        <v>51</v>
      </c>
      <c r="B54" s="2" t="s">
        <v>207</v>
      </c>
      <c r="C54" s="2" t="s">
        <v>208</v>
      </c>
      <c r="D54" s="3">
        <v>3.9899999999999996E-3</v>
      </c>
      <c r="E54" s="2">
        <v>2.67</v>
      </c>
      <c r="F54" s="2">
        <v>14</v>
      </c>
      <c r="G54" s="2">
        <v>1908</v>
      </c>
      <c r="H54" s="2">
        <v>39</v>
      </c>
      <c r="I54" s="2">
        <v>14179</v>
      </c>
      <c r="J54" s="3">
        <v>4.7E-7</v>
      </c>
      <c r="K54" s="3">
        <v>0.36699999999999999</v>
      </c>
      <c r="L54" s="38">
        <v>0.36699999999999999</v>
      </c>
      <c r="AA54" s="6">
        <v>51</v>
      </c>
      <c r="AB54" s="2" t="s">
        <v>457</v>
      </c>
      <c r="AC54" s="2" t="s">
        <v>458</v>
      </c>
      <c r="AD54" s="2">
        <v>2.7300000000000001E-2</v>
      </c>
      <c r="AE54" s="2">
        <v>2.37</v>
      </c>
      <c r="AF54" s="2">
        <v>23</v>
      </c>
      <c r="AG54" s="2">
        <v>1149</v>
      </c>
      <c r="AH54" s="2">
        <v>120</v>
      </c>
      <c r="AI54" s="2">
        <v>14179</v>
      </c>
      <c r="AJ54" s="3">
        <v>3.4499999999999998E-5</v>
      </c>
      <c r="AK54" s="2">
        <v>0.59</v>
      </c>
      <c r="AL54" s="139">
        <v>1</v>
      </c>
    </row>
    <row r="55" spans="1:38" x14ac:dyDescent="0.25">
      <c r="A55" s="6">
        <v>52</v>
      </c>
      <c r="B55" s="2" t="s">
        <v>209</v>
      </c>
      <c r="C55" s="2" t="s">
        <v>210</v>
      </c>
      <c r="D55" s="3">
        <v>4.13E-3</v>
      </c>
      <c r="E55" s="2">
        <v>1.81</v>
      </c>
      <c r="F55" s="2">
        <v>9</v>
      </c>
      <c r="G55" s="2">
        <v>1908</v>
      </c>
      <c r="H55" s="2">
        <v>37</v>
      </c>
      <c r="I55" s="2">
        <v>14179</v>
      </c>
      <c r="J55" s="3">
        <v>2.0900000000000001E-7</v>
      </c>
      <c r="K55" s="3">
        <v>0.58299999999999996</v>
      </c>
      <c r="L55" s="38">
        <v>0.57899999999999996</v>
      </c>
      <c r="AA55" s="6">
        <v>52</v>
      </c>
      <c r="AB55" s="2" t="s">
        <v>83</v>
      </c>
      <c r="AC55" s="2" t="s">
        <v>84</v>
      </c>
      <c r="AD55" s="2">
        <v>2.9899999999999999E-2</v>
      </c>
      <c r="AE55" s="2">
        <v>1.71</v>
      </c>
      <c r="AF55" s="2">
        <v>40</v>
      </c>
      <c r="AG55" s="2">
        <v>1149</v>
      </c>
      <c r="AH55" s="2">
        <v>289</v>
      </c>
      <c r="AI55" s="2">
        <v>14179</v>
      </c>
      <c r="AJ55" s="3">
        <v>3.79E-5</v>
      </c>
      <c r="AK55" s="2">
        <v>0.84899999999999998</v>
      </c>
      <c r="AL55" s="139">
        <v>0.83</v>
      </c>
    </row>
    <row r="56" spans="1:38" x14ac:dyDescent="0.25">
      <c r="A56" s="6">
        <v>53</v>
      </c>
      <c r="B56" s="2" t="s">
        <v>211</v>
      </c>
      <c r="C56" s="2" t="s">
        <v>212</v>
      </c>
      <c r="D56" s="3">
        <v>4.1599999999999996E-3</v>
      </c>
      <c r="E56" s="2">
        <v>2.48</v>
      </c>
      <c r="F56" s="2">
        <v>6</v>
      </c>
      <c r="G56" s="2">
        <v>1908</v>
      </c>
      <c r="H56" s="2">
        <v>18</v>
      </c>
      <c r="I56" s="2">
        <v>14179</v>
      </c>
      <c r="J56" s="3">
        <v>1.7700000000000001E-7</v>
      </c>
      <c r="K56" s="3">
        <v>0.63700000000000001</v>
      </c>
      <c r="L56" s="38">
        <v>0.63700000000000001</v>
      </c>
      <c r="AA56" s="6">
        <v>53</v>
      </c>
      <c r="AB56" s="2" t="s">
        <v>639</v>
      </c>
      <c r="AC56" s="2" t="s">
        <v>640</v>
      </c>
      <c r="AD56" s="2">
        <v>3.0300000000000001E-2</v>
      </c>
      <c r="AE56" s="2">
        <v>2.9</v>
      </c>
      <c r="AF56" s="2">
        <v>12</v>
      </c>
      <c r="AG56" s="2">
        <v>1149</v>
      </c>
      <c r="AH56" s="2">
        <v>51</v>
      </c>
      <c r="AI56" s="2">
        <v>14179</v>
      </c>
      <c r="AJ56" s="3">
        <v>1.4E-3</v>
      </c>
      <c r="AK56" s="2">
        <v>1.9900000000000001E-2</v>
      </c>
      <c r="AL56" s="139">
        <v>1</v>
      </c>
    </row>
    <row r="57" spans="1:38" x14ac:dyDescent="0.25">
      <c r="A57" s="6">
        <v>54</v>
      </c>
      <c r="B57" s="2" t="s">
        <v>213</v>
      </c>
      <c r="C57" s="2" t="s">
        <v>214</v>
      </c>
      <c r="D57" s="3">
        <v>4.1599999999999996E-3</v>
      </c>
      <c r="E57" s="2">
        <v>1.37</v>
      </c>
      <c r="F57" s="2">
        <v>7</v>
      </c>
      <c r="G57" s="2">
        <v>1908</v>
      </c>
      <c r="H57" s="2">
        <v>38</v>
      </c>
      <c r="I57" s="2">
        <v>14179</v>
      </c>
      <c r="J57" s="3">
        <v>0.152</v>
      </c>
      <c r="K57" s="3">
        <v>6.8800000000000003E-4</v>
      </c>
      <c r="L57" s="38">
        <v>6.8800000000000003E-4</v>
      </c>
      <c r="AA57" s="6">
        <v>54</v>
      </c>
      <c r="AB57" s="2" t="s">
        <v>767</v>
      </c>
      <c r="AC57" s="2" t="s">
        <v>768</v>
      </c>
      <c r="AD57" s="2">
        <v>3.1300000000000001E-2</v>
      </c>
      <c r="AE57" s="2">
        <v>2.69</v>
      </c>
      <c r="AF57" s="2">
        <v>17</v>
      </c>
      <c r="AG57" s="2">
        <v>1149</v>
      </c>
      <c r="AH57" s="2">
        <v>78</v>
      </c>
      <c r="AI57" s="2">
        <v>14179</v>
      </c>
      <c r="AJ57" s="3">
        <v>1.37E-4</v>
      </c>
      <c r="AK57" s="2">
        <v>0.224</v>
      </c>
      <c r="AL57" s="139">
        <v>1</v>
      </c>
    </row>
    <row r="58" spans="1:38" x14ac:dyDescent="0.25">
      <c r="A58" s="6">
        <v>55</v>
      </c>
      <c r="B58" s="2" t="s">
        <v>215</v>
      </c>
      <c r="C58" s="2" t="s">
        <v>216</v>
      </c>
      <c r="D58" s="3">
        <v>4.2199999999999998E-3</v>
      </c>
      <c r="E58" s="2">
        <v>2.84</v>
      </c>
      <c r="F58" s="2">
        <v>31</v>
      </c>
      <c r="G58" s="2">
        <v>1908</v>
      </c>
      <c r="H58" s="2">
        <v>81</v>
      </c>
      <c r="I58" s="2">
        <v>14179</v>
      </c>
      <c r="J58" s="3">
        <v>8.8899999999999995E-8</v>
      </c>
      <c r="K58" s="3">
        <v>0.84699999999999998</v>
      </c>
      <c r="L58" s="38">
        <v>1</v>
      </c>
      <c r="AA58" s="6">
        <v>55</v>
      </c>
      <c r="AB58" s="2" t="s">
        <v>239</v>
      </c>
      <c r="AC58" s="2" t="s">
        <v>240</v>
      </c>
      <c r="AD58" s="2">
        <v>3.2399999999999998E-2</v>
      </c>
      <c r="AE58" s="2">
        <v>2.5499999999999998</v>
      </c>
      <c r="AF58" s="2">
        <v>13</v>
      </c>
      <c r="AG58" s="2">
        <v>1149</v>
      </c>
      <c r="AH58" s="2">
        <v>63</v>
      </c>
      <c r="AI58" s="2">
        <v>14179</v>
      </c>
      <c r="AJ58" s="3">
        <v>7.6500000000000003E-5</v>
      </c>
      <c r="AK58" s="2">
        <v>0.44700000000000001</v>
      </c>
      <c r="AL58" s="139">
        <v>1</v>
      </c>
    </row>
    <row r="59" spans="1:38" x14ac:dyDescent="0.25">
      <c r="A59" s="6">
        <v>56</v>
      </c>
      <c r="B59" s="2" t="s">
        <v>217</v>
      </c>
      <c r="C59" s="2" t="s">
        <v>218</v>
      </c>
      <c r="D59" s="3">
        <v>4.4099999999999999E-3</v>
      </c>
      <c r="E59" s="2">
        <v>1.3</v>
      </c>
      <c r="F59" s="2">
        <v>65</v>
      </c>
      <c r="G59" s="2">
        <v>1908</v>
      </c>
      <c r="H59" s="2">
        <v>373</v>
      </c>
      <c r="I59" s="2">
        <v>14179</v>
      </c>
      <c r="J59" s="3">
        <v>1.2799999999999999E-5</v>
      </c>
      <c r="K59" s="3">
        <v>6.7400000000000003E-3</v>
      </c>
      <c r="L59" s="38">
        <v>1</v>
      </c>
      <c r="AA59" s="6">
        <v>56</v>
      </c>
      <c r="AB59" s="2" t="s">
        <v>621</v>
      </c>
      <c r="AC59" s="2" t="s">
        <v>622</v>
      </c>
      <c r="AD59" s="2">
        <v>3.2599999999999997E-2</v>
      </c>
      <c r="AE59" s="2">
        <v>1.76</v>
      </c>
      <c r="AF59" s="2">
        <v>4</v>
      </c>
      <c r="AG59" s="2">
        <v>1149</v>
      </c>
      <c r="AH59" s="2">
        <v>28</v>
      </c>
      <c r="AI59" s="2">
        <v>14179</v>
      </c>
      <c r="AJ59" s="3">
        <v>7.2400000000000006E-2</v>
      </c>
      <c r="AK59" s="2">
        <v>3.7699999999999999E-3</v>
      </c>
      <c r="AL59" s="139">
        <v>0.127</v>
      </c>
    </row>
    <row r="60" spans="1:38" x14ac:dyDescent="0.25">
      <c r="A60" s="6">
        <v>57</v>
      </c>
      <c r="B60" s="2" t="s">
        <v>219</v>
      </c>
      <c r="C60" s="2" t="s">
        <v>220</v>
      </c>
      <c r="D60" s="3">
        <v>4.4999999999999997E-3</v>
      </c>
      <c r="E60" s="2">
        <v>1.39</v>
      </c>
      <c r="F60" s="2">
        <v>3</v>
      </c>
      <c r="G60" s="2">
        <v>1908</v>
      </c>
      <c r="H60" s="2">
        <v>16</v>
      </c>
      <c r="I60" s="2">
        <v>14179</v>
      </c>
      <c r="J60" s="3">
        <v>1.9899999999999999E-5</v>
      </c>
      <c r="K60" s="3">
        <v>5.33E-2</v>
      </c>
      <c r="L60" s="38">
        <v>8.5900000000000004E-2</v>
      </c>
      <c r="AA60" s="6">
        <v>57</v>
      </c>
      <c r="AB60" s="2" t="s">
        <v>111</v>
      </c>
      <c r="AC60" s="2" t="s">
        <v>112</v>
      </c>
      <c r="AD60" s="2">
        <v>3.2599999999999997E-2</v>
      </c>
      <c r="AE60" s="2">
        <v>1.59</v>
      </c>
      <c r="AF60" s="2">
        <v>46</v>
      </c>
      <c r="AG60" s="2">
        <v>1149</v>
      </c>
      <c r="AH60" s="2">
        <v>357</v>
      </c>
      <c r="AI60" s="2">
        <v>14179</v>
      </c>
      <c r="AJ60" s="3">
        <v>1.84E-4</v>
      </c>
      <c r="AK60" s="2">
        <v>0.435</v>
      </c>
      <c r="AL60" s="139">
        <v>0.435</v>
      </c>
    </row>
    <row r="61" spans="1:38" x14ac:dyDescent="0.25">
      <c r="A61" s="6">
        <v>58</v>
      </c>
      <c r="B61" s="2" t="s">
        <v>221</v>
      </c>
      <c r="C61" s="2" t="s">
        <v>222</v>
      </c>
      <c r="D61" s="3">
        <v>4.6600000000000001E-3</v>
      </c>
      <c r="E61" s="2">
        <v>1.86</v>
      </c>
      <c r="F61" s="2">
        <v>5</v>
      </c>
      <c r="G61" s="2">
        <v>1908</v>
      </c>
      <c r="H61" s="2">
        <v>20</v>
      </c>
      <c r="I61" s="2">
        <v>14179</v>
      </c>
      <c r="J61" s="3">
        <v>8.4399999999999999E-7</v>
      </c>
      <c r="K61" s="3">
        <v>0.34699999999999998</v>
      </c>
      <c r="L61" s="38">
        <v>0.34699999999999998</v>
      </c>
      <c r="AA61" s="6">
        <v>58</v>
      </c>
      <c r="AB61" s="2" t="s">
        <v>209</v>
      </c>
      <c r="AC61" s="2" t="s">
        <v>210</v>
      </c>
      <c r="AD61" s="2">
        <v>3.3300000000000003E-2</v>
      </c>
      <c r="AE61" s="2">
        <v>1.67</v>
      </c>
      <c r="AF61" s="2">
        <v>5</v>
      </c>
      <c r="AG61" s="2">
        <v>1149</v>
      </c>
      <c r="AH61" s="2">
        <v>37</v>
      </c>
      <c r="AI61" s="2">
        <v>14179</v>
      </c>
      <c r="AJ61" s="3">
        <v>0.151</v>
      </c>
      <c r="AK61" s="2">
        <v>3.1300000000000001E-2</v>
      </c>
      <c r="AL61" s="139">
        <v>7.8300000000000002E-3</v>
      </c>
    </row>
    <row r="62" spans="1:38" x14ac:dyDescent="0.25">
      <c r="A62" s="6">
        <v>59</v>
      </c>
      <c r="B62" s="2" t="s">
        <v>223</v>
      </c>
      <c r="C62" s="2" t="s">
        <v>224</v>
      </c>
      <c r="D62" s="3">
        <v>5.1900000000000002E-3</v>
      </c>
      <c r="E62" s="2">
        <v>1.56</v>
      </c>
      <c r="F62" s="2">
        <v>4</v>
      </c>
      <c r="G62" s="2">
        <v>1908</v>
      </c>
      <c r="H62" s="2">
        <v>19</v>
      </c>
      <c r="I62" s="2">
        <v>14179</v>
      </c>
      <c r="J62" s="3">
        <v>2.0299999999999999E-2</v>
      </c>
      <c r="K62" s="3">
        <v>2.6199999999999999E-3</v>
      </c>
      <c r="L62" s="38">
        <v>2.6199999999999999E-3</v>
      </c>
      <c r="AA62" s="6">
        <v>59</v>
      </c>
      <c r="AB62" s="2" t="s">
        <v>449</v>
      </c>
      <c r="AC62" s="2" t="s">
        <v>450</v>
      </c>
      <c r="AD62" s="2">
        <v>3.4700000000000002E-2</v>
      </c>
      <c r="AE62" s="2">
        <v>1.23</v>
      </c>
      <c r="AF62" s="2">
        <v>5</v>
      </c>
      <c r="AG62" s="2">
        <v>1149</v>
      </c>
      <c r="AH62" s="2">
        <v>50</v>
      </c>
      <c r="AI62" s="2">
        <v>14179</v>
      </c>
      <c r="AJ62" s="3">
        <v>5.2299999999999997E-5</v>
      </c>
      <c r="AK62" s="2">
        <v>0.8</v>
      </c>
      <c r="AL62" s="139">
        <v>1</v>
      </c>
    </row>
    <row r="63" spans="1:38" x14ac:dyDescent="0.25">
      <c r="A63" s="6">
        <v>60</v>
      </c>
      <c r="B63" s="2" t="s">
        <v>225</v>
      </c>
      <c r="C63" s="2" t="s">
        <v>226</v>
      </c>
      <c r="D63" s="3">
        <v>5.2399999999999999E-3</v>
      </c>
      <c r="E63" s="2">
        <v>2.19</v>
      </c>
      <c r="F63" s="2">
        <v>5</v>
      </c>
      <c r="G63" s="2">
        <v>1908</v>
      </c>
      <c r="H63" s="2">
        <v>17</v>
      </c>
      <c r="I63" s="2">
        <v>14179</v>
      </c>
      <c r="J63" s="3">
        <v>6.7599999999999993E-2</v>
      </c>
      <c r="K63" s="3">
        <v>1.4599999999999999E-3</v>
      </c>
      <c r="L63" s="38">
        <v>1.4599999999999999E-3</v>
      </c>
      <c r="AA63" s="6">
        <v>60</v>
      </c>
      <c r="AB63" s="2" t="s">
        <v>93</v>
      </c>
      <c r="AC63" s="2" t="s">
        <v>94</v>
      </c>
      <c r="AD63" s="2">
        <v>3.5099999999999999E-2</v>
      </c>
      <c r="AE63" s="2">
        <v>2.19</v>
      </c>
      <c r="AF63" s="2">
        <v>24</v>
      </c>
      <c r="AG63" s="2">
        <v>1149</v>
      </c>
      <c r="AH63" s="2">
        <v>135</v>
      </c>
      <c r="AI63" s="2">
        <v>14179</v>
      </c>
      <c r="AJ63" s="3">
        <v>8.5400000000000002E-5</v>
      </c>
      <c r="AK63" s="2">
        <v>0.50800000000000001</v>
      </c>
      <c r="AL63" s="139">
        <v>1</v>
      </c>
    </row>
    <row r="64" spans="1:38" x14ac:dyDescent="0.25">
      <c r="A64" s="6">
        <v>61</v>
      </c>
      <c r="B64" s="2" t="s">
        <v>227</v>
      </c>
      <c r="C64" s="2" t="s">
        <v>228</v>
      </c>
      <c r="D64" s="3">
        <v>5.3400000000000001E-3</v>
      </c>
      <c r="E64" s="2">
        <v>1.86</v>
      </c>
      <c r="F64" s="2">
        <v>21</v>
      </c>
      <c r="G64" s="2">
        <v>1908</v>
      </c>
      <c r="H64" s="2">
        <v>84</v>
      </c>
      <c r="I64" s="2">
        <v>14179</v>
      </c>
      <c r="J64" s="3">
        <v>1.6899999999999999E-6</v>
      </c>
      <c r="K64" s="3">
        <v>9.01E-2</v>
      </c>
      <c r="L64" s="38">
        <v>1</v>
      </c>
      <c r="AA64" s="6">
        <v>61</v>
      </c>
      <c r="AB64" s="2" t="s">
        <v>1005</v>
      </c>
      <c r="AC64" s="2" t="s">
        <v>1006</v>
      </c>
      <c r="AD64" s="2">
        <v>3.5200000000000002E-2</v>
      </c>
      <c r="AE64" s="2">
        <v>1.98</v>
      </c>
      <c r="AF64" s="2">
        <v>9</v>
      </c>
      <c r="AG64" s="2">
        <v>1149</v>
      </c>
      <c r="AH64" s="2">
        <v>56</v>
      </c>
      <c r="AI64" s="2">
        <v>14179</v>
      </c>
      <c r="AJ64" s="3">
        <v>3.5000000000000003E-2</v>
      </c>
      <c r="AK64" s="2">
        <v>3.5299999999999998E-2</v>
      </c>
      <c r="AL64" s="139">
        <v>3.5299999999999998E-2</v>
      </c>
    </row>
    <row r="65" spans="1:38" x14ac:dyDescent="0.25">
      <c r="A65" s="6">
        <v>62</v>
      </c>
      <c r="B65" s="2" t="s">
        <v>229</v>
      </c>
      <c r="C65" s="2" t="s">
        <v>230</v>
      </c>
      <c r="D65" s="3">
        <v>5.3600000000000002E-3</v>
      </c>
      <c r="E65" s="2">
        <v>2.8</v>
      </c>
      <c r="F65" s="2">
        <v>23</v>
      </c>
      <c r="G65" s="2">
        <v>1908</v>
      </c>
      <c r="H65" s="2">
        <v>61</v>
      </c>
      <c r="I65" s="2">
        <v>14179</v>
      </c>
      <c r="J65" s="3">
        <v>8.49E-6</v>
      </c>
      <c r="K65" s="3">
        <v>0.13500000000000001</v>
      </c>
      <c r="L65" s="38">
        <v>0.13500000000000001</v>
      </c>
      <c r="AA65" s="6">
        <v>62</v>
      </c>
      <c r="AB65" s="2" t="s">
        <v>1007</v>
      </c>
      <c r="AC65" s="2" t="s">
        <v>1008</v>
      </c>
      <c r="AD65" s="2">
        <v>3.7999999999999999E-2</v>
      </c>
      <c r="AE65" s="2">
        <v>1.91</v>
      </c>
      <c r="AF65" s="2">
        <v>9</v>
      </c>
      <c r="AG65" s="2">
        <v>1149</v>
      </c>
      <c r="AH65" s="2">
        <v>58</v>
      </c>
      <c r="AI65" s="2">
        <v>14179</v>
      </c>
      <c r="AJ65" s="3">
        <v>4.5499999999999999E-2</v>
      </c>
      <c r="AK65" s="2">
        <v>1.1599999999999999E-2</v>
      </c>
      <c r="AL65" s="139">
        <v>0.104</v>
      </c>
    </row>
    <row r="66" spans="1:38" x14ac:dyDescent="0.25">
      <c r="A66" s="6">
        <v>63</v>
      </c>
      <c r="B66" s="2" t="s">
        <v>231</v>
      </c>
      <c r="C66" s="2" t="s">
        <v>232</v>
      </c>
      <c r="D66" s="3">
        <v>5.5599999999999998E-3</v>
      </c>
      <c r="E66" s="2">
        <v>1.01</v>
      </c>
      <c r="F66" s="2">
        <v>3</v>
      </c>
      <c r="G66" s="2">
        <v>1908</v>
      </c>
      <c r="H66" s="2">
        <v>22</v>
      </c>
      <c r="I66" s="2">
        <v>14179</v>
      </c>
      <c r="J66" s="3">
        <v>8.0600000000000005E-2</v>
      </c>
      <c r="K66" s="3">
        <v>1.4599999999999999E-3</v>
      </c>
      <c r="L66" s="38">
        <v>1.4599999999999999E-3</v>
      </c>
      <c r="AA66" s="6">
        <v>63</v>
      </c>
      <c r="AB66" s="2" t="s">
        <v>315</v>
      </c>
      <c r="AC66" s="2" t="s">
        <v>316</v>
      </c>
      <c r="AD66" s="2">
        <v>3.9399999999999998E-2</v>
      </c>
      <c r="AE66" s="2">
        <v>3.09</v>
      </c>
      <c r="AF66" s="2">
        <v>6</v>
      </c>
      <c r="AG66" s="2">
        <v>1149</v>
      </c>
      <c r="AH66" s="2">
        <v>24</v>
      </c>
      <c r="AI66" s="2">
        <v>14179</v>
      </c>
      <c r="AJ66" s="3">
        <v>7.6600000000000005E-5</v>
      </c>
      <c r="AK66" s="2">
        <v>0.8</v>
      </c>
      <c r="AL66" s="139">
        <v>1</v>
      </c>
    </row>
    <row r="67" spans="1:38" x14ac:dyDescent="0.25">
      <c r="A67" s="6">
        <v>64</v>
      </c>
      <c r="B67" s="2" t="s">
        <v>233</v>
      </c>
      <c r="C67" s="2" t="s">
        <v>234</v>
      </c>
      <c r="D67" s="3">
        <v>5.6499999999999996E-3</v>
      </c>
      <c r="E67" s="2">
        <v>1.65</v>
      </c>
      <c r="F67" s="2">
        <v>33</v>
      </c>
      <c r="G67" s="2">
        <v>1908</v>
      </c>
      <c r="H67" s="2">
        <v>149</v>
      </c>
      <c r="I67" s="2">
        <v>14179</v>
      </c>
      <c r="J67" s="3">
        <v>1.18E-2</v>
      </c>
      <c r="K67" s="3">
        <v>3.9100000000000003E-3</v>
      </c>
      <c r="L67" s="38">
        <v>3.9100000000000003E-3</v>
      </c>
      <c r="AA67" s="6">
        <v>64</v>
      </c>
      <c r="AB67" s="2" t="s">
        <v>1009</v>
      </c>
      <c r="AC67" s="2" t="s">
        <v>1010</v>
      </c>
      <c r="AD67" s="2">
        <v>4.0599999999999997E-2</v>
      </c>
      <c r="AE67" s="2">
        <v>3.53</v>
      </c>
      <c r="AF67" s="2">
        <v>8</v>
      </c>
      <c r="AG67" s="2">
        <v>1149</v>
      </c>
      <c r="AH67" s="2">
        <v>28</v>
      </c>
      <c r="AI67" s="2">
        <v>14179</v>
      </c>
      <c r="AJ67" s="3">
        <v>2.1199999999999999E-3</v>
      </c>
      <c r="AK67" s="2">
        <v>3.27E-2</v>
      </c>
      <c r="AL67" s="139">
        <v>0.96399999999999997</v>
      </c>
    </row>
    <row r="68" spans="1:38" x14ac:dyDescent="0.25">
      <c r="A68" s="6">
        <v>65</v>
      </c>
      <c r="B68" s="2" t="s">
        <v>235</v>
      </c>
      <c r="C68" s="2" t="s">
        <v>236</v>
      </c>
      <c r="D68" s="3">
        <v>5.7099999999999998E-3</v>
      </c>
      <c r="E68" s="2">
        <v>1.49</v>
      </c>
      <c r="F68" s="2">
        <v>3</v>
      </c>
      <c r="G68" s="2">
        <v>1908</v>
      </c>
      <c r="H68" s="2">
        <v>15</v>
      </c>
      <c r="I68" s="2">
        <v>14179</v>
      </c>
      <c r="J68" s="3">
        <v>2.0800000000000001E-7</v>
      </c>
      <c r="K68" s="3">
        <v>0.94699999999999995</v>
      </c>
      <c r="L68" s="38">
        <v>0.94699999999999995</v>
      </c>
      <c r="AA68" s="6">
        <v>65</v>
      </c>
      <c r="AB68" s="2" t="s">
        <v>123</v>
      </c>
      <c r="AC68" s="2" t="s">
        <v>124</v>
      </c>
      <c r="AD68" s="2">
        <v>4.1300000000000003E-2</v>
      </c>
      <c r="AE68" s="2">
        <v>1.73</v>
      </c>
      <c r="AF68" s="2">
        <v>26</v>
      </c>
      <c r="AG68" s="2">
        <v>1149</v>
      </c>
      <c r="AH68" s="2">
        <v>185</v>
      </c>
      <c r="AI68" s="2">
        <v>14179</v>
      </c>
      <c r="AJ68" s="3">
        <v>1.0399999999999999E-4</v>
      </c>
      <c r="AK68" s="2">
        <v>0.67500000000000004</v>
      </c>
      <c r="AL68" s="139">
        <v>1</v>
      </c>
    </row>
    <row r="69" spans="1:38" x14ac:dyDescent="0.25">
      <c r="A69" s="6">
        <v>66</v>
      </c>
      <c r="B69" s="2" t="s">
        <v>237</v>
      </c>
      <c r="C69" s="2" t="s">
        <v>238</v>
      </c>
      <c r="D69" s="3">
        <v>5.96E-3</v>
      </c>
      <c r="E69" s="2">
        <v>1.69</v>
      </c>
      <c r="F69" s="2">
        <v>10</v>
      </c>
      <c r="G69" s="2">
        <v>1908</v>
      </c>
      <c r="H69" s="2">
        <v>44</v>
      </c>
      <c r="I69" s="2">
        <v>14179</v>
      </c>
      <c r="J69" s="3">
        <v>3.76E-6</v>
      </c>
      <c r="K69" s="3">
        <v>7.7600000000000002E-2</v>
      </c>
      <c r="L69" s="38">
        <v>0.72699999999999998</v>
      </c>
      <c r="AA69" s="6">
        <v>66</v>
      </c>
      <c r="AB69" s="2" t="s">
        <v>475</v>
      </c>
      <c r="AC69" s="2" t="s">
        <v>476</v>
      </c>
      <c r="AD69" s="2">
        <v>4.1799999999999997E-2</v>
      </c>
      <c r="AE69" s="2">
        <v>2.82</v>
      </c>
      <c r="AF69" s="2">
        <v>8</v>
      </c>
      <c r="AG69" s="2">
        <v>1149</v>
      </c>
      <c r="AH69" s="2">
        <v>35</v>
      </c>
      <c r="AI69" s="2">
        <v>14179</v>
      </c>
      <c r="AJ69" s="3">
        <v>5.9800000000000001E-4</v>
      </c>
      <c r="AK69" s="2">
        <v>0.122</v>
      </c>
      <c r="AL69" s="139">
        <v>1</v>
      </c>
    </row>
    <row r="70" spans="1:38" x14ac:dyDescent="0.25">
      <c r="A70" s="6">
        <v>67</v>
      </c>
      <c r="B70" s="2" t="s">
        <v>239</v>
      </c>
      <c r="C70" s="2" t="s">
        <v>240</v>
      </c>
      <c r="D70" s="3">
        <v>6.0600000000000003E-3</v>
      </c>
      <c r="E70" s="2">
        <v>2.12</v>
      </c>
      <c r="F70" s="2">
        <v>18</v>
      </c>
      <c r="G70" s="2">
        <v>1908</v>
      </c>
      <c r="H70" s="2">
        <v>63</v>
      </c>
      <c r="I70" s="2">
        <v>14179</v>
      </c>
      <c r="J70" s="3">
        <v>3.2399999999999999E-7</v>
      </c>
      <c r="K70" s="3">
        <v>0.70399999999999996</v>
      </c>
      <c r="L70" s="38">
        <v>0.97699999999999998</v>
      </c>
      <c r="AA70" s="6">
        <v>67</v>
      </c>
      <c r="AB70" s="2" t="s">
        <v>1011</v>
      </c>
      <c r="AC70" s="2" t="s">
        <v>1012</v>
      </c>
      <c r="AD70" s="2">
        <v>4.24E-2</v>
      </c>
      <c r="AE70" s="2">
        <v>5.4</v>
      </c>
      <c r="AF70" s="2">
        <v>7</v>
      </c>
      <c r="AG70" s="2">
        <v>1149</v>
      </c>
      <c r="AH70" s="2">
        <v>16</v>
      </c>
      <c r="AI70" s="2">
        <v>14179</v>
      </c>
      <c r="AJ70" s="3">
        <v>1.35E-4</v>
      </c>
      <c r="AK70" s="2">
        <v>0.56499999999999995</v>
      </c>
      <c r="AL70" s="139">
        <v>1</v>
      </c>
    </row>
    <row r="71" spans="1:38" x14ac:dyDescent="0.25">
      <c r="A71" s="6">
        <v>68</v>
      </c>
      <c r="B71" s="2" t="s">
        <v>241</v>
      </c>
      <c r="C71" s="2" t="s">
        <v>242</v>
      </c>
      <c r="D71" s="3">
        <v>6.2599999999999999E-3</v>
      </c>
      <c r="E71" s="2">
        <v>2.23</v>
      </c>
      <c r="F71" s="2">
        <v>12</v>
      </c>
      <c r="G71" s="2">
        <v>1908</v>
      </c>
      <c r="H71" s="2">
        <v>40</v>
      </c>
      <c r="I71" s="2">
        <v>14179</v>
      </c>
      <c r="J71" s="3">
        <v>1.9900000000000001E-4</v>
      </c>
      <c r="K71" s="3">
        <v>3.5099999999999999E-2</v>
      </c>
      <c r="L71" s="38">
        <v>3.5099999999999999E-2</v>
      </c>
      <c r="AA71" s="6">
        <v>68</v>
      </c>
      <c r="AB71" s="2" t="s">
        <v>673</v>
      </c>
      <c r="AC71" s="2" t="s">
        <v>674</v>
      </c>
      <c r="AD71" s="2">
        <v>4.3400000000000001E-2</v>
      </c>
      <c r="AE71" s="2">
        <v>4.32</v>
      </c>
      <c r="AF71" s="2">
        <v>7</v>
      </c>
      <c r="AG71" s="2">
        <v>1149</v>
      </c>
      <c r="AH71" s="2">
        <v>20</v>
      </c>
      <c r="AI71" s="2">
        <v>14179</v>
      </c>
      <c r="AJ71" s="3">
        <v>1.9000000000000001E-4</v>
      </c>
      <c r="AK71" s="2">
        <v>0.45400000000000001</v>
      </c>
      <c r="AL71" s="139">
        <v>0.94299999999999995</v>
      </c>
    </row>
    <row r="72" spans="1:38" x14ac:dyDescent="0.25">
      <c r="A72" s="6">
        <v>69</v>
      </c>
      <c r="B72" s="2" t="s">
        <v>243</v>
      </c>
      <c r="C72" s="2" t="s">
        <v>244</v>
      </c>
      <c r="D72" s="3">
        <v>6.3800000000000003E-3</v>
      </c>
      <c r="E72" s="2">
        <v>1.1100000000000001</v>
      </c>
      <c r="F72" s="2">
        <v>6</v>
      </c>
      <c r="G72" s="2">
        <v>1908</v>
      </c>
      <c r="H72" s="2">
        <v>40</v>
      </c>
      <c r="I72" s="2">
        <v>14179</v>
      </c>
      <c r="J72" s="3">
        <v>4.1200000000000004E-6</v>
      </c>
      <c r="K72" s="3">
        <v>0.251</v>
      </c>
      <c r="L72" s="38">
        <v>0.251</v>
      </c>
      <c r="AA72" s="6">
        <v>69</v>
      </c>
      <c r="AB72" s="2" t="s">
        <v>97</v>
      </c>
      <c r="AC72" s="2" t="s">
        <v>98</v>
      </c>
      <c r="AD72" s="2">
        <v>4.4400000000000002E-2</v>
      </c>
      <c r="AE72" s="2">
        <v>3.95</v>
      </c>
      <c r="AF72" s="2">
        <v>8</v>
      </c>
      <c r="AG72" s="2">
        <v>1149</v>
      </c>
      <c r="AH72" s="2">
        <v>25</v>
      </c>
      <c r="AI72" s="2">
        <v>14179</v>
      </c>
      <c r="AJ72" s="3">
        <v>5.6400000000000005E-4</v>
      </c>
      <c r="AK72" s="2">
        <v>0.156</v>
      </c>
      <c r="AL72" s="139">
        <v>1</v>
      </c>
    </row>
    <row r="73" spans="1:38" x14ac:dyDescent="0.25">
      <c r="A73" s="6">
        <v>70</v>
      </c>
      <c r="B73" s="2" t="s">
        <v>245</v>
      </c>
      <c r="C73" s="2" t="s">
        <v>246</v>
      </c>
      <c r="D73" s="3">
        <v>6.4400000000000004E-3</v>
      </c>
      <c r="E73" s="2">
        <v>1.71</v>
      </c>
      <c r="F73" s="2">
        <v>6</v>
      </c>
      <c r="G73" s="2">
        <v>1908</v>
      </c>
      <c r="H73" s="2">
        <v>26</v>
      </c>
      <c r="I73" s="2">
        <v>14179</v>
      </c>
      <c r="J73" s="3">
        <v>1.9199999999999999E-5</v>
      </c>
      <c r="K73" s="3">
        <v>3.5299999999999998E-2</v>
      </c>
      <c r="L73" s="38">
        <v>0.39400000000000002</v>
      </c>
      <c r="AA73" s="6">
        <v>70</v>
      </c>
      <c r="AB73" s="2" t="s">
        <v>1013</v>
      </c>
      <c r="AC73" s="2" t="s">
        <v>1014</v>
      </c>
      <c r="AD73" s="2">
        <v>4.48E-2</v>
      </c>
      <c r="AE73" s="2">
        <v>3.37</v>
      </c>
      <c r="AF73" s="2">
        <v>9</v>
      </c>
      <c r="AG73" s="2">
        <v>1149</v>
      </c>
      <c r="AH73" s="2">
        <v>33</v>
      </c>
      <c r="AI73" s="2">
        <v>14179</v>
      </c>
      <c r="AJ73" s="3">
        <v>9.4899999999999997E-4</v>
      </c>
      <c r="AK73" s="2">
        <v>9.4799999999999995E-2</v>
      </c>
      <c r="AL73" s="139">
        <v>1</v>
      </c>
    </row>
    <row r="74" spans="1:38" x14ac:dyDescent="0.25">
      <c r="A74" s="6">
        <v>71</v>
      </c>
      <c r="B74" s="2" t="s">
        <v>247</v>
      </c>
      <c r="C74" s="2" t="s">
        <v>248</v>
      </c>
      <c r="D74" s="3">
        <v>6.4999999999999997E-3</v>
      </c>
      <c r="E74" s="2">
        <v>1.1200000000000001</v>
      </c>
      <c r="F74" s="2">
        <v>8</v>
      </c>
      <c r="G74" s="2">
        <v>1908</v>
      </c>
      <c r="H74" s="2">
        <v>53</v>
      </c>
      <c r="I74" s="2">
        <v>14179</v>
      </c>
      <c r="J74" s="3">
        <v>1.4600000000000001E-5</v>
      </c>
      <c r="K74" s="3">
        <v>0.13700000000000001</v>
      </c>
      <c r="L74" s="38">
        <v>0.13700000000000001</v>
      </c>
      <c r="AA74" s="6">
        <v>71</v>
      </c>
      <c r="AB74" s="2" t="s">
        <v>161</v>
      </c>
      <c r="AC74" s="2" t="s">
        <v>162</v>
      </c>
      <c r="AD74" s="2">
        <v>4.6899999999999997E-2</v>
      </c>
      <c r="AE74" s="2">
        <v>1.9</v>
      </c>
      <c r="AF74" s="2">
        <v>12</v>
      </c>
      <c r="AG74" s="2">
        <v>1149</v>
      </c>
      <c r="AH74" s="2">
        <v>78</v>
      </c>
      <c r="AI74" s="2">
        <v>14179</v>
      </c>
      <c r="AJ74" s="3">
        <v>1.06E-2</v>
      </c>
      <c r="AK74" s="2">
        <v>9.8799999999999999E-2</v>
      </c>
      <c r="AL74" s="139">
        <v>9.8799999999999999E-2</v>
      </c>
    </row>
    <row r="75" spans="1:38" x14ac:dyDescent="0.25">
      <c r="A75" s="6">
        <v>72</v>
      </c>
      <c r="B75" s="2" t="s">
        <v>249</v>
      </c>
      <c r="C75" s="2" t="s">
        <v>250</v>
      </c>
      <c r="D75" s="3">
        <v>7.0200000000000002E-3</v>
      </c>
      <c r="E75" s="2">
        <v>2.19</v>
      </c>
      <c r="F75" s="2">
        <v>10</v>
      </c>
      <c r="G75" s="2">
        <v>1908</v>
      </c>
      <c r="H75" s="2">
        <v>34</v>
      </c>
      <c r="I75" s="2">
        <v>14179</v>
      </c>
      <c r="J75" s="3">
        <v>4.2599999999999999E-5</v>
      </c>
      <c r="K75" s="3">
        <v>9.01E-2</v>
      </c>
      <c r="L75" s="38">
        <v>9.01E-2</v>
      </c>
      <c r="AA75" s="6">
        <v>72</v>
      </c>
      <c r="AB75" s="2" t="s">
        <v>1015</v>
      </c>
      <c r="AC75" s="2" t="s">
        <v>1016</v>
      </c>
      <c r="AD75" s="2">
        <v>4.7800000000000002E-2</v>
      </c>
      <c r="AE75" s="2">
        <v>1.17</v>
      </c>
      <c r="AF75" s="2">
        <v>7</v>
      </c>
      <c r="AG75" s="2">
        <v>1149</v>
      </c>
      <c r="AH75" s="2">
        <v>74</v>
      </c>
      <c r="AI75" s="2">
        <v>14179</v>
      </c>
      <c r="AJ75" s="3">
        <v>1.66E-2</v>
      </c>
      <c r="AK75" s="2">
        <v>8.1100000000000005E-2</v>
      </c>
      <c r="AL75" s="139">
        <v>8.1100000000000005E-2</v>
      </c>
    </row>
    <row r="76" spans="1:38" x14ac:dyDescent="0.25">
      <c r="A76" s="6">
        <v>73</v>
      </c>
      <c r="B76" s="2" t="s">
        <v>251</v>
      </c>
      <c r="C76" s="2" t="s">
        <v>252</v>
      </c>
      <c r="D76" s="3">
        <v>7.2100000000000003E-3</v>
      </c>
      <c r="E76" s="2">
        <v>1.35</v>
      </c>
      <c r="F76" s="2">
        <v>8</v>
      </c>
      <c r="G76" s="2">
        <v>1908</v>
      </c>
      <c r="H76" s="2">
        <v>44</v>
      </c>
      <c r="I76" s="2">
        <v>14179</v>
      </c>
      <c r="J76" s="3">
        <v>3.8299999999999998E-7</v>
      </c>
      <c r="K76" s="3">
        <v>0.98399999999999999</v>
      </c>
      <c r="L76" s="38">
        <v>0.99299999999999999</v>
      </c>
      <c r="AA76" s="6">
        <v>73</v>
      </c>
      <c r="AB76" s="2" t="s">
        <v>1017</v>
      </c>
      <c r="AC76" s="2" t="s">
        <v>1018</v>
      </c>
      <c r="AD76" s="2">
        <v>5.04E-2</v>
      </c>
      <c r="AE76" s="2">
        <v>2.06</v>
      </c>
      <c r="AF76" s="2">
        <v>4</v>
      </c>
      <c r="AG76" s="2">
        <v>1149</v>
      </c>
      <c r="AH76" s="2">
        <v>24</v>
      </c>
      <c r="AI76" s="2">
        <v>14179</v>
      </c>
      <c r="AJ76" s="3">
        <v>0.80400000000000005</v>
      </c>
      <c r="AK76" s="2">
        <v>1.26E-2</v>
      </c>
      <c r="AL76" s="139">
        <v>1.26E-2</v>
      </c>
    </row>
    <row r="77" spans="1:38" x14ac:dyDescent="0.25">
      <c r="A77" s="6">
        <v>74</v>
      </c>
      <c r="B77" s="2" t="s">
        <v>253</v>
      </c>
      <c r="C77" s="2" t="s">
        <v>254</v>
      </c>
      <c r="D77" s="3">
        <v>7.2399999999999999E-3</v>
      </c>
      <c r="E77" s="2">
        <v>2.48</v>
      </c>
      <c r="F77" s="2">
        <v>5</v>
      </c>
      <c r="G77" s="2">
        <v>1908</v>
      </c>
      <c r="H77" s="2">
        <v>15</v>
      </c>
      <c r="I77" s="2">
        <v>14179</v>
      </c>
      <c r="J77" s="3">
        <v>2.6299999999999998E-6</v>
      </c>
      <c r="K77" s="3">
        <v>0.224</v>
      </c>
      <c r="L77" s="38">
        <v>0.64400000000000002</v>
      </c>
      <c r="AA77" s="6">
        <v>74</v>
      </c>
      <c r="AB77" s="2" t="s">
        <v>986</v>
      </c>
      <c r="AC77" s="2" t="s">
        <v>987</v>
      </c>
      <c r="AD77" s="2">
        <v>5.2299999999999999E-2</v>
      </c>
      <c r="AE77" s="2">
        <v>1.94</v>
      </c>
      <c r="AF77" s="2">
        <v>17</v>
      </c>
      <c r="AG77" s="2">
        <v>1149</v>
      </c>
      <c r="AH77" s="2">
        <v>108</v>
      </c>
      <c r="AI77" s="2">
        <v>14179</v>
      </c>
      <c r="AJ77" s="3">
        <v>1.7700000000000001E-3</v>
      </c>
      <c r="AK77" s="2">
        <v>8.1100000000000005E-2</v>
      </c>
      <c r="AL77" s="139">
        <v>1</v>
      </c>
    </row>
    <row r="78" spans="1:38" x14ac:dyDescent="0.25">
      <c r="A78" s="6">
        <v>75</v>
      </c>
      <c r="B78" s="2" t="s">
        <v>255</v>
      </c>
      <c r="C78" s="2" t="s">
        <v>256</v>
      </c>
      <c r="D78" s="3">
        <v>7.2700000000000004E-3</v>
      </c>
      <c r="E78" s="2">
        <v>1.75</v>
      </c>
      <c r="F78" s="2">
        <v>4</v>
      </c>
      <c r="G78" s="2">
        <v>1908</v>
      </c>
      <c r="H78" s="2">
        <v>17</v>
      </c>
      <c r="I78" s="2">
        <v>14179</v>
      </c>
      <c r="J78" s="3">
        <v>2.7499999999999999E-6</v>
      </c>
      <c r="K78" s="3">
        <v>0.20300000000000001</v>
      </c>
      <c r="L78" s="38">
        <v>0.68700000000000006</v>
      </c>
      <c r="AA78" s="6">
        <v>75</v>
      </c>
      <c r="AB78" s="2" t="s">
        <v>1019</v>
      </c>
      <c r="AC78" s="2" t="s">
        <v>1020</v>
      </c>
      <c r="AD78" s="2">
        <v>5.2400000000000002E-2</v>
      </c>
      <c r="AE78" s="2">
        <v>2.5</v>
      </c>
      <c r="AF78" s="2">
        <v>16</v>
      </c>
      <c r="AG78" s="2">
        <v>1149</v>
      </c>
      <c r="AH78" s="2">
        <v>79</v>
      </c>
      <c r="AI78" s="2">
        <v>14179</v>
      </c>
      <c r="AJ78" s="3">
        <v>4.6300000000000001E-2</v>
      </c>
      <c r="AK78" s="2">
        <v>5.57E-2</v>
      </c>
      <c r="AL78" s="139">
        <v>5.57E-2</v>
      </c>
    </row>
    <row r="79" spans="1:38" x14ac:dyDescent="0.25">
      <c r="A79" s="6">
        <v>76</v>
      </c>
      <c r="B79" s="2" t="s">
        <v>257</v>
      </c>
      <c r="C79" s="2" t="s">
        <v>258</v>
      </c>
      <c r="D79" s="3">
        <v>7.5199999999999998E-3</v>
      </c>
      <c r="E79" s="2">
        <v>3.23</v>
      </c>
      <c r="F79" s="2">
        <v>10</v>
      </c>
      <c r="G79" s="2">
        <v>1908</v>
      </c>
      <c r="H79" s="2">
        <v>23</v>
      </c>
      <c r="I79" s="2">
        <v>14179</v>
      </c>
      <c r="J79" s="3">
        <v>1.2699999999999999E-6</v>
      </c>
      <c r="K79" s="3">
        <v>0.57999999999999996</v>
      </c>
      <c r="L79" s="38">
        <v>0.57999999999999996</v>
      </c>
      <c r="AA79" s="6">
        <v>76</v>
      </c>
      <c r="AB79" s="2" t="s">
        <v>567</v>
      </c>
      <c r="AC79" s="2" t="s">
        <v>568</v>
      </c>
      <c r="AD79" s="2">
        <v>5.28E-2</v>
      </c>
      <c r="AE79" s="2">
        <v>1.85</v>
      </c>
      <c r="AF79" s="2">
        <v>3</v>
      </c>
      <c r="AG79" s="2">
        <v>1149</v>
      </c>
      <c r="AH79" s="2">
        <v>20</v>
      </c>
      <c r="AI79" s="2">
        <v>14179</v>
      </c>
      <c r="AJ79" s="3">
        <v>2.3599999999999999E-2</v>
      </c>
      <c r="AK79" s="2">
        <v>7.9100000000000004E-2</v>
      </c>
      <c r="AL79" s="139">
        <v>7.9100000000000004E-2</v>
      </c>
    </row>
    <row r="80" spans="1:38" x14ac:dyDescent="0.25">
      <c r="A80" s="6">
        <v>77</v>
      </c>
      <c r="B80" s="2" t="s">
        <v>259</v>
      </c>
      <c r="C80" s="2" t="s">
        <v>260</v>
      </c>
      <c r="D80" s="3">
        <v>7.5900000000000004E-3</v>
      </c>
      <c r="E80" s="2">
        <v>1.98</v>
      </c>
      <c r="F80" s="2">
        <v>8</v>
      </c>
      <c r="G80" s="2">
        <v>1908</v>
      </c>
      <c r="H80" s="2">
        <v>30</v>
      </c>
      <c r="I80" s="2">
        <v>14179</v>
      </c>
      <c r="J80" s="3">
        <v>3.5200000000000002E-6</v>
      </c>
      <c r="K80" s="3">
        <v>0.35199999999999998</v>
      </c>
      <c r="L80" s="38">
        <v>0.35199999999999998</v>
      </c>
      <c r="AA80" s="6">
        <v>77</v>
      </c>
      <c r="AB80" s="2" t="s">
        <v>297</v>
      </c>
      <c r="AC80" s="2" t="s">
        <v>298</v>
      </c>
      <c r="AD80" s="2">
        <v>5.3600000000000002E-2</v>
      </c>
      <c r="AE80" s="2">
        <v>2.12</v>
      </c>
      <c r="AF80" s="2">
        <v>11</v>
      </c>
      <c r="AG80" s="2">
        <v>1149</v>
      </c>
      <c r="AH80" s="2">
        <v>64</v>
      </c>
      <c r="AI80" s="2">
        <v>14179</v>
      </c>
      <c r="AJ80" s="3">
        <v>1.6200000000000001E-4</v>
      </c>
      <c r="AK80" s="2">
        <v>0.97099999999999997</v>
      </c>
      <c r="AL80" s="139">
        <v>0.98</v>
      </c>
    </row>
    <row r="81" spans="1:38" x14ac:dyDescent="0.25">
      <c r="A81" s="6">
        <v>78</v>
      </c>
      <c r="B81" s="2" t="s">
        <v>261</v>
      </c>
      <c r="C81" s="2" t="s">
        <v>262</v>
      </c>
      <c r="D81" s="3">
        <v>7.7400000000000004E-3</v>
      </c>
      <c r="E81" s="2">
        <v>1.63</v>
      </c>
      <c r="F81" s="2">
        <v>7</v>
      </c>
      <c r="G81" s="2">
        <v>1908</v>
      </c>
      <c r="H81" s="2">
        <v>32</v>
      </c>
      <c r="I81" s="2">
        <v>14179</v>
      </c>
      <c r="J81" s="3">
        <v>2.3900000000000001E-2</v>
      </c>
      <c r="K81" s="3">
        <v>4.4799999999999996E-3</v>
      </c>
      <c r="L81" s="38">
        <v>4.3299999999999996E-3</v>
      </c>
      <c r="AA81" s="6">
        <v>78</v>
      </c>
      <c r="AB81" s="2" t="s">
        <v>153</v>
      </c>
      <c r="AC81" s="2" t="s">
        <v>154</v>
      </c>
      <c r="AD81" s="2">
        <v>5.3900000000000003E-2</v>
      </c>
      <c r="AE81" s="2">
        <v>2.19</v>
      </c>
      <c r="AF81" s="2">
        <v>8</v>
      </c>
      <c r="AG81" s="2">
        <v>1149</v>
      </c>
      <c r="AH81" s="2">
        <v>45</v>
      </c>
      <c r="AI81" s="2">
        <v>14179</v>
      </c>
      <c r="AJ81" s="3">
        <v>6.4800000000000003E-4</v>
      </c>
      <c r="AK81" s="2">
        <v>0.49199999999999999</v>
      </c>
      <c r="AL81" s="139">
        <v>0.49199999999999999</v>
      </c>
    </row>
    <row r="82" spans="1:38" x14ac:dyDescent="0.25">
      <c r="A82" s="6">
        <v>79</v>
      </c>
      <c r="B82" s="2" t="s">
        <v>263</v>
      </c>
      <c r="C82" s="2" t="s">
        <v>264</v>
      </c>
      <c r="D82" s="3">
        <v>8.3000000000000001E-3</v>
      </c>
      <c r="E82" s="2">
        <v>2.48</v>
      </c>
      <c r="F82" s="2">
        <v>7</v>
      </c>
      <c r="G82" s="2">
        <v>1908</v>
      </c>
      <c r="H82" s="2">
        <v>21</v>
      </c>
      <c r="I82" s="2">
        <v>14179</v>
      </c>
      <c r="J82" s="3">
        <v>5.8400000000000004E-7</v>
      </c>
      <c r="K82" s="3">
        <v>0.98</v>
      </c>
      <c r="L82" s="38">
        <v>1</v>
      </c>
      <c r="AA82" s="6">
        <v>79</v>
      </c>
      <c r="AB82" s="2" t="s">
        <v>469</v>
      </c>
      <c r="AC82" s="2" t="s">
        <v>470</v>
      </c>
      <c r="AD82" s="2">
        <v>5.4800000000000001E-2</v>
      </c>
      <c r="AE82" s="2">
        <v>1.61</v>
      </c>
      <c r="AF82" s="2">
        <v>6</v>
      </c>
      <c r="AG82" s="2">
        <v>1149</v>
      </c>
      <c r="AH82" s="2">
        <v>46</v>
      </c>
      <c r="AI82" s="2">
        <v>14179</v>
      </c>
      <c r="AJ82" s="3">
        <v>6.8599999999999998E-4</v>
      </c>
      <c r="AK82" s="2">
        <v>0.24</v>
      </c>
      <c r="AL82" s="139">
        <v>1</v>
      </c>
    </row>
    <row r="83" spans="1:38" x14ac:dyDescent="0.25">
      <c r="A83" s="6">
        <v>80</v>
      </c>
      <c r="B83" s="2" t="s">
        <v>265</v>
      </c>
      <c r="C83" s="2" t="s">
        <v>266</v>
      </c>
      <c r="D83" s="3">
        <v>8.43E-3</v>
      </c>
      <c r="E83" s="2">
        <v>1.31</v>
      </c>
      <c r="F83" s="2">
        <v>47</v>
      </c>
      <c r="G83" s="2">
        <v>1908</v>
      </c>
      <c r="H83" s="2">
        <v>267</v>
      </c>
      <c r="I83" s="2">
        <v>14179</v>
      </c>
      <c r="J83" s="3">
        <v>3.1900000000000003E-5</v>
      </c>
      <c r="K83" s="3">
        <v>0.13700000000000001</v>
      </c>
      <c r="L83" s="38">
        <v>0.13700000000000001</v>
      </c>
      <c r="AA83" s="6">
        <v>80</v>
      </c>
      <c r="AB83" s="2" t="s">
        <v>371</v>
      </c>
      <c r="AC83" s="2" t="s">
        <v>372</v>
      </c>
      <c r="AD83" s="2">
        <v>5.5599999999999997E-2</v>
      </c>
      <c r="AE83" s="2">
        <v>3.63</v>
      </c>
      <c r="AF83" s="2">
        <v>5</v>
      </c>
      <c r="AG83" s="2">
        <v>1149</v>
      </c>
      <c r="AH83" s="2">
        <v>17</v>
      </c>
      <c r="AI83" s="2">
        <v>14179</v>
      </c>
      <c r="AJ83" s="3">
        <v>9.1999999999999998E-3</v>
      </c>
      <c r="AK83" s="2">
        <v>1.8599999999999998E-2</v>
      </c>
      <c r="AL83" s="139">
        <v>1</v>
      </c>
    </row>
    <row r="84" spans="1:38" x14ac:dyDescent="0.25">
      <c r="A84" s="6">
        <v>81</v>
      </c>
      <c r="B84" s="2" t="s">
        <v>267</v>
      </c>
      <c r="C84" s="2" t="s">
        <v>268</v>
      </c>
      <c r="D84" s="3">
        <v>8.7200000000000003E-3</v>
      </c>
      <c r="E84" s="2">
        <v>1.39</v>
      </c>
      <c r="F84" s="2">
        <v>3</v>
      </c>
      <c r="G84" s="2">
        <v>1908</v>
      </c>
      <c r="H84" s="2">
        <v>16</v>
      </c>
      <c r="I84" s="2">
        <v>14179</v>
      </c>
      <c r="J84" s="3">
        <v>9.1200000000000001E-7</v>
      </c>
      <c r="K84" s="3">
        <v>0.72799999999999998</v>
      </c>
      <c r="L84" s="38">
        <v>1</v>
      </c>
      <c r="AA84" s="6">
        <v>81</v>
      </c>
      <c r="AB84" s="2" t="s">
        <v>1021</v>
      </c>
      <c r="AC84" s="2" t="s">
        <v>1022</v>
      </c>
      <c r="AD84" s="2">
        <v>5.6399999999999999E-2</v>
      </c>
      <c r="AE84" s="2">
        <v>1.19</v>
      </c>
      <c r="AF84" s="2">
        <v>9</v>
      </c>
      <c r="AG84" s="2">
        <v>1149</v>
      </c>
      <c r="AH84" s="2">
        <v>93</v>
      </c>
      <c r="AI84" s="2">
        <v>14179</v>
      </c>
      <c r="AJ84" s="3">
        <v>2.3800000000000002E-3</v>
      </c>
      <c r="AK84" s="2">
        <v>7.5499999999999998E-2</v>
      </c>
      <c r="AL84" s="139">
        <v>1</v>
      </c>
    </row>
    <row r="85" spans="1:38" x14ac:dyDescent="0.25">
      <c r="A85" s="6">
        <v>82</v>
      </c>
      <c r="B85" s="2" t="s">
        <v>269</v>
      </c>
      <c r="C85" s="2" t="s">
        <v>270</v>
      </c>
      <c r="D85" s="3">
        <v>8.94E-3</v>
      </c>
      <c r="E85" s="2">
        <v>1.94</v>
      </c>
      <c r="F85" s="2">
        <v>24</v>
      </c>
      <c r="G85" s="2">
        <v>1908</v>
      </c>
      <c r="H85" s="2">
        <v>92</v>
      </c>
      <c r="I85" s="2">
        <v>14179</v>
      </c>
      <c r="J85" s="3">
        <v>2.92E-4</v>
      </c>
      <c r="K85" s="3">
        <v>4.9399999999999999E-2</v>
      </c>
      <c r="L85" s="38">
        <v>4.9399999999999999E-2</v>
      </c>
      <c r="AA85" s="6">
        <v>82</v>
      </c>
      <c r="AB85" s="2" t="s">
        <v>433</v>
      </c>
      <c r="AC85" s="2" t="s">
        <v>434</v>
      </c>
      <c r="AD85" s="2">
        <v>5.7000000000000002E-2</v>
      </c>
      <c r="AE85" s="2">
        <v>1.93</v>
      </c>
      <c r="AF85" s="2">
        <v>5</v>
      </c>
      <c r="AG85" s="2">
        <v>1149</v>
      </c>
      <c r="AH85" s="2">
        <v>32</v>
      </c>
      <c r="AI85" s="2">
        <v>14179</v>
      </c>
      <c r="AJ85" s="3">
        <v>2.14E-4</v>
      </c>
      <c r="AK85" s="2">
        <v>0.90600000000000003</v>
      </c>
      <c r="AL85" s="139">
        <v>0.95499999999999996</v>
      </c>
    </row>
    <row r="86" spans="1:38" x14ac:dyDescent="0.25">
      <c r="A86" s="6">
        <v>83</v>
      </c>
      <c r="B86" s="2" t="s">
        <v>271</v>
      </c>
      <c r="C86" s="2" t="s">
        <v>272</v>
      </c>
      <c r="D86" s="3">
        <v>9.0699999999999999E-3</v>
      </c>
      <c r="E86" s="2">
        <v>2.3199999999999998</v>
      </c>
      <c r="F86" s="2">
        <v>5</v>
      </c>
      <c r="G86" s="2">
        <v>1908</v>
      </c>
      <c r="H86" s="2">
        <v>16</v>
      </c>
      <c r="I86" s="2">
        <v>14179</v>
      </c>
      <c r="J86" s="3">
        <v>3.5099999999999999E-6</v>
      </c>
      <c r="K86" s="3">
        <v>0.21199999999999999</v>
      </c>
      <c r="L86" s="38">
        <v>1</v>
      </c>
      <c r="AA86" s="6">
        <v>83</v>
      </c>
      <c r="AB86" s="2" t="s">
        <v>1023</v>
      </c>
      <c r="AC86" s="2" t="s">
        <v>1024</v>
      </c>
      <c r="AD86" s="2">
        <v>5.7000000000000002E-2</v>
      </c>
      <c r="AE86" s="2">
        <v>3.6</v>
      </c>
      <c r="AF86" s="2">
        <v>7</v>
      </c>
      <c r="AG86" s="2">
        <v>1149</v>
      </c>
      <c r="AH86" s="2">
        <v>24</v>
      </c>
      <c r="AI86" s="2">
        <v>14179</v>
      </c>
      <c r="AJ86" s="3">
        <v>2.2899999999999999E-3</v>
      </c>
      <c r="AK86" s="2">
        <v>8.1100000000000005E-2</v>
      </c>
      <c r="AL86" s="139">
        <v>1</v>
      </c>
    </row>
    <row r="87" spans="1:38" x14ac:dyDescent="0.25">
      <c r="A87" s="6">
        <v>84</v>
      </c>
      <c r="B87" s="2" t="s">
        <v>109</v>
      </c>
      <c r="C87" s="2" t="s">
        <v>110</v>
      </c>
      <c r="D87" s="3">
        <v>9.11E-3</v>
      </c>
      <c r="E87" s="2">
        <v>2.63</v>
      </c>
      <c r="F87" s="2">
        <v>23</v>
      </c>
      <c r="G87" s="2">
        <v>1908</v>
      </c>
      <c r="H87" s="2">
        <v>65</v>
      </c>
      <c r="I87" s="2">
        <v>14179</v>
      </c>
      <c r="J87" s="3">
        <v>2.1500000000000002E-6</v>
      </c>
      <c r="K87" s="3">
        <v>0.35199999999999998</v>
      </c>
      <c r="L87" s="38">
        <v>1</v>
      </c>
      <c r="AA87" s="6">
        <v>84</v>
      </c>
      <c r="AB87" s="2" t="s">
        <v>1025</v>
      </c>
      <c r="AC87" s="2" t="s">
        <v>1026</v>
      </c>
      <c r="AD87" s="2">
        <v>5.8700000000000002E-2</v>
      </c>
      <c r="AE87" s="2">
        <v>2.1800000000000002</v>
      </c>
      <c r="AF87" s="2">
        <v>3</v>
      </c>
      <c r="AG87" s="2">
        <v>1149</v>
      </c>
      <c r="AH87" s="2">
        <v>17</v>
      </c>
      <c r="AI87" s="2">
        <v>14179</v>
      </c>
      <c r="AJ87" s="3">
        <v>1.6999999999999999E-3</v>
      </c>
      <c r="AK87" s="2">
        <v>0.34499999999999997</v>
      </c>
      <c r="AL87" s="139">
        <v>0.34499999999999997</v>
      </c>
    </row>
    <row r="88" spans="1:38" x14ac:dyDescent="0.25">
      <c r="A88" s="6">
        <v>85</v>
      </c>
      <c r="B88" s="2" t="s">
        <v>273</v>
      </c>
      <c r="C88" s="2" t="s">
        <v>274</v>
      </c>
      <c r="D88" s="3">
        <v>9.2599999999999991E-3</v>
      </c>
      <c r="E88" s="2">
        <v>2.75</v>
      </c>
      <c r="F88" s="2">
        <v>17</v>
      </c>
      <c r="G88" s="2">
        <v>1908</v>
      </c>
      <c r="H88" s="2">
        <v>46</v>
      </c>
      <c r="I88" s="2">
        <v>14179</v>
      </c>
      <c r="J88" s="3">
        <v>1.37E-6</v>
      </c>
      <c r="K88" s="3">
        <v>0.57999999999999996</v>
      </c>
      <c r="L88" s="38">
        <v>1</v>
      </c>
      <c r="AA88" s="6">
        <v>85</v>
      </c>
      <c r="AB88" s="2" t="s">
        <v>627</v>
      </c>
      <c r="AC88" s="2" t="s">
        <v>628</v>
      </c>
      <c r="AD88" s="2">
        <v>6.1199999999999997E-2</v>
      </c>
      <c r="AE88" s="2">
        <v>2.4700000000000002</v>
      </c>
      <c r="AF88" s="2">
        <v>12</v>
      </c>
      <c r="AG88" s="2">
        <v>1149</v>
      </c>
      <c r="AH88" s="2">
        <v>60</v>
      </c>
      <c r="AI88" s="2">
        <v>14179</v>
      </c>
      <c r="AJ88" s="3">
        <v>2.7799999999999999E-3</v>
      </c>
      <c r="AK88" s="2">
        <v>8.2400000000000001E-2</v>
      </c>
      <c r="AL88" s="139">
        <v>1</v>
      </c>
    </row>
    <row r="89" spans="1:38" x14ac:dyDescent="0.25">
      <c r="A89" s="6">
        <v>86</v>
      </c>
      <c r="B89" s="2" t="s">
        <v>275</v>
      </c>
      <c r="C89" s="2" t="s">
        <v>276</v>
      </c>
      <c r="D89" s="3">
        <v>9.4000000000000004E-3</v>
      </c>
      <c r="E89" s="2">
        <v>1.73</v>
      </c>
      <c r="F89" s="2">
        <v>42</v>
      </c>
      <c r="G89" s="2">
        <v>1908</v>
      </c>
      <c r="H89" s="2">
        <v>180</v>
      </c>
      <c r="I89" s="2">
        <v>14179</v>
      </c>
      <c r="J89" s="3">
        <v>1.0899999999999999E-6</v>
      </c>
      <c r="K89" s="3">
        <v>0.76400000000000001</v>
      </c>
      <c r="L89" s="38">
        <v>1</v>
      </c>
      <c r="AA89" s="6">
        <v>86</v>
      </c>
      <c r="AB89" s="2" t="s">
        <v>1027</v>
      </c>
      <c r="AC89" s="2" t="s">
        <v>1028</v>
      </c>
      <c r="AD89" s="2">
        <v>6.2E-2</v>
      </c>
      <c r="AE89" s="2">
        <v>3.09</v>
      </c>
      <c r="AF89" s="2">
        <v>4</v>
      </c>
      <c r="AG89" s="2">
        <v>1149</v>
      </c>
      <c r="AH89" s="2">
        <v>16</v>
      </c>
      <c r="AI89" s="2">
        <v>14179</v>
      </c>
      <c r="AJ89" s="3">
        <v>1.2200000000000001E-2</v>
      </c>
      <c r="AK89" s="2">
        <v>0.14000000000000001</v>
      </c>
      <c r="AL89" s="139">
        <v>0.14000000000000001</v>
      </c>
    </row>
    <row r="90" spans="1:38" x14ac:dyDescent="0.25">
      <c r="A90" s="6">
        <v>87</v>
      </c>
      <c r="B90" s="2" t="s">
        <v>277</v>
      </c>
      <c r="C90" s="2" t="s">
        <v>278</v>
      </c>
      <c r="D90" s="3">
        <v>9.5399999999999999E-3</v>
      </c>
      <c r="E90" s="2">
        <v>2.61</v>
      </c>
      <c r="F90" s="2">
        <v>13</v>
      </c>
      <c r="G90" s="2">
        <v>1908</v>
      </c>
      <c r="H90" s="2">
        <v>37</v>
      </c>
      <c r="I90" s="2">
        <v>14179</v>
      </c>
      <c r="J90" s="3">
        <v>6.8800000000000003E-4</v>
      </c>
      <c r="K90" s="3">
        <v>3.5499999999999997E-2</v>
      </c>
      <c r="L90" s="38">
        <v>3.5499999999999997E-2</v>
      </c>
      <c r="AA90" s="6">
        <v>87</v>
      </c>
      <c r="AB90" s="2" t="s">
        <v>1029</v>
      </c>
      <c r="AC90" s="2" t="s">
        <v>1030</v>
      </c>
      <c r="AD90" s="2">
        <v>6.3799999999999996E-2</v>
      </c>
      <c r="AE90" s="2">
        <v>2.94</v>
      </c>
      <c r="AF90" s="2">
        <v>15</v>
      </c>
      <c r="AG90" s="2">
        <v>1149</v>
      </c>
      <c r="AH90" s="2">
        <v>63</v>
      </c>
      <c r="AI90" s="2">
        <v>14179</v>
      </c>
      <c r="AJ90" s="3">
        <v>2.47E-3</v>
      </c>
      <c r="AK90" s="2">
        <v>0.11700000000000001</v>
      </c>
      <c r="AL90" s="139">
        <v>0.90200000000000002</v>
      </c>
    </row>
    <row r="91" spans="1:38" x14ac:dyDescent="0.25">
      <c r="A91" s="6">
        <v>88</v>
      </c>
      <c r="B91" s="2" t="s">
        <v>279</v>
      </c>
      <c r="C91" s="2" t="s">
        <v>280</v>
      </c>
      <c r="D91" s="3">
        <v>0.01</v>
      </c>
      <c r="E91" s="2">
        <v>1.69</v>
      </c>
      <c r="F91" s="2">
        <v>10</v>
      </c>
      <c r="G91" s="2">
        <v>1908</v>
      </c>
      <c r="H91" s="2">
        <v>44</v>
      </c>
      <c r="I91" s="2">
        <v>14179</v>
      </c>
      <c r="J91" s="3">
        <v>1.4100000000000001E-4</v>
      </c>
      <c r="K91" s="3">
        <v>7.1000000000000004E-3</v>
      </c>
      <c r="L91" s="38">
        <v>1</v>
      </c>
      <c r="AA91" s="6">
        <v>88</v>
      </c>
      <c r="AB91" s="2" t="s">
        <v>787</v>
      </c>
      <c r="AC91" s="2" t="s">
        <v>788</v>
      </c>
      <c r="AD91" s="2">
        <v>6.54E-2</v>
      </c>
      <c r="AE91" s="2">
        <v>2.4700000000000002</v>
      </c>
      <c r="AF91" s="2">
        <v>4</v>
      </c>
      <c r="AG91" s="2">
        <v>1149</v>
      </c>
      <c r="AH91" s="2">
        <v>20</v>
      </c>
      <c r="AI91" s="2">
        <v>14179</v>
      </c>
      <c r="AJ91" s="3">
        <v>1.97E-3</v>
      </c>
      <c r="AK91" s="2">
        <v>0.376</v>
      </c>
      <c r="AL91" s="139">
        <v>0.376</v>
      </c>
    </row>
    <row r="92" spans="1:38" x14ac:dyDescent="0.25">
      <c r="A92" s="6">
        <v>89</v>
      </c>
      <c r="B92" s="2" t="s">
        <v>281</v>
      </c>
      <c r="C92" s="2" t="s">
        <v>282</v>
      </c>
      <c r="D92" s="3">
        <v>1.06E-2</v>
      </c>
      <c r="E92" s="2">
        <v>2.31</v>
      </c>
      <c r="F92" s="2">
        <v>9</v>
      </c>
      <c r="G92" s="2">
        <v>1908</v>
      </c>
      <c r="H92" s="2">
        <v>29</v>
      </c>
      <c r="I92" s="2">
        <v>14179</v>
      </c>
      <c r="J92" s="3">
        <v>3.8299999999999998E-6</v>
      </c>
      <c r="K92" s="3">
        <v>0.31</v>
      </c>
      <c r="L92" s="38">
        <v>1</v>
      </c>
      <c r="AA92" s="6">
        <v>89</v>
      </c>
      <c r="AB92" s="2" t="s">
        <v>435</v>
      </c>
      <c r="AC92" s="2" t="s">
        <v>436</v>
      </c>
      <c r="AD92" s="2">
        <v>6.6100000000000006E-2</v>
      </c>
      <c r="AE92" s="2">
        <v>1.66</v>
      </c>
      <c r="AF92" s="2">
        <v>9</v>
      </c>
      <c r="AG92" s="2">
        <v>1149</v>
      </c>
      <c r="AH92" s="2">
        <v>67</v>
      </c>
      <c r="AI92" s="2">
        <v>14179</v>
      </c>
      <c r="AJ92" s="3">
        <v>1.8600000000000001E-3</v>
      </c>
      <c r="AK92" s="2">
        <v>0.156</v>
      </c>
      <c r="AL92" s="139">
        <v>1</v>
      </c>
    </row>
    <row r="93" spans="1:38" x14ac:dyDescent="0.25">
      <c r="A93" s="6">
        <v>90</v>
      </c>
      <c r="B93" s="2" t="s">
        <v>283</v>
      </c>
      <c r="C93" s="2" t="s">
        <v>284</v>
      </c>
      <c r="D93" s="3">
        <v>1.1599999999999999E-2</v>
      </c>
      <c r="E93" s="2">
        <v>2.0099999999999998</v>
      </c>
      <c r="F93" s="2">
        <v>10</v>
      </c>
      <c r="G93" s="2">
        <v>1908</v>
      </c>
      <c r="H93" s="2">
        <v>37</v>
      </c>
      <c r="I93" s="2">
        <v>14179</v>
      </c>
      <c r="J93" s="3">
        <v>5.1100000000000002E-5</v>
      </c>
      <c r="K93" s="3">
        <v>3.0800000000000001E-2</v>
      </c>
      <c r="L93" s="38">
        <v>1</v>
      </c>
      <c r="AA93" s="6">
        <v>90</v>
      </c>
      <c r="AB93" s="2" t="s">
        <v>207</v>
      </c>
      <c r="AC93" s="2" t="s">
        <v>208</v>
      </c>
      <c r="AD93" s="2">
        <v>6.7000000000000004E-2</v>
      </c>
      <c r="AE93" s="2">
        <v>1.27</v>
      </c>
      <c r="AF93" s="2">
        <v>4</v>
      </c>
      <c r="AG93" s="2">
        <v>1149</v>
      </c>
      <c r="AH93" s="2">
        <v>39</v>
      </c>
      <c r="AI93" s="2">
        <v>14179</v>
      </c>
      <c r="AJ93" s="3">
        <v>7.2700000000000004E-3</v>
      </c>
      <c r="AK93" s="2">
        <v>4.1399999999999999E-2</v>
      </c>
      <c r="AL93" s="139">
        <v>1</v>
      </c>
    </row>
    <row r="94" spans="1:38" x14ac:dyDescent="0.25">
      <c r="A94" s="6">
        <v>91</v>
      </c>
      <c r="B94" s="2" t="s">
        <v>285</v>
      </c>
      <c r="C94" s="2" t="s">
        <v>286</v>
      </c>
      <c r="D94" s="3">
        <v>1.18E-2</v>
      </c>
      <c r="E94" s="2">
        <v>1.7</v>
      </c>
      <c r="F94" s="2">
        <v>22</v>
      </c>
      <c r="G94" s="2">
        <v>1908</v>
      </c>
      <c r="H94" s="2">
        <v>96</v>
      </c>
      <c r="I94" s="2">
        <v>14179</v>
      </c>
      <c r="J94" s="3">
        <v>1.6700000000000001E-6</v>
      </c>
      <c r="K94" s="3">
        <v>0.998</v>
      </c>
      <c r="L94" s="38">
        <v>1</v>
      </c>
      <c r="AA94" s="6">
        <v>91</v>
      </c>
      <c r="AB94" s="2" t="s">
        <v>1031</v>
      </c>
      <c r="AC94" s="2" t="s">
        <v>1032</v>
      </c>
      <c r="AD94" s="2">
        <v>6.7400000000000002E-2</v>
      </c>
      <c r="AE94" s="2">
        <v>4.1100000000000003</v>
      </c>
      <c r="AF94" s="2">
        <v>8</v>
      </c>
      <c r="AG94" s="2">
        <v>1149</v>
      </c>
      <c r="AH94" s="2">
        <v>24</v>
      </c>
      <c r="AI94" s="2">
        <v>14179</v>
      </c>
      <c r="AJ94" s="3">
        <v>4.1300000000000001E-4</v>
      </c>
      <c r="AK94" s="2">
        <v>0.74199999999999999</v>
      </c>
      <c r="AL94" s="139">
        <v>1</v>
      </c>
    </row>
    <row r="95" spans="1:38" x14ac:dyDescent="0.25">
      <c r="A95" s="6">
        <v>92</v>
      </c>
      <c r="B95" s="2" t="s">
        <v>287</v>
      </c>
      <c r="C95" s="2" t="s">
        <v>288</v>
      </c>
      <c r="D95" s="3">
        <v>1.29E-2</v>
      </c>
      <c r="E95" s="2">
        <v>1.1299999999999999</v>
      </c>
      <c r="F95" s="2">
        <v>49</v>
      </c>
      <c r="G95" s="2">
        <v>1908</v>
      </c>
      <c r="H95" s="2">
        <v>323</v>
      </c>
      <c r="I95" s="2">
        <v>14179</v>
      </c>
      <c r="J95" s="3">
        <v>2.64E-2</v>
      </c>
      <c r="K95" s="3">
        <v>4.2700000000000004E-3</v>
      </c>
      <c r="L95" s="38">
        <v>1.89E-2</v>
      </c>
      <c r="AA95" s="6">
        <v>92</v>
      </c>
      <c r="AB95" s="2" t="s">
        <v>487</v>
      </c>
      <c r="AC95" s="2" t="s">
        <v>488</v>
      </c>
      <c r="AD95" s="2">
        <v>6.7500000000000004E-2</v>
      </c>
      <c r="AE95" s="2">
        <v>1.88</v>
      </c>
      <c r="AF95" s="2">
        <v>14</v>
      </c>
      <c r="AG95" s="2">
        <v>1149</v>
      </c>
      <c r="AH95" s="2">
        <v>92</v>
      </c>
      <c r="AI95" s="2">
        <v>14179</v>
      </c>
      <c r="AJ95" s="3">
        <v>3.7199999999999999E-4</v>
      </c>
      <c r="AK95" s="2">
        <v>0.83499999999999996</v>
      </c>
      <c r="AL95" s="139">
        <v>0.98899999999999999</v>
      </c>
    </row>
    <row r="96" spans="1:38" x14ac:dyDescent="0.25">
      <c r="A96" s="6">
        <v>93</v>
      </c>
      <c r="B96" s="2" t="s">
        <v>289</v>
      </c>
      <c r="C96" s="2" t="s">
        <v>290</v>
      </c>
      <c r="D96" s="3">
        <v>1.3299999999999999E-2</v>
      </c>
      <c r="E96" s="2">
        <v>2.0699999999999998</v>
      </c>
      <c r="F96" s="2">
        <v>27</v>
      </c>
      <c r="G96" s="2">
        <v>1908</v>
      </c>
      <c r="H96" s="2">
        <v>97</v>
      </c>
      <c r="I96" s="2">
        <v>14179</v>
      </c>
      <c r="J96" s="3">
        <v>8.1699999999999997E-6</v>
      </c>
      <c r="K96" s="3">
        <v>0.28899999999999998</v>
      </c>
      <c r="L96" s="38">
        <v>1</v>
      </c>
      <c r="AA96" s="6">
        <v>93</v>
      </c>
      <c r="AB96" s="2" t="s">
        <v>331</v>
      </c>
      <c r="AC96" s="2" t="s">
        <v>332</v>
      </c>
      <c r="AD96" s="2">
        <v>6.7799999999999999E-2</v>
      </c>
      <c r="AE96" s="2">
        <v>2.06</v>
      </c>
      <c r="AF96" s="2">
        <v>14</v>
      </c>
      <c r="AG96" s="2">
        <v>1149</v>
      </c>
      <c r="AH96" s="2">
        <v>84</v>
      </c>
      <c r="AI96" s="2">
        <v>14179</v>
      </c>
      <c r="AJ96" s="3">
        <v>4.7399999999999998E-2</v>
      </c>
      <c r="AK96" s="2">
        <v>8.1100000000000005E-2</v>
      </c>
      <c r="AL96" s="139">
        <v>8.1100000000000005E-2</v>
      </c>
    </row>
    <row r="97" spans="1:38" x14ac:dyDescent="0.25">
      <c r="A97" s="6">
        <v>94</v>
      </c>
      <c r="B97" s="2" t="s">
        <v>291</v>
      </c>
      <c r="C97" s="2" t="s">
        <v>292</v>
      </c>
      <c r="D97" s="3">
        <v>1.4E-2</v>
      </c>
      <c r="E97" s="2">
        <v>1.1399999999999999</v>
      </c>
      <c r="F97" s="2">
        <v>8</v>
      </c>
      <c r="G97" s="2">
        <v>1908</v>
      </c>
      <c r="H97" s="2">
        <v>52</v>
      </c>
      <c r="I97" s="2">
        <v>14179</v>
      </c>
      <c r="J97" s="3">
        <v>1.2800000000000001E-2</v>
      </c>
      <c r="K97" s="3">
        <v>1.46E-2</v>
      </c>
      <c r="L97" s="38">
        <v>1.46E-2</v>
      </c>
      <c r="AA97" s="6">
        <v>94</v>
      </c>
      <c r="AB97" s="2" t="s">
        <v>970</v>
      </c>
      <c r="AC97" s="2" t="s">
        <v>971</v>
      </c>
      <c r="AD97" s="2">
        <v>6.8199999999999997E-2</v>
      </c>
      <c r="AE97" s="2">
        <v>3.53</v>
      </c>
      <c r="AF97" s="2">
        <v>6</v>
      </c>
      <c r="AG97" s="2">
        <v>1149</v>
      </c>
      <c r="AH97" s="2">
        <v>21</v>
      </c>
      <c r="AI97" s="2">
        <v>14179</v>
      </c>
      <c r="AJ97" s="3">
        <v>1.67E-3</v>
      </c>
      <c r="AK97" s="2">
        <v>0.435</v>
      </c>
      <c r="AL97" s="139">
        <v>0.435</v>
      </c>
    </row>
    <row r="98" spans="1:38" x14ac:dyDescent="0.25">
      <c r="A98" s="6">
        <v>95</v>
      </c>
      <c r="B98" s="2" t="s">
        <v>293</v>
      </c>
      <c r="C98" s="2" t="s">
        <v>294</v>
      </c>
      <c r="D98" s="3">
        <v>1.4E-2</v>
      </c>
      <c r="E98" s="2">
        <v>1.56</v>
      </c>
      <c r="F98" s="2">
        <v>4</v>
      </c>
      <c r="G98" s="2">
        <v>1908</v>
      </c>
      <c r="H98" s="2">
        <v>19</v>
      </c>
      <c r="I98" s="2">
        <v>14179</v>
      </c>
      <c r="J98" s="3">
        <v>2.7499999999999999E-6</v>
      </c>
      <c r="K98" s="3">
        <v>0.997</v>
      </c>
      <c r="L98" s="38">
        <v>1</v>
      </c>
      <c r="AA98" s="6">
        <v>95</v>
      </c>
      <c r="AB98" s="2" t="s">
        <v>439</v>
      </c>
      <c r="AC98" s="2" t="s">
        <v>440</v>
      </c>
      <c r="AD98" s="2">
        <v>7.1099999999999997E-2</v>
      </c>
      <c r="AE98" s="2">
        <v>1.65</v>
      </c>
      <c r="AF98" s="2">
        <v>4</v>
      </c>
      <c r="AG98" s="2">
        <v>1149</v>
      </c>
      <c r="AH98" s="2">
        <v>30</v>
      </c>
      <c r="AI98" s="2">
        <v>14179</v>
      </c>
      <c r="AJ98" s="3">
        <v>5.3899999999999998E-4</v>
      </c>
      <c r="AK98" s="2">
        <v>0.66700000000000004</v>
      </c>
      <c r="AL98" s="139">
        <v>1</v>
      </c>
    </row>
    <row r="99" spans="1:38" x14ac:dyDescent="0.25">
      <c r="A99" s="6">
        <v>96</v>
      </c>
      <c r="B99" s="2" t="s">
        <v>295</v>
      </c>
      <c r="C99" s="2" t="s">
        <v>296</v>
      </c>
      <c r="D99" s="3">
        <v>1.4800000000000001E-2</v>
      </c>
      <c r="E99" s="2">
        <v>2.62</v>
      </c>
      <c r="F99" s="2">
        <v>31</v>
      </c>
      <c r="G99" s="2">
        <v>1908</v>
      </c>
      <c r="H99" s="2">
        <v>88</v>
      </c>
      <c r="I99" s="2">
        <v>14179</v>
      </c>
      <c r="J99" s="3">
        <v>6.6000000000000005E-5</v>
      </c>
      <c r="K99" s="3">
        <v>4.9399999999999999E-2</v>
      </c>
      <c r="L99" s="38">
        <v>1</v>
      </c>
      <c r="AA99" s="6">
        <v>96</v>
      </c>
      <c r="AB99" s="2" t="s">
        <v>1033</v>
      </c>
      <c r="AC99" s="2" t="s">
        <v>1034</v>
      </c>
      <c r="AD99" s="2">
        <v>7.1900000000000006E-2</v>
      </c>
      <c r="AE99" s="2">
        <v>1.42</v>
      </c>
      <c r="AF99" s="2">
        <v>3</v>
      </c>
      <c r="AG99" s="2">
        <v>1149</v>
      </c>
      <c r="AH99" s="2">
        <v>26</v>
      </c>
      <c r="AI99" s="2">
        <v>14179</v>
      </c>
      <c r="AJ99" s="3">
        <v>0.252</v>
      </c>
      <c r="AK99" s="2">
        <v>2.3599999999999999E-2</v>
      </c>
      <c r="AL99" s="139">
        <v>6.2600000000000003E-2</v>
      </c>
    </row>
    <row r="100" spans="1:38" x14ac:dyDescent="0.25">
      <c r="A100" s="6">
        <v>97</v>
      </c>
      <c r="B100" s="2" t="s">
        <v>297</v>
      </c>
      <c r="C100" s="2" t="s">
        <v>298</v>
      </c>
      <c r="D100" s="3">
        <v>1.49E-2</v>
      </c>
      <c r="E100" s="2">
        <v>1.97</v>
      </c>
      <c r="F100" s="2">
        <v>17</v>
      </c>
      <c r="G100" s="2">
        <v>1908</v>
      </c>
      <c r="H100" s="2">
        <v>64</v>
      </c>
      <c r="I100" s="2">
        <v>14179</v>
      </c>
      <c r="J100" s="3">
        <v>4.5800000000000002E-6</v>
      </c>
      <c r="K100" s="3">
        <v>0.72799999999999998</v>
      </c>
      <c r="L100" s="38">
        <v>1</v>
      </c>
      <c r="AA100" s="6">
        <v>97</v>
      </c>
      <c r="AB100" s="2" t="s">
        <v>731</v>
      </c>
      <c r="AC100" s="2" t="s">
        <v>732</v>
      </c>
      <c r="AD100" s="2">
        <v>7.46E-2</v>
      </c>
      <c r="AE100" s="2">
        <v>2.4700000000000002</v>
      </c>
      <c r="AF100" s="2">
        <v>8</v>
      </c>
      <c r="AG100" s="2">
        <v>1149</v>
      </c>
      <c r="AH100" s="2">
        <v>40</v>
      </c>
      <c r="AI100" s="2">
        <v>14179</v>
      </c>
      <c r="AJ100" s="3">
        <v>2.6599999999999999E-2</v>
      </c>
      <c r="AK100" s="2">
        <v>0.125</v>
      </c>
      <c r="AL100" s="139">
        <v>0.125</v>
      </c>
    </row>
    <row r="101" spans="1:38" x14ac:dyDescent="0.25">
      <c r="A101" s="6">
        <v>98</v>
      </c>
      <c r="B101" s="2" t="s">
        <v>299</v>
      </c>
      <c r="C101" s="2" t="s">
        <v>300</v>
      </c>
      <c r="D101" s="3">
        <v>1.54E-2</v>
      </c>
      <c r="E101" s="2">
        <v>1.35</v>
      </c>
      <c r="F101" s="2">
        <v>44</v>
      </c>
      <c r="G101" s="2">
        <v>1908</v>
      </c>
      <c r="H101" s="2">
        <v>243</v>
      </c>
      <c r="I101" s="2">
        <v>14179</v>
      </c>
      <c r="J101" s="3">
        <v>6.3E-5</v>
      </c>
      <c r="K101" s="3">
        <v>0.24099999999999999</v>
      </c>
      <c r="L101" s="38">
        <v>0.24099999999999999</v>
      </c>
      <c r="AA101" s="6">
        <v>98</v>
      </c>
      <c r="AB101" s="2" t="s">
        <v>255</v>
      </c>
      <c r="AC101" s="2" t="s">
        <v>256</v>
      </c>
      <c r="AD101" s="2">
        <v>7.4800000000000005E-2</v>
      </c>
      <c r="AE101" s="2">
        <v>1.45</v>
      </c>
      <c r="AF101" s="2">
        <v>2</v>
      </c>
      <c r="AG101" s="2">
        <v>1149</v>
      </c>
      <c r="AH101" s="2">
        <v>17</v>
      </c>
      <c r="AI101" s="2">
        <v>14179</v>
      </c>
      <c r="AJ101" s="3">
        <v>4.7400000000000003E-3</v>
      </c>
      <c r="AK101" s="2">
        <v>9.01E-2</v>
      </c>
      <c r="AL101" s="139">
        <v>0.97899999999999998</v>
      </c>
    </row>
    <row r="102" spans="1:38" x14ac:dyDescent="0.25">
      <c r="A102" s="6">
        <v>99</v>
      </c>
      <c r="B102" s="2" t="s">
        <v>301</v>
      </c>
      <c r="C102" s="2" t="s">
        <v>302</v>
      </c>
      <c r="D102" s="3">
        <v>1.54E-2</v>
      </c>
      <c r="E102" s="2">
        <v>1.1000000000000001</v>
      </c>
      <c r="F102" s="2">
        <v>4</v>
      </c>
      <c r="G102" s="2">
        <v>1908</v>
      </c>
      <c r="H102" s="2">
        <v>27</v>
      </c>
      <c r="I102" s="2">
        <v>14179</v>
      </c>
      <c r="J102" s="3">
        <v>0.502</v>
      </c>
      <c r="K102" s="3">
        <v>6.9800000000000005E-4</v>
      </c>
      <c r="L102" s="38">
        <v>1.0500000000000001E-2</v>
      </c>
      <c r="AA102" s="6">
        <v>99</v>
      </c>
      <c r="AB102" s="2" t="s">
        <v>373</v>
      </c>
      <c r="AC102" s="2" t="s">
        <v>374</v>
      </c>
      <c r="AD102" s="2">
        <v>7.51E-2</v>
      </c>
      <c r="AE102" s="2">
        <v>1.1499999999999999</v>
      </c>
      <c r="AF102" s="2">
        <v>4</v>
      </c>
      <c r="AG102" s="2">
        <v>1149</v>
      </c>
      <c r="AH102" s="2">
        <v>43</v>
      </c>
      <c r="AI102" s="2">
        <v>14179</v>
      </c>
      <c r="AJ102" s="3">
        <v>5.2400000000000005E-4</v>
      </c>
      <c r="AK102" s="2">
        <v>0.89800000000000002</v>
      </c>
      <c r="AL102" s="139">
        <v>0.89800000000000002</v>
      </c>
    </row>
    <row r="103" spans="1:38" x14ac:dyDescent="0.25">
      <c r="A103" s="6">
        <v>100</v>
      </c>
      <c r="B103" s="2" t="s">
        <v>97</v>
      </c>
      <c r="C103" s="2" t="s">
        <v>98</v>
      </c>
      <c r="D103" s="3">
        <v>1.55E-2</v>
      </c>
      <c r="E103" s="2">
        <v>3.27</v>
      </c>
      <c r="F103" s="2">
        <v>11</v>
      </c>
      <c r="G103" s="2">
        <v>1908</v>
      </c>
      <c r="H103" s="2">
        <v>25</v>
      </c>
      <c r="I103" s="2">
        <v>14179</v>
      </c>
      <c r="J103" s="3">
        <v>1.85E-4</v>
      </c>
      <c r="K103" s="3">
        <v>0.14099999999999999</v>
      </c>
      <c r="L103" s="38">
        <v>0.14099999999999999</v>
      </c>
      <c r="AA103" s="6">
        <v>100</v>
      </c>
      <c r="AB103" s="2" t="s">
        <v>201</v>
      </c>
      <c r="AC103" s="2" t="s">
        <v>202</v>
      </c>
      <c r="AD103" s="2">
        <v>7.5700000000000003E-2</v>
      </c>
      <c r="AE103" s="2">
        <v>1.76</v>
      </c>
      <c r="AF103" s="2">
        <v>3</v>
      </c>
      <c r="AG103" s="2">
        <v>1149</v>
      </c>
      <c r="AH103" s="2">
        <v>21</v>
      </c>
      <c r="AI103" s="2">
        <v>14179</v>
      </c>
      <c r="AJ103" s="3">
        <v>7.4299999999999995E-4</v>
      </c>
      <c r="AK103" s="2">
        <v>0.629</v>
      </c>
      <c r="AL103" s="139">
        <v>0.92700000000000005</v>
      </c>
    </row>
    <row r="104" spans="1:38" x14ac:dyDescent="0.25">
      <c r="A104" s="6">
        <v>101</v>
      </c>
      <c r="B104" s="2" t="s">
        <v>303</v>
      </c>
      <c r="C104" s="2" t="s">
        <v>304</v>
      </c>
      <c r="D104" s="3">
        <v>1.5599999999999999E-2</v>
      </c>
      <c r="E104" s="2">
        <v>4.2</v>
      </c>
      <c r="F104" s="2">
        <v>13</v>
      </c>
      <c r="G104" s="2">
        <v>1908</v>
      </c>
      <c r="H104" s="2">
        <v>23</v>
      </c>
      <c r="I104" s="2">
        <v>14179</v>
      </c>
      <c r="J104" s="3">
        <v>8.5699999999999993E-6</v>
      </c>
      <c r="K104" s="3">
        <v>0.439</v>
      </c>
      <c r="L104" s="38">
        <v>1</v>
      </c>
      <c r="AA104" s="6">
        <v>101</v>
      </c>
      <c r="AB104" s="2" t="s">
        <v>1035</v>
      </c>
      <c r="AC104" s="2" t="s">
        <v>1036</v>
      </c>
      <c r="AD104" s="2">
        <v>7.7399999999999997E-2</v>
      </c>
      <c r="AE104" s="2">
        <v>3.09</v>
      </c>
      <c r="AF104" s="2">
        <v>5</v>
      </c>
      <c r="AG104" s="2">
        <v>1149</v>
      </c>
      <c r="AH104" s="2">
        <v>20</v>
      </c>
      <c r="AI104" s="2">
        <v>14179</v>
      </c>
      <c r="AJ104" s="3">
        <v>9.2200000000000008E-3</v>
      </c>
      <c r="AK104" s="2">
        <v>0.224</v>
      </c>
      <c r="AL104" s="139">
        <v>0.224</v>
      </c>
    </row>
    <row r="105" spans="1:38" x14ac:dyDescent="0.25">
      <c r="A105" s="6">
        <v>102</v>
      </c>
      <c r="B105" s="2" t="s">
        <v>305</v>
      </c>
      <c r="C105" s="2" t="s">
        <v>306</v>
      </c>
      <c r="D105" s="3">
        <v>1.5599999999999999E-2</v>
      </c>
      <c r="E105" s="2">
        <v>1.51</v>
      </c>
      <c r="F105" s="2">
        <v>11</v>
      </c>
      <c r="G105" s="2">
        <v>1908</v>
      </c>
      <c r="H105" s="2">
        <v>54</v>
      </c>
      <c r="I105" s="2">
        <v>14179</v>
      </c>
      <c r="J105" s="3">
        <v>5.22E-6</v>
      </c>
      <c r="K105" s="3">
        <v>0.72799999999999998</v>
      </c>
      <c r="L105" s="38">
        <v>1</v>
      </c>
      <c r="AA105" s="6">
        <v>102</v>
      </c>
      <c r="AB105" s="2" t="s">
        <v>761</v>
      </c>
      <c r="AC105" s="2" t="s">
        <v>762</v>
      </c>
      <c r="AD105" s="2">
        <v>7.9299999999999995E-2</v>
      </c>
      <c r="AE105" s="2">
        <v>3.86</v>
      </c>
      <c r="AF105" s="2">
        <v>5</v>
      </c>
      <c r="AG105" s="2">
        <v>1149</v>
      </c>
      <c r="AH105" s="2">
        <v>16</v>
      </c>
      <c r="AI105" s="2">
        <v>14179</v>
      </c>
      <c r="AJ105" s="3">
        <v>2.2200000000000002E-3</v>
      </c>
      <c r="AK105" s="2">
        <v>0.224</v>
      </c>
      <c r="AL105" s="139">
        <v>1</v>
      </c>
    </row>
    <row r="106" spans="1:38" x14ac:dyDescent="0.25">
      <c r="A106" s="6">
        <v>103</v>
      </c>
      <c r="B106" s="2" t="s">
        <v>307</v>
      </c>
      <c r="C106" s="2" t="s">
        <v>308</v>
      </c>
      <c r="D106" s="3">
        <v>1.61E-2</v>
      </c>
      <c r="E106" s="2">
        <v>1.03</v>
      </c>
      <c r="F106" s="2">
        <v>24</v>
      </c>
      <c r="G106" s="2">
        <v>1908</v>
      </c>
      <c r="H106" s="2">
        <v>174</v>
      </c>
      <c r="I106" s="2">
        <v>14179</v>
      </c>
      <c r="J106" s="3">
        <v>1.9699999999999999E-2</v>
      </c>
      <c r="K106" s="3">
        <v>1.46E-2</v>
      </c>
      <c r="L106" s="38">
        <v>1.46E-2</v>
      </c>
      <c r="AA106" s="6">
        <v>103</v>
      </c>
      <c r="AB106" s="2" t="s">
        <v>573</v>
      </c>
      <c r="AC106" s="2" t="s">
        <v>574</v>
      </c>
      <c r="AD106" s="2">
        <v>8.0600000000000005E-2</v>
      </c>
      <c r="AE106" s="2">
        <v>1.57</v>
      </c>
      <c r="AF106" s="2">
        <v>8</v>
      </c>
      <c r="AG106" s="2">
        <v>1149</v>
      </c>
      <c r="AH106" s="2">
        <v>63</v>
      </c>
      <c r="AI106" s="2">
        <v>14179</v>
      </c>
      <c r="AJ106" s="3">
        <v>5.4000000000000001E-4</v>
      </c>
      <c r="AK106" s="2">
        <v>0.97</v>
      </c>
      <c r="AL106" s="139">
        <v>1</v>
      </c>
    </row>
    <row r="107" spans="1:38" x14ac:dyDescent="0.25">
      <c r="A107" s="6">
        <v>104</v>
      </c>
      <c r="B107" s="2" t="s">
        <v>309</v>
      </c>
      <c r="C107" s="2" t="s">
        <v>310</v>
      </c>
      <c r="D107" s="3">
        <v>1.6199999999999999E-2</v>
      </c>
      <c r="E107" s="2">
        <v>3.41</v>
      </c>
      <c r="F107" s="2">
        <v>11</v>
      </c>
      <c r="G107" s="2">
        <v>1908</v>
      </c>
      <c r="H107" s="2">
        <v>24</v>
      </c>
      <c r="I107" s="2">
        <v>14179</v>
      </c>
      <c r="J107" s="3">
        <v>1.0699999999999999E-5</v>
      </c>
      <c r="K107" s="3">
        <v>0.39800000000000002</v>
      </c>
      <c r="L107" s="38">
        <v>1</v>
      </c>
      <c r="AA107" s="6">
        <v>104</v>
      </c>
      <c r="AB107" s="2" t="s">
        <v>797</v>
      </c>
      <c r="AC107" s="2" t="s">
        <v>798</v>
      </c>
      <c r="AD107" s="2">
        <v>8.2100000000000006E-2</v>
      </c>
      <c r="AE107" s="2">
        <v>3.09</v>
      </c>
      <c r="AF107" s="2">
        <v>10</v>
      </c>
      <c r="AG107" s="2">
        <v>1149</v>
      </c>
      <c r="AH107" s="2">
        <v>40</v>
      </c>
      <c r="AI107" s="2">
        <v>14179</v>
      </c>
      <c r="AJ107" s="3">
        <v>6.1499999999999999E-4</v>
      </c>
      <c r="AK107" s="2">
        <v>0.90100000000000002</v>
      </c>
      <c r="AL107" s="139">
        <v>1</v>
      </c>
    </row>
    <row r="108" spans="1:38" x14ac:dyDescent="0.25">
      <c r="A108" s="6">
        <v>105</v>
      </c>
      <c r="B108" s="2" t="s">
        <v>311</v>
      </c>
      <c r="C108" s="2" t="s">
        <v>312</v>
      </c>
      <c r="D108" s="3">
        <v>1.7100000000000001E-2</v>
      </c>
      <c r="E108" s="2">
        <v>1.06</v>
      </c>
      <c r="F108" s="2">
        <v>22</v>
      </c>
      <c r="G108" s="2">
        <v>1908</v>
      </c>
      <c r="H108" s="2">
        <v>154</v>
      </c>
      <c r="I108" s="2">
        <v>14179</v>
      </c>
      <c r="J108" s="3">
        <v>0.42899999999999999</v>
      </c>
      <c r="K108" s="3">
        <v>1.1600000000000001E-5</v>
      </c>
      <c r="L108" s="38">
        <v>1</v>
      </c>
      <c r="AA108" s="6">
        <v>105</v>
      </c>
      <c r="AB108" s="2" t="s">
        <v>251</v>
      </c>
      <c r="AC108" s="2" t="s">
        <v>252</v>
      </c>
      <c r="AD108" s="2">
        <v>8.2600000000000007E-2</v>
      </c>
      <c r="AE108" s="2">
        <v>1.4</v>
      </c>
      <c r="AF108" s="2">
        <v>5</v>
      </c>
      <c r="AG108" s="2">
        <v>1149</v>
      </c>
      <c r="AH108" s="2">
        <v>44</v>
      </c>
      <c r="AI108" s="2">
        <v>14179</v>
      </c>
      <c r="AJ108" s="3">
        <v>7.4399999999999998E-4</v>
      </c>
      <c r="AK108" s="2">
        <v>0.77500000000000002</v>
      </c>
      <c r="AL108" s="139">
        <v>0.97599999999999998</v>
      </c>
    </row>
    <row r="109" spans="1:38" x14ac:dyDescent="0.25">
      <c r="A109" s="6">
        <v>106</v>
      </c>
      <c r="B109" s="2" t="s">
        <v>313</v>
      </c>
      <c r="C109" s="2" t="s">
        <v>314</v>
      </c>
      <c r="D109" s="3">
        <v>1.89E-2</v>
      </c>
      <c r="E109" s="2">
        <v>1.1299999999999999</v>
      </c>
      <c r="F109" s="2">
        <v>5</v>
      </c>
      <c r="G109" s="2">
        <v>1908</v>
      </c>
      <c r="H109" s="2">
        <v>33</v>
      </c>
      <c r="I109" s="2">
        <v>14179</v>
      </c>
      <c r="J109" s="3">
        <v>1.2999999999999999E-5</v>
      </c>
      <c r="K109" s="3">
        <v>0.51700000000000002</v>
      </c>
      <c r="L109" s="38">
        <v>1</v>
      </c>
      <c r="AA109" s="6">
        <v>106</v>
      </c>
      <c r="AB109" s="2" t="s">
        <v>1037</v>
      </c>
      <c r="AC109" s="2" t="s">
        <v>1038</v>
      </c>
      <c r="AD109" s="2">
        <v>8.3000000000000004E-2</v>
      </c>
      <c r="AE109" s="2">
        <v>1.65</v>
      </c>
      <c r="AF109" s="2">
        <v>2</v>
      </c>
      <c r="AG109" s="2">
        <v>1149</v>
      </c>
      <c r="AH109" s="2">
        <v>15</v>
      </c>
      <c r="AI109" s="2">
        <v>14179</v>
      </c>
      <c r="AJ109" s="3">
        <v>2.3599999999999999E-2</v>
      </c>
      <c r="AK109" s="2">
        <v>8.0399999999999999E-2</v>
      </c>
      <c r="AL109" s="139">
        <v>0.30099999999999999</v>
      </c>
    </row>
    <row r="110" spans="1:38" x14ac:dyDescent="0.25">
      <c r="A110" s="6">
        <v>107</v>
      </c>
      <c r="B110" s="2" t="s">
        <v>315</v>
      </c>
      <c r="C110" s="2" t="s">
        <v>316</v>
      </c>
      <c r="D110" s="3">
        <v>1.9099999999999999E-2</v>
      </c>
      <c r="E110" s="2">
        <v>2.17</v>
      </c>
      <c r="F110" s="2">
        <v>7</v>
      </c>
      <c r="G110" s="2">
        <v>1908</v>
      </c>
      <c r="H110" s="2">
        <v>24</v>
      </c>
      <c r="I110" s="2">
        <v>14179</v>
      </c>
      <c r="J110" s="3">
        <v>6.4300000000000004E-5</v>
      </c>
      <c r="K110" s="3">
        <v>0.108</v>
      </c>
      <c r="L110" s="38">
        <v>1</v>
      </c>
      <c r="AA110" s="6">
        <v>107</v>
      </c>
      <c r="AB110" s="2" t="s">
        <v>1039</v>
      </c>
      <c r="AC110" s="2" t="s">
        <v>1040</v>
      </c>
      <c r="AD110" s="2">
        <v>8.8200000000000001E-2</v>
      </c>
      <c r="AE110" s="2">
        <v>1.42</v>
      </c>
      <c r="AF110" s="2">
        <v>3</v>
      </c>
      <c r="AG110" s="2">
        <v>1149</v>
      </c>
      <c r="AH110" s="2">
        <v>26</v>
      </c>
      <c r="AI110" s="2">
        <v>14179</v>
      </c>
      <c r="AJ110" s="3">
        <v>1.0300000000000001E-3</v>
      </c>
      <c r="AK110" s="2">
        <v>0.66700000000000004</v>
      </c>
      <c r="AL110" s="139">
        <v>1</v>
      </c>
    </row>
    <row r="111" spans="1:38" x14ac:dyDescent="0.25">
      <c r="A111" s="6">
        <v>108</v>
      </c>
      <c r="B111" s="2" t="s">
        <v>317</v>
      </c>
      <c r="C111" s="2" t="s">
        <v>318</v>
      </c>
      <c r="D111" s="3">
        <v>1.9099999999999999E-2</v>
      </c>
      <c r="E111" s="2">
        <v>2.17</v>
      </c>
      <c r="F111" s="2">
        <v>7</v>
      </c>
      <c r="G111" s="2">
        <v>1908</v>
      </c>
      <c r="H111" s="2">
        <v>24</v>
      </c>
      <c r="I111" s="2">
        <v>14179</v>
      </c>
      <c r="J111" s="3">
        <v>1.1299999999999999E-3</v>
      </c>
      <c r="K111" s="3">
        <v>7.8700000000000006E-2</v>
      </c>
      <c r="L111" s="38">
        <v>7.8700000000000006E-2</v>
      </c>
      <c r="AA111" s="6">
        <v>108</v>
      </c>
      <c r="AB111" s="2" t="s">
        <v>1041</v>
      </c>
      <c r="AC111" s="2" t="s">
        <v>1042</v>
      </c>
      <c r="AD111" s="2">
        <v>8.9200000000000002E-2</v>
      </c>
      <c r="AE111" s="2">
        <v>2.68</v>
      </c>
      <c r="AF111" s="2">
        <v>5</v>
      </c>
      <c r="AG111" s="2">
        <v>1149</v>
      </c>
      <c r="AH111" s="2">
        <v>23</v>
      </c>
      <c r="AI111" s="2">
        <v>14179</v>
      </c>
      <c r="AJ111" s="3">
        <v>7.1000000000000002E-4</v>
      </c>
      <c r="AK111" s="2">
        <v>1</v>
      </c>
      <c r="AL111" s="139">
        <v>1</v>
      </c>
    </row>
    <row r="112" spans="1:38" x14ac:dyDescent="0.25">
      <c r="A112" s="6">
        <v>109</v>
      </c>
      <c r="B112" s="2" t="s">
        <v>319</v>
      </c>
      <c r="C112" s="2" t="s">
        <v>320</v>
      </c>
      <c r="D112" s="3">
        <v>1.9199999999999998E-2</v>
      </c>
      <c r="E112" s="2">
        <v>1.86</v>
      </c>
      <c r="F112" s="2">
        <v>5</v>
      </c>
      <c r="G112" s="2">
        <v>1908</v>
      </c>
      <c r="H112" s="2">
        <v>20</v>
      </c>
      <c r="I112" s="2">
        <v>14179</v>
      </c>
      <c r="J112" s="3">
        <v>1.31E-5</v>
      </c>
      <c r="K112" s="3">
        <v>0.59399999999999997</v>
      </c>
      <c r="L112" s="38">
        <v>0.91</v>
      </c>
      <c r="AA112" s="6">
        <v>109</v>
      </c>
      <c r="AB112" s="2" t="s">
        <v>333</v>
      </c>
      <c r="AC112" s="2" t="s">
        <v>334</v>
      </c>
      <c r="AD112" s="2">
        <v>9.0300000000000005E-2</v>
      </c>
      <c r="AE112" s="2">
        <v>2.1800000000000002</v>
      </c>
      <c r="AF112" s="2">
        <v>6</v>
      </c>
      <c r="AG112" s="2">
        <v>1149</v>
      </c>
      <c r="AH112" s="2">
        <v>34</v>
      </c>
      <c r="AI112" s="2">
        <v>14179</v>
      </c>
      <c r="AJ112" s="3">
        <v>1.46E-2</v>
      </c>
      <c r="AK112" s="2">
        <v>0.224</v>
      </c>
      <c r="AL112" s="139">
        <v>0.224</v>
      </c>
    </row>
    <row r="113" spans="1:38" x14ac:dyDescent="0.25">
      <c r="A113" s="6">
        <v>110</v>
      </c>
      <c r="B113" s="2" t="s">
        <v>321</v>
      </c>
      <c r="C113" s="2" t="s">
        <v>322</v>
      </c>
      <c r="D113" s="3">
        <v>1.9699999999999999E-2</v>
      </c>
      <c r="E113" s="2">
        <v>1.01</v>
      </c>
      <c r="F113" s="2">
        <v>3</v>
      </c>
      <c r="G113" s="2">
        <v>1908</v>
      </c>
      <c r="H113" s="2">
        <v>22</v>
      </c>
      <c r="I113" s="2">
        <v>14179</v>
      </c>
      <c r="J113" s="3">
        <v>1.77E-2</v>
      </c>
      <c r="K113" s="3">
        <v>8.7600000000000004E-3</v>
      </c>
      <c r="L113" s="38">
        <v>4.9399999999999999E-2</v>
      </c>
      <c r="AA113" s="6">
        <v>110</v>
      </c>
      <c r="AB113" s="2" t="s">
        <v>265</v>
      </c>
      <c r="AC113" s="2" t="s">
        <v>266</v>
      </c>
      <c r="AD113" s="2">
        <v>9.0700000000000003E-2</v>
      </c>
      <c r="AE113" s="2">
        <v>1.34</v>
      </c>
      <c r="AF113" s="2">
        <v>29</v>
      </c>
      <c r="AG113" s="2">
        <v>1149</v>
      </c>
      <c r="AH113" s="2">
        <v>267</v>
      </c>
      <c r="AI113" s="2">
        <v>14179</v>
      </c>
      <c r="AJ113" s="3">
        <v>2.63E-3</v>
      </c>
      <c r="AK113" s="2">
        <v>0.53300000000000003</v>
      </c>
      <c r="AL113" s="139">
        <v>0.53300000000000003</v>
      </c>
    </row>
    <row r="114" spans="1:38" x14ac:dyDescent="0.25">
      <c r="A114" s="6">
        <v>111</v>
      </c>
      <c r="B114" s="2" t="s">
        <v>323</v>
      </c>
      <c r="C114" s="2" t="s">
        <v>324</v>
      </c>
      <c r="D114" s="3">
        <v>1.9800000000000002E-2</v>
      </c>
      <c r="E114" s="2">
        <v>2.33</v>
      </c>
      <c r="F114" s="2">
        <v>16</v>
      </c>
      <c r="G114" s="2">
        <v>1908</v>
      </c>
      <c r="H114" s="2">
        <v>51</v>
      </c>
      <c r="I114" s="2">
        <v>14179</v>
      </c>
      <c r="J114" s="3">
        <v>1.2799999999999999E-5</v>
      </c>
      <c r="K114" s="3">
        <v>0.64500000000000002</v>
      </c>
      <c r="L114" s="38">
        <v>0.94399999999999995</v>
      </c>
      <c r="AA114" s="6">
        <v>111</v>
      </c>
      <c r="AB114" s="2" t="s">
        <v>1043</v>
      </c>
      <c r="AC114" s="2" t="s">
        <v>1044</v>
      </c>
      <c r="AD114" s="2">
        <v>9.1600000000000001E-2</v>
      </c>
      <c r="AE114" s="2">
        <v>2.69</v>
      </c>
      <c r="AF114" s="2">
        <v>12</v>
      </c>
      <c r="AG114" s="2">
        <v>1149</v>
      </c>
      <c r="AH114" s="2">
        <v>55</v>
      </c>
      <c r="AI114" s="2">
        <v>14179</v>
      </c>
      <c r="AJ114" s="3">
        <v>1.2700000000000001E-3</v>
      </c>
      <c r="AK114" s="2">
        <v>0.60599999999999998</v>
      </c>
      <c r="AL114" s="139">
        <v>1</v>
      </c>
    </row>
    <row r="115" spans="1:38" x14ac:dyDescent="0.25">
      <c r="A115" s="6">
        <v>112</v>
      </c>
      <c r="B115" s="2" t="s">
        <v>325</v>
      </c>
      <c r="C115" s="2" t="s">
        <v>326</v>
      </c>
      <c r="D115" s="3">
        <v>0.02</v>
      </c>
      <c r="E115" s="2">
        <v>2.1</v>
      </c>
      <c r="F115" s="2">
        <v>11</v>
      </c>
      <c r="G115" s="2">
        <v>1908</v>
      </c>
      <c r="H115" s="2">
        <v>39</v>
      </c>
      <c r="I115" s="2">
        <v>14179</v>
      </c>
      <c r="J115" s="3">
        <v>6.8400000000000004E-4</v>
      </c>
      <c r="K115" s="3">
        <v>0.108</v>
      </c>
      <c r="L115" s="38">
        <v>0.108</v>
      </c>
      <c r="AA115" s="6">
        <v>112</v>
      </c>
      <c r="AB115" s="2" t="s">
        <v>1045</v>
      </c>
      <c r="AC115" s="2" t="s">
        <v>1046</v>
      </c>
      <c r="AD115" s="2">
        <v>9.1999999999999998E-2</v>
      </c>
      <c r="AE115" s="2">
        <v>1.9</v>
      </c>
      <c r="AF115" s="2">
        <v>4</v>
      </c>
      <c r="AG115" s="2">
        <v>1149</v>
      </c>
      <c r="AH115" s="2">
        <v>26</v>
      </c>
      <c r="AI115" s="2">
        <v>14179</v>
      </c>
      <c r="AJ115" s="3">
        <v>1.1999999999999999E-3</v>
      </c>
      <c r="AK115" s="2">
        <v>0.73199999999999998</v>
      </c>
      <c r="AL115" s="139">
        <v>0.88900000000000001</v>
      </c>
    </row>
    <row r="116" spans="1:38" x14ac:dyDescent="0.25">
      <c r="A116" s="6">
        <v>113</v>
      </c>
      <c r="B116" s="2" t="s">
        <v>327</v>
      </c>
      <c r="C116" s="2" t="s">
        <v>328</v>
      </c>
      <c r="D116" s="3">
        <v>2.0199999999999999E-2</v>
      </c>
      <c r="E116" s="2">
        <v>1.86</v>
      </c>
      <c r="F116" s="2">
        <v>4</v>
      </c>
      <c r="G116" s="2">
        <v>1908</v>
      </c>
      <c r="H116" s="2">
        <v>16</v>
      </c>
      <c r="I116" s="2">
        <v>14179</v>
      </c>
      <c r="J116" s="3">
        <v>4.5300000000000001E-4</v>
      </c>
      <c r="K116" s="3">
        <v>0.13500000000000001</v>
      </c>
      <c r="L116" s="38">
        <v>0.13500000000000001</v>
      </c>
      <c r="AA116" s="6">
        <v>113</v>
      </c>
      <c r="AB116" s="2" t="s">
        <v>958</v>
      </c>
      <c r="AC116" s="2" t="s">
        <v>959</v>
      </c>
      <c r="AD116" s="2">
        <v>9.3299999999999994E-2</v>
      </c>
      <c r="AE116" s="2">
        <v>3.05</v>
      </c>
      <c r="AF116" s="2">
        <v>19</v>
      </c>
      <c r="AG116" s="2">
        <v>1149</v>
      </c>
      <c r="AH116" s="2">
        <v>77</v>
      </c>
      <c r="AI116" s="2">
        <v>14179</v>
      </c>
      <c r="AJ116" s="3">
        <v>1.2700000000000001E-3</v>
      </c>
      <c r="AK116" s="2">
        <v>0.63800000000000001</v>
      </c>
      <c r="AL116" s="139">
        <v>1</v>
      </c>
    </row>
    <row r="117" spans="1:38" x14ac:dyDescent="0.25">
      <c r="A117" s="6">
        <v>114</v>
      </c>
      <c r="B117" s="2" t="s">
        <v>329</v>
      </c>
      <c r="C117" s="2" t="s">
        <v>330</v>
      </c>
      <c r="D117" s="3">
        <v>2.0400000000000001E-2</v>
      </c>
      <c r="E117" s="2">
        <v>1.86</v>
      </c>
      <c r="F117" s="2">
        <v>8</v>
      </c>
      <c r="G117" s="2">
        <v>1908</v>
      </c>
      <c r="H117" s="2">
        <v>32</v>
      </c>
      <c r="I117" s="2">
        <v>14179</v>
      </c>
      <c r="J117" s="3">
        <v>1.03E-5</v>
      </c>
      <c r="K117" s="3">
        <v>0.82399999999999995</v>
      </c>
      <c r="L117" s="38">
        <v>1</v>
      </c>
      <c r="AA117" s="6">
        <v>114</v>
      </c>
      <c r="AB117" s="2" t="s">
        <v>733</v>
      </c>
      <c r="AC117" s="2" t="s">
        <v>734</v>
      </c>
      <c r="AD117" s="2">
        <v>9.4399999999999998E-2</v>
      </c>
      <c r="AE117" s="2">
        <v>1.7</v>
      </c>
      <c r="AF117" s="2">
        <v>8</v>
      </c>
      <c r="AG117" s="2">
        <v>1149</v>
      </c>
      <c r="AH117" s="2">
        <v>58</v>
      </c>
      <c r="AI117" s="2">
        <v>14179</v>
      </c>
      <c r="AJ117" s="3">
        <v>1.04E-2</v>
      </c>
      <c r="AK117" s="2">
        <v>8.1100000000000005E-2</v>
      </c>
      <c r="AL117" s="139">
        <v>1</v>
      </c>
    </row>
    <row r="118" spans="1:38" x14ac:dyDescent="0.25">
      <c r="A118" s="6">
        <v>115</v>
      </c>
      <c r="B118" s="2" t="s">
        <v>331</v>
      </c>
      <c r="C118" s="2" t="s">
        <v>332</v>
      </c>
      <c r="D118" s="3">
        <v>2.06E-2</v>
      </c>
      <c r="E118" s="2">
        <v>1.33</v>
      </c>
      <c r="F118" s="2">
        <v>15</v>
      </c>
      <c r="G118" s="2">
        <v>1908</v>
      </c>
      <c r="H118" s="2">
        <v>84</v>
      </c>
      <c r="I118" s="2">
        <v>14179</v>
      </c>
      <c r="J118" s="3">
        <v>3.0599999999999998E-5</v>
      </c>
      <c r="K118" s="3">
        <v>0.372</v>
      </c>
      <c r="L118" s="38">
        <v>0.77100000000000002</v>
      </c>
      <c r="AA118" s="6">
        <v>115</v>
      </c>
      <c r="AB118" s="2" t="s">
        <v>1047</v>
      </c>
      <c r="AC118" s="2" t="s">
        <v>1048</v>
      </c>
      <c r="AD118" s="2">
        <v>9.4899999999999998E-2</v>
      </c>
      <c r="AE118" s="2">
        <v>1.91</v>
      </c>
      <c r="AF118" s="2">
        <v>13</v>
      </c>
      <c r="AG118" s="2">
        <v>1149</v>
      </c>
      <c r="AH118" s="2">
        <v>84</v>
      </c>
      <c r="AI118" s="2">
        <v>14179</v>
      </c>
      <c r="AJ118" s="3">
        <v>1.7299999999999999E-2</v>
      </c>
      <c r="AK118" s="2">
        <v>0.223</v>
      </c>
      <c r="AL118" s="139">
        <v>0.223</v>
      </c>
    </row>
    <row r="119" spans="1:38" x14ac:dyDescent="0.25">
      <c r="A119" s="6">
        <v>116</v>
      </c>
      <c r="B119" s="2" t="s">
        <v>333</v>
      </c>
      <c r="C119" s="2" t="s">
        <v>334</v>
      </c>
      <c r="D119" s="3">
        <v>2.0799999999999999E-2</v>
      </c>
      <c r="E119" s="2">
        <v>2.62</v>
      </c>
      <c r="F119" s="2">
        <v>12</v>
      </c>
      <c r="G119" s="2">
        <v>1908</v>
      </c>
      <c r="H119" s="2">
        <v>34</v>
      </c>
      <c r="I119" s="2">
        <v>14179</v>
      </c>
      <c r="J119" s="3">
        <v>3.1999999999999999E-5</v>
      </c>
      <c r="K119" s="3">
        <v>0.28000000000000003</v>
      </c>
      <c r="L119" s="38">
        <v>1</v>
      </c>
      <c r="AA119" s="6">
        <v>116</v>
      </c>
      <c r="AB119" s="2" t="s">
        <v>279</v>
      </c>
      <c r="AC119" s="2" t="s">
        <v>280</v>
      </c>
      <c r="AD119" s="2">
        <v>9.64E-2</v>
      </c>
      <c r="AE119" s="2">
        <v>3.65</v>
      </c>
      <c r="AF119" s="2">
        <v>13</v>
      </c>
      <c r="AG119" s="2">
        <v>1149</v>
      </c>
      <c r="AH119" s="2">
        <v>44</v>
      </c>
      <c r="AI119" s="2">
        <v>14179</v>
      </c>
      <c r="AJ119" s="3">
        <v>1.1199999999999999E-3</v>
      </c>
      <c r="AK119" s="2">
        <v>0.8</v>
      </c>
      <c r="AL119" s="139">
        <v>1</v>
      </c>
    </row>
    <row r="120" spans="1:38" x14ac:dyDescent="0.25">
      <c r="A120" s="6">
        <v>117</v>
      </c>
      <c r="B120" s="2" t="s">
        <v>335</v>
      </c>
      <c r="C120" s="2" t="s">
        <v>336</v>
      </c>
      <c r="D120" s="3">
        <v>2.1000000000000001E-2</v>
      </c>
      <c r="E120" s="2">
        <v>2.48</v>
      </c>
      <c r="F120" s="2">
        <v>13</v>
      </c>
      <c r="G120" s="2">
        <v>1908</v>
      </c>
      <c r="H120" s="2">
        <v>39</v>
      </c>
      <c r="I120" s="2">
        <v>14179</v>
      </c>
      <c r="J120" s="3">
        <v>2.8600000000000001E-5</v>
      </c>
      <c r="K120" s="3">
        <v>0.40100000000000002</v>
      </c>
      <c r="L120" s="38">
        <v>0.80600000000000005</v>
      </c>
      <c r="AA120" s="6">
        <v>117</v>
      </c>
      <c r="AB120" s="2" t="s">
        <v>1049</v>
      </c>
      <c r="AC120" s="2" t="s">
        <v>1050</v>
      </c>
      <c r="AD120" s="2">
        <v>9.8199999999999996E-2</v>
      </c>
      <c r="AE120" s="2">
        <v>3.63</v>
      </c>
      <c r="AF120" s="2">
        <v>5</v>
      </c>
      <c r="AG120" s="2">
        <v>1149</v>
      </c>
      <c r="AH120" s="2">
        <v>17</v>
      </c>
      <c r="AI120" s="2">
        <v>14179</v>
      </c>
      <c r="AJ120" s="3">
        <v>1.56E-3</v>
      </c>
      <c r="AK120" s="2">
        <v>0.60599999999999998</v>
      </c>
      <c r="AL120" s="139">
        <v>1</v>
      </c>
    </row>
    <row r="121" spans="1:38" x14ac:dyDescent="0.25">
      <c r="A121" s="6">
        <v>118</v>
      </c>
      <c r="B121" s="2" t="s">
        <v>337</v>
      </c>
      <c r="C121" s="2" t="s">
        <v>338</v>
      </c>
      <c r="D121" s="3">
        <v>2.1299999999999999E-2</v>
      </c>
      <c r="E121" s="2">
        <v>3.47</v>
      </c>
      <c r="F121" s="2">
        <v>7</v>
      </c>
      <c r="G121" s="2">
        <v>1908</v>
      </c>
      <c r="H121" s="2">
        <v>15</v>
      </c>
      <c r="I121" s="2">
        <v>14179</v>
      </c>
      <c r="J121" s="3">
        <v>1.26E-5</v>
      </c>
      <c r="K121" s="3">
        <v>0.83099999999999996</v>
      </c>
      <c r="L121" s="38">
        <v>0.92</v>
      </c>
      <c r="AA121" s="6">
        <v>118</v>
      </c>
      <c r="AB121" s="2" t="s">
        <v>1051</v>
      </c>
      <c r="AC121" s="2" t="s">
        <v>1052</v>
      </c>
      <c r="AD121" s="2">
        <v>9.8599999999999993E-2</v>
      </c>
      <c r="AE121" s="2">
        <v>1.76</v>
      </c>
      <c r="AF121" s="2">
        <v>4</v>
      </c>
      <c r="AG121" s="2">
        <v>1149</v>
      </c>
      <c r="AH121" s="2">
        <v>28</v>
      </c>
      <c r="AI121" s="2">
        <v>14179</v>
      </c>
      <c r="AJ121" s="3">
        <v>3.3400000000000001E-3</v>
      </c>
      <c r="AK121" s="2">
        <v>0.28699999999999998</v>
      </c>
      <c r="AL121" s="139">
        <v>1</v>
      </c>
    </row>
    <row r="122" spans="1:38" x14ac:dyDescent="0.25">
      <c r="A122" s="6">
        <v>119</v>
      </c>
      <c r="B122" s="2" t="s">
        <v>339</v>
      </c>
      <c r="C122" s="2" t="s">
        <v>340</v>
      </c>
      <c r="D122" s="3">
        <v>2.2200000000000001E-2</v>
      </c>
      <c r="E122" s="2">
        <v>1.39</v>
      </c>
      <c r="F122" s="2">
        <v>3</v>
      </c>
      <c r="G122" s="2">
        <v>1908</v>
      </c>
      <c r="H122" s="2">
        <v>16</v>
      </c>
      <c r="I122" s="2">
        <v>14179</v>
      </c>
      <c r="J122" s="3">
        <v>9.0799999999999995E-4</v>
      </c>
      <c r="K122" s="3">
        <v>0.109</v>
      </c>
      <c r="L122" s="38">
        <v>0.109</v>
      </c>
      <c r="AA122" s="6">
        <v>119</v>
      </c>
      <c r="AB122" s="2" t="s">
        <v>141</v>
      </c>
      <c r="AC122" s="2" t="s">
        <v>142</v>
      </c>
      <c r="AD122" s="2">
        <v>9.9400000000000002E-2</v>
      </c>
      <c r="AE122" s="2">
        <v>1.95</v>
      </c>
      <c r="AF122" s="2">
        <v>6</v>
      </c>
      <c r="AG122" s="2">
        <v>1149</v>
      </c>
      <c r="AH122" s="2">
        <v>38</v>
      </c>
      <c r="AI122" s="2">
        <v>14179</v>
      </c>
      <c r="AJ122" s="3">
        <v>1.14E-3</v>
      </c>
      <c r="AK122" s="2">
        <v>0.85699999999999998</v>
      </c>
      <c r="AL122" s="139">
        <v>1</v>
      </c>
    </row>
    <row r="123" spans="1:38" x14ac:dyDescent="0.25">
      <c r="A123" s="6">
        <v>120</v>
      </c>
      <c r="B123" s="2" t="s">
        <v>341</v>
      </c>
      <c r="C123" s="2" t="s">
        <v>342</v>
      </c>
      <c r="D123" s="3">
        <v>2.2499999999999999E-2</v>
      </c>
      <c r="E123" s="2">
        <v>2.5299999999999998</v>
      </c>
      <c r="F123" s="2">
        <v>31</v>
      </c>
      <c r="G123" s="2">
        <v>1908</v>
      </c>
      <c r="H123" s="2">
        <v>91</v>
      </c>
      <c r="I123" s="2">
        <v>14179</v>
      </c>
      <c r="J123" s="3">
        <v>1.1600000000000001E-5</v>
      </c>
      <c r="K123" s="3">
        <v>0.99399999999999999</v>
      </c>
      <c r="L123" s="38">
        <v>0.995</v>
      </c>
      <c r="AA123" s="6">
        <v>120</v>
      </c>
      <c r="AB123" s="2" t="s">
        <v>443</v>
      </c>
      <c r="AC123" s="2" t="s">
        <v>444</v>
      </c>
      <c r="AD123" s="2">
        <v>0.1</v>
      </c>
      <c r="AE123" s="2">
        <v>2.16</v>
      </c>
      <c r="AF123" s="2">
        <v>18</v>
      </c>
      <c r="AG123" s="2">
        <v>1149</v>
      </c>
      <c r="AH123" s="2">
        <v>103</v>
      </c>
      <c r="AI123" s="2">
        <v>14179</v>
      </c>
      <c r="AJ123" s="3">
        <v>1.7700000000000001E-3</v>
      </c>
      <c r="AK123" s="2">
        <v>0.57099999999999995</v>
      </c>
      <c r="AL123" s="139">
        <v>1</v>
      </c>
    </row>
    <row r="124" spans="1:38" x14ac:dyDescent="0.25">
      <c r="A124" s="6">
        <v>121</v>
      </c>
      <c r="B124" s="2" t="s">
        <v>343</v>
      </c>
      <c r="C124" s="2" t="s">
        <v>344</v>
      </c>
      <c r="D124" s="3">
        <v>2.2599999999999999E-2</v>
      </c>
      <c r="E124" s="2">
        <v>1.39</v>
      </c>
      <c r="F124" s="2">
        <v>12</v>
      </c>
      <c r="G124" s="2">
        <v>1908</v>
      </c>
      <c r="H124" s="2">
        <v>64</v>
      </c>
      <c r="I124" s="2">
        <v>14179</v>
      </c>
      <c r="J124" s="3">
        <v>0.115</v>
      </c>
      <c r="K124" s="3">
        <v>1.8700000000000001E-2</v>
      </c>
      <c r="L124" s="38">
        <v>5.4000000000000003E-3</v>
      </c>
      <c r="AA124" s="6">
        <v>121</v>
      </c>
      <c r="AB124" s="2" t="s">
        <v>121</v>
      </c>
      <c r="AC124" s="2" t="s">
        <v>122</v>
      </c>
      <c r="AD124" s="2">
        <v>0.104</v>
      </c>
      <c r="AE124" s="2">
        <v>1.82</v>
      </c>
      <c r="AF124" s="2">
        <v>14</v>
      </c>
      <c r="AG124" s="2">
        <v>1149</v>
      </c>
      <c r="AH124" s="2">
        <v>95</v>
      </c>
      <c r="AI124" s="2">
        <v>14179</v>
      </c>
      <c r="AJ124" s="3">
        <v>1.4999999999999999E-2</v>
      </c>
      <c r="AK124" s="2">
        <v>0.17799999999999999</v>
      </c>
      <c r="AL124" s="139">
        <v>0.42099999999999999</v>
      </c>
    </row>
    <row r="125" spans="1:38" x14ac:dyDescent="0.25">
      <c r="A125" s="6">
        <v>122</v>
      </c>
      <c r="B125" s="2" t="s">
        <v>345</v>
      </c>
      <c r="C125" s="2" t="s">
        <v>346</v>
      </c>
      <c r="D125" s="3">
        <v>2.3E-2</v>
      </c>
      <c r="E125" s="2">
        <v>2.4300000000000002</v>
      </c>
      <c r="F125" s="2">
        <v>19</v>
      </c>
      <c r="G125" s="2">
        <v>1908</v>
      </c>
      <c r="H125" s="2">
        <v>58</v>
      </c>
      <c r="I125" s="2">
        <v>14179</v>
      </c>
      <c r="J125" s="3">
        <v>8.6199999999999995E-5</v>
      </c>
      <c r="K125" s="3">
        <v>0.14099999999999999</v>
      </c>
      <c r="L125" s="38">
        <v>1</v>
      </c>
      <c r="AA125" s="6">
        <v>122</v>
      </c>
      <c r="AB125" s="2" t="s">
        <v>473</v>
      </c>
      <c r="AC125" s="2" t="s">
        <v>474</v>
      </c>
      <c r="AD125" s="2">
        <v>0.106</v>
      </c>
      <c r="AE125" s="2">
        <v>2.94</v>
      </c>
      <c r="AF125" s="2">
        <v>10</v>
      </c>
      <c r="AG125" s="2">
        <v>1149</v>
      </c>
      <c r="AH125" s="2">
        <v>42</v>
      </c>
      <c r="AI125" s="2">
        <v>14179</v>
      </c>
      <c r="AJ125" s="3">
        <v>1.58E-3</v>
      </c>
      <c r="AK125" s="2">
        <v>0.88</v>
      </c>
      <c r="AL125" s="139">
        <v>0.86</v>
      </c>
    </row>
    <row r="126" spans="1:38" x14ac:dyDescent="0.25">
      <c r="A126" s="6">
        <v>123</v>
      </c>
      <c r="B126" s="2" t="s">
        <v>347</v>
      </c>
      <c r="C126" s="2" t="s">
        <v>348</v>
      </c>
      <c r="D126" s="3">
        <v>2.3400000000000001E-2</v>
      </c>
      <c r="E126" s="2">
        <v>2.0299999999999998</v>
      </c>
      <c r="F126" s="2">
        <v>12</v>
      </c>
      <c r="G126" s="2">
        <v>1908</v>
      </c>
      <c r="H126" s="2">
        <v>44</v>
      </c>
      <c r="I126" s="2">
        <v>14179</v>
      </c>
      <c r="J126" s="3">
        <v>1.3200000000000001E-5</v>
      </c>
      <c r="K126" s="3">
        <v>0.96899999999999997</v>
      </c>
      <c r="L126" s="38">
        <v>1</v>
      </c>
      <c r="AA126" s="6">
        <v>123</v>
      </c>
      <c r="AB126" s="2" t="s">
        <v>723</v>
      </c>
      <c r="AC126" s="2" t="s">
        <v>724</v>
      </c>
      <c r="AD126" s="2">
        <v>0.106</v>
      </c>
      <c r="AE126" s="2">
        <v>1.26</v>
      </c>
      <c r="AF126" s="2">
        <v>5</v>
      </c>
      <c r="AG126" s="2">
        <v>1149</v>
      </c>
      <c r="AH126" s="2">
        <v>49</v>
      </c>
      <c r="AI126" s="2">
        <v>14179</v>
      </c>
      <c r="AJ126" s="3">
        <v>4.99E-2</v>
      </c>
      <c r="AK126" s="2">
        <v>0.156</v>
      </c>
      <c r="AL126" s="139">
        <v>0.156</v>
      </c>
    </row>
    <row r="127" spans="1:38" x14ac:dyDescent="0.25">
      <c r="A127" s="6">
        <v>124</v>
      </c>
      <c r="B127" s="2" t="s">
        <v>349</v>
      </c>
      <c r="C127" s="2" t="s">
        <v>350</v>
      </c>
      <c r="D127" s="3">
        <v>2.35E-2</v>
      </c>
      <c r="E127" s="2">
        <v>1.49</v>
      </c>
      <c r="F127" s="2">
        <v>12</v>
      </c>
      <c r="G127" s="2">
        <v>1908</v>
      </c>
      <c r="H127" s="2">
        <v>60</v>
      </c>
      <c r="I127" s="2">
        <v>14179</v>
      </c>
      <c r="J127" s="3">
        <v>5.2800000000000003E-5</v>
      </c>
      <c r="K127" s="3">
        <v>0.247</v>
      </c>
      <c r="L127" s="38">
        <v>1</v>
      </c>
      <c r="AA127" s="6">
        <v>124</v>
      </c>
      <c r="AB127" s="2" t="s">
        <v>489</v>
      </c>
      <c r="AC127" s="2" t="s">
        <v>490</v>
      </c>
      <c r="AD127" s="2">
        <v>0.107</v>
      </c>
      <c r="AE127" s="2">
        <v>2.57</v>
      </c>
      <c r="AF127" s="2">
        <v>5</v>
      </c>
      <c r="AG127" s="2">
        <v>1149</v>
      </c>
      <c r="AH127" s="2">
        <v>24</v>
      </c>
      <c r="AI127" s="2">
        <v>14179</v>
      </c>
      <c r="AJ127" s="3">
        <v>7.8799999999999999E-3</v>
      </c>
      <c r="AK127" s="2">
        <v>0.156</v>
      </c>
      <c r="AL127" s="139">
        <v>1</v>
      </c>
    </row>
    <row r="128" spans="1:38" x14ac:dyDescent="0.25">
      <c r="A128" s="6">
        <v>125</v>
      </c>
      <c r="B128" s="2" t="s">
        <v>351</v>
      </c>
      <c r="C128" s="2" t="s">
        <v>352</v>
      </c>
      <c r="D128" s="3">
        <v>2.4199999999999999E-2</v>
      </c>
      <c r="E128" s="2">
        <v>1.74</v>
      </c>
      <c r="F128" s="2">
        <v>15</v>
      </c>
      <c r="G128" s="2">
        <v>1908</v>
      </c>
      <c r="H128" s="2">
        <v>64</v>
      </c>
      <c r="I128" s="2">
        <v>14179</v>
      </c>
      <c r="J128" s="3">
        <v>3.3500000000000001E-3</v>
      </c>
      <c r="K128" s="3">
        <v>4.7399999999999998E-2</v>
      </c>
      <c r="L128" s="38">
        <v>8.9399999999999993E-2</v>
      </c>
      <c r="AA128" s="6">
        <v>125</v>
      </c>
      <c r="AB128" s="2" t="s">
        <v>533</v>
      </c>
      <c r="AC128" s="2" t="s">
        <v>534</v>
      </c>
      <c r="AD128" s="2">
        <v>0.107</v>
      </c>
      <c r="AE128" s="2">
        <v>2.15</v>
      </c>
      <c r="AF128" s="2">
        <v>11</v>
      </c>
      <c r="AG128" s="2">
        <v>1149</v>
      </c>
      <c r="AH128" s="2">
        <v>63</v>
      </c>
      <c r="AI128" s="2">
        <v>14179</v>
      </c>
      <c r="AJ128" s="3">
        <v>1.9E-3</v>
      </c>
      <c r="AK128" s="2">
        <v>0.65700000000000003</v>
      </c>
      <c r="AL128" s="139">
        <v>0.98499999999999999</v>
      </c>
    </row>
    <row r="129" spans="1:38" x14ac:dyDescent="0.25">
      <c r="A129" s="6">
        <v>126</v>
      </c>
      <c r="B129" s="2" t="s">
        <v>353</v>
      </c>
      <c r="C129" s="2" t="s">
        <v>354</v>
      </c>
      <c r="D129" s="3">
        <v>2.5600000000000001E-2</v>
      </c>
      <c r="E129" s="2">
        <v>1.65</v>
      </c>
      <c r="F129" s="2">
        <v>4</v>
      </c>
      <c r="G129" s="2">
        <v>1908</v>
      </c>
      <c r="H129" s="2">
        <v>18</v>
      </c>
      <c r="I129" s="2">
        <v>14179</v>
      </c>
      <c r="J129" s="3">
        <v>9.2100000000000005E-4</v>
      </c>
      <c r="K129" s="3">
        <v>1.8100000000000002E-2</v>
      </c>
      <c r="L129" s="38">
        <v>1</v>
      </c>
      <c r="AA129" s="6">
        <v>126</v>
      </c>
      <c r="AB129" s="2" t="s">
        <v>157</v>
      </c>
      <c r="AC129" s="2" t="s">
        <v>158</v>
      </c>
      <c r="AD129" s="2">
        <v>0.109</v>
      </c>
      <c r="AE129" s="2">
        <v>3.76</v>
      </c>
      <c r="AF129" s="2">
        <v>7</v>
      </c>
      <c r="AG129" s="2">
        <v>1149</v>
      </c>
      <c r="AH129" s="2">
        <v>23</v>
      </c>
      <c r="AI129" s="2">
        <v>14179</v>
      </c>
      <c r="AJ129" s="3">
        <v>2.2899999999999999E-3</v>
      </c>
      <c r="AK129" s="2">
        <v>0.56999999999999995</v>
      </c>
      <c r="AL129" s="139">
        <v>1</v>
      </c>
    </row>
    <row r="130" spans="1:38" x14ac:dyDescent="0.25">
      <c r="A130" s="6">
        <v>127</v>
      </c>
      <c r="B130" s="2" t="s">
        <v>355</v>
      </c>
      <c r="C130" s="2" t="s">
        <v>356</v>
      </c>
      <c r="D130" s="3">
        <v>2.6100000000000002E-2</v>
      </c>
      <c r="E130" s="2">
        <v>1.49</v>
      </c>
      <c r="F130" s="2">
        <v>5</v>
      </c>
      <c r="G130" s="2">
        <v>1908</v>
      </c>
      <c r="H130" s="2">
        <v>25</v>
      </c>
      <c r="I130" s="2">
        <v>14179</v>
      </c>
      <c r="J130" s="3">
        <v>0.24</v>
      </c>
      <c r="K130" s="3">
        <v>8.6199999999999992E-3</v>
      </c>
      <c r="L130" s="38">
        <v>8.6199999999999992E-3</v>
      </c>
      <c r="AA130" s="6">
        <v>127</v>
      </c>
      <c r="AB130" s="2" t="s">
        <v>1053</v>
      </c>
      <c r="AC130" s="2" t="s">
        <v>1054</v>
      </c>
      <c r="AD130" s="2">
        <v>0.112</v>
      </c>
      <c r="AE130" s="2">
        <v>1.76</v>
      </c>
      <c r="AF130" s="2">
        <v>6</v>
      </c>
      <c r="AG130" s="2">
        <v>1149</v>
      </c>
      <c r="AH130" s="2">
        <v>42</v>
      </c>
      <c r="AI130" s="2">
        <v>14179</v>
      </c>
      <c r="AJ130" s="3">
        <v>8.9700000000000005E-3</v>
      </c>
      <c r="AK130" s="2">
        <v>0.156</v>
      </c>
      <c r="AL130" s="139">
        <v>1</v>
      </c>
    </row>
    <row r="131" spans="1:38" x14ac:dyDescent="0.25">
      <c r="A131" s="6">
        <v>128</v>
      </c>
      <c r="B131" s="2" t="s">
        <v>357</v>
      </c>
      <c r="C131" s="2" t="s">
        <v>358</v>
      </c>
      <c r="D131" s="3">
        <v>2.6100000000000002E-2</v>
      </c>
      <c r="E131" s="2">
        <v>1.24</v>
      </c>
      <c r="F131" s="2">
        <v>6</v>
      </c>
      <c r="G131" s="2">
        <v>1908</v>
      </c>
      <c r="H131" s="2">
        <v>36</v>
      </c>
      <c r="I131" s="2">
        <v>14179</v>
      </c>
      <c r="J131" s="3">
        <v>0.18</v>
      </c>
      <c r="K131" s="3">
        <v>9.9600000000000001E-3</v>
      </c>
      <c r="L131" s="38">
        <v>9.9600000000000001E-3</v>
      </c>
      <c r="AA131" s="6">
        <v>128</v>
      </c>
      <c r="AB131" s="2" t="s">
        <v>335</v>
      </c>
      <c r="AC131" s="2" t="s">
        <v>336</v>
      </c>
      <c r="AD131" s="2">
        <v>0.112</v>
      </c>
      <c r="AE131" s="2">
        <v>2.21</v>
      </c>
      <c r="AF131" s="2">
        <v>7</v>
      </c>
      <c r="AG131" s="2">
        <v>1149</v>
      </c>
      <c r="AH131" s="2">
        <v>39</v>
      </c>
      <c r="AI131" s="2">
        <v>14179</v>
      </c>
      <c r="AJ131" s="3">
        <v>5.4599999999999996E-3</v>
      </c>
      <c r="AK131" s="2">
        <v>0.29399999999999998</v>
      </c>
      <c r="AL131" s="139">
        <v>0.88</v>
      </c>
    </row>
    <row r="132" spans="1:38" x14ac:dyDescent="0.25">
      <c r="A132" s="6">
        <v>129</v>
      </c>
      <c r="B132" s="2" t="s">
        <v>359</v>
      </c>
      <c r="C132" s="2" t="s">
        <v>360</v>
      </c>
      <c r="D132" s="3">
        <v>2.76E-2</v>
      </c>
      <c r="E132" s="2">
        <v>1</v>
      </c>
      <c r="F132" s="2">
        <v>17</v>
      </c>
      <c r="G132" s="2">
        <v>1908</v>
      </c>
      <c r="H132" s="2">
        <v>126</v>
      </c>
      <c r="I132" s="2">
        <v>14179</v>
      </c>
      <c r="J132" s="3">
        <v>1.16E-3</v>
      </c>
      <c r="K132" s="3">
        <v>0.13500000000000001</v>
      </c>
      <c r="L132" s="38">
        <v>0.13500000000000001</v>
      </c>
      <c r="AA132" s="6">
        <v>129</v>
      </c>
      <c r="AB132" s="2" t="s">
        <v>1055</v>
      </c>
      <c r="AC132" s="2" t="s">
        <v>1056</v>
      </c>
      <c r="AD132" s="2">
        <v>0.113</v>
      </c>
      <c r="AE132" s="2">
        <v>1.54</v>
      </c>
      <c r="AF132" s="2">
        <v>3</v>
      </c>
      <c r="AG132" s="2">
        <v>1149</v>
      </c>
      <c r="AH132" s="2">
        <v>24</v>
      </c>
      <c r="AI132" s="2">
        <v>14179</v>
      </c>
      <c r="AJ132" s="3">
        <v>2.5100000000000001E-3</v>
      </c>
      <c r="AK132" s="2">
        <v>0.57099999999999995</v>
      </c>
      <c r="AL132" s="139">
        <v>1</v>
      </c>
    </row>
    <row r="133" spans="1:38" x14ac:dyDescent="0.25">
      <c r="A133" s="6">
        <v>130</v>
      </c>
      <c r="B133" s="2" t="s">
        <v>361</v>
      </c>
      <c r="C133" s="2" t="s">
        <v>362</v>
      </c>
      <c r="D133" s="3">
        <v>2.81E-2</v>
      </c>
      <c r="E133" s="2">
        <v>2.79</v>
      </c>
      <c r="F133" s="2">
        <v>6</v>
      </c>
      <c r="G133" s="2">
        <v>1908</v>
      </c>
      <c r="H133" s="2">
        <v>16</v>
      </c>
      <c r="I133" s="2">
        <v>14179</v>
      </c>
      <c r="J133" s="3">
        <v>5.7099999999999998E-2</v>
      </c>
      <c r="K133" s="3">
        <v>1.9699999999999999E-2</v>
      </c>
      <c r="L133" s="38">
        <v>1.9699999999999999E-2</v>
      </c>
      <c r="AA133" s="6">
        <v>130</v>
      </c>
      <c r="AB133" s="2" t="s">
        <v>1057</v>
      </c>
      <c r="AC133" s="2" t="s">
        <v>1058</v>
      </c>
      <c r="AD133" s="2">
        <v>0.114</v>
      </c>
      <c r="AE133" s="2">
        <v>3.09</v>
      </c>
      <c r="AF133" s="2">
        <v>4</v>
      </c>
      <c r="AG133" s="2">
        <v>1149</v>
      </c>
      <c r="AH133" s="2">
        <v>16</v>
      </c>
      <c r="AI133" s="2">
        <v>14179</v>
      </c>
      <c r="AJ133" s="3">
        <v>3.56E-2</v>
      </c>
      <c r="AK133" s="2">
        <v>4.1399999999999999E-2</v>
      </c>
      <c r="AL133" s="139">
        <v>1</v>
      </c>
    </row>
    <row r="134" spans="1:38" x14ac:dyDescent="0.25">
      <c r="A134" s="6">
        <v>131</v>
      </c>
      <c r="B134" s="2" t="s">
        <v>363</v>
      </c>
      <c r="C134" s="2" t="s">
        <v>364</v>
      </c>
      <c r="D134" s="3">
        <v>2.87E-2</v>
      </c>
      <c r="E134" s="2">
        <v>1.17</v>
      </c>
      <c r="F134" s="2">
        <v>6</v>
      </c>
      <c r="G134" s="2">
        <v>1908</v>
      </c>
      <c r="H134" s="2">
        <v>38</v>
      </c>
      <c r="I134" s="2">
        <v>14179</v>
      </c>
      <c r="J134" s="3">
        <v>4.6E-5</v>
      </c>
      <c r="K134" s="3">
        <v>0.51500000000000001</v>
      </c>
      <c r="L134" s="38">
        <v>1</v>
      </c>
      <c r="AA134" s="6">
        <v>131</v>
      </c>
      <c r="AB134" s="2" t="s">
        <v>173</v>
      </c>
      <c r="AC134" s="2" t="s">
        <v>174</v>
      </c>
      <c r="AD134" s="2">
        <v>0.11600000000000001</v>
      </c>
      <c r="AE134" s="2">
        <v>2.67</v>
      </c>
      <c r="AF134" s="2">
        <v>8</v>
      </c>
      <c r="AG134" s="2">
        <v>1149</v>
      </c>
      <c r="AH134" s="2">
        <v>37</v>
      </c>
      <c r="AI134" s="2">
        <v>14179</v>
      </c>
      <c r="AJ134" s="3">
        <v>4.4900000000000001E-3</v>
      </c>
      <c r="AK134" s="2">
        <v>0.34499999999999997</v>
      </c>
      <c r="AL134" s="139">
        <v>1</v>
      </c>
    </row>
    <row r="135" spans="1:38" x14ac:dyDescent="0.25">
      <c r="A135" s="6">
        <v>132</v>
      </c>
      <c r="B135" s="2" t="s">
        <v>365</v>
      </c>
      <c r="C135" s="2" t="s">
        <v>366</v>
      </c>
      <c r="D135" s="3">
        <v>2.8799999999999999E-2</v>
      </c>
      <c r="E135" s="2">
        <v>1.55</v>
      </c>
      <c r="F135" s="2">
        <v>19</v>
      </c>
      <c r="G135" s="2">
        <v>1908</v>
      </c>
      <c r="H135" s="2">
        <v>91</v>
      </c>
      <c r="I135" s="2">
        <v>14179</v>
      </c>
      <c r="J135" s="3">
        <v>6.8100000000000002E-5</v>
      </c>
      <c r="K135" s="3">
        <v>0.35199999999999998</v>
      </c>
      <c r="L135" s="38">
        <v>1</v>
      </c>
      <c r="AA135" s="6">
        <v>132</v>
      </c>
      <c r="AB135" s="2" t="s">
        <v>713</v>
      </c>
      <c r="AC135" s="2" t="s">
        <v>714</v>
      </c>
      <c r="AD135" s="2">
        <v>0.11600000000000001</v>
      </c>
      <c r="AE135" s="2">
        <v>1.37</v>
      </c>
      <c r="AF135" s="2">
        <v>2</v>
      </c>
      <c r="AG135" s="2">
        <v>1149</v>
      </c>
      <c r="AH135" s="2">
        <v>18</v>
      </c>
      <c r="AI135" s="2">
        <v>14179</v>
      </c>
      <c r="AJ135" s="3">
        <v>0.51700000000000002</v>
      </c>
      <c r="AK135" s="2">
        <v>6.5500000000000003E-3</v>
      </c>
      <c r="AL135" s="139">
        <v>0.46400000000000002</v>
      </c>
    </row>
    <row r="136" spans="1:38" x14ac:dyDescent="0.25">
      <c r="A136" s="6">
        <v>133</v>
      </c>
      <c r="B136" s="2" t="s">
        <v>367</v>
      </c>
      <c r="C136" s="2" t="s">
        <v>368</v>
      </c>
      <c r="D136" s="3">
        <v>2.9499999999999998E-2</v>
      </c>
      <c r="E136" s="2">
        <v>2.14</v>
      </c>
      <c r="F136" s="2">
        <v>36</v>
      </c>
      <c r="G136" s="2">
        <v>1908</v>
      </c>
      <c r="H136" s="2">
        <v>125</v>
      </c>
      <c r="I136" s="2">
        <v>14179</v>
      </c>
      <c r="J136" s="3">
        <v>1.8699999999999999E-4</v>
      </c>
      <c r="K136" s="3">
        <v>0.13700000000000001</v>
      </c>
      <c r="L136" s="38">
        <v>1</v>
      </c>
      <c r="AA136" s="6">
        <v>133</v>
      </c>
      <c r="AB136" s="2" t="s">
        <v>659</v>
      </c>
      <c r="AC136" s="2" t="s">
        <v>660</v>
      </c>
      <c r="AD136" s="2">
        <v>0.11799999999999999</v>
      </c>
      <c r="AE136" s="2">
        <v>1.32</v>
      </c>
      <c r="AF136" s="2">
        <v>3</v>
      </c>
      <c r="AG136" s="2">
        <v>1149</v>
      </c>
      <c r="AH136" s="2">
        <v>28</v>
      </c>
      <c r="AI136" s="2">
        <v>14179</v>
      </c>
      <c r="AJ136" s="3">
        <v>1.65E-3</v>
      </c>
      <c r="AK136" s="2">
        <v>1</v>
      </c>
      <c r="AL136" s="139">
        <v>1</v>
      </c>
    </row>
    <row r="137" spans="1:38" x14ac:dyDescent="0.25">
      <c r="A137" s="6">
        <v>134</v>
      </c>
      <c r="B137" s="2" t="s">
        <v>369</v>
      </c>
      <c r="C137" s="2" t="s">
        <v>370</v>
      </c>
      <c r="D137" s="3">
        <v>3.0099999999999998E-2</v>
      </c>
      <c r="E137" s="2">
        <v>2.06</v>
      </c>
      <c r="F137" s="2">
        <v>13</v>
      </c>
      <c r="G137" s="2">
        <v>1908</v>
      </c>
      <c r="H137" s="2">
        <v>47</v>
      </c>
      <c r="I137" s="2">
        <v>14179</v>
      </c>
      <c r="J137" s="3">
        <v>9.77E-4</v>
      </c>
      <c r="K137" s="3">
        <v>2.7900000000000001E-2</v>
      </c>
      <c r="L137" s="38">
        <v>1</v>
      </c>
      <c r="AA137" s="6">
        <v>134</v>
      </c>
      <c r="AB137" s="2" t="s">
        <v>1059</v>
      </c>
      <c r="AC137" s="2" t="s">
        <v>1060</v>
      </c>
      <c r="AD137" s="2">
        <v>0.11899999999999999</v>
      </c>
      <c r="AE137" s="2">
        <v>3.32</v>
      </c>
      <c r="AF137" s="2">
        <v>7</v>
      </c>
      <c r="AG137" s="2">
        <v>1149</v>
      </c>
      <c r="AH137" s="2">
        <v>26</v>
      </c>
      <c r="AI137" s="2">
        <v>14179</v>
      </c>
      <c r="AJ137" s="3">
        <v>1.26E-2</v>
      </c>
      <c r="AK137" s="2">
        <v>0.13300000000000001</v>
      </c>
      <c r="AL137" s="139">
        <v>1</v>
      </c>
    </row>
    <row r="138" spans="1:38" x14ac:dyDescent="0.25">
      <c r="A138" s="6">
        <v>135</v>
      </c>
      <c r="B138" s="2" t="s">
        <v>371</v>
      </c>
      <c r="C138" s="2" t="s">
        <v>372</v>
      </c>
      <c r="D138" s="3">
        <v>3.0200000000000001E-2</v>
      </c>
      <c r="E138" s="2">
        <v>2.62</v>
      </c>
      <c r="F138" s="2">
        <v>6</v>
      </c>
      <c r="G138" s="2">
        <v>1908</v>
      </c>
      <c r="H138" s="2">
        <v>17</v>
      </c>
      <c r="I138" s="2">
        <v>14179</v>
      </c>
      <c r="J138" s="3">
        <v>8.1099999999999998E-4</v>
      </c>
      <c r="K138" s="3">
        <v>0.14099999999999999</v>
      </c>
      <c r="L138" s="38">
        <v>0.24099999999999999</v>
      </c>
      <c r="AA138" s="6">
        <v>135</v>
      </c>
      <c r="AB138" s="2" t="s">
        <v>377</v>
      </c>
      <c r="AC138" s="2" t="s">
        <v>378</v>
      </c>
      <c r="AD138" s="2">
        <v>0.11899999999999999</v>
      </c>
      <c r="AE138" s="2">
        <v>1.36</v>
      </c>
      <c r="AF138" s="2">
        <v>10</v>
      </c>
      <c r="AG138" s="2">
        <v>1149</v>
      </c>
      <c r="AH138" s="2">
        <v>91</v>
      </c>
      <c r="AI138" s="2">
        <v>14179</v>
      </c>
      <c r="AJ138" s="3">
        <v>7.5399999999999998E-3</v>
      </c>
      <c r="AK138" s="2">
        <v>0.224</v>
      </c>
      <c r="AL138" s="139">
        <v>1</v>
      </c>
    </row>
    <row r="139" spans="1:38" x14ac:dyDescent="0.25">
      <c r="A139" s="6">
        <v>136</v>
      </c>
      <c r="B139" s="2" t="s">
        <v>373</v>
      </c>
      <c r="C139" s="2" t="s">
        <v>374</v>
      </c>
      <c r="D139" s="3">
        <v>3.0300000000000001E-2</v>
      </c>
      <c r="E139" s="2">
        <v>2.0699999999999998</v>
      </c>
      <c r="F139" s="2">
        <v>12</v>
      </c>
      <c r="G139" s="2">
        <v>1908</v>
      </c>
      <c r="H139" s="2">
        <v>43</v>
      </c>
      <c r="I139" s="2">
        <v>14179</v>
      </c>
      <c r="J139" s="3">
        <v>5.77E-5</v>
      </c>
      <c r="K139" s="3">
        <v>0.48399999999999999</v>
      </c>
      <c r="L139" s="38">
        <v>1</v>
      </c>
      <c r="AA139" s="6">
        <v>136</v>
      </c>
      <c r="AB139" s="2" t="s">
        <v>429</v>
      </c>
      <c r="AC139" s="2" t="s">
        <v>430</v>
      </c>
      <c r="AD139" s="2">
        <v>0.122</v>
      </c>
      <c r="AE139" s="2">
        <v>2.02</v>
      </c>
      <c r="AF139" s="2">
        <v>17</v>
      </c>
      <c r="AG139" s="2">
        <v>1149</v>
      </c>
      <c r="AH139" s="2">
        <v>104</v>
      </c>
      <c r="AI139" s="2">
        <v>14179</v>
      </c>
      <c r="AJ139" s="3">
        <v>2.32E-3</v>
      </c>
      <c r="AK139" s="2">
        <v>0.877</v>
      </c>
      <c r="AL139" s="139">
        <v>0.89500000000000002</v>
      </c>
    </row>
    <row r="140" spans="1:38" x14ac:dyDescent="0.25">
      <c r="A140" s="6">
        <v>137</v>
      </c>
      <c r="B140" s="2" t="s">
        <v>81</v>
      </c>
      <c r="C140" s="2" t="s">
        <v>82</v>
      </c>
      <c r="D140" s="3">
        <v>3.0499999999999999E-2</v>
      </c>
      <c r="E140" s="2">
        <v>2.81</v>
      </c>
      <c r="F140" s="2">
        <v>14</v>
      </c>
      <c r="G140" s="2">
        <v>1908</v>
      </c>
      <c r="H140" s="2">
        <v>37</v>
      </c>
      <c r="I140" s="2">
        <v>14179</v>
      </c>
      <c r="J140" s="3">
        <v>2.8500000000000002E-5</v>
      </c>
      <c r="K140" s="3">
        <v>1</v>
      </c>
      <c r="L140" s="38">
        <v>1</v>
      </c>
      <c r="AA140" s="6">
        <v>137</v>
      </c>
      <c r="AB140" s="2" t="s">
        <v>1061</v>
      </c>
      <c r="AC140" s="2" t="s">
        <v>1062</v>
      </c>
      <c r="AD140" s="2">
        <v>0.122</v>
      </c>
      <c r="AE140" s="2">
        <v>1.95</v>
      </c>
      <c r="AF140" s="2">
        <v>6</v>
      </c>
      <c r="AG140" s="2">
        <v>1149</v>
      </c>
      <c r="AH140" s="2">
        <v>38</v>
      </c>
      <c r="AI140" s="2">
        <v>14179</v>
      </c>
      <c r="AJ140" s="3">
        <v>8.3299999999999999E-2</v>
      </c>
      <c r="AK140" s="2">
        <v>2.18E-2</v>
      </c>
      <c r="AL140" s="139">
        <v>1</v>
      </c>
    </row>
    <row r="141" spans="1:38" x14ac:dyDescent="0.25">
      <c r="A141" s="6">
        <v>138</v>
      </c>
      <c r="B141" s="2" t="s">
        <v>375</v>
      </c>
      <c r="C141" s="2" t="s">
        <v>376</v>
      </c>
      <c r="D141" s="3">
        <v>3.1800000000000002E-2</v>
      </c>
      <c r="E141" s="2">
        <v>1.81</v>
      </c>
      <c r="F141" s="2">
        <v>10</v>
      </c>
      <c r="G141" s="2">
        <v>1908</v>
      </c>
      <c r="H141" s="2">
        <v>41</v>
      </c>
      <c r="I141" s="2">
        <v>14179</v>
      </c>
      <c r="J141" s="3">
        <v>8.2500000000000004E-2</v>
      </c>
      <c r="K141" s="3">
        <v>1.9699999999999999E-2</v>
      </c>
      <c r="L141" s="38">
        <v>1.9699999999999999E-2</v>
      </c>
      <c r="AA141" s="6">
        <v>138</v>
      </c>
      <c r="AB141" s="2" t="s">
        <v>507</v>
      </c>
      <c r="AC141" s="2" t="s">
        <v>508</v>
      </c>
      <c r="AD141" s="2">
        <v>0.123</v>
      </c>
      <c r="AE141" s="2">
        <v>3.29</v>
      </c>
      <c r="AF141" s="2">
        <v>4</v>
      </c>
      <c r="AG141" s="2">
        <v>1149</v>
      </c>
      <c r="AH141" s="2">
        <v>15</v>
      </c>
      <c r="AI141" s="2">
        <v>14179</v>
      </c>
      <c r="AJ141" s="3">
        <v>1.17E-2</v>
      </c>
      <c r="AK141" s="2">
        <v>0.28799999999999998</v>
      </c>
      <c r="AL141" s="139">
        <v>0.55000000000000004</v>
      </c>
    </row>
    <row r="142" spans="1:38" x14ac:dyDescent="0.25">
      <c r="A142" s="6">
        <v>139</v>
      </c>
      <c r="B142" s="2" t="s">
        <v>377</v>
      </c>
      <c r="C142" s="2" t="s">
        <v>378</v>
      </c>
      <c r="D142" s="3">
        <v>3.1800000000000002E-2</v>
      </c>
      <c r="E142" s="2">
        <v>1.22</v>
      </c>
      <c r="F142" s="2">
        <v>15</v>
      </c>
      <c r="G142" s="2">
        <v>1908</v>
      </c>
      <c r="H142" s="2">
        <v>91</v>
      </c>
      <c r="I142" s="2">
        <v>14179</v>
      </c>
      <c r="J142" s="3">
        <v>5.0699999999999999E-5</v>
      </c>
      <c r="K142" s="3">
        <v>0.63600000000000001</v>
      </c>
      <c r="L142" s="38">
        <v>1</v>
      </c>
      <c r="AA142" s="6">
        <v>139</v>
      </c>
      <c r="AB142" s="2" t="s">
        <v>1063</v>
      </c>
      <c r="AC142" s="2" t="s">
        <v>1064</v>
      </c>
      <c r="AD142" s="2">
        <v>0.124</v>
      </c>
      <c r="AE142" s="2">
        <v>3.43</v>
      </c>
      <c r="AF142" s="2">
        <v>5</v>
      </c>
      <c r="AG142" s="2">
        <v>1149</v>
      </c>
      <c r="AH142" s="2">
        <v>18</v>
      </c>
      <c r="AI142" s="2">
        <v>14179</v>
      </c>
      <c r="AJ142" s="3">
        <v>2.2899999999999999E-3</v>
      </c>
      <c r="AK142" s="2">
        <v>0.88800000000000001</v>
      </c>
      <c r="AL142" s="139">
        <v>0.94</v>
      </c>
    </row>
    <row r="143" spans="1:38" x14ac:dyDescent="0.25">
      <c r="A143" s="6">
        <v>140</v>
      </c>
      <c r="B143" s="2" t="s">
        <v>379</v>
      </c>
      <c r="C143" s="2" t="s">
        <v>380</v>
      </c>
      <c r="D143" s="3">
        <v>3.2500000000000001E-2</v>
      </c>
      <c r="E143" s="2">
        <v>1.32</v>
      </c>
      <c r="F143" s="2">
        <v>11</v>
      </c>
      <c r="G143" s="2">
        <v>1908</v>
      </c>
      <c r="H143" s="2">
        <v>62</v>
      </c>
      <c r="I143" s="2">
        <v>14179</v>
      </c>
      <c r="J143" s="3">
        <v>0.20599999999999999</v>
      </c>
      <c r="K143" s="3">
        <v>7.6800000000000002E-3</v>
      </c>
      <c r="L143" s="38">
        <v>2.18E-2</v>
      </c>
      <c r="AA143" s="6">
        <v>140</v>
      </c>
      <c r="AB143" s="2" t="s">
        <v>263</v>
      </c>
      <c r="AC143" s="2" t="s">
        <v>264</v>
      </c>
      <c r="AD143" s="2">
        <v>0.126</v>
      </c>
      <c r="AE143" s="2">
        <v>4.7</v>
      </c>
      <c r="AF143" s="2">
        <v>8</v>
      </c>
      <c r="AG143" s="2">
        <v>1149</v>
      </c>
      <c r="AH143" s="2">
        <v>21</v>
      </c>
      <c r="AI143" s="2">
        <v>14179</v>
      </c>
      <c r="AJ143" s="3">
        <v>2.5000000000000001E-3</v>
      </c>
      <c r="AK143" s="2">
        <v>0.8</v>
      </c>
      <c r="AL143" s="139">
        <v>1</v>
      </c>
    </row>
    <row r="144" spans="1:38" x14ac:dyDescent="0.25">
      <c r="A144" s="6">
        <v>141</v>
      </c>
      <c r="B144" s="2" t="s">
        <v>381</v>
      </c>
      <c r="C144" s="2" t="s">
        <v>382</v>
      </c>
      <c r="D144" s="3">
        <v>3.3000000000000002E-2</v>
      </c>
      <c r="E144" s="2">
        <v>1.86</v>
      </c>
      <c r="F144" s="2">
        <v>4</v>
      </c>
      <c r="G144" s="2">
        <v>1908</v>
      </c>
      <c r="H144" s="2">
        <v>16</v>
      </c>
      <c r="I144" s="2">
        <v>14179</v>
      </c>
      <c r="J144" s="3">
        <v>2.93E-2</v>
      </c>
      <c r="K144" s="3">
        <v>3.5099999999999999E-2</v>
      </c>
      <c r="L144" s="38">
        <v>3.5099999999999999E-2</v>
      </c>
      <c r="AA144" s="6">
        <v>141</v>
      </c>
      <c r="AB144" s="2" t="s">
        <v>117</v>
      </c>
      <c r="AC144" s="2" t="s">
        <v>118</v>
      </c>
      <c r="AD144" s="2">
        <v>0.127</v>
      </c>
      <c r="AE144" s="2">
        <v>1.76</v>
      </c>
      <c r="AF144" s="2">
        <v>5</v>
      </c>
      <c r="AG144" s="2">
        <v>1149</v>
      </c>
      <c r="AH144" s="2">
        <v>35</v>
      </c>
      <c r="AI144" s="2">
        <v>14179</v>
      </c>
      <c r="AJ144" s="3">
        <v>3.1800000000000001E-3</v>
      </c>
      <c r="AK144" s="2">
        <v>0.63800000000000001</v>
      </c>
      <c r="AL144" s="139">
        <v>1</v>
      </c>
    </row>
    <row r="145" spans="1:38" x14ac:dyDescent="0.25">
      <c r="A145" s="6">
        <v>142</v>
      </c>
      <c r="B145" s="2" t="s">
        <v>383</v>
      </c>
      <c r="C145" s="2" t="s">
        <v>384</v>
      </c>
      <c r="D145" s="3">
        <v>3.3099999999999997E-2</v>
      </c>
      <c r="E145" s="2">
        <v>1.2</v>
      </c>
      <c r="F145" s="2">
        <v>5</v>
      </c>
      <c r="G145" s="2">
        <v>1908</v>
      </c>
      <c r="H145" s="2">
        <v>31</v>
      </c>
      <c r="I145" s="2">
        <v>14179</v>
      </c>
      <c r="J145" s="3">
        <v>7.9500000000000005E-3</v>
      </c>
      <c r="K145" s="3">
        <v>6.7599999999999993E-2</v>
      </c>
      <c r="L145" s="38">
        <v>6.7599999999999993E-2</v>
      </c>
      <c r="AA145" s="6">
        <v>142</v>
      </c>
      <c r="AB145" s="2" t="s">
        <v>1065</v>
      </c>
      <c r="AC145" s="2" t="s">
        <v>1066</v>
      </c>
      <c r="AD145" s="2">
        <v>0.128</v>
      </c>
      <c r="AE145" s="2">
        <v>3.09</v>
      </c>
      <c r="AF145" s="2">
        <v>4</v>
      </c>
      <c r="AG145" s="2">
        <v>1149</v>
      </c>
      <c r="AH145" s="2">
        <v>16</v>
      </c>
      <c r="AI145" s="2">
        <v>14179</v>
      </c>
      <c r="AJ145" s="3">
        <v>2.06E-2</v>
      </c>
      <c r="AK145" s="2">
        <v>0.10199999999999999</v>
      </c>
      <c r="AL145" s="139">
        <v>1</v>
      </c>
    </row>
    <row r="146" spans="1:38" x14ac:dyDescent="0.25">
      <c r="A146" s="6">
        <v>143</v>
      </c>
      <c r="B146" s="2" t="s">
        <v>385</v>
      </c>
      <c r="C146" s="2" t="s">
        <v>386</v>
      </c>
      <c r="D146" s="3">
        <v>3.44E-2</v>
      </c>
      <c r="E146" s="2">
        <v>2.16</v>
      </c>
      <c r="F146" s="2">
        <v>38</v>
      </c>
      <c r="G146" s="2">
        <v>1908</v>
      </c>
      <c r="H146" s="2">
        <v>131</v>
      </c>
      <c r="I146" s="2">
        <v>14179</v>
      </c>
      <c r="J146" s="3">
        <v>4.1499999999999999E-5</v>
      </c>
      <c r="K146" s="3">
        <v>0.98599999999999999</v>
      </c>
      <c r="L146" s="38">
        <v>0.99399999999999999</v>
      </c>
      <c r="AA146" s="6">
        <v>143</v>
      </c>
      <c r="AB146" s="2" t="s">
        <v>1067</v>
      </c>
      <c r="AC146" s="2" t="s">
        <v>1068</v>
      </c>
      <c r="AD146" s="2">
        <v>0.13600000000000001</v>
      </c>
      <c r="AE146" s="2">
        <v>1.67</v>
      </c>
      <c r="AF146" s="2">
        <v>5</v>
      </c>
      <c r="AG146" s="2">
        <v>1149</v>
      </c>
      <c r="AH146" s="2">
        <v>37</v>
      </c>
      <c r="AI146" s="2">
        <v>14179</v>
      </c>
      <c r="AJ146" s="3">
        <v>1.12E-2</v>
      </c>
      <c r="AK146" s="2">
        <v>0.224</v>
      </c>
      <c r="AL146" s="139">
        <v>1</v>
      </c>
    </row>
    <row r="147" spans="1:38" x14ac:dyDescent="0.25">
      <c r="A147" s="6">
        <v>144</v>
      </c>
      <c r="B147" s="2" t="s">
        <v>387</v>
      </c>
      <c r="C147" s="2" t="s">
        <v>388</v>
      </c>
      <c r="D147" s="3">
        <v>3.44E-2</v>
      </c>
      <c r="E147" s="2">
        <v>1.88</v>
      </c>
      <c r="F147" s="2">
        <v>27</v>
      </c>
      <c r="G147" s="2">
        <v>1908</v>
      </c>
      <c r="H147" s="2">
        <v>107</v>
      </c>
      <c r="I147" s="2">
        <v>14179</v>
      </c>
      <c r="J147" s="3">
        <v>3.5199999999999999E-4</v>
      </c>
      <c r="K147" s="3">
        <v>0.11600000000000001</v>
      </c>
      <c r="L147" s="38">
        <v>1</v>
      </c>
      <c r="AA147" s="6">
        <v>144</v>
      </c>
      <c r="AB147" s="2" t="s">
        <v>795</v>
      </c>
      <c r="AC147" s="2" t="s">
        <v>796</v>
      </c>
      <c r="AD147" s="2">
        <v>0.13700000000000001</v>
      </c>
      <c r="AE147" s="2">
        <v>1.54</v>
      </c>
      <c r="AF147" s="2">
        <v>3</v>
      </c>
      <c r="AG147" s="2">
        <v>1149</v>
      </c>
      <c r="AH147" s="2">
        <v>24</v>
      </c>
      <c r="AI147" s="2">
        <v>14179</v>
      </c>
      <c r="AJ147" s="3">
        <v>1.26E-2</v>
      </c>
      <c r="AK147" s="2">
        <v>0.34100000000000003</v>
      </c>
      <c r="AL147" s="139">
        <v>0.59299999999999997</v>
      </c>
    </row>
    <row r="148" spans="1:38" x14ac:dyDescent="0.25">
      <c r="A148" s="6">
        <v>145</v>
      </c>
      <c r="B148" s="2" t="s">
        <v>389</v>
      </c>
      <c r="C148" s="2" t="s">
        <v>390</v>
      </c>
      <c r="D148" s="3">
        <v>3.49E-2</v>
      </c>
      <c r="E148" s="2">
        <v>2.19</v>
      </c>
      <c r="F148" s="2">
        <v>10</v>
      </c>
      <c r="G148" s="2">
        <v>1908</v>
      </c>
      <c r="H148" s="2">
        <v>34</v>
      </c>
      <c r="I148" s="2">
        <v>14179</v>
      </c>
      <c r="J148" s="3">
        <v>1.44E-2</v>
      </c>
      <c r="K148" s="3">
        <v>3.5499999999999997E-2</v>
      </c>
      <c r="L148" s="38">
        <v>8.3199999999999996E-2</v>
      </c>
      <c r="AA148" s="6">
        <v>145</v>
      </c>
      <c r="AB148" s="2" t="s">
        <v>501</v>
      </c>
      <c r="AC148" s="2" t="s">
        <v>502</v>
      </c>
      <c r="AD148" s="2">
        <v>0.13700000000000001</v>
      </c>
      <c r="AE148" s="2">
        <v>1.91</v>
      </c>
      <c r="AF148" s="2">
        <v>9</v>
      </c>
      <c r="AG148" s="2">
        <v>1149</v>
      </c>
      <c r="AH148" s="2">
        <v>58</v>
      </c>
      <c r="AI148" s="2">
        <v>14179</v>
      </c>
      <c r="AJ148" s="3">
        <v>2.1499999999999998E-2</v>
      </c>
      <c r="AK148" s="2">
        <v>0.34499999999999997</v>
      </c>
      <c r="AL148" s="139">
        <v>0.34499999999999997</v>
      </c>
    </row>
    <row r="149" spans="1:38" x14ac:dyDescent="0.25">
      <c r="A149" s="6">
        <v>146</v>
      </c>
      <c r="B149" s="2" t="s">
        <v>101</v>
      </c>
      <c r="C149" s="2" t="s">
        <v>102</v>
      </c>
      <c r="D149" s="3">
        <v>3.5999999999999997E-2</v>
      </c>
      <c r="E149" s="2">
        <v>1.79</v>
      </c>
      <c r="F149" s="2">
        <v>39</v>
      </c>
      <c r="G149" s="2">
        <v>1908</v>
      </c>
      <c r="H149" s="2">
        <v>162</v>
      </c>
      <c r="I149" s="2">
        <v>14179</v>
      </c>
      <c r="J149" s="3">
        <v>1.15E-4</v>
      </c>
      <c r="K149" s="3">
        <v>0.40699999999999997</v>
      </c>
      <c r="L149" s="38">
        <v>1</v>
      </c>
      <c r="AA149" s="6">
        <v>146</v>
      </c>
      <c r="AB149" s="2" t="s">
        <v>321</v>
      </c>
      <c r="AC149" s="2" t="s">
        <v>322</v>
      </c>
      <c r="AD149" s="2">
        <v>0.13700000000000001</v>
      </c>
      <c r="AE149" s="2">
        <v>1.1200000000000001</v>
      </c>
      <c r="AF149" s="2">
        <v>2</v>
      </c>
      <c r="AG149" s="2">
        <v>1149</v>
      </c>
      <c r="AH149" s="2">
        <v>22</v>
      </c>
      <c r="AI149" s="2">
        <v>14179</v>
      </c>
      <c r="AJ149" s="3">
        <v>3.2000000000000001E-2</v>
      </c>
      <c r="AK149" s="2">
        <v>8.1100000000000005E-2</v>
      </c>
      <c r="AL149" s="139">
        <v>1</v>
      </c>
    </row>
    <row r="150" spans="1:38" x14ac:dyDescent="0.25">
      <c r="A150" s="6">
        <v>147</v>
      </c>
      <c r="B150" s="2" t="s">
        <v>391</v>
      </c>
      <c r="C150" s="2" t="s">
        <v>392</v>
      </c>
      <c r="D150" s="3">
        <v>3.61E-2</v>
      </c>
      <c r="E150" s="2">
        <v>1.49</v>
      </c>
      <c r="F150" s="2">
        <v>8</v>
      </c>
      <c r="G150" s="2">
        <v>1908</v>
      </c>
      <c r="H150" s="2">
        <v>40</v>
      </c>
      <c r="I150" s="2">
        <v>14179</v>
      </c>
      <c r="J150" s="3">
        <v>4.1399999999999999E-2</v>
      </c>
      <c r="K150" s="3">
        <v>3.3700000000000001E-2</v>
      </c>
      <c r="L150" s="38">
        <v>3.3700000000000001E-2</v>
      </c>
      <c r="AA150" s="6">
        <v>147</v>
      </c>
      <c r="AB150" s="2" t="s">
        <v>219</v>
      </c>
      <c r="AC150" s="2" t="s">
        <v>220</v>
      </c>
      <c r="AD150" s="2">
        <v>0.13800000000000001</v>
      </c>
      <c r="AE150" s="2">
        <v>1.54</v>
      </c>
      <c r="AF150" s="2">
        <v>2</v>
      </c>
      <c r="AG150" s="2">
        <v>1149</v>
      </c>
      <c r="AH150" s="2">
        <v>16</v>
      </c>
      <c r="AI150" s="2">
        <v>14179</v>
      </c>
      <c r="AJ150" s="3">
        <v>1.6500000000000001E-2</v>
      </c>
      <c r="AK150" s="2">
        <v>0.39800000000000002</v>
      </c>
      <c r="AL150" s="139">
        <v>0.39800000000000002</v>
      </c>
    </row>
    <row r="151" spans="1:38" x14ac:dyDescent="0.25">
      <c r="A151" s="6">
        <v>148</v>
      </c>
      <c r="B151" s="2" t="s">
        <v>393</v>
      </c>
      <c r="C151" s="2" t="s">
        <v>394</v>
      </c>
      <c r="D151" s="3">
        <v>3.6999999999999998E-2</v>
      </c>
      <c r="E151" s="2">
        <v>1.65</v>
      </c>
      <c r="F151" s="2">
        <v>4</v>
      </c>
      <c r="G151" s="2">
        <v>1908</v>
      </c>
      <c r="H151" s="2">
        <v>18</v>
      </c>
      <c r="I151" s="2">
        <v>14179</v>
      </c>
      <c r="J151" s="3">
        <v>2.7399999999999999E-4</v>
      </c>
      <c r="K151" s="3">
        <v>0.193</v>
      </c>
      <c r="L151" s="38">
        <v>0.95799999999999996</v>
      </c>
      <c r="AA151" s="6">
        <v>148</v>
      </c>
      <c r="AB151" s="2" t="s">
        <v>1069</v>
      </c>
      <c r="AC151" s="2" t="s">
        <v>1070</v>
      </c>
      <c r="AD151" s="2">
        <v>0.13900000000000001</v>
      </c>
      <c r="AE151" s="2">
        <v>3.46</v>
      </c>
      <c r="AF151" s="2">
        <v>7</v>
      </c>
      <c r="AG151" s="2">
        <v>1149</v>
      </c>
      <c r="AH151" s="2">
        <v>25</v>
      </c>
      <c r="AI151" s="2">
        <v>14179</v>
      </c>
      <c r="AJ151" s="3">
        <v>5.8900000000000003E-3</v>
      </c>
      <c r="AK151" s="2">
        <v>0.56200000000000006</v>
      </c>
      <c r="AL151" s="139">
        <v>0.81599999999999995</v>
      </c>
    </row>
    <row r="152" spans="1:38" x14ac:dyDescent="0.25">
      <c r="A152" s="6">
        <v>149</v>
      </c>
      <c r="B152" s="2" t="s">
        <v>395</v>
      </c>
      <c r="C152" s="2" t="s">
        <v>396</v>
      </c>
      <c r="D152" s="3">
        <v>3.7100000000000001E-2</v>
      </c>
      <c r="E152" s="2">
        <v>1.27</v>
      </c>
      <c r="F152" s="2">
        <v>6</v>
      </c>
      <c r="G152" s="2">
        <v>1908</v>
      </c>
      <c r="H152" s="2">
        <v>35</v>
      </c>
      <c r="I152" s="2">
        <v>14179</v>
      </c>
      <c r="J152" s="3">
        <v>1.98E-3</v>
      </c>
      <c r="K152" s="3">
        <v>2.58E-2</v>
      </c>
      <c r="L152" s="38">
        <v>1</v>
      </c>
      <c r="AA152" s="6">
        <v>149</v>
      </c>
      <c r="AB152" s="2" t="s">
        <v>1071</v>
      </c>
      <c r="AC152" s="2" t="s">
        <v>1072</v>
      </c>
      <c r="AD152" s="2">
        <v>0.14099999999999999</v>
      </c>
      <c r="AE152" s="2">
        <v>1.23</v>
      </c>
      <c r="AF152" s="2">
        <v>2</v>
      </c>
      <c r="AG152" s="2">
        <v>1149</v>
      </c>
      <c r="AH152" s="2">
        <v>20</v>
      </c>
      <c r="AI152" s="2">
        <v>14179</v>
      </c>
      <c r="AJ152" s="3">
        <v>0.59</v>
      </c>
      <c r="AK152" s="2">
        <v>4.7400000000000003E-3</v>
      </c>
      <c r="AL152" s="139">
        <v>1</v>
      </c>
    </row>
    <row r="153" spans="1:38" x14ac:dyDescent="0.25">
      <c r="A153" s="6">
        <v>150</v>
      </c>
      <c r="B153" s="2" t="s">
        <v>397</v>
      </c>
      <c r="C153" s="2" t="s">
        <v>398</v>
      </c>
      <c r="D153" s="3">
        <v>3.7199999999999997E-2</v>
      </c>
      <c r="E153" s="2">
        <v>1.29</v>
      </c>
      <c r="F153" s="2">
        <v>20</v>
      </c>
      <c r="G153" s="2">
        <v>1908</v>
      </c>
      <c r="H153" s="2">
        <v>115</v>
      </c>
      <c r="I153" s="2">
        <v>14179</v>
      </c>
      <c r="J153" s="3">
        <v>6.6100000000000004E-3</v>
      </c>
      <c r="K153" s="3">
        <v>9.4800000000000006E-3</v>
      </c>
      <c r="L153" s="38">
        <v>0.82</v>
      </c>
      <c r="AA153" s="6">
        <v>150</v>
      </c>
      <c r="AB153" s="2" t="s">
        <v>1073</v>
      </c>
      <c r="AC153" s="2" t="s">
        <v>1074</v>
      </c>
      <c r="AD153" s="2">
        <v>0.14099999999999999</v>
      </c>
      <c r="AE153" s="2">
        <v>2.1800000000000002</v>
      </c>
      <c r="AF153" s="2">
        <v>6</v>
      </c>
      <c r="AG153" s="2">
        <v>1149</v>
      </c>
      <c r="AH153" s="2">
        <v>34</v>
      </c>
      <c r="AI153" s="2">
        <v>14179</v>
      </c>
      <c r="AJ153" s="3">
        <v>5.0299999999999997E-3</v>
      </c>
      <c r="AK153" s="2">
        <v>0.64300000000000002</v>
      </c>
      <c r="AL153" s="139">
        <v>0.86699999999999999</v>
      </c>
    </row>
    <row r="154" spans="1:38" x14ac:dyDescent="0.25">
      <c r="A154" s="6">
        <v>151</v>
      </c>
      <c r="B154" s="2" t="s">
        <v>399</v>
      </c>
      <c r="C154" s="2" t="s">
        <v>400</v>
      </c>
      <c r="D154" s="3">
        <v>3.7499999999999999E-2</v>
      </c>
      <c r="E154" s="2">
        <v>1.53</v>
      </c>
      <c r="F154" s="2">
        <v>29</v>
      </c>
      <c r="G154" s="2">
        <v>1908</v>
      </c>
      <c r="H154" s="2">
        <v>141</v>
      </c>
      <c r="I154" s="2">
        <v>14179</v>
      </c>
      <c r="J154" s="3">
        <v>1.05E-4</v>
      </c>
      <c r="K154" s="3">
        <v>0.71199999999999997</v>
      </c>
      <c r="L154" s="38">
        <v>0.7</v>
      </c>
      <c r="AA154" s="6">
        <v>151</v>
      </c>
      <c r="AB154" s="2" t="s">
        <v>541</v>
      </c>
      <c r="AC154" s="2" t="s">
        <v>542</v>
      </c>
      <c r="AD154" s="2">
        <v>0.14099999999999999</v>
      </c>
      <c r="AE154" s="2">
        <v>1.42</v>
      </c>
      <c r="AF154" s="2">
        <v>6</v>
      </c>
      <c r="AG154" s="2">
        <v>1149</v>
      </c>
      <c r="AH154" s="2">
        <v>52</v>
      </c>
      <c r="AI154" s="2">
        <v>14179</v>
      </c>
      <c r="AJ154" s="3">
        <v>1.8100000000000002E-2</v>
      </c>
      <c r="AK154" s="2">
        <v>0.156</v>
      </c>
      <c r="AL154" s="139">
        <v>1</v>
      </c>
    </row>
    <row r="155" spans="1:38" x14ac:dyDescent="0.25">
      <c r="A155" s="6">
        <v>152</v>
      </c>
      <c r="B155" s="2" t="s">
        <v>401</v>
      </c>
      <c r="C155" s="2" t="s">
        <v>402</v>
      </c>
      <c r="D155" s="3">
        <v>3.7499999999999999E-2</v>
      </c>
      <c r="E155" s="2">
        <v>1.77</v>
      </c>
      <c r="F155" s="2">
        <v>16</v>
      </c>
      <c r="G155" s="2">
        <v>1908</v>
      </c>
      <c r="H155" s="2">
        <v>67</v>
      </c>
      <c r="I155" s="2">
        <v>14179</v>
      </c>
      <c r="J155" s="3">
        <v>9.2200000000000005E-5</v>
      </c>
      <c r="K155" s="3">
        <v>0.73899999999999999</v>
      </c>
      <c r="L155" s="38">
        <v>0.77100000000000002</v>
      </c>
      <c r="AA155" s="6">
        <v>152</v>
      </c>
      <c r="AB155" s="2" t="s">
        <v>803</v>
      </c>
      <c r="AC155" s="2" t="s">
        <v>804</v>
      </c>
      <c r="AD155" s="2">
        <v>0.14199999999999999</v>
      </c>
      <c r="AE155" s="2">
        <v>2.35</v>
      </c>
      <c r="AF155" s="2">
        <v>8</v>
      </c>
      <c r="AG155" s="2">
        <v>1149</v>
      </c>
      <c r="AH155" s="2">
        <v>42</v>
      </c>
      <c r="AI155" s="2">
        <v>14179</v>
      </c>
      <c r="AJ155" s="3">
        <v>3.5000000000000003E-2</v>
      </c>
      <c r="AK155" s="2">
        <v>0.28699999999999998</v>
      </c>
      <c r="AL155" s="139">
        <v>0.28699999999999998</v>
      </c>
    </row>
    <row r="156" spans="1:38" x14ac:dyDescent="0.25">
      <c r="A156" s="6">
        <v>153</v>
      </c>
      <c r="B156" s="2" t="s">
        <v>403</v>
      </c>
      <c r="C156" s="2" t="s">
        <v>404</v>
      </c>
      <c r="D156" s="3">
        <v>3.7900000000000003E-2</v>
      </c>
      <c r="E156" s="2">
        <v>2.16</v>
      </c>
      <c r="F156" s="2">
        <v>16</v>
      </c>
      <c r="G156" s="2">
        <v>1908</v>
      </c>
      <c r="H156" s="2">
        <v>55</v>
      </c>
      <c r="I156" s="2">
        <v>14179</v>
      </c>
      <c r="J156" s="3">
        <v>2.2499999999999998E-3</v>
      </c>
      <c r="K156" s="3">
        <v>2.6499999999999999E-2</v>
      </c>
      <c r="L156" s="38">
        <v>0.91500000000000004</v>
      </c>
      <c r="AA156" s="6">
        <v>153</v>
      </c>
      <c r="AB156" s="2" t="s">
        <v>1075</v>
      </c>
      <c r="AC156" s="2" t="s">
        <v>1076</v>
      </c>
      <c r="AD156" s="2">
        <v>0.14699999999999999</v>
      </c>
      <c r="AE156" s="2">
        <v>3.63</v>
      </c>
      <c r="AF156" s="2">
        <v>5</v>
      </c>
      <c r="AG156" s="2">
        <v>1149</v>
      </c>
      <c r="AH156" s="2">
        <v>17</v>
      </c>
      <c r="AI156" s="2">
        <v>14179</v>
      </c>
      <c r="AJ156" s="3">
        <v>8.5100000000000002E-3</v>
      </c>
      <c r="AK156" s="2">
        <v>0.38400000000000001</v>
      </c>
      <c r="AL156" s="139">
        <v>0.97799999999999998</v>
      </c>
    </row>
    <row r="157" spans="1:38" x14ac:dyDescent="0.25">
      <c r="A157" s="6">
        <v>154</v>
      </c>
      <c r="B157" s="2" t="s">
        <v>405</v>
      </c>
      <c r="C157" s="2" t="s">
        <v>406</v>
      </c>
      <c r="D157" s="3">
        <v>3.8100000000000002E-2</v>
      </c>
      <c r="E157" s="2">
        <v>1.39</v>
      </c>
      <c r="F157" s="2">
        <v>6</v>
      </c>
      <c r="G157" s="2">
        <v>1908</v>
      </c>
      <c r="H157" s="2">
        <v>32</v>
      </c>
      <c r="I157" s="2">
        <v>14179</v>
      </c>
      <c r="J157" s="3">
        <v>4.3799999999999999E-2</v>
      </c>
      <c r="K157" s="3">
        <v>3.5499999999999997E-2</v>
      </c>
      <c r="L157" s="38">
        <v>3.5499999999999997E-2</v>
      </c>
      <c r="AA157" s="6">
        <v>154</v>
      </c>
      <c r="AB157" s="2" t="s">
        <v>1077</v>
      </c>
      <c r="AC157" s="2" t="s">
        <v>1078</v>
      </c>
      <c r="AD157" s="2">
        <v>0.14799999999999999</v>
      </c>
      <c r="AE157" s="2">
        <v>2.6</v>
      </c>
      <c r="AF157" s="2">
        <v>4</v>
      </c>
      <c r="AG157" s="2">
        <v>1149</v>
      </c>
      <c r="AH157" s="2">
        <v>19</v>
      </c>
      <c r="AI157" s="2">
        <v>14179</v>
      </c>
      <c r="AJ157" s="3">
        <v>5.2399999999999999E-3</v>
      </c>
      <c r="AK157" s="2">
        <v>0.61299999999999999</v>
      </c>
      <c r="AL157" s="139">
        <v>1</v>
      </c>
    </row>
    <row r="158" spans="1:38" x14ac:dyDescent="0.25">
      <c r="A158" s="6">
        <v>155</v>
      </c>
      <c r="B158" s="2" t="s">
        <v>407</v>
      </c>
      <c r="C158" s="2" t="s">
        <v>408</v>
      </c>
      <c r="D158" s="3">
        <v>3.8800000000000001E-2</v>
      </c>
      <c r="E158" s="2">
        <v>1.07</v>
      </c>
      <c r="F158" s="2">
        <v>23</v>
      </c>
      <c r="G158" s="2">
        <v>1908</v>
      </c>
      <c r="H158" s="2">
        <v>160</v>
      </c>
      <c r="I158" s="2">
        <v>14179</v>
      </c>
      <c r="J158" s="3">
        <v>2.1900000000000001E-4</v>
      </c>
      <c r="K158" s="3">
        <v>0.27100000000000002</v>
      </c>
      <c r="L158" s="38">
        <v>0.98299999999999998</v>
      </c>
      <c r="AA158" s="6">
        <v>155</v>
      </c>
      <c r="AB158" s="2" t="s">
        <v>1079</v>
      </c>
      <c r="AC158" s="2" t="s">
        <v>1080</v>
      </c>
      <c r="AD158" s="2">
        <v>0.14799999999999999</v>
      </c>
      <c r="AE158" s="2">
        <v>2.15</v>
      </c>
      <c r="AF158" s="2">
        <v>4</v>
      </c>
      <c r="AG158" s="2">
        <v>1149</v>
      </c>
      <c r="AH158" s="2">
        <v>23</v>
      </c>
      <c r="AI158" s="2">
        <v>14179</v>
      </c>
      <c r="AJ158" s="3">
        <v>6.2399999999999999E-3</v>
      </c>
      <c r="AK158" s="2">
        <v>0.51700000000000002</v>
      </c>
      <c r="AL158" s="139">
        <v>1</v>
      </c>
    </row>
    <row r="159" spans="1:38" x14ac:dyDescent="0.25">
      <c r="A159" s="6">
        <v>156</v>
      </c>
      <c r="B159" s="2" t="s">
        <v>409</v>
      </c>
      <c r="C159" s="2" t="s">
        <v>410</v>
      </c>
      <c r="D159" s="3">
        <v>3.9300000000000002E-2</v>
      </c>
      <c r="E159" s="2">
        <v>1.62</v>
      </c>
      <c r="F159" s="2">
        <v>12</v>
      </c>
      <c r="G159" s="2">
        <v>1908</v>
      </c>
      <c r="H159" s="2">
        <v>55</v>
      </c>
      <c r="I159" s="2">
        <v>14179</v>
      </c>
      <c r="J159" s="3">
        <v>5.8999999999999997E-2</v>
      </c>
      <c r="K159" s="3">
        <v>3.2099999999999997E-2</v>
      </c>
      <c r="L159" s="38">
        <v>3.2099999999999997E-2</v>
      </c>
      <c r="AA159" s="6">
        <v>156</v>
      </c>
      <c r="AB159" s="2" t="s">
        <v>1081</v>
      </c>
      <c r="AC159" s="2" t="s">
        <v>1082</v>
      </c>
      <c r="AD159" s="2">
        <v>0.151</v>
      </c>
      <c r="AE159" s="2">
        <v>1.03</v>
      </c>
      <c r="AF159" s="2">
        <v>2</v>
      </c>
      <c r="AG159" s="2">
        <v>1149</v>
      </c>
      <c r="AH159" s="2">
        <v>24</v>
      </c>
      <c r="AI159" s="2">
        <v>14179</v>
      </c>
      <c r="AJ159" s="3">
        <v>9.7199999999999995E-2</v>
      </c>
      <c r="AK159" s="2">
        <v>3.5299999999999998E-2</v>
      </c>
      <c r="AL159" s="139">
        <v>1</v>
      </c>
    </row>
    <row r="160" spans="1:38" x14ac:dyDescent="0.25">
      <c r="A160" s="6">
        <v>157</v>
      </c>
      <c r="B160" s="2" t="s">
        <v>411</v>
      </c>
      <c r="C160" s="2" t="s">
        <v>412</v>
      </c>
      <c r="D160" s="3">
        <v>4.02E-2</v>
      </c>
      <c r="E160" s="2">
        <v>2.06</v>
      </c>
      <c r="F160" s="2">
        <v>23</v>
      </c>
      <c r="G160" s="2">
        <v>1908</v>
      </c>
      <c r="H160" s="2">
        <v>83</v>
      </c>
      <c r="I160" s="2">
        <v>14179</v>
      </c>
      <c r="J160" s="3">
        <v>4.2700000000000004E-3</v>
      </c>
      <c r="K160" s="3">
        <v>1.52E-2</v>
      </c>
      <c r="L160" s="38">
        <v>1</v>
      </c>
      <c r="AA160" s="6">
        <v>157</v>
      </c>
      <c r="AB160" s="2" t="s">
        <v>281</v>
      </c>
      <c r="AC160" s="2" t="s">
        <v>282</v>
      </c>
      <c r="AD160" s="2">
        <v>0.151</v>
      </c>
      <c r="AE160" s="2">
        <v>2.13</v>
      </c>
      <c r="AF160" s="2">
        <v>5</v>
      </c>
      <c r="AG160" s="2">
        <v>1149</v>
      </c>
      <c r="AH160" s="2">
        <v>29</v>
      </c>
      <c r="AI160" s="2">
        <v>14179</v>
      </c>
      <c r="AJ160" s="3">
        <v>1.47E-2</v>
      </c>
      <c r="AK160" s="2">
        <v>0.48699999999999999</v>
      </c>
      <c r="AL160" s="139">
        <v>0.48699999999999999</v>
      </c>
    </row>
    <row r="161" spans="1:38" x14ac:dyDescent="0.25">
      <c r="A161" s="6">
        <v>158</v>
      </c>
      <c r="B161" s="2" t="s">
        <v>413</v>
      </c>
      <c r="C161" s="2" t="s">
        <v>414</v>
      </c>
      <c r="D161" s="3">
        <v>4.0899999999999999E-2</v>
      </c>
      <c r="E161" s="2">
        <v>3.3</v>
      </c>
      <c r="F161" s="2">
        <v>8</v>
      </c>
      <c r="G161" s="2">
        <v>1908</v>
      </c>
      <c r="H161" s="2">
        <v>18</v>
      </c>
      <c r="I161" s="2">
        <v>14179</v>
      </c>
      <c r="J161" s="3">
        <v>1.81E-3</v>
      </c>
      <c r="K161" s="3">
        <v>6.1100000000000002E-2</v>
      </c>
      <c r="L161" s="38">
        <v>0.61799999999999999</v>
      </c>
      <c r="AA161" s="6">
        <v>158</v>
      </c>
      <c r="AB161" s="2" t="s">
        <v>515</v>
      </c>
      <c r="AC161" s="2" t="s">
        <v>516</v>
      </c>
      <c r="AD161" s="2">
        <v>0.151</v>
      </c>
      <c r="AE161" s="2">
        <v>2.29</v>
      </c>
      <c r="AF161" s="2">
        <v>5</v>
      </c>
      <c r="AG161" s="2">
        <v>1149</v>
      </c>
      <c r="AH161" s="2">
        <v>27</v>
      </c>
      <c r="AI161" s="2">
        <v>14179</v>
      </c>
      <c r="AJ161" s="3">
        <v>7.7999999999999996E-3</v>
      </c>
      <c r="AK161" s="2">
        <v>0.44500000000000001</v>
      </c>
      <c r="AL161" s="139">
        <v>1</v>
      </c>
    </row>
    <row r="162" spans="1:38" x14ac:dyDescent="0.25">
      <c r="A162" s="6">
        <v>159</v>
      </c>
      <c r="B162" s="2" t="s">
        <v>415</v>
      </c>
      <c r="C162" s="2" t="s">
        <v>416</v>
      </c>
      <c r="D162" s="3">
        <v>4.1399999999999999E-2</v>
      </c>
      <c r="E162" s="2">
        <v>1.67</v>
      </c>
      <c r="F162" s="2">
        <v>11</v>
      </c>
      <c r="G162" s="2">
        <v>1908</v>
      </c>
      <c r="H162" s="2">
        <v>49</v>
      </c>
      <c r="I162" s="2">
        <v>14179</v>
      </c>
      <c r="J162" s="3">
        <v>1.3300000000000001E-4</v>
      </c>
      <c r="K162" s="3">
        <v>0.626</v>
      </c>
      <c r="L162" s="38">
        <v>0.85299999999999998</v>
      </c>
      <c r="AA162" s="6">
        <v>159</v>
      </c>
      <c r="AB162" s="2" t="s">
        <v>103</v>
      </c>
      <c r="AC162" s="2" t="s">
        <v>104</v>
      </c>
      <c r="AD162" s="2">
        <v>0.153</v>
      </c>
      <c r="AE162" s="2">
        <v>1.1599999999999999</v>
      </c>
      <c r="AF162" s="2">
        <v>32</v>
      </c>
      <c r="AG162" s="2">
        <v>1149</v>
      </c>
      <c r="AH162" s="2">
        <v>341</v>
      </c>
      <c r="AI162" s="2">
        <v>14179</v>
      </c>
      <c r="AJ162" s="3">
        <v>4.3099999999999999E-2</v>
      </c>
      <c r="AK162" s="2">
        <v>0.28699999999999998</v>
      </c>
      <c r="AL162" s="139">
        <v>0.28699999999999998</v>
      </c>
    </row>
    <row r="163" spans="1:38" x14ac:dyDescent="0.25">
      <c r="A163" s="6">
        <v>160</v>
      </c>
      <c r="B163" s="2" t="s">
        <v>417</v>
      </c>
      <c r="C163" s="2" t="s">
        <v>418</v>
      </c>
      <c r="D163" s="3">
        <v>4.1599999999999998E-2</v>
      </c>
      <c r="E163" s="2">
        <v>1.73</v>
      </c>
      <c r="F163" s="2">
        <v>17</v>
      </c>
      <c r="G163" s="2">
        <v>1908</v>
      </c>
      <c r="H163" s="2">
        <v>73</v>
      </c>
      <c r="I163" s="2">
        <v>14179</v>
      </c>
      <c r="J163" s="3">
        <v>2.53E-2</v>
      </c>
      <c r="K163" s="3">
        <v>5.33E-2</v>
      </c>
      <c r="L163" s="38">
        <v>5.33E-2</v>
      </c>
      <c r="AA163" s="6">
        <v>160</v>
      </c>
      <c r="AB163" s="2" t="s">
        <v>1083</v>
      </c>
      <c r="AC163" s="2" t="s">
        <v>1084</v>
      </c>
      <c r="AD163" s="2">
        <v>0.153</v>
      </c>
      <c r="AE163" s="2">
        <v>3.43</v>
      </c>
      <c r="AF163" s="2">
        <v>5</v>
      </c>
      <c r="AG163" s="2">
        <v>1149</v>
      </c>
      <c r="AH163" s="2">
        <v>18</v>
      </c>
      <c r="AI163" s="2">
        <v>14179</v>
      </c>
      <c r="AJ163" s="3">
        <v>1.2200000000000001E-2</v>
      </c>
      <c r="AK163" s="2">
        <v>0.42099999999999999</v>
      </c>
      <c r="AL163" s="139">
        <v>0.69399999999999995</v>
      </c>
    </row>
    <row r="164" spans="1:38" x14ac:dyDescent="0.25">
      <c r="A164" s="6">
        <v>161</v>
      </c>
      <c r="B164" s="2" t="s">
        <v>419</v>
      </c>
      <c r="C164" s="2" t="s">
        <v>420</v>
      </c>
      <c r="D164" s="3">
        <v>4.1799999999999997E-2</v>
      </c>
      <c r="E164" s="2">
        <v>1.71</v>
      </c>
      <c r="F164" s="2">
        <v>6</v>
      </c>
      <c r="G164" s="2">
        <v>1908</v>
      </c>
      <c r="H164" s="2">
        <v>26</v>
      </c>
      <c r="I164" s="2">
        <v>14179</v>
      </c>
      <c r="J164" s="3">
        <v>0.159</v>
      </c>
      <c r="K164" s="3">
        <v>4.5899999999999999E-4</v>
      </c>
      <c r="L164" s="38">
        <v>1</v>
      </c>
      <c r="AA164" s="6">
        <v>161</v>
      </c>
      <c r="AB164" s="2" t="s">
        <v>221</v>
      </c>
      <c r="AC164" s="2" t="s">
        <v>222</v>
      </c>
      <c r="AD164" s="2">
        <v>0.153</v>
      </c>
      <c r="AE164" s="2">
        <v>2.4700000000000002</v>
      </c>
      <c r="AF164" s="2">
        <v>4</v>
      </c>
      <c r="AG164" s="2">
        <v>1149</v>
      </c>
      <c r="AH164" s="2">
        <v>20</v>
      </c>
      <c r="AI164" s="2">
        <v>14179</v>
      </c>
      <c r="AJ164" s="3">
        <v>1.26E-2</v>
      </c>
      <c r="AK164" s="2">
        <v>0.28699999999999998</v>
      </c>
      <c r="AL164" s="139">
        <v>1</v>
      </c>
    </row>
    <row r="165" spans="1:38" x14ac:dyDescent="0.25">
      <c r="A165" s="6">
        <v>162</v>
      </c>
      <c r="B165" s="2" t="s">
        <v>421</v>
      </c>
      <c r="C165" s="2" t="s">
        <v>422</v>
      </c>
      <c r="D165" s="3">
        <v>4.2999999999999997E-2</v>
      </c>
      <c r="E165" s="2">
        <v>1.57</v>
      </c>
      <c r="F165" s="2">
        <v>32</v>
      </c>
      <c r="G165" s="2">
        <v>1908</v>
      </c>
      <c r="H165" s="2">
        <v>151</v>
      </c>
      <c r="I165" s="2">
        <v>14179</v>
      </c>
      <c r="J165" s="3">
        <v>4.8899999999999996E-4</v>
      </c>
      <c r="K165" s="3">
        <v>0.255</v>
      </c>
      <c r="L165" s="38">
        <v>0.63600000000000001</v>
      </c>
      <c r="AA165" s="6">
        <v>162</v>
      </c>
      <c r="AB165" s="2" t="s">
        <v>269</v>
      </c>
      <c r="AC165" s="2" t="s">
        <v>270</v>
      </c>
      <c r="AD165" s="2">
        <v>0.159</v>
      </c>
      <c r="AE165" s="2">
        <v>1.48</v>
      </c>
      <c r="AF165" s="2">
        <v>11</v>
      </c>
      <c r="AG165" s="2">
        <v>1149</v>
      </c>
      <c r="AH165" s="2">
        <v>92</v>
      </c>
      <c r="AI165" s="2">
        <v>14179</v>
      </c>
      <c r="AJ165" s="3">
        <v>4.58E-2</v>
      </c>
      <c r="AK165" s="2">
        <v>0.154</v>
      </c>
      <c r="AL165" s="139">
        <v>0.56999999999999995</v>
      </c>
    </row>
    <row r="166" spans="1:38" x14ac:dyDescent="0.25">
      <c r="A166" s="6">
        <v>163</v>
      </c>
      <c r="B166" s="2" t="s">
        <v>423</v>
      </c>
      <c r="C166" s="2" t="s">
        <v>424</v>
      </c>
      <c r="D166" s="3">
        <v>4.2999999999999997E-2</v>
      </c>
      <c r="E166" s="2">
        <v>1.98</v>
      </c>
      <c r="F166" s="2">
        <v>8</v>
      </c>
      <c r="G166" s="2">
        <v>1908</v>
      </c>
      <c r="H166" s="2">
        <v>30</v>
      </c>
      <c r="I166" s="2">
        <v>14179</v>
      </c>
      <c r="J166" s="3">
        <v>2.2499999999999998E-3</v>
      </c>
      <c r="K166" s="3">
        <v>3.5499999999999997E-2</v>
      </c>
      <c r="L166" s="38">
        <v>1</v>
      </c>
      <c r="AA166" s="6">
        <v>163</v>
      </c>
      <c r="AB166" s="2" t="s">
        <v>751</v>
      </c>
      <c r="AC166" s="2" t="s">
        <v>752</v>
      </c>
      <c r="AD166" s="2">
        <v>0.16300000000000001</v>
      </c>
      <c r="AE166" s="2">
        <v>2.98</v>
      </c>
      <c r="AF166" s="2">
        <v>7</v>
      </c>
      <c r="AG166" s="2">
        <v>1149</v>
      </c>
      <c r="AH166" s="2">
        <v>29</v>
      </c>
      <c r="AI166" s="2">
        <v>14179</v>
      </c>
      <c r="AJ166" s="3">
        <v>7.2300000000000003E-3</v>
      </c>
      <c r="AK166" s="2">
        <v>0.70699999999999996</v>
      </c>
      <c r="AL166" s="139">
        <v>0.84499999999999997</v>
      </c>
    </row>
    <row r="167" spans="1:38" x14ac:dyDescent="0.25">
      <c r="A167" s="6">
        <v>164</v>
      </c>
      <c r="B167" s="2" t="s">
        <v>425</v>
      </c>
      <c r="C167" s="2" t="s">
        <v>426</v>
      </c>
      <c r="D167" s="3">
        <v>4.3400000000000001E-2</v>
      </c>
      <c r="E167" s="2">
        <v>3.41</v>
      </c>
      <c r="F167" s="2">
        <v>11</v>
      </c>
      <c r="G167" s="2">
        <v>1908</v>
      </c>
      <c r="H167" s="2">
        <v>24</v>
      </c>
      <c r="I167" s="2">
        <v>14179</v>
      </c>
      <c r="J167" s="3">
        <v>2.81E-4</v>
      </c>
      <c r="K167" s="3">
        <v>0.53900000000000003</v>
      </c>
      <c r="L167" s="38">
        <v>0.53900000000000003</v>
      </c>
      <c r="AA167" s="6">
        <v>164</v>
      </c>
      <c r="AB167" s="2" t="s">
        <v>195</v>
      </c>
      <c r="AC167" s="2" t="s">
        <v>196</v>
      </c>
      <c r="AD167" s="2">
        <v>0.16300000000000001</v>
      </c>
      <c r="AE167" s="2">
        <v>1.74</v>
      </c>
      <c r="AF167" s="2">
        <v>9</v>
      </c>
      <c r="AG167" s="2">
        <v>1149</v>
      </c>
      <c r="AH167" s="2">
        <v>64</v>
      </c>
      <c r="AI167" s="2">
        <v>14179</v>
      </c>
      <c r="AJ167" s="3">
        <v>4.3699999999999998E-3</v>
      </c>
      <c r="AK167" s="2">
        <v>0.99299999999999999</v>
      </c>
      <c r="AL167" s="139">
        <v>1</v>
      </c>
    </row>
    <row r="168" spans="1:38" x14ac:dyDescent="0.25">
      <c r="A168" s="6">
        <v>165</v>
      </c>
      <c r="B168" s="2" t="s">
        <v>427</v>
      </c>
      <c r="C168" s="2" t="s">
        <v>428</v>
      </c>
      <c r="D168" s="3">
        <v>4.36E-2</v>
      </c>
      <c r="E168" s="2">
        <v>1.49</v>
      </c>
      <c r="F168" s="2">
        <v>8</v>
      </c>
      <c r="G168" s="2">
        <v>1908</v>
      </c>
      <c r="H168" s="2">
        <v>40</v>
      </c>
      <c r="I168" s="2">
        <v>14179</v>
      </c>
      <c r="J168" s="3">
        <v>0.16200000000000001</v>
      </c>
      <c r="K168" s="3">
        <v>0.158</v>
      </c>
      <c r="L168" s="38">
        <v>3.2499999999999999E-3</v>
      </c>
      <c r="AA168" s="6">
        <v>165</v>
      </c>
      <c r="AB168" s="2" t="s">
        <v>1085</v>
      </c>
      <c r="AC168" s="2" t="s">
        <v>1086</v>
      </c>
      <c r="AD168" s="2">
        <v>0.16500000000000001</v>
      </c>
      <c r="AE168" s="2">
        <v>1.37</v>
      </c>
      <c r="AF168" s="2">
        <v>2</v>
      </c>
      <c r="AG168" s="2">
        <v>1149</v>
      </c>
      <c r="AH168" s="2">
        <v>18</v>
      </c>
      <c r="AI168" s="2">
        <v>14179</v>
      </c>
      <c r="AJ168" s="3">
        <v>0.308</v>
      </c>
      <c r="AK168" s="2">
        <v>1.4500000000000001E-2</v>
      </c>
      <c r="AL168" s="139">
        <v>1</v>
      </c>
    </row>
    <row r="169" spans="1:38" x14ac:dyDescent="0.25">
      <c r="A169" s="6">
        <v>166</v>
      </c>
      <c r="B169" s="2" t="s">
        <v>429</v>
      </c>
      <c r="C169" s="2" t="s">
        <v>430</v>
      </c>
      <c r="D169" s="3">
        <v>4.3900000000000002E-2</v>
      </c>
      <c r="E169" s="2">
        <v>2.4300000000000002</v>
      </c>
      <c r="F169" s="2">
        <v>34</v>
      </c>
      <c r="G169" s="2">
        <v>1908</v>
      </c>
      <c r="H169" s="2">
        <v>104</v>
      </c>
      <c r="I169" s="2">
        <v>14179</v>
      </c>
      <c r="J169" s="3">
        <v>1.7699999999999999E-4</v>
      </c>
      <c r="K169" s="3">
        <v>0.55500000000000005</v>
      </c>
      <c r="L169" s="38">
        <v>0.86099999999999999</v>
      </c>
      <c r="AA169" s="6">
        <v>166</v>
      </c>
      <c r="AB169" s="2" t="s">
        <v>503</v>
      </c>
      <c r="AC169" s="2" t="s">
        <v>504</v>
      </c>
      <c r="AD169" s="2">
        <v>0.16500000000000001</v>
      </c>
      <c r="AE169" s="2">
        <v>3.09</v>
      </c>
      <c r="AF169" s="2">
        <v>4</v>
      </c>
      <c r="AG169" s="2">
        <v>1149</v>
      </c>
      <c r="AH169" s="2">
        <v>16</v>
      </c>
      <c r="AI169" s="2">
        <v>14179</v>
      </c>
      <c r="AJ169" s="3">
        <v>1.5699999999999999E-2</v>
      </c>
      <c r="AK169" s="2">
        <v>0.28699999999999998</v>
      </c>
      <c r="AL169" s="139">
        <v>1</v>
      </c>
    </row>
    <row r="170" spans="1:38" x14ac:dyDescent="0.25">
      <c r="A170" s="6">
        <v>167</v>
      </c>
      <c r="B170" s="2" t="s">
        <v>431</v>
      </c>
      <c r="C170" s="2" t="s">
        <v>432</v>
      </c>
      <c r="D170" s="3">
        <v>4.4900000000000002E-2</v>
      </c>
      <c r="E170" s="2">
        <v>2.08</v>
      </c>
      <c r="F170" s="2">
        <v>21</v>
      </c>
      <c r="G170" s="2">
        <v>1908</v>
      </c>
      <c r="H170" s="2">
        <v>75</v>
      </c>
      <c r="I170" s="2">
        <v>14179</v>
      </c>
      <c r="J170" s="3">
        <v>1.13E-4</v>
      </c>
      <c r="K170" s="3">
        <v>0.79600000000000004</v>
      </c>
      <c r="L170" s="38">
        <v>1</v>
      </c>
      <c r="AA170" s="6">
        <v>167</v>
      </c>
      <c r="AB170" s="2" t="s">
        <v>323</v>
      </c>
      <c r="AC170" s="2" t="s">
        <v>324</v>
      </c>
      <c r="AD170" s="2">
        <v>0.16700000000000001</v>
      </c>
      <c r="AE170" s="2">
        <v>2.66</v>
      </c>
      <c r="AF170" s="2">
        <v>11</v>
      </c>
      <c r="AG170" s="2">
        <v>1149</v>
      </c>
      <c r="AH170" s="2">
        <v>51</v>
      </c>
      <c r="AI170" s="2">
        <v>14179</v>
      </c>
      <c r="AJ170" s="3">
        <v>1.26E-2</v>
      </c>
      <c r="AK170" s="2">
        <v>0.60599999999999998</v>
      </c>
      <c r="AL170" s="139">
        <v>0.60599999999999998</v>
      </c>
    </row>
    <row r="171" spans="1:38" x14ac:dyDescent="0.25">
      <c r="A171" s="6">
        <v>168</v>
      </c>
      <c r="B171" s="2" t="s">
        <v>433</v>
      </c>
      <c r="C171" s="2" t="s">
        <v>434</v>
      </c>
      <c r="D171" s="3">
        <v>4.5100000000000001E-2</v>
      </c>
      <c r="E171" s="2">
        <v>1.86</v>
      </c>
      <c r="F171" s="2">
        <v>8</v>
      </c>
      <c r="G171" s="2">
        <v>1908</v>
      </c>
      <c r="H171" s="2">
        <v>32</v>
      </c>
      <c r="I171" s="2">
        <v>14179</v>
      </c>
      <c r="J171" s="3">
        <v>4.4099999999999999E-3</v>
      </c>
      <c r="K171" s="3">
        <v>2.0799999999999999E-2</v>
      </c>
      <c r="L171" s="38">
        <v>1</v>
      </c>
      <c r="AA171" s="6">
        <v>168</v>
      </c>
      <c r="AB171" s="2" t="s">
        <v>1087</v>
      </c>
      <c r="AC171" s="2" t="s">
        <v>1088</v>
      </c>
      <c r="AD171" s="2">
        <v>0.16700000000000001</v>
      </c>
      <c r="AE171" s="2">
        <v>1.84</v>
      </c>
      <c r="AF171" s="2">
        <v>10</v>
      </c>
      <c r="AG171" s="2">
        <v>1149</v>
      </c>
      <c r="AH171" s="2">
        <v>67</v>
      </c>
      <c r="AI171" s="2">
        <v>14179</v>
      </c>
      <c r="AJ171" s="3">
        <v>2.5600000000000001E-2</v>
      </c>
      <c r="AK171" s="2">
        <v>0.26200000000000001</v>
      </c>
      <c r="AL171" s="139">
        <v>0.69399999999999995</v>
      </c>
    </row>
    <row r="172" spans="1:38" x14ac:dyDescent="0.25">
      <c r="A172" s="6">
        <v>169</v>
      </c>
      <c r="B172" s="2" t="s">
        <v>89</v>
      </c>
      <c r="C172" s="2" t="s">
        <v>90</v>
      </c>
      <c r="D172" s="3">
        <v>4.53E-2</v>
      </c>
      <c r="E172" s="2">
        <v>2.21</v>
      </c>
      <c r="F172" s="2">
        <v>14</v>
      </c>
      <c r="G172" s="2">
        <v>1908</v>
      </c>
      <c r="H172" s="2">
        <v>47</v>
      </c>
      <c r="I172" s="2">
        <v>14179</v>
      </c>
      <c r="J172" s="3">
        <v>2.7100000000000002E-3</v>
      </c>
      <c r="K172" s="3">
        <v>3.4200000000000001E-2</v>
      </c>
      <c r="L172" s="38">
        <v>1</v>
      </c>
      <c r="AA172" s="6">
        <v>169</v>
      </c>
      <c r="AB172" s="2" t="s">
        <v>1089</v>
      </c>
      <c r="AC172" s="2" t="s">
        <v>1090</v>
      </c>
      <c r="AD172" s="2">
        <v>0.16900000000000001</v>
      </c>
      <c r="AE172" s="2">
        <v>3.25</v>
      </c>
      <c r="AF172" s="2">
        <v>5</v>
      </c>
      <c r="AG172" s="2">
        <v>1149</v>
      </c>
      <c r="AH172" s="2">
        <v>19</v>
      </c>
      <c r="AI172" s="2">
        <v>14179</v>
      </c>
      <c r="AJ172" s="3">
        <v>1.55E-2</v>
      </c>
      <c r="AK172" s="2">
        <v>0.435</v>
      </c>
      <c r="AL172" s="139">
        <v>0.71899999999999997</v>
      </c>
    </row>
    <row r="173" spans="1:38" x14ac:dyDescent="0.25">
      <c r="A173" s="6">
        <v>170</v>
      </c>
      <c r="B173" s="2" t="s">
        <v>435</v>
      </c>
      <c r="C173" s="2" t="s">
        <v>436</v>
      </c>
      <c r="D173" s="3">
        <v>4.5400000000000003E-2</v>
      </c>
      <c r="E173" s="2">
        <v>1.22</v>
      </c>
      <c r="F173" s="2">
        <v>11</v>
      </c>
      <c r="G173" s="2">
        <v>1908</v>
      </c>
      <c r="H173" s="2">
        <v>67</v>
      </c>
      <c r="I173" s="2">
        <v>14179</v>
      </c>
      <c r="J173" s="3">
        <v>5.7299999999999997E-2</v>
      </c>
      <c r="K173" s="3">
        <v>1.7600000000000001E-2</v>
      </c>
      <c r="L173" s="38">
        <v>9.2999999999999999E-2</v>
      </c>
      <c r="AA173" s="6">
        <v>170</v>
      </c>
      <c r="AB173" s="2" t="s">
        <v>1091</v>
      </c>
      <c r="AC173" s="2" t="s">
        <v>1092</v>
      </c>
      <c r="AD173" s="2">
        <v>0.17</v>
      </c>
      <c r="AE173" s="2">
        <v>1.61</v>
      </c>
      <c r="AF173" s="2">
        <v>3</v>
      </c>
      <c r="AG173" s="2">
        <v>1149</v>
      </c>
      <c r="AH173" s="2">
        <v>23</v>
      </c>
      <c r="AI173" s="2">
        <v>14179</v>
      </c>
      <c r="AJ173" s="3">
        <v>0.33100000000000002</v>
      </c>
      <c r="AK173" s="2">
        <v>4.3200000000000002E-2</v>
      </c>
      <c r="AL173" s="139">
        <v>0.34300000000000003</v>
      </c>
    </row>
    <row r="174" spans="1:38" x14ac:dyDescent="0.25">
      <c r="A174" s="6">
        <v>171</v>
      </c>
      <c r="B174" s="2" t="s">
        <v>437</v>
      </c>
      <c r="C174" s="2" t="s">
        <v>438</v>
      </c>
      <c r="D174" s="3">
        <v>4.5600000000000002E-2</v>
      </c>
      <c r="E174" s="2">
        <v>1.43</v>
      </c>
      <c r="F174" s="2">
        <v>5</v>
      </c>
      <c r="G174" s="2">
        <v>1908</v>
      </c>
      <c r="H174" s="2">
        <v>26</v>
      </c>
      <c r="I174" s="2">
        <v>14179</v>
      </c>
      <c r="J174" s="3">
        <v>0.29399999999999998</v>
      </c>
      <c r="K174" s="3">
        <v>3.2200000000000002E-4</v>
      </c>
      <c r="L174" s="38">
        <v>1</v>
      </c>
      <c r="AA174" s="6">
        <v>171</v>
      </c>
      <c r="AB174" s="2" t="s">
        <v>1093</v>
      </c>
      <c r="AC174" s="2" t="s">
        <v>1094</v>
      </c>
      <c r="AD174" s="2">
        <v>0.17</v>
      </c>
      <c r="AE174" s="2">
        <v>2.78</v>
      </c>
      <c r="AF174" s="2">
        <v>9</v>
      </c>
      <c r="AG174" s="2">
        <v>1149</v>
      </c>
      <c r="AH174" s="2">
        <v>40</v>
      </c>
      <c r="AI174" s="2">
        <v>14179</v>
      </c>
      <c r="AJ174" s="3">
        <v>1.03E-2</v>
      </c>
      <c r="AK174" s="2">
        <v>0.53400000000000003</v>
      </c>
      <c r="AL174" s="139">
        <v>0.9</v>
      </c>
    </row>
    <row r="175" spans="1:38" x14ac:dyDescent="0.25">
      <c r="A175" s="6">
        <v>172</v>
      </c>
      <c r="B175" s="2" t="s">
        <v>439</v>
      </c>
      <c r="C175" s="2" t="s">
        <v>440</v>
      </c>
      <c r="D175" s="3">
        <v>4.7699999999999999E-2</v>
      </c>
      <c r="E175" s="2">
        <v>1.49</v>
      </c>
      <c r="F175" s="2">
        <v>6</v>
      </c>
      <c r="G175" s="2">
        <v>1908</v>
      </c>
      <c r="H175" s="2">
        <v>30</v>
      </c>
      <c r="I175" s="2">
        <v>14179</v>
      </c>
      <c r="J175" s="3">
        <v>4.9199999999999999E-3</v>
      </c>
      <c r="K175" s="3">
        <v>2.2100000000000002E-2</v>
      </c>
      <c r="L175" s="38">
        <v>1</v>
      </c>
      <c r="AA175" s="6">
        <v>172</v>
      </c>
      <c r="AB175" s="2" t="s">
        <v>1095</v>
      </c>
      <c r="AC175" s="2" t="s">
        <v>1096</v>
      </c>
      <c r="AD175" s="2">
        <v>0.17199999999999999</v>
      </c>
      <c r="AE175" s="2">
        <v>1.5</v>
      </c>
      <c r="AF175" s="2">
        <v>5</v>
      </c>
      <c r="AG175" s="2">
        <v>1149</v>
      </c>
      <c r="AH175" s="2">
        <v>41</v>
      </c>
      <c r="AI175" s="2">
        <v>14179</v>
      </c>
      <c r="AJ175" s="3">
        <v>0.23599999999999999</v>
      </c>
      <c r="AK175" s="2">
        <v>2.9000000000000001E-2</v>
      </c>
      <c r="AL175" s="139">
        <v>0.74099999999999999</v>
      </c>
    </row>
    <row r="176" spans="1:38" x14ac:dyDescent="0.25">
      <c r="A176" s="6">
        <v>173</v>
      </c>
      <c r="B176" s="2" t="s">
        <v>441</v>
      </c>
      <c r="C176" s="2" t="s">
        <v>442</v>
      </c>
      <c r="D176" s="3">
        <v>4.8500000000000001E-2</v>
      </c>
      <c r="E176" s="2">
        <v>2.35</v>
      </c>
      <c r="F176" s="2">
        <v>6</v>
      </c>
      <c r="G176" s="2">
        <v>1908</v>
      </c>
      <c r="H176" s="2">
        <v>19</v>
      </c>
      <c r="I176" s="2">
        <v>14179</v>
      </c>
      <c r="J176" s="3">
        <v>1.1299999999999999E-2</v>
      </c>
      <c r="K176" s="3">
        <v>0.01</v>
      </c>
      <c r="L176" s="38">
        <v>1</v>
      </c>
      <c r="AA176" s="6">
        <v>173</v>
      </c>
      <c r="AB176" s="2" t="s">
        <v>1097</v>
      </c>
      <c r="AC176" s="2" t="s">
        <v>1098</v>
      </c>
      <c r="AD176" s="2">
        <v>0.17299999999999999</v>
      </c>
      <c r="AE176" s="2">
        <v>4.1100000000000003</v>
      </c>
      <c r="AF176" s="2">
        <v>5</v>
      </c>
      <c r="AG176" s="2">
        <v>1149</v>
      </c>
      <c r="AH176" s="2">
        <v>15</v>
      </c>
      <c r="AI176" s="2">
        <v>14179</v>
      </c>
      <c r="AJ176" s="3">
        <v>5.2399999999999999E-3</v>
      </c>
      <c r="AK176" s="2">
        <v>0.99399999999999999</v>
      </c>
      <c r="AL176" s="139">
        <v>0.999</v>
      </c>
    </row>
    <row r="177" spans="1:38" x14ac:dyDescent="0.25">
      <c r="A177" s="6">
        <v>174</v>
      </c>
      <c r="B177" s="2" t="s">
        <v>443</v>
      </c>
      <c r="C177" s="2" t="s">
        <v>444</v>
      </c>
      <c r="D177" s="3">
        <v>4.8599999999999997E-2</v>
      </c>
      <c r="E177" s="2">
        <v>1.52</v>
      </c>
      <c r="F177" s="2">
        <v>21</v>
      </c>
      <c r="G177" s="2">
        <v>1908</v>
      </c>
      <c r="H177" s="2">
        <v>103</v>
      </c>
      <c r="I177" s="2">
        <v>14179</v>
      </c>
      <c r="J177" s="3">
        <v>2.64E-2</v>
      </c>
      <c r="K177" s="3">
        <v>4.3400000000000001E-3</v>
      </c>
      <c r="L177" s="38">
        <v>1</v>
      </c>
      <c r="AA177" s="6">
        <v>174</v>
      </c>
      <c r="AB177" s="2" t="s">
        <v>1099</v>
      </c>
      <c r="AC177" s="2" t="s">
        <v>1100</v>
      </c>
      <c r="AD177" s="2">
        <v>0.17399999999999999</v>
      </c>
      <c r="AE177" s="2">
        <v>2.8</v>
      </c>
      <c r="AF177" s="2">
        <v>5</v>
      </c>
      <c r="AG177" s="2">
        <v>1149</v>
      </c>
      <c r="AH177" s="2">
        <v>22</v>
      </c>
      <c r="AI177" s="2">
        <v>14179</v>
      </c>
      <c r="AJ177" s="3">
        <v>1.26E-2</v>
      </c>
      <c r="AK177" s="2">
        <v>0.41499999999999998</v>
      </c>
      <c r="AL177" s="139">
        <v>1</v>
      </c>
    </row>
    <row r="178" spans="1:38" x14ac:dyDescent="0.25">
      <c r="A178" s="6">
        <v>175</v>
      </c>
      <c r="B178" s="2" t="s">
        <v>445</v>
      </c>
      <c r="C178" s="2" t="s">
        <v>446</v>
      </c>
      <c r="D178" s="3">
        <v>4.87E-2</v>
      </c>
      <c r="E178" s="2">
        <v>1.75</v>
      </c>
      <c r="F178" s="2">
        <v>4</v>
      </c>
      <c r="G178" s="2">
        <v>1908</v>
      </c>
      <c r="H178" s="2">
        <v>17</v>
      </c>
      <c r="I178" s="2">
        <v>14179</v>
      </c>
      <c r="J178" s="3">
        <v>1.0499999999999999E-3</v>
      </c>
      <c r="K178" s="3">
        <v>0.109</v>
      </c>
      <c r="L178" s="38">
        <v>1</v>
      </c>
      <c r="AA178" s="6">
        <v>175</v>
      </c>
      <c r="AB178" s="2" t="s">
        <v>1101</v>
      </c>
      <c r="AC178" s="2" t="s">
        <v>1102</v>
      </c>
      <c r="AD178" s="2">
        <v>0.17499999999999999</v>
      </c>
      <c r="AE178" s="2">
        <v>3.29</v>
      </c>
      <c r="AF178" s="2">
        <v>4</v>
      </c>
      <c r="AG178" s="2">
        <v>1149</v>
      </c>
      <c r="AH178" s="2">
        <v>15</v>
      </c>
      <c r="AI178" s="2">
        <v>14179</v>
      </c>
      <c r="AJ178" s="3">
        <v>4.48E-2</v>
      </c>
      <c r="AK178" s="2">
        <v>0.34499999999999997</v>
      </c>
      <c r="AL178" s="139">
        <v>0.34499999999999997</v>
      </c>
    </row>
    <row r="179" spans="1:38" x14ac:dyDescent="0.25">
      <c r="A179" s="6">
        <v>176</v>
      </c>
      <c r="B179" s="2" t="s">
        <v>447</v>
      </c>
      <c r="C179" s="2" t="s">
        <v>448</v>
      </c>
      <c r="D179" s="3">
        <v>4.9000000000000002E-2</v>
      </c>
      <c r="E179" s="2">
        <v>1.35</v>
      </c>
      <c r="F179" s="2">
        <v>6</v>
      </c>
      <c r="G179" s="2">
        <v>1908</v>
      </c>
      <c r="H179" s="2">
        <v>33</v>
      </c>
      <c r="I179" s="2">
        <v>14179</v>
      </c>
      <c r="J179" s="3">
        <v>6.2300000000000003E-3</v>
      </c>
      <c r="K179" s="3">
        <v>4.2500000000000003E-2</v>
      </c>
      <c r="L179" s="38">
        <v>0.44600000000000001</v>
      </c>
      <c r="AA179" s="6">
        <v>176</v>
      </c>
      <c r="AB179" s="2" t="s">
        <v>313</v>
      </c>
      <c r="AC179" s="2" t="s">
        <v>314</v>
      </c>
      <c r="AD179" s="2">
        <v>0.182</v>
      </c>
      <c r="AE179" s="2">
        <v>1.5</v>
      </c>
      <c r="AF179" s="2">
        <v>4</v>
      </c>
      <c r="AG179" s="2">
        <v>1149</v>
      </c>
      <c r="AH179" s="2">
        <v>33</v>
      </c>
      <c r="AI179" s="2">
        <v>14179</v>
      </c>
      <c r="AJ179" s="3">
        <v>6.0800000000000003E-3</v>
      </c>
      <c r="AK179" s="2">
        <v>0.998</v>
      </c>
      <c r="AL179" s="139">
        <v>1</v>
      </c>
    </row>
    <row r="180" spans="1:38" x14ac:dyDescent="0.25">
      <c r="A180" s="6">
        <v>177</v>
      </c>
      <c r="B180" s="2" t="s">
        <v>449</v>
      </c>
      <c r="C180" s="2" t="s">
        <v>450</v>
      </c>
      <c r="D180" s="3">
        <v>0.05</v>
      </c>
      <c r="E180" s="2">
        <v>1.34</v>
      </c>
      <c r="F180" s="2">
        <v>9</v>
      </c>
      <c r="G180" s="2">
        <v>1908</v>
      </c>
      <c r="H180" s="2">
        <v>50</v>
      </c>
      <c r="I180" s="2">
        <v>14179</v>
      </c>
      <c r="J180" s="3">
        <v>8.8000000000000003E-4</v>
      </c>
      <c r="K180" s="3">
        <v>0.17299999999999999</v>
      </c>
      <c r="L180" s="38">
        <v>0.81899999999999995</v>
      </c>
      <c r="AA180" s="6">
        <v>177</v>
      </c>
      <c r="AB180" s="2" t="s">
        <v>962</v>
      </c>
      <c r="AC180" s="2" t="s">
        <v>963</v>
      </c>
      <c r="AD180" s="2">
        <v>0.184</v>
      </c>
      <c r="AE180" s="2">
        <v>1.48</v>
      </c>
      <c r="AF180" s="2">
        <v>9</v>
      </c>
      <c r="AG180" s="2">
        <v>1149</v>
      </c>
      <c r="AH180" s="2">
        <v>75</v>
      </c>
      <c r="AI180" s="2">
        <v>14179</v>
      </c>
      <c r="AJ180" s="3">
        <v>4.36E-2</v>
      </c>
      <c r="AK180" s="2">
        <v>0.376</v>
      </c>
      <c r="AL180" s="139">
        <v>0.376</v>
      </c>
    </row>
    <row r="181" spans="1:38" x14ac:dyDescent="0.25">
      <c r="A181" s="6">
        <v>178</v>
      </c>
      <c r="B181" s="2" t="s">
        <v>451</v>
      </c>
      <c r="C181" s="2" t="s">
        <v>452</v>
      </c>
      <c r="D181" s="3">
        <v>5.0200000000000002E-2</v>
      </c>
      <c r="E181" s="2">
        <v>1.1299999999999999</v>
      </c>
      <c r="F181" s="2">
        <v>36</v>
      </c>
      <c r="G181" s="2">
        <v>1908</v>
      </c>
      <c r="H181" s="2">
        <v>236</v>
      </c>
      <c r="I181" s="2">
        <v>14179</v>
      </c>
      <c r="J181" s="3">
        <v>3.5699999999999998E-3</v>
      </c>
      <c r="K181" s="3">
        <v>3.5499999999999997E-2</v>
      </c>
      <c r="L181" s="38">
        <v>1</v>
      </c>
      <c r="AA181" s="6">
        <v>178</v>
      </c>
      <c r="AB181" s="2" t="s">
        <v>369</v>
      </c>
      <c r="AC181" s="2" t="s">
        <v>370</v>
      </c>
      <c r="AD181" s="2">
        <v>0.185</v>
      </c>
      <c r="AE181" s="2">
        <v>2.36</v>
      </c>
      <c r="AF181" s="2">
        <v>9</v>
      </c>
      <c r="AG181" s="2">
        <v>1149</v>
      </c>
      <c r="AH181" s="2">
        <v>47</v>
      </c>
      <c r="AI181" s="2">
        <v>14179</v>
      </c>
      <c r="AJ181" s="3">
        <v>8.5500000000000003E-3</v>
      </c>
      <c r="AK181" s="2">
        <v>0.77800000000000002</v>
      </c>
      <c r="AL181" s="139">
        <v>0.94399999999999995</v>
      </c>
    </row>
    <row r="182" spans="1:38" x14ac:dyDescent="0.25">
      <c r="A182" s="6">
        <v>179</v>
      </c>
      <c r="B182" s="2" t="s">
        <v>453</v>
      </c>
      <c r="C182" s="2" t="s">
        <v>454</v>
      </c>
      <c r="D182" s="3">
        <v>5.0500000000000003E-2</v>
      </c>
      <c r="E182" s="2">
        <v>1.65</v>
      </c>
      <c r="F182" s="2">
        <v>4</v>
      </c>
      <c r="G182" s="2">
        <v>1908</v>
      </c>
      <c r="H182" s="2">
        <v>18</v>
      </c>
      <c r="I182" s="2">
        <v>14179</v>
      </c>
      <c r="J182" s="3">
        <v>0.65300000000000002</v>
      </c>
      <c r="K182" s="3">
        <v>2.0500000000000002E-3</v>
      </c>
      <c r="L182" s="38">
        <v>9.6000000000000002E-2</v>
      </c>
      <c r="AA182" s="6">
        <v>179</v>
      </c>
      <c r="AB182" s="2" t="s">
        <v>705</v>
      </c>
      <c r="AC182" s="2" t="s">
        <v>706</v>
      </c>
      <c r="AD182" s="2">
        <v>0.185</v>
      </c>
      <c r="AE182" s="2">
        <v>2.74</v>
      </c>
      <c r="AF182" s="2">
        <v>4</v>
      </c>
      <c r="AG182" s="2">
        <v>1149</v>
      </c>
      <c r="AH182" s="2">
        <v>18</v>
      </c>
      <c r="AI182" s="2">
        <v>14179</v>
      </c>
      <c r="AJ182" s="3">
        <v>2.86E-2</v>
      </c>
      <c r="AK182" s="2">
        <v>0.223</v>
      </c>
      <c r="AL182" s="139">
        <v>1</v>
      </c>
    </row>
    <row r="183" spans="1:38" x14ac:dyDescent="0.25">
      <c r="A183" s="6">
        <v>180</v>
      </c>
      <c r="B183" s="2" t="s">
        <v>455</v>
      </c>
      <c r="C183" s="2" t="s">
        <v>456</v>
      </c>
      <c r="D183" s="3">
        <v>5.0900000000000001E-2</v>
      </c>
      <c r="E183" s="2">
        <v>1.91</v>
      </c>
      <c r="F183" s="2">
        <v>9</v>
      </c>
      <c r="G183" s="2">
        <v>1908</v>
      </c>
      <c r="H183" s="2">
        <v>35</v>
      </c>
      <c r="I183" s="2">
        <v>14179</v>
      </c>
      <c r="J183" s="3">
        <v>1.6199999999999999E-2</v>
      </c>
      <c r="K183" s="3">
        <v>9.01E-2</v>
      </c>
      <c r="L183" s="38">
        <v>9.01E-2</v>
      </c>
      <c r="AA183" s="6">
        <v>180</v>
      </c>
      <c r="AB183" s="2" t="s">
        <v>617</v>
      </c>
      <c r="AC183" s="2" t="s">
        <v>618</v>
      </c>
      <c r="AD183" s="2">
        <v>0.185</v>
      </c>
      <c r="AE183" s="2">
        <v>3.37</v>
      </c>
      <c r="AF183" s="2">
        <v>6</v>
      </c>
      <c r="AG183" s="2">
        <v>1149</v>
      </c>
      <c r="AH183" s="2">
        <v>22</v>
      </c>
      <c r="AI183" s="2">
        <v>14179</v>
      </c>
      <c r="AJ183" s="3">
        <v>1.5699999999999999E-2</v>
      </c>
      <c r="AK183" s="2">
        <v>0.40600000000000003</v>
      </c>
      <c r="AL183" s="139">
        <v>1</v>
      </c>
    </row>
    <row r="184" spans="1:38" x14ac:dyDescent="0.25">
      <c r="A184" s="6">
        <v>181</v>
      </c>
      <c r="B184" s="2" t="s">
        <v>457</v>
      </c>
      <c r="C184" s="2" t="s">
        <v>458</v>
      </c>
      <c r="D184" s="3">
        <v>5.0999999999999997E-2</v>
      </c>
      <c r="E184" s="2">
        <v>1.86</v>
      </c>
      <c r="F184" s="2">
        <v>30</v>
      </c>
      <c r="G184" s="2">
        <v>1908</v>
      </c>
      <c r="H184" s="2">
        <v>120</v>
      </c>
      <c r="I184" s="2">
        <v>14179</v>
      </c>
      <c r="J184" s="3">
        <v>1.5899999999999999E-4</v>
      </c>
      <c r="K184" s="3">
        <v>0.89300000000000002</v>
      </c>
      <c r="L184" s="38">
        <v>0.93500000000000005</v>
      </c>
      <c r="AA184" s="6">
        <v>181</v>
      </c>
      <c r="AB184" s="2" t="s">
        <v>273</v>
      </c>
      <c r="AC184" s="2" t="s">
        <v>274</v>
      </c>
      <c r="AD184" s="2">
        <v>0.186</v>
      </c>
      <c r="AE184" s="2">
        <v>2.15</v>
      </c>
      <c r="AF184" s="2">
        <v>8</v>
      </c>
      <c r="AG184" s="2">
        <v>1149</v>
      </c>
      <c r="AH184" s="2">
        <v>46</v>
      </c>
      <c r="AI184" s="2">
        <v>14179</v>
      </c>
      <c r="AJ184" s="3">
        <v>1.38E-2</v>
      </c>
      <c r="AK184" s="2">
        <v>0.52800000000000002</v>
      </c>
      <c r="AL184" s="139">
        <v>0.879</v>
      </c>
    </row>
    <row r="185" spans="1:38" x14ac:dyDescent="0.25">
      <c r="A185" s="6">
        <v>182</v>
      </c>
      <c r="B185" s="2" t="s">
        <v>459</v>
      </c>
      <c r="C185" s="2" t="s">
        <v>460</v>
      </c>
      <c r="D185" s="3">
        <v>5.1499999999999997E-2</v>
      </c>
      <c r="E185" s="2">
        <v>1.55</v>
      </c>
      <c r="F185" s="2">
        <v>41</v>
      </c>
      <c r="G185" s="2">
        <v>1908</v>
      </c>
      <c r="H185" s="2">
        <v>197</v>
      </c>
      <c r="I185" s="2">
        <v>14179</v>
      </c>
      <c r="J185" s="3">
        <v>1.37E-4</v>
      </c>
      <c r="K185" s="3">
        <v>0.998</v>
      </c>
      <c r="L185" s="38">
        <v>1</v>
      </c>
      <c r="AA185" s="6">
        <v>182</v>
      </c>
      <c r="AB185" s="2" t="s">
        <v>167</v>
      </c>
      <c r="AC185" s="2" t="s">
        <v>168</v>
      </c>
      <c r="AD185" s="2">
        <v>0.186</v>
      </c>
      <c r="AE185" s="2">
        <v>2.7</v>
      </c>
      <c r="AF185" s="2">
        <v>7</v>
      </c>
      <c r="AG185" s="2">
        <v>1149</v>
      </c>
      <c r="AH185" s="2">
        <v>32</v>
      </c>
      <c r="AI185" s="2">
        <v>14179</v>
      </c>
      <c r="AJ185" s="3">
        <v>0.18099999999999999</v>
      </c>
      <c r="AK185" s="2">
        <v>3.56E-2</v>
      </c>
      <c r="AL185" s="139">
        <v>1</v>
      </c>
    </row>
    <row r="186" spans="1:38" x14ac:dyDescent="0.25">
      <c r="A186" s="6">
        <v>183</v>
      </c>
      <c r="B186" s="2" t="s">
        <v>461</v>
      </c>
      <c r="C186" s="2" t="s">
        <v>462</v>
      </c>
      <c r="D186" s="3">
        <v>5.2699999999999997E-2</v>
      </c>
      <c r="E186" s="2">
        <v>1.44</v>
      </c>
      <c r="F186" s="2">
        <v>6</v>
      </c>
      <c r="G186" s="2">
        <v>1908</v>
      </c>
      <c r="H186" s="2">
        <v>31</v>
      </c>
      <c r="I186" s="2">
        <v>14179</v>
      </c>
      <c r="J186" s="3">
        <v>0.23200000000000001</v>
      </c>
      <c r="K186" s="3">
        <v>2.52E-2</v>
      </c>
      <c r="L186" s="38">
        <v>2.52E-2</v>
      </c>
      <c r="AA186" s="6">
        <v>183</v>
      </c>
      <c r="AB186" s="2" t="s">
        <v>1103</v>
      </c>
      <c r="AC186" s="2" t="s">
        <v>1104</v>
      </c>
      <c r="AD186" s="2">
        <v>0.188</v>
      </c>
      <c r="AE186" s="2">
        <v>2.31</v>
      </c>
      <c r="AF186" s="2">
        <v>3</v>
      </c>
      <c r="AG186" s="2">
        <v>1149</v>
      </c>
      <c r="AH186" s="2">
        <v>16</v>
      </c>
      <c r="AI186" s="2">
        <v>14179</v>
      </c>
      <c r="AJ186" s="3">
        <v>0.14000000000000001</v>
      </c>
      <c r="AK186" s="2">
        <v>4.7199999999999999E-2</v>
      </c>
      <c r="AL186" s="139">
        <v>1</v>
      </c>
    </row>
    <row r="187" spans="1:38" x14ac:dyDescent="0.25">
      <c r="A187" s="6">
        <v>184</v>
      </c>
      <c r="B187" s="2" t="s">
        <v>463</v>
      </c>
      <c r="C187" s="2" t="s">
        <v>464</v>
      </c>
      <c r="D187" s="3">
        <v>5.3800000000000001E-2</v>
      </c>
      <c r="E187" s="2">
        <v>1.94</v>
      </c>
      <c r="F187" s="2">
        <v>6</v>
      </c>
      <c r="G187" s="2">
        <v>1908</v>
      </c>
      <c r="H187" s="2">
        <v>23</v>
      </c>
      <c r="I187" s="2">
        <v>14179</v>
      </c>
      <c r="J187" s="3">
        <v>5.3999999999999999E-2</v>
      </c>
      <c r="K187" s="3">
        <v>0.126</v>
      </c>
      <c r="L187" s="38">
        <v>2.29E-2</v>
      </c>
      <c r="AA187" s="6">
        <v>184</v>
      </c>
      <c r="AB187" s="2" t="s">
        <v>950</v>
      </c>
      <c r="AC187" s="2" t="s">
        <v>951</v>
      </c>
      <c r="AD187" s="2">
        <v>0.188</v>
      </c>
      <c r="AE187" s="2">
        <v>1.36</v>
      </c>
      <c r="AF187" s="2">
        <v>24</v>
      </c>
      <c r="AG187" s="2">
        <v>1149</v>
      </c>
      <c r="AH187" s="2">
        <v>218</v>
      </c>
      <c r="AI187" s="2">
        <v>14179</v>
      </c>
      <c r="AJ187" s="3">
        <v>0.28100000000000003</v>
      </c>
      <c r="AK187" s="2">
        <v>2.3599999999999999E-2</v>
      </c>
      <c r="AL187" s="139">
        <v>1</v>
      </c>
    </row>
    <row r="188" spans="1:38" x14ac:dyDescent="0.25">
      <c r="A188" s="6">
        <v>185</v>
      </c>
      <c r="B188" s="2" t="s">
        <v>465</v>
      </c>
      <c r="C188" s="2" t="s">
        <v>466</v>
      </c>
      <c r="D188" s="3">
        <v>5.7000000000000002E-2</v>
      </c>
      <c r="E188" s="2">
        <v>1.29</v>
      </c>
      <c r="F188" s="2">
        <v>27</v>
      </c>
      <c r="G188" s="2">
        <v>1908</v>
      </c>
      <c r="H188" s="2">
        <v>155</v>
      </c>
      <c r="I188" s="2">
        <v>14179</v>
      </c>
      <c r="J188" s="3">
        <v>3.8000000000000002E-4</v>
      </c>
      <c r="K188" s="3">
        <v>0.69699999999999995</v>
      </c>
      <c r="L188" s="38">
        <v>0.69699999999999995</v>
      </c>
      <c r="AA188" s="6">
        <v>185</v>
      </c>
      <c r="AB188" s="2" t="s">
        <v>1105</v>
      </c>
      <c r="AC188" s="2" t="s">
        <v>1106</v>
      </c>
      <c r="AD188" s="2">
        <v>0.189</v>
      </c>
      <c r="AE188" s="2">
        <v>1.48</v>
      </c>
      <c r="AF188" s="2">
        <v>3</v>
      </c>
      <c r="AG188" s="2">
        <v>1149</v>
      </c>
      <c r="AH188" s="2">
        <v>25</v>
      </c>
      <c r="AI188" s="2">
        <v>14179</v>
      </c>
      <c r="AJ188" s="3">
        <v>0.33100000000000002</v>
      </c>
      <c r="AK188" s="2">
        <v>4.19E-2</v>
      </c>
      <c r="AL188" s="139">
        <v>0.49099999999999999</v>
      </c>
    </row>
    <row r="189" spans="1:38" x14ac:dyDescent="0.25">
      <c r="A189" s="6">
        <v>186</v>
      </c>
      <c r="B189" s="2" t="s">
        <v>467</v>
      </c>
      <c r="C189" s="2" t="s">
        <v>468</v>
      </c>
      <c r="D189" s="3">
        <v>5.7299999999999997E-2</v>
      </c>
      <c r="E189" s="2">
        <v>1.64</v>
      </c>
      <c r="F189" s="2">
        <v>32</v>
      </c>
      <c r="G189" s="2">
        <v>1908</v>
      </c>
      <c r="H189" s="2">
        <v>145</v>
      </c>
      <c r="I189" s="2">
        <v>14179</v>
      </c>
      <c r="J189" s="3">
        <v>3.2499999999999999E-3</v>
      </c>
      <c r="K189" s="3">
        <v>0.24099999999999999</v>
      </c>
      <c r="L189" s="38">
        <v>0.24099999999999999</v>
      </c>
      <c r="AA189" s="6">
        <v>186</v>
      </c>
      <c r="AB189" s="2" t="s">
        <v>499</v>
      </c>
      <c r="AC189" s="2" t="s">
        <v>500</v>
      </c>
      <c r="AD189" s="2">
        <v>0.191</v>
      </c>
      <c r="AE189" s="2">
        <v>3.37</v>
      </c>
      <c r="AF189" s="2">
        <v>6</v>
      </c>
      <c r="AG189" s="2">
        <v>1149</v>
      </c>
      <c r="AH189" s="2">
        <v>22</v>
      </c>
      <c r="AI189" s="2">
        <v>14179</v>
      </c>
      <c r="AJ189" s="3">
        <v>7.7999999999999996E-3</v>
      </c>
      <c r="AK189" s="2">
        <v>0.88900000000000001</v>
      </c>
      <c r="AL189" s="139">
        <v>1</v>
      </c>
    </row>
    <row r="190" spans="1:38" x14ac:dyDescent="0.25">
      <c r="A190" s="6">
        <v>187</v>
      </c>
      <c r="B190" s="2" t="s">
        <v>469</v>
      </c>
      <c r="C190" s="2" t="s">
        <v>470</v>
      </c>
      <c r="D190" s="3">
        <v>5.79E-2</v>
      </c>
      <c r="E190" s="2">
        <v>1.78</v>
      </c>
      <c r="F190" s="2">
        <v>11</v>
      </c>
      <c r="G190" s="2">
        <v>1908</v>
      </c>
      <c r="H190" s="2">
        <v>46</v>
      </c>
      <c r="I190" s="2">
        <v>14179</v>
      </c>
      <c r="J190" s="3">
        <v>3.0499999999999999E-4</v>
      </c>
      <c r="K190" s="3">
        <v>0.63700000000000001</v>
      </c>
      <c r="L190" s="38">
        <v>1</v>
      </c>
      <c r="AA190" s="6">
        <v>187</v>
      </c>
      <c r="AB190" s="2" t="s">
        <v>327</v>
      </c>
      <c r="AC190" s="2" t="s">
        <v>328</v>
      </c>
      <c r="AD190" s="2">
        <v>0.193</v>
      </c>
      <c r="AE190" s="2">
        <v>2.31</v>
      </c>
      <c r="AF190" s="2">
        <v>3</v>
      </c>
      <c r="AG190" s="2">
        <v>1149</v>
      </c>
      <c r="AH190" s="2">
        <v>16</v>
      </c>
      <c r="AI190" s="2">
        <v>14179</v>
      </c>
      <c r="AJ190" s="3">
        <v>7.4200000000000004E-3</v>
      </c>
      <c r="AK190" s="2">
        <v>0.97599999999999998</v>
      </c>
      <c r="AL190" s="139">
        <v>1</v>
      </c>
    </row>
    <row r="191" spans="1:38" x14ac:dyDescent="0.25">
      <c r="A191" s="6">
        <v>188</v>
      </c>
      <c r="B191" s="2" t="s">
        <v>471</v>
      </c>
      <c r="C191" s="2" t="s">
        <v>472</v>
      </c>
      <c r="D191" s="3">
        <v>5.8200000000000002E-2</v>
      </c>
      <c r="E191" s="2">
        <v>1.36</v>
      </c>
      <c r="F191" s="2">
        <v>22</v>
      </c>
      <c r="G191" s="2">
        <v>1908</v>
      </c>
      <c r="H191" s="2">
        <v>120</v>
      </c>
      <c r="I191" s="2">
        <v>14179</v>
      </c>
      <c r="J191" s="3">
        <v>1.8599999999999998E-2</v>
      </c>
      <c r="K191" s="3">
        <v>1.06E-2</v>
      </c>
      <c r="L191" s="38">
        <v>1</v>
      </c>
      <c r="AA191" s="6">
        <v>188</v>
      </c>
      <c r="AB191" s="2" t="s">
        <v>1107</v>
      </c>
      <c r="AC191" s="2" t="s">
        <v>1108</v>
      </c>
      <c r="AD191" s="2">
        <v>0.19600000000000001</v>
      </c>
      <c r="AE191" s="2">
        <v>2.94</v>
      </c>
      <c r="AF191" s="2">
        <v>5</v>
      </c>
      <c r="AG191" s="2">
        <v>1149</v>
      </c>
      <c r="AH191" s="2">
        <v>21</v>
      </c>
      <c r="AI191" s="2">
        <v>14179</v>
      </c>
      <c r="AJ191" s="3">
        <v>1.8700000000000001E-2</v>
      </c>
      <c r="AK191" s="2">
        <v>0.42199999999999999</v>
      </c>
      <c r="AL191" s="139">
        <v>0.94799999999999995</v>
      </c>
    </row>
    <row r="192" spans="1:38" x14ac:dyDescent="0.25">
      <c r="A192" s="6">
        <v>189</v>
      </c>
      <c r="B192" s="2" t="s">
        <v>473</v>
      </c>
      <c r="C192" s="2" t="s">
        <v>474</v>
      </c>
      <c r="D192" s="3">
        <v>5.8200000000000002E-2</v>
      </c>
      <c r="E192" s="2">
        <v>2.65</v>
      </c>
      <c r="F192" s="2">
        <v>15</v>
      </c>
      <c r="G192" s="2">
        <v>1908</v>
      </c>
      <c r="H192" s="2">
        <v>42</v>
      </c>
      <c r="I192" s="2">
        <v>14179</v>
      </c>
      <c r="J192" s="3">
        <v>2.24E-4</v>
      </c>
      <c r="K192" s="3">
        <v>0.90200000000000002</v>
      </c>
      <c r="L192" s="38">
        <v>0.97499999999999998</v>
      </c>
      <c r="AA192" s="6">
        <v>189</v>
      </c>
      <c r="AB192" s="2" t="s">
        <v>737</v>
      </c>
      <c r="AC192" s="2" t="s">
        <v>738</v>
      </c>
      <c r="AD192" s="2">
        <v>0.19900000000000001</v>
      </c>
      <c r="AE192" s="2">
        <v>1.76</v>
      </c>
      <c r="AF192" s="2">
        <v>3</v>
      </c>
      <c r="AG192" s="2">
        <v>1149</v>
      </c>
      <c r="AH192" s="2">
        <v>21</v>
      </c>
      <c r="AI192" s="2">
        <v>14179</v>
      </c>
      <c r="AJ192" s="3">
        <v>2.6599999999999999E-2</v>
      </c>
      <c r="AK192" s="2">
        <v>0.29599999999999999</v>
      </c>
      <c r="AL192" s="139">
        <v>1</v>
      </c>
    </row>
    <row r="193" spans="1:38" x14ac:dyDescent="0.25">
      <c r="A193" s="6">
        <v>190</v>
      </c>
      <c r="B193" s="2" t="s">
        <v>95</v>
      </c>
      <c r="C193" s="2" t="s">
        <v>96</v>
      </c>
      <c r="D193" s="3">
        <v>5.8299999999999998E-2</v>
      </c>
      <c r="E193" s="2">
        <v>1.03</v>
      </c>
      <c r="F193" s="2">
        <v>4</v>
      </c>
      <c r="G193" s="2">
        <v>1908</v>
      </c>
      <c r="H193" s="2">
        <v>29</v>
      </c>
      <c r="I193" s="2">
        <v>14179</v>
      </c>
      <c r="J193" s="3">
        <v>0.68400000000000005</v>
      </c>
      <c r="K193" s="3">
        <v>8.1600000000000006E-3</v>
      </c>
      <c r="L193" s="38">
        <v>3.5400000000000001E-2</v>
      </c>
      <c r="AA193" s="6">
        <v>190</v>
      </c>
      <c r="AB193" s="2" t="s">
        <v>1109</v>
      </c>
      <c r="AC193" s="2" t="s">
        <v>1110</v>
      </c>
      <c r="AD193" s="2">
        <v>0.19900000000000001</v>
      </c>
      <c r="AE193" s="2">
        <v>1.33</v>
      </c>
      <c r="AF193" s="2">
        <v>4</v>
      </c>
      <c r="AG193" s="2">
        <v>1149</v>
      </c>
      <c r="AH193" s="2">
        <v>37</v>
      </c>
      <c r="AI193" s="2">
        <v>14179</v>
      </c>
      <c r="AJ193" s="3">
        <v>0.191</v>
      </c>
      <c r="AK193" s="2">
        <v>4.1399999999999999E-2</v>
      </c>
      <c r="AL193" s="139">
        <v>1</v>
      </c>
    </row>
    <row r="194" spans="1:38" x14ac:dyDescent="0.25">
      <c r="A194" s="6">
        <v>191</v>
      </c>
      <c r="B194" s="2" t="s">
        <v>475</v>
      </c>
      <c r="C194" s="2" t="s">
        <v>476</v>
      </c>
      <c r="D194" s="3">
        <v>5.8999999999999997E-2</v>
      </c>
      <c r="E194" s="2">
        <v>2.34</v>
      </c>
      <c r="F194" s="2">
        <v>11</v>
      </c>
      <c r="G194" s="2">
        <v>1908</v>
      </c>
      <c r="H194" s="2">
        <v>35</v>
      </c>
      <c r="I194" s="2">
        <v>14179</v>
      </c>
      <c r="J194" s="3">
        <v>1.1299999999999999E-2</v>
      </c>
      <c r="K194" s="3">
        <v>0.13500000000000001</v>
      </c>
      <c r="L194" s="38">
        <v>0.13500000000000001</v>
      </c>
      <c r="AA194" s="6">
        <v>191</v>
      </c>
      <c r="AB194" s="2" t="s">
        <v>1111</v>
      </c>
      <c r="AC194" s="2" t="s">
        <v>1112</v>
      </c>
      <c r="AD194" s="2">
        <v>0.20200000000000001</v>
      </c>
      <c r="AE194" s="2">
        <v>2.37</v>
      </c>
      <c r="AF194" s="2">
        <v>5</v>
      </c>
      <c r="AG194" s="2">
        <v>1149</v>
      </c>
      <c r="AH194" s="2">
        <v>26</v>
      </c>
      <c r="AI194" s="2">
        <v>14179</v>
      </c>
      <c r="AJ194" s="3">
        <v>1.2500000000000001E-2</v>
      </c>
      <c r="AK194" s="2">
        <v>0.81</v>
      </c>
      <c r="AL194" s="139">
        <v>0.81399999999999995</v>
      </c>
    </row>
    <row r="195" spans="1:38" x14ac:dyDescent="0.25">
      <c r="A195" s="6">
        <v>192</v>
      </c>
      <c r="B195" s="2" t="s">
        <v>477</v>
      </c>
      <c r="C195" s="2" t="s">
        <v>478</v>
      </c>
      <c r="D195" s="3">
        <v>5.9499999999999997E-2</v>
      </c>
      <c r="E195" s="2">
        <v>1.29</v>
      </c>
      <c r="F195" s="2">
        <v>8</v>
      </c>
      <c r="G195" s="2">
        <v>1908</v>
      </c>
      <c r="H195" s="2">
        <v>46</v>
      </c>
      <c r="I195" s="2">
        <v>14179</v>
      </c>
      <c r="J195" s="3">
        <v>0.54200000000000004</v>
      </c>
      <c r="K195" s="3">
        <v>1.9699999999999999E-2</v>
      </c>
      <c r="L195" s="38">
        <v>1.9699999999999999E-2</v>
      </c>
      <c r="AA195" s="6">
        <v>192</v>
      </c>
      <c r="AB195" s="2" t="s">
        <v>1113</v>
      </c>
      <c r="AC195" s="2" t="s">
        <v>1114</v>
      </c>
      <c r="AD195" s="2">
        <v>0.20300000000000001</v>
      </c>
      <c r="AE195" s="2">
        <v>1.71</v>
      </c>
      <c r="AF195" s="2">
        <v>5</v>
      </c>
      <c r="AG195" s="2">
        <v>1149</v>
      </c>
      <c r="AH195" s="2">
        <v>36</v>
      </c>
      <c r="AI195" s="2">
        <v>14179</v>
      </c>
      <c r="AJ195" s="3">
        <v>0.20100000000000001</v>
      </c>
      <c r="AK195" s="2">
        <v>4.1399999999999999E-2</v>
      </c>
      <c r="AL195" s="139">
        <v>1</v>
      </c>
    </row>
    <row r="196" spans="1:38" x14ac:dyDescent="0.25">
      <c r="A196" s="6">
        <v>193</v>
      </c>
      <c r="B196" s="2" t="s">
        <v>479</v>
      </c>
      <c r="C196" s="2" t="s">
        <v>480</v>
      </c>
      <c r="D196" s="3">
        <v>5.96E-2</v>
      </c>
      <c r="E196" s="2">
        <v>1.97</v>
      </c>
      <c r="F196" s="2">
        <v>13</v>
      </c>
      <c r="G196" s="2">
        <v>1908</v>
      </c>
      <c r="H196" s="2">
        <v>49</v>
      </c>
      <c r="I196" s="2">
        <v>14179</v>
      </c>
      <c r="J196" s="3">
        <v>9.19E-4</v>
      </c>
      <c r="K196" s="3">
        <v>0.38500000000000001</v>
      </c>
      <c r="L196" s="38">
        <v>0.59899999999999998</v>
      </c>
      <c r="AA196" s="6">
        <v>193</v>
      </c>
      <c r="AB196" s="2" t="s">
        <v>393</v>
      </c>
      <c r="AC196" s="2" t="s">
        <v>394</v>
      </c>
      <c r="AD196" s="2">
        <v>0.20899999999999999</v>
      </c>
      <c r="AE196" s="2">
        <v>1.37</v>
      </c>
      <c r="AF196" s="2">
        <v>2</v>
      </c>
      <c r="AG196" s="2">
        <v>1149</v>
      </c>
      <c r="AH196" s="2">
        <v>18</v>
      </c>
      <c r="AI196" s="2">
        <v>14179</v>
      </c>
      <c r="AJ196" s="3">
        <v>9.1999999999999998E-3</v>
      </c>
      <c r="AK196" s="2">
        <v>0.99199999999999999</v>
      </c>
      <c r="AL196" s="139">
        <v>1</v>
      </c>
    </row>
    <row r="197" spans="1:38" x14ac:dyDescent="0.25">
      <c r="A197" s="6">
        <v>194</v>
      </c>
      <c r="B197" s="2" t="s">
        <v>481</v>
      </c>
      <c r="C197" s="2" t="s">
        <v>482</v>
      </c>
      <c r="D197" s="3">
        <v>6.0999999999999999E-2</v>
      </c>
      <c r="E197" s="2">
        <v>1.43</v>
      </c>
      <c r="F197" s="2">
        <v>10</v>
      </c>
      <c r="G197" s="2">
        <v>1908</v>
      </c>
      <c r="H197" s="2">
        <v>52</v>
      </c>
      <c r="I197" s="2">
        <v>14179</v>
      </c>
      <c r="J197" s="3">
        <v>5.1699999999999999E-4</v>
      </c>
      <c r="K197" s="3">
        <v>0.439</v>
      </c>
      <c r="L197" s="38">
        <v>1</v>
      </c>
      <c r="AA197" s="6">
        <v>194</v>
      </c>
      <c r="AB197" s="2" t="s">
        <v>1115</v>
      </c>
      <c r="AC197" s="2" t="s">
        <v>1116</v>
      </c>
      <c r="AD197" s="2">
        <v>0.21099999999999999</v>
      </c>
      <c r="AE197" s="2">
        <v>1.5</v>
      </c>
      <c r="AF197" s="2">
        <v>4</v>
      </c>
      <c r="AG197" s="2">
        <v>1149</v>
      </c>
      <c r="AH197" s="2">
        <v>33</v>
      </c>
      <c r="AI197" s="2">
        <v>14179</v>
      </c>
      <c r="AJ197" s="3">
        <v>9.3799999999999994E-3</v>
      </c>
      <c r="AK197" s="2">
        <v>1</v>
      </c>
      <c r="AL197" s="139">
        <v>1</v>
      </c>
    </row>
    <row r="198" spans="1:38" x14ac:dyDescent="0.25">
      <c r="A198" s="6">
        <v>195</v>
      </c>
      <c r="B198" s="2" t="s">
        <v>483</v>
      </c>
      <c r="C198" s="2" t="s">
        <v>484</v>
      </c>
      <c r="D198" s="3">
        <v>6.3E-2</v>
      </c>
      <c r="E198" s="2">
        <v>1.31</v>
      </c>
      <c r="F198" s="2">
        <v>3</v>
      </c>
      <c r="G198" s="2">
        <v>1908</v>
      </c>
      <c r="H198" s="2">
        <v>17</v>
      </c>
      <c r="I198" s="2">
        <v>14179</v>
      </c>
      <c r="J198" s="3">
        <v>1.3699999999999999E-3</v>
      </c>
      <c r="K198" s="3">
        <v>0.183</v>
      </c>
      <c r="L198" s="38">
        <v>1</v>
      </c>
      <c r="AA198" s="6">
        <v>195</v>
      </c>
      <c r="AB198" s="2" t="s">
        <v>1117</v>
      </c>
      <c r="AC198" s="2" t="s">
        <v>1118</v>
      </c>
      <c r="AD198" s="2">
        <v>0.214</v>
      </c>
      <c r="AE198" s="2">
        <v>1.66</v>
      </c>
      <c r="AF198" s="2">
        <v>7</v>
      </c>
      <c r="AG198" s="2">
        <v>1149</v>
      </c>
      <c r="AH198" s="2">
        <v>52</v>
      </c>
      <c r="AI198" s="2">
        <v>14179</v>
      </c>
      <c r="AJ198" s="3">
        <v>0.25700000000000001</v>
      </c>
      <c r="AK198" s="2">
        <v>4.7500000000000001E-2</v>
      </c>
      <c r="AL198" s="139">
        <v>0.80700000000000005</v>
      </c>
    </row>
    <row r="199" spans="1:38" x14ac:dyDescent="0.25">
      <c r="A199" s="6">
        <v>196</v>
      </c>
      <c r="B199" s="2" t="s">
        <v>485</v>
      </c>
      <c r="C199" s="2" t="s">
        <v>486</v>
      </c>
      <c r="D199" s="3">
        <v>6.5299999999999997E-2</v>
      </c>
      <c r="E199" s="2">
        <v>1.52</v>
      </c>
      <c r="F199" s="2">
        <v>20</v>
      </c>
      <c r="G199" s="2">
        <v>1908</v>
      </c>
      <c r="H199" s="2">
        <v>98</v>
      </c>
      <c r="I199" s="2">
        <v>14179</v>
      </c>
      <c r="J199" s="3">
        <v>1.8799999999999999E-3</v>
      </c>
      <c r="K199" s="3">
        <v>0.19900000000000001</v>
      </c>
      <c r="L199" s="38">
        <v>0.746</v>
      </c>
      <c r="AA199" s="6">
        <v>196</v>
      </c>
      <c r="AB199" s="2" t="s">
        <v>411</v>
      </c>
      <c r="AC199" s="2" t="s">
        <v>412</v>
      </c>
      <c r="AD199" s="2">
        <v>0.214</v>
      </c>
      <c r="AE199" s="2">
        <v>2.23</v>
      </c>
      <c r="AF199" s="2">
        <v>15</v>
      </c>
      <c r="AG199" s="2">
        <v>1149</v>
      </c>
      <c r="AH199" s="2">
        <v>83</v>
      </c>
      <c r="AI199" s="2">
        <v>14179</v>
      </c>
      <c r="AJ199" s="3">
        <v>2.47E-2</v>
      </c>
      <c r="AK199" s="2">
        <v>0.39900000000000002</v>
      </c>
      <c r="AL199" s="139">
        <v>1</v>
      </c>
    </row>
    <row r="200" spans="1:38" x14ac:dyDescent="0.25">
      <c r="A200" s="6">
        <v>197</v>
      </c>
      <c r="B200" s="2" t="s">
        <v>487</v>
      </c>
      <c r="C200" s="2" t="s">
        <v>488</v>
      </c>
      <c r="D200" s="3">
        <v>6.59E-2</v>
      </c>
      <c r="E200" s="2">
        <v>2.1</v>
      </c>
      <c r="F200" s="2">
        <v>26</v>
      </c>
      <c r="G200" s="2">
        <v>1908</v>
      </c>
      <c r="H200" s="2">
        <v>92</v>
      </c>
      <c r="I200" s="2">
        <v>14179</v>
      </c>
      <c r="J200" s="3">
        <v>4.5100000000000001E-4</v>
      </c>
      <c r="K200" s="3">
        <v>0.63700000000000001</v>
      </c>
      <c r="L200" s="38">
        <v>1</v>
      </c>
      <c r="AA200" s="6">
        <v>197</v>
      </c>
      <c r="AB200" s="2" t="s">
        <v>1119</v>
      </c>
      <c r="AC200" s="2" t="s">
        <v>1120</v>
      </c>
      <c r="AD200" s="2">
        <v>0.217</v>
      </c>
      <c r="AE200" s="2">
        <v>1.54</v>
      </c>
      <c r="AF200" s="2">
        <v>2</v>
      </c>
      <c r="AG200" s="2">
        <v>1149</v>
      </c>
      <c r="AH200" s="2">
        <v>16</v>
      </c>
      <c r="AI200" s="2">
        <v>14179</v>
      </c>
      <c r="AJ200" s="3">
        <v>0.67500000000000004</v>
      </c>
      <c r="AK200" s="2">
        <v>1.9800000000000002E-2</v>
      </c>
      <c r="AL200" s="139">
        <v>0.76500000000000001</v>
      </c>
    </row>
    <row r="201" spans="1:38" x14ac:dyDescent="0.25">
      <c r="A201" s="6">
        <v>198</v>
      </c>
      <c r="B201" s="2" t="s">
        <v>489</v>
      </c>
      <c r="C201" s="2" t="s">
        <v>490</v>
      </c>
      <c r="D201" s="3">
        <v>6.6600000000000006E-2</v>
      </c>
      <c r="E201" s="2">
        <v>2.48</v>
      </c>
      <c r="F201" s="2">
        <v>8</v>
      </c>
      <c r="G201" s="2">
        <v>1908</v>
      </c>
      <c r="H201" s="2">
        <v>24</v>
      </c>
      <c r="I201" s="2">
        <v>14179</v>
      </c>
      <c r="J201" s="3">
        <v>3.86E-4</v>
      </c>
      <c r="K201" s="3">
        <v>0.76400000000000001</v>
      </c>
      <c r="L201" s="38">
        <v>1</v>
      </c>
      <c r="AA201" s="6">
        <v>198</v>
      </c>
      <c r="AB201" s="2" t="s">
        <v>225</v>
      </c>
      <c r="AC201" s="2" t="s">
        <v>226</v>
      </c>
      <c r="AD201" s="2">
        <v>0.219</v>
      </c>
      <c r="AE201" s="2">
        <v>2.9</v>
      </c>
      <c r="AF201" s="2">
        <v>4</v>
      </c>
      <c r="AG201" s="2">
        <v>1149</v>
      </c>
      <c r="AH201" s="2">
        <v>17</v>
      </c>
      <c r="AI201" s="2">
        <v>14179</v>
      </c>
      <c r="AJ201" s="3">
        <v>4.36E-2</v>
      </c>
      <c r="AK201" s="2">
        <v>0.49199999999999999</v>
      </c>
      <c r="AL201" s="139">
        <v>0.49199999999999999</v>
      </c>
    </row>
    <row r="202" spans="1:38" x14ac:dyDescent="0.25">
      <c r="A202" s="6">
        <v>199</v>
      </c>
      <c r="B202" s="2" t="s">
        <v>491</v>
      </c>
      <c r="C202" s="2" t="s">
        <v>492</v>
      </c>
      <c r="D202" s="3">
        <v>6.6799999999999998E-2</v>
      </c>
      <c r="E202" s="2">
        <v>2.83</v>
      </c>
      <c r="F202" s="2">
        <v>8</v>
      </c>
      <c r="G202" s="2">
        <v>1908</v>
      </c>
      <c r="H202" s="2">
        <v>21</v>
      </c>
      <c r="I202" s="2">
        <v>14179</v>
      </c>
      <c r="J202" s="3">
        <v>2.48E-3</v>
      </c>
      <c r="K202" s="3">
        <v>0.34699999999999998</v>
      </c>
      <c r="L202" s="38">
        <v>0.34699999999999998</v>
      </c>
      <c r="AA202" s="6">
        <v>199</v>
      </c>
      <c r="AB202" s="2" t="s">
        <v>1121</v>
      </c>
      <c r="AC202" s="2" t="s">
        <v>1122</v>
      </c>
      <c r="AD202" s="2">
        <v>0.22</v>
      </c>
      <c r="AE202" s="2">
        <v>1.23</v>
      </c>
      <c r="AF202" s="2">
        <v>2</v>
      </c>
      <c r="AG202" s="2">
        <v>1149</v>
      </c>
      <c r="AH202" s="2">
        <v>20</v>
      </c>
      <c r="AI202" s="2">
        <v>14179</v>
      </c>
      <c r="AJ202" s="3">
        <v>2.6700000000000002E-2</v>
      </c>
      <c r="AK202" s="2">
        <v>0.39800000000000002</v>
      </c>
      <c r="AL202" s="139">
        <v>1</v>
      </c>
    </row>
    <row r="203" spans="1:38" x14ac:dyDescent="0.25">
      <c r="A203" s="6">
        <v>200</v>
      </c>
      <c r="B203" s="2" t="s">
        <v>493</v>
      </c>
      <c r="C203" s="2" t="s">
        <v>494</v>
      </c>
      <c r="D203" s="3">
        <v>6.8500000000000005E-2</v>
      </c>
      <c r="E203" s="2">
        <v>1.24</v>
      </c>
      <c r="F203" s="2">
        <v>4</v>
      </c>
      <c r="G203" s="2">
        <v>1908</v>
      </c>
      <c r="H203" s="2">
        <v>24</v>
      </c>
      <c r="I203" s="2">
        <v>14179</v>
      </c>
      <c r="J203" s="3">
        <v>0.29399999999999998</v>
      </c>
      <c r="K203" s="3">
        <v>2.2200000000000001E-2</v>
      </c>
      <c r="L203" s="38">
        <v>4.9299999999999997E-2</v>
      </c>
      <c r="AA203" s="6">
        <v>200</v>
      </c>
      <c r="AB203" s="2" t="s">
        <v>1123</v>
      </c>
      <c r="AC203" s="2" t="s">
        <v>1124</v>
      </c>
      <c r="AD203" s="2">
        <v>0.223</v>
      </c>
      <c r="AE203" s="2">
        <v>1.19</v>
      </c>
      <c r="AF203" s="2">
        <v>3</v>
      </c>
      <c r="AG203" s="2">
        <v>1149</v>
      </c>
      <c r="AH203" s="2">
        <v>31</v>
      </c>
      <c r="AI203" s="2">
        <v>14179</v>
      </c>
      <c r="AJ203" s="3">
        <v>0.46500000000000002</v>
      </c>
      <c r="AK203" s="2">
        <v>2.3900000000000001E-2</v>
      </c>
      <c r="AL203" s="139">
        <v>1</v>
      </c>
    </row>
    <row r="204" spans="1:38" x14ac:dyDescent="0.25">
      <c r="A204" s="6">
        <v>201</v>
      </c>
      <c r="B204" s="2" t="s">
        <v>495</v>
      </c>
      <c r="C204" s="2" t="s">
        <v>496</v>
      </c>
      <c r="D204" s="3">
        <v>6.88E-2</v>
      </c>
      <c r="E204" s="2">
        <v>2.3199999999999998</v>
      </c>
      <c r="F204" s="2">
        <v>5</v>
      </c>
      <c r="G204" s="2">
        <v>1908</v>
      </c>
      <c r="H204" s="2">
        <v>16</v>
      </c>
      <c r="I204" s="2">
        <v>14179</v>
      </c>
      <c r="J204" s="3">
        <v>2.7799999999999998E-2</v>
      </c>
      <c r="K204" s="3">
        <v>0.108</v>
      </c>
      <c r="L204" s="38">
        <v>0.108</v>
      </c>
      <c r="AA204" s="6">
        <v>201</v>
      </c>
      <c r="AB204" s="2" t="s">
        <v>1125</v>
      </c>
      <c r="AC204" s="2" t="s">
        <v>1126</v>
      </c>
      <c r="AD204" s="2">
        <v>0.22500000000000001</v>
      </c>
      <c r="AE204" s="2">
        <v>3.29</v>
      </c>
      <c r="AF204" s="2">
        <v>4</v>
      </c>
      <c r="AG204" s="2">
        <v>1149</v>
      </c>
      <c r="AH204" s="2">
        <v>15</v>
      </c>
      <c r="AI204" s="2">
        <v>14179</v>
      </c>
      <c r="AJ204" s="3">
        <v>2.86E-2</v>
      </c>
      <c r="AK204" s="2">
        <v>0.39800000000000002</v>
      </c>
      <c r="AL204" s="139">
        <v>1</v>
      </c>
    </row>
    <row r="205" spans="1:38" x14ac:dyDescent="0.25">
      <c r="A205" s="6">
        <v>202</v>
      </c>
      <c r="B205" s="2" t="s">
        <v>497</v>
      </c>
      <c r="C205" s="2" t="s">
        <v>498</v>
      </c>
      <c r="D205" s="3">
        <v>7.0199999999999999E-2</v>
      </c>
      <c r="E205" s="2">
        <v>1.17</v>
      </c>
      <c r="F205" s="2">
        <v>6</v>
      </c>
      <c r="G205" s="2">
        <v>1908</v>
      </c>
      <c r="H205" s="2">
        <v>38</v>
      </c>
      <c r="I205" s="2">
        <v>14179</v>
      </c>
      <c r="J205" s="3">
        <v>0.85399999999999998</v>
      </c>
      <c r="K205" s="3">
        <v>1.7999999999999999E-2</v>
      </c>
      <c r="L205" s="38">
        <v>2.2499999999999999E-2</v>
      </c>
      <c r="AA205" s="6">
        <v>202</v>
      </c>
      <c r="AB205" s="2" t="s">
        <v>1127</v>
      </c>
      <c r="AC205" s="2" t="s">
        <v>1128</v>
      </c>
      <c r="AD205" s="2">
        <v>0.22600000000000001</v>
      </c>
      <c r="AE205" s="2">
        <v>3.43</v>
      </c>
      <c r="AF205" s="2">
        <v>5</v>
      </c>
      <c r="AG205" s="2">
        <v>1149</v>
      </c>
      <c r="AH205" s="2">
        <v>18</v>
      </c>
      <c r="AI205" s="2">
        <v>14179</v>
      </c>
      <c r="AJ205" s="3">
        <v>4.0399999999999998E-2</v>
      </c>
      <c r="AK205" s="2">
        <v>0.28699999999999998</v>
      </c>
      <c r="AL205" s="139">
        <v>1</v>
      </c>
    </row>
    <row r="206" spans="1:38" x14ac:dyDescent="0.25">
      <c r="A206" s="6">
        <v>203</v>
      </c>
      <c r="B206" s="2" t="s">
        <v>499</v>
      </c>
      <c r="C206" s="2" t="s">
        <v>500</v>
      </c>
      <c r="D206" s="3">
        <v>7.0400000000000004E-2</v>
      </c>
      <c r="E206" s="2">
        <v>3.04</v>
      </c>
      <c r="F206" s="2">
        <v>9</v>
      </c>
      <c r="G206" s="2">
        <v>1908</v>
      </c>
      <c r="H206" s="2">
        <v>22</v>
      </c>
      <c r="I206" s="2">
        <v>14179</v>
      </c>
      <c r="J206" s="3">
        <v>4.0200000000000001E-4</v>
      </c>
      <c r="K206" s="3">
        <v>0.86799999999999999</v>
      </c>
      <c r="L206" s="38">
        <v>1</v>
      </c>
      <c r="AA206" s="6">
        <v>203</v>
      </c>
      <c r="AB206" s="2" t="s">
        <v>271</v>
      </c>
      <c r="AC206" s="2" t="s">
        <v>272</v>
      </c>
      <c r="AD206" s="2">
        <v>0.23</v>
      </c>
      <c r="AE206" s="2">
        <v>1.54</v>
      </c>
      <c r="AF206" s="2">
        <v>2</v>
      </c>
      <c r="AG206" s="2">
        <v>1149</v>
      </c>
      <c r="AH206" s="2">
        <v>16</v>
      </c>
      <c r="AI206" s="2">
        <v>14179</v>
      </c>
      <c r="AJ206" s="3">
        <v>4.2799999999999998E-2</v>
      </c>
      <c r="AK206" s="2">
        <v>0.28499999999999998</v>
      </c>
      <c r="AL206" s="139">
        <v>1</v>
      </c>
    </row>
    <row r="207" spans="1:38" x14ac:dyDescent="0.25">
      <c r="A207" s="6">
        <v>204</v>
      </c>
      <c r="B207" s="2" t="s">
        <v>501</v>
      </c>
      <c r="C207" s="2" t="s">
        <v>502</v>
      </c>
      <c r="D207" s="3">
        <v>7.0699999999999999E-2</v>
      </c>
      <c r="E207" s="2">
        <v>2.0499999999999998</v>
      </c>
      <c r="F207" s="2">
        <v>16</v>
      </c>
      <c r="G207" s="2">
        <v>1908</v>
      </c>
      <c r="H207" s="2">
        <v>58</v>
      </c>
      <c r="I207" s="2">
        <v>14179</v>
      </c>
      <c r="J207" s="3">
        <v>1.8400000000000001E-3</v>
      </c>
      <c r="K207" s="3">
        <v>0.439</v>
      </c>
      <c r="L207" s="38">
        <v>0.439</v>
      </c>
      <c r="AA207" s="6">
        <v>204</v>
      </c>
      <c r="AB207" s="2" t="s">
        <v>1129</v>
      </c>
      <c r="AC207" s="2" t="s">
        <v>1130</v>
      </c>
      <c r="AD207" s="2">
        <v>0.23</v>
      </c>
      <c r="AE207" s="2">
        <v>1.54</v>
      </c>
      <c r="AF207" s="2">
        <v>2</v>
      </c>
      <c r="AG207" s="2">
        <v>1149</v>
      </c>
      <c r="AH207" s="2">
        <v>16</v>
      </c>
      <c r="AI207" s="2">
        <v>14179</v>
      </c>
      <c r="AJ207" s="3">
        <v>0.29399999999999998</v>
      </c>
      <c r="AK207" s="2">
        <v>4.1399999999999999E-2</v>
      </c>
      <c r="AL207" s="139">
        <v>1</v>
      </c>
    </row>
    <row r="208" spans="1:38" x14ac:dyDescent="0.25">
      <c r="A208" s="6">
        <v>205</v>
      </c>
      <c r="B208" s="2" t="s">
        <v>503</v>
      </c>
      <c r="C208" s="2" t="s">
        <v>504</v>
      </c>
      <c r="D208" s="3">
        <v>7.1099999999999997E-2</v>
      </c>
      <c r="E208" s="2">
        <v>2.79</v>
      </c>
      <c r="F208" s="2">
        <v>6</v>
      </c>
      <c r="G208" s="2">
        <v>1908</v>
      </c>
      <c r="H208" s="2">
        <v>16</v>
      </c>
      <c r="I208" s="2">
        <v>14179</v>
      </c>
      <c r="J208" s="3">
        <v>1.4300000000000001E-3</v>
      </c>
      <c r="K208" s="3">
        <v>0.251</v>
      </c>
      <c r="L208" s="38">
        <v>1</v>
      </c>
      <c r="AA208" s="6">
        <v>205</v>
      </c>
      <c r="AB208" s="2" t="s">
        <v>1131</v>
      </c>
      <c r="AC208" s="2" t="s">
        <v>1132</v>
      </c>
      <c r="AD208" s="2">
        <v>0.23</v>
      </c>
      <c r="AE208" s="2">
        <v>1.06</v>
      </c>
      <c r="AF208" s="2">
        <v>5</v>
      </c>
      <c r="AG208" s="2">
        <v>1149</v>
      </c>
      <c r="AH208" s="2">
        <v>58</v>
      </c>
      <c r="AI208" s="2">
        <v>14179</v>
      </c>
      <c r="AJ208" s="3">
        <v>1.72E-2</v>
      </c>
      <c r="AK208" s="2">
        <v>0.70799999999999996</v>
      </c>
      <c r="AL208" s="139">
        <v>1</v>
      </c>
    </row>
    <row r="209" spans="1:38" x14ac:dyDescent="0.25">
      <c r="A209" s="6">
        <v>206</v>
      </c>
      <c r="B209" s="2" t="s">
        <v>505</v>
      </c>
      <c r="C209" s="2" t="s">
        <v>506</v>
      </c>
      <c r="D209" s="3">
        <v>7.1099999999999997E-2</v>
      </c>
      <c r="E209" s="2">
        <v>1.98</v>
      </c>
      <c r="F209" s="2">
        <v>4</v>
      </c>
      <c r="G209" s="2">
        <v>1908</v>
      </c>
      <c r="H209" s="2">
        <v>15</v>
      </c>
      <c r="I209" s="2">
        <v>14179</v>
      </c>
      <c r="J209" s="3">
        <v>0.13200000000000001</v>
      </c>
      <c r="K209" s="3">
        <v>2.24E-2</v>
      </c>
      <c r="L209" s="38">
        <v>0.121</v>
      </c>
      <c r="AA209" s="6">
        <v>206</v>
      </c>
      <c r="AB209" s="2" t="s">
        <v>353</v>
      </c>
      <c r="AC209" s="2" t="s">
        <v>354</v>
      </c>
      <c r="AD209" s="2">
        <v>0.23200000000000001</v>
      </c>
      <c r="AE209" s="2">
        <v>1.37</v>
      </c>
      <c r="AF209" s="2">
        <v>2</v>
      </c>
      <c r="AG209" s="2">
        <v>1149</v>
      </c>
      <c r="AH209" s="2">
        <v>18</v>
      </c>
      <c r="AI209" s="2">
        <v>14179</v>
      </c>
      <c r="AJ209" s="3">
        <v>0.86099999999999999</v>
      </c>
      <c r="AK209" s="2">
        <v>1.4500000000000001E-2</v>
      </c>
      <c r="AL209" s="139">
        <v>1</v>
      </c>
    </row>
    <row r="210" spans="1:38" x14ac:dyDescent="0.25">
      <c r="A210" s="6">
        <v>207</v>
      </c>
      <c r="B210" s="2" t="s">
        <v>507</v>
      </c>
      <c r="C210" s="2" t="s">
        <v>508</v>
      </c>
      <c r="D210" s="3">
        <v>7.1199999999999999E-2</v>
      </c>
      <c r="E210" s="2">
        <v>2.97</v>
      </c>
      <c r="F210" s="2">
        <v>6</v>
      </c>
      <c r="G210" s="2">
        <v>1908</v>
      </c>
      <c r="H210" s="2">
        <v>15</v>
      </c>
      <c r="I210" s="2">
        <v>14179</v>
      </c>
      <c r="J210" s="3">
        <v>4.3399999999999998E-4</v>
      </c>
      <c r="K210" s="3">
        <v>0.83499999999999996</v>
      </c>
      <c r="L210" s="38">
        <v>0.996</v>
      </c>
      <c r="AA210" s="6">
        <v>207</v>
      </c>
      <c r="AB210" s="2" t="s">
        <v>745</v>
      </c>
      <c r="AC210" s="2" t="s">
        <v>746</v>
      </c>
      <c r="AD210" s="2">
        <v>0.23799999999999999</v>
      </c>
      <c r="AE210" s="2">
        <v>1.85</v>
      </c>
      <c r="AF210" s="2">
        <v>6</v>
      </c>
      <c r="AG210" s="2">
        <v>1149</v>
      </c>
      <c r="AH210" s="2">
        <v>40</v>
      </c>
      <c r="AI210" s="2">
        <v>14179</v>
      </c>
      <c r="AJ210" s="3">
        <v>1.89E-2</v>
      </c>
      <c r="AK210" s="2">
        <v>0.84499999999999997</v>
      </c>
      <c r="AL210" s="139">
        <v>0.84499999999999997</v>
      </c>
    </row>
    <row r="211" spans="1:38" x14ac:dyDescent="0.25">
      <c r="A211" s="6">
        <v>208</v>
      </c>
      <c r="B211" s="2" t="s">
        <v>509</v>
      </c>
      <c r="C211" s="2" t="s">
        <v>510</v>
      </c>
      <c r="D211" s="3">
        <v>7.1400000000000005E-2</v>
      </c>
      <c r="E211" s="2">
        <v>2.12</v>
      </c>
      <c r="F211" s="2">
        <v>6</v>
      </c>
      <c r="G211" s="2">
        <v>1908</v>
      </c>
      <c r="H211" s="2">
        <v>21</v>
      </c>
      <c r="I211" s="2">
        <v>14179</v>
      </c>
      <c r="J211" s="3">
        <v>1.06E-3</v>
      </c>
      <c r="K211" s="3">
        <v>0.34300000000000003</v>
      </c>
      <c r="L211" s="38">
        <v>1</v>
      </c>
      <c r="AA211" s="6">
        <v>208</v>
      </c>
      <c r="AB211" s="2" t="s">
        <v>1133</v>
      </c>
      <c r="AC211" s="2" t="s">
        <v>1134</v>
      </c>
      <c r="AD211" s="2">
        <v>0.23799999999999999</v>
      </c>
      <c r="AE211" s="2">
        <v>2.13</v>
      </c>
      <c r="AF211" s="2">
        <v>5</v>
      </c>
      <c r="AG211" s="2">
        <v>1149</v>
      </c>
      <c r="AH211" s="2">
        <v>29</v>
      </c>
      <c r="AI211" s="2">
        <v>14179</v>
      </c>
      <c r="AJ211" s="3">
        <v>3.9300000000000002E-2</v>
      </c>
      <c r="AK211" s="2">
        <v>0.34499999999999997</v>
      </c>
      <c r="AL211" s="139">
        <v>1</v>
      </c>
    </row>
    <row r="212" spans="1:38" x14ac:dyDescent="0.25">
      <c r="A212" s="6">
        <v>209</v>
      </c>
      <c r="B212" s="2" t="s">
        <v>85</v>
      </c>
      <c r="C212" s="2" t="s">
        <v>86</v>
      </c>
      <c r="D212" s="3">
        <v>7.22E-2</v>
      </c>
      <c r="E212" s="2">
        <v>3.5</v>
      </c>
      <c r="F212" s="2">
        <v>8</v>
      </c>
      <c r="G212" s="2">
        <v>1908</v>
      </c>
      <c r="H212" s="2">
        <v>17</v>
      </c>
      <c r="I212" s="2">
        <v>14179</v>
      </c>
      <c r="J212" s="3">
        <v>2.0100000000000001E-3</v>
      </c>
      <c r="K212" s="3">
        <v>0.187</v>
      </c>
      <c r="L212" s="38">
        <v>1</v>
      </c>
      <c r="AA212" s="6">
        <v>209</v>
      </c>
      <c r="AB212" s="2" t="s">
        <v>171</v>
      </c>
      <c r="AC212" s="2" t="s">
        <v>172</v>
      </c>
      <c r="AD212" s="2">
        <v>0.23899999999999999</v>
      </c>
      <c r="AE212" s="2">
        <v>1.99</v>
      </c>
      <c r="AF212" s="2">
        <v>10</v>
      </c>
      <c r="AG212" s="2">
        <v>1149</v>
      </c>
      <c r="AH212" s="2">
        <v>62</v>
      </c>
      <c r="AI212" s="2">
        <v>14179</v>
      </c>
      <c r="AJ212" s="3">
        <v>4.2999999999999997E-2</v>
      </c>
      <c r="AK212" s="2">
        <v>0.316</v>
      </c>
      <c r="AL212" s="139">
        <v>1</v>
      </c>
    </row>
    <row r="213" spans="1:38" x14ac:dyDescent="0.25">
      <c r="A213" s="6">
        <v>210</v>
      </c>
      <c r="B213" s="2" t="s">
        <v>511</v>
      </c>
      <c r="C213" s="2" t="s">
        <v>512</v>
      </c>
      <c r="D213" s="3">
        <v>7.2400000000000006E-2</v>
      </c>
      <c r="E213" s="2">
        <v>1.37</v>
      </c>
      <c r="F213" s="2">
        <v>14</v>
      </c>
      <c r="G213" s="2">
        <v>1908</v>
      </c>
      <c r="H213" s="2">
        <v>76</v>
      </c>
      <c r="I213" s="2">
        <v>14179</v>
      </c>
      <c r="J213" s="3">
        <v>7.9000000000000001E-4</v>
      </c>
      <c r="K213" s="3">
        <v>0.48099999999999998</v>
      </c>
      <c r="L213" s="38">
        <v>1</v>
      </c>
      <c r="AA213" s="6">
        <v>210</v>
      </c>
      <c r="AB213" s="2" t="s">
        <v>559</v>
      </c>
      <c r="AC213" s="2" t="s">
        <v>560</v>
      </c>
      <c r="AD213" s="2">
        <v>0.24099999999999999</v>
      </c>
      <c r="AE213" s="2">
        <v>2.14</v>
      </c>
      <c r="AF213" s="2">
        <v>9</v>
      </c>
      <c r="AG213" s="2">
        <v>1149</v>
      </c>
      <c r="AH213" s="2">
        <v>52</v>
      </c>
      <c r="AI213" s="2">
        <v>14179</v>
      </c>
      <c r="AJ213" s="3">
        <v>2.2700000000000001E-2</v>
      </c>
      <c r="AK213" s="2">
        <v>0.61699999999999999</v>
      </c>
      <c r="AL213" s="139">
        <v>1</v>
      </c>
    </row>
    <row r="214" spans="1:38" x14ac:dyDescent="0.25">
      <c r="A214" s="6">
        <v>211</v>
      </c>
      <c r="B214" s="2" t="s">
        <v>513</v>
      </c>
      <c r="C214" s="2" t="s">
        <v>514</v>
      </c>
      <c r="D214" s="3">
        <v>7.3400000000000007E-2</v>
      </c>
      <c r="E214" s="2">
        <v>1.62</v>
      </c>
      <c r="F214" s="2">
        <v>5</v>
      </c>
      <c r="G214" s="2">
        <v>1908</v>
      </c>
      <c r="H214" s="2">
        <v>23</v>
      </c>
      <c r="I214" s="2">
        <v>14179</v>
      </c>
      <c r="J214" s="3">
        <v>1.17E-3</v>
      </c>
      <c r="K214" s="3">
        <v>0.57999999999999996</v>
      </c>
      <c r="L214" s="38">
        <v>0.57999999999999996</v>
      </c>
      <c r="AA214" s="6">
        <v>211</v>
      </c>
      <c r="AB214" s="2" t="s">
        <v>1135</v>
      </c>
      <c r="AC214" s="2" t="s">
        <v>1136</v>
      </c>
      <c r="AD214" s="2">
        <v>0.24199999999999999</v>
      </c>
      <c r="AE214" s="2">
        <v>3.09</v>
      </c>
      <c r="AF214" s="2">
        <v>5</v>
      </c>
      <c r="AG214" s="2">
        <v>1149</v>
      </c>
      <c r="AH214" s="2">
        <v>20</v>
      </c>
      <c r="AI214" s="2">
        <v>14179</v>
      </c>
      <c r="AJ214" s="3">
        <v>1.9300000000000001E-2</v>
      </c>
      <c r="AK214" s="2">
        <v>0.73199999999999998</v>
      </c>
      <c r="AL214" s="139">
        <v>1</v>
      </c>
    </row>
    <row r="215" spans="1:38" x14ac:dyDescent="0.25">
      <c r="A215" s="6">
        <v>212</v>
      </c>
      <c r="B215" s="2" t="s">
        <v>515</v>
      </c>
      <c r="C215" s="2" t="s">
        <v>516</v>
      </c>
      <c r="D215" s="3">
        <v>7.4499999999999997E-2</v>
      </c>
      <c r="E215" s="2">
        <v>1.65</v>
      </c>
      <c r="F215" s="2">
        <v>6</v>
      </c>
      <c r="G215" s="2">
        <v>1908</v>
      </c>
      <c r="H215" s="2">
        <v>27</v>
      </c>
      <c r="I215" s="2">
        <v>14179</v>
      </c>
      <c r="J215" s="3">
        <v>6.3700000000000007E-2</v>
      </c>
      <c r="K215" s="3">
        <v>6.4900000000000001E-3</v>
      </c>
      <c r="L215" s="38">
        <v>1</v>
      </c>
      <c r="AA215" s="6">
        <v>212</v>
      </c>
      <c r="AB215" s="2" t="s">
        <v>261</v>
      </c>
      <c r="AC215" s="2" t="s">
        <v>262</v>
      </c>
      <c r="AD215" s="2">
        <v>0.24199999999999999</v>
      </c>
      <c r="AE215" s="2">
        <v>2.7</v>
      </c>
      <c r="AF215" s="2">
        <v>7</v>
      </c>
      <c r="AG215" s="2">
        <v>1149</v>
      </c>
      <c r="AH215" s="2">
        <v>32</v>
      </c>
      <c r="AI215" s="2">
        <v>14179</v>
      </c>
      <c r="AJ215" s="3">
        <v>1.4200000000000001E-2</v>
      </c>
      <c r="AK215" s="2">
        <v>1</v>
      </c>
      <c r="AL215" s="139">
        <v>1</v>
      </c>
    </row>
    <row r="216" spans="1:38" x14ac:dyDescent="0.25">
      <c r="A216" s="6">
        <v>213</v>
      </c>
      <c r="B216" s="2" t="s">
        <v>517</v>
      </c>
      <c r="C216" s="2" t="s">
        <v>518</v>
      </c>
      <c r="D216" s="3">
        <v>7.46E-2</v>
      </c>
      <c r="E216" s="2">
        <v>2.79</v>
      </c>
      <c r="F216" s="2">
        <v>6</v>
      </c>
      <c r="G216" s="2">
        <v>1908</v>
      </c>
      <c r="H216" s="2">
        <v>16</v>
      </c>
      <c r="I216" s="2">
        <v>14179</v>
      </c>
      <c r="J216" s="3">
        <v>6.2300000000000003E-3</v>
      </c>
      <c r="K216" s="3">
        <v>9.3299999999999994E-2</v>
      </c>
      <c r="L216" s="38">
        <v>0.71599999999999997</v>
      </c>
      <c r="AA216" s="6">
        <v>213</v>
      </c>
      <c r="AB216" s="2" t="s">
        <v>1137</v>
      </c>
      <c r="AC216" s="2" t="s">
        <v>1138</v>
      </c>
      <c r="AD216" s="2">
        <v>0.24299999999999999</v>
      </c>
      <c r="AE216" s="2">
        <v>3.25</v>
      </c>
      <c r="AF216" s="2">
        <v>5</v>
      </c>
      <c r="AG216" s="2">
        <v>1149</v>
      </c>
      <c r="AH216" s="2">
        <v>19</v>
      </c>
      <c r="AI216" s="2">
        <v>14179</v>
      </c>
      <c r="AJ216" s="3">
        <v>1.55E-2</v>
      </c>
      <c r="AK216" s="2">
        <v>0.96299999999999997</v>
      </c>
      <c r="AL216" s="139">
        <v>0.96299999999999997</v>
      </c>
    </row>
    <row r="217" spans="1:38" x14ac:dyDescent="0.25">
      <c r="A217" s="6">
        <v>214</v>
      </c>
      <c r="B217" s="2" t="s">
        <v>519</v>
      </c>
      <c r="C217" s="2" t="s">
        <v>520</v>
      </c>
      <c r="D217" s="3">
        <v>7.6100000000000001E-2</v>
      </c>
      <c r="E217" s="2">
        <v>2.1800000000000002</v>
      </c>
      <c r="F217" s="2">
        <v>12</v>
      </c>
      <c r="G217" s="2">
        <v>1908</v>
      </c>
      <c r="H217" s="2">
        <v>41</v>
      </c>
      <c r="I217" s="2">
        <v>14179</v>
      </c>
      <c r="J217" s="3">
        <v>2.6199999999999999E-3</v>
      </c>
      <c r="K217" s="3">
        <v>0.21199999999999999</v>
      </c>
      <c r="L217" s="38">
        <v>0.79400000000000004</v>
      </c>
      <c r="AA217" s="6">
        <v>214</v>
      </c>
      <c r="AB217" s="2" t="s">
        <v>1139</v>
      </c>
      <c r="AC217" s="2" t="s">
        <v>1140</v>
      </c>
      <c r="AD217" s="2">
        <v>0.245</v>
      </c>
      <c r="AE217" s="2">
        <v>1.39</v>
      </c>
      <c r="AF217" s="2">
        <v>7</v>
      </c>
      <c r="AG217" s="2">
        <v>1149</v>
      </c>
      <c r="AH217" s="2">
        <v>62</v>
      </c>
      <c r="AI217" s="2">
        <v>14179</v>
      </c>
      <c r="AJ217" s="3">
        <v>1.89E-2</v>
      </c>
      <c r="AK217" s="2">
        <v>0.875</v>
      </c>
      <c r="AL217" s="139">
        <v>0.89</v>
      </c>
    </row>
    <row r="218" spans="1:38" x14ac:dyDescent="0.25">
      <c r="A218" s="6">
        <v>215</v>
      </c>
      <c r="B218" s="2" t="s">
        <v>521</v>
      </c>
      <c r="C218" s="2" t="s">
        <v>522</v>
      </c>
      <c r="D218" s="3">
        <v>7.6100000000000001E-2</v>
      </c>
      <c r="E218" s="2">
        <v>2.34</v>
      </c>
      <c r="F218" s="2">
        <v>11</v>
      </c>
      <c r="G218" s="2">
        <v>1908</v>
      </c>
      <c r="H218" s="2">
        <v>35</v>
      </c>
      <c r="I218" s="2">
        <v>14179</v>
      </c>
      <c r="J218" s="3">
        <v>2.0600000000000002E-3</v>
      </c>
      <c r="K218" s="3">
        <v>0.27800000000000002</v>
      </c>
      <c r="L218" s="38">
        <v>0.77</v>
      </c>
      <c r="AA218" s="6">
        <v>215</v>
      </c>
      <c r="AB218" s="2" t="s">
        <v>303</v>
      </c>
      <c r="AC218" s="2" t="s">
        <v>304</v>
      </c>
      <c r="AD218" s="2">
        <v>0.247</v>
      </c>
      <c r="AE218" s="2">
        <v>3.22</v>
      </c>
      <c r="AF218" s="2">
        <v>6</v>
      </c>
      <c r="AG218" s="2">
        <v>1149</v>
      </c>
      <c r="AH218" s="2">
        <v>23</v>
      </c>
      <c r="AI218" s="2">
        <v>14179</v>
      </c>
      <c r="AJ218" s="3">
        <v>1.5800000000000002E-2</v>
      </c>
      <c r="AK218" s="2">
        <v>0.96699999999999997</v>
      </c>
      <c r="AL218" s="139">
        <v>0.99299999999999999</v>
      </c>
    </row>
    <row r="219" spans="1:38" x14ac:dyDescent="0.25">
      <c r="A219" s="6">
        <v>216</v>
      </c>
      <c r="B219" s="2" t="s">
        <v>107</v>
      </c>
      <c r="C219" s="2" t="s">
        <v>108</v>
      </c>
      <c r="D219" s="3">
        <v>7.7100000000000002E-2</v>
      </c>
      <c r="E219" s="2">
        <v>1.86</v>
      </c>
      <c r="F219" s="2">
        <v>11</v>
      </c>
      <c r="G219" s="2">
        <v>1908</v>
      </c>
      <c r="H219" s="2">
        <v>44</v>
      </c>
      <c r="I219" s="2">
        <v>14179</v>
      </c>
      <c r="J219" s="3">
        <v>1.83E-3</v>
      </c>
      <c r="K219" s="3">
        <v>0.251</v>
      </c>
      <c r="L219" s="38">
        <v>1</v>
      </c>
      <c r="AA219" s="6">
        <v>216</v>
      </c>
      <c r="AB219" s="2" t="s">
        <v>417</v>
      </c>
      <c r="AC219" s="2" t="s">
        <v>418</v>
      </c>
      <c r="AD219" s="2">
        <v>0.25</v>
      </c>
      <c r="AE219" s="2">
        <v>1.86</v>
      </c>
      <c r="AF219" s="2">
        <v>11</v>
      </c>
      <c r="AG219" s="2">
        <v>1149</v>
      </c>
      <c r="AH219" s="2">
        <v>73</v>
      </c>
      <c r="AI219" s="2">
        <v>14179</v>
      </c>
      <c r="AJ219" s="3">
        <v>4.5499999999999999E-2</v>
      </c>
      <c r="AK219" s="2">
        <v>0.34499999999999997</v>
      </c>
      <c r="AL219" s="139">
        <v>1</v>
      </c>
    </row>
    <row r="220" spans="1:38" x14ac:dyDescent="0.25">
      <c r="A220" s="6">
        <v>217</v>
      </c>
      <c r="B220" s="2" t="s">
        <v>523</v>
      </c>
      <c r="C220" s="2" t="s">
        <v>524</v>
      </c>
      <c r="D220" s="3">
        <v>7.7100000000000002E-2</v>
      </c>
      <c r="E220" s="2">
        <v>2.6</v>
      </c>
      <c r="F220" s="2">
        <v>14</v>
      </c>
      <c r="G220" s="2">
        <v>1908</v>
      </c>
      <c r="H220" s="2">
        <v>40</v>
      </c>
      <c r="I220" s="2">
        <v>14179</v>
      </c>
      <c r="J220" s="3">
        <v>4.5899999999999999E-4</v>
      </c>
      <c r="K220" s="3">
        <v>1</v>
      </c>
      <c r="L220" s="38">
        <v>1</v>
      </c>
      <c r="AA220" s="6">
        <v>217</v>
      </c>
      <c r="AB220" s="2" t="s">
        <v>1141</v>
      </c>
      <c r="AC220" s="2" t="s">
        <v>1142</v>
      </c>
      <c r="AD220" s="2">
        <v>0.25700000000000001</v>
      </c>
      <c r="AE220" s="2">
        <v>1.54</v>
      </c>
      <c r="AF220" s="2">
        <v>2</v>
      </c>
      <c r="AG220" s="2">
        <v>1149</v>
      </c>
      <c r="AH220" s="2">
        <v>16</v>
      </c>
      <c r="AI220" s="2">
        <v>14179</v>
      </c>
      <c r="AJ220" s="3">
        <v>0.755</v>
      </c>
      <c r="AK220" s="2">
        <v>3.9600000000000003E-2</v>
      </c>
      <c r="AL220" s="139">
        <v>0.56399999999999995</v>
      </c>
    </row>
    <row r="221" spans="1:38" x14ac:dyDescent="0.25">
      <c r="A221" s="6">
        <v>218</v>
      </c>
      <c r="B221" s="2" t="s">
        <v>525</v>
      </c>
      <c r="C221" s="2" t="s">
        <v>526</v>
      </c>
      <c r="D221" s="3">
        <v>7.8E-2</v>
      </c>
      <c r="E221" s="2">
        <v>3.47</v>
      </c>
      <c r="F221" s="2">
        <v>7</v>
      </c>
      <c r="G221" s="2">
        <v>1908</v>
      </c>
      <c r="H221" s="2">
        <v>15</v>
      </c>
      <c r="I221" s="2">
        <v>14179</v>
      </c>
      <c r="J221" s="3">
        <v>1.89E-3</v>
      </c>
      <c r="K221" s="3">
        <v>0.251</v>
      </c>
      <c r="L221" s="38">
        <v>1</v>
      </c>
      <c r="AA221" s="6">
        <v>218</v>
      </c>
      <c r="AB221" s="2" t="s">
        <v>1143</v>
      </c>
      <c r="AC221" s="2" t="s">
        <v>1144</v>
      </c>
      <c r="AD221" s="2">
        <v>0.25700000000000001</v>
      </c>
      <c r="AE221" s="2">
        <v>1.58</v>
      </c>
      <c r="AF221" s="2">
        <v>5</v>
      </c>
      <c r="AG221" s="2">
        <v>1149</v>
      </c>
      <c r="AH221" s="2">
        <v>39</v>
      </c>
      <c r="AI221" s="2">
        <v>14179</v>
      </c>
      <c r="AJ221" s="3">
        <v>0.40799999999999997</v>
      </c>
      <c r="AK221" s="2">
        <v>4.1399999999999999E-2</v>
      </c>
      <c r="AL221" s="139">
        <v>1</v>
      </c>
    </row>
    <row r="222" spans="1:38" x14ac:dyDescent="0.25">
      <c r="A222" s="6">
        <v>219</v>
      </c>
      <c r="B222" s="2" t="s">
        <v>527</v>
      </c>
      <c r="C222" s="2" t="s">
        <v>528</v>
      </c>
      <c r="D222" s="3">
        <v>7.8399999999999997E-2</v>
      </c>
      <c r="E222" s="2">
        <v>1.62</v>
      </c>
      <c r="F222" s="2">
        <v>32</v>
      </c>
      <c r="G222" s="2">
        <v>1908</v>
      </c>
      <c r="H222" s="2">
        <v>147</v>
      </c>
      <c r="I222" s="2">
        <v>14179</v>
      </c>
      <c r="J222" s="3">
        <v>4.9399999999999997E-4</v>
      </c>
      <c r="K222" s="3">
        <v>0.97599999999999998</v>
      </c>
      <c r="L222" s="38">
        <v>0.999</v>
      </c>
      <c r="AA222" s="6">
        <v>219</v>
      </c>
      <c r="AB222" s="2" t="s">
        <v>569</v>
      </c>
      <c r="AC222" s="2" t="s">
        <v>570</v>
      </c>
      <c r="AD222" s="2">
        <v>0.26100000000000001</v>
      </c>
      <c r="AE222" s="2">
        <v>1.85</v>
      </c>
      <c r="AF222" s="2">
        <v>6</v>
      </c>
      <c r="AG222" s="2">
        <v>1149</v>
      </c>
      <c r="AH222" s="2">
        <v>40</v>
      </c>
      <c r="AI222" s="2">
        <v>14179</v>
      </c>
      <c r="AJ222" s="3">
        <v>2.93E-2</v>
      </c>
      <c r="AK222" s="2">
        <v>0.71799999999999997</v>
      </c>
      <c r="AL222" s="139">
        <v>0.84499999999999997</v>
      </c>
    </row>
    <row r="223" spans="1:38" x14ac:dyDescent="0.25">
      <c r="A223" s="6">
        <v>220</v>
      </c>
      <c r="B223" s="2" t="s">
        <v>529</v>
      </c>
      <c r="C223" s="2" t="s">
        <v>530</v>
      </c>
      <c r="D223" s="3">
        <v>7.85E-2</v>
      </c>
      <c r="E223" s="2">
        <v>1.91</v>
      </c>
      <c r="F223" s="2">
        <v>17</v>
      </c>
      <c r="G223" s="2">
        <v>1908</v>
      </c>
      <c r="H223" s="2">
        <v>66</v>
      </c>
      <c r="I223" s="2">
        <v>14179</v>
      </c>
      <c r="J223" s="3">
        <v>1.3500000000000001E-3</v>
      </c>
      <c r="K223" s="3">
        <v>0.35799999999999998</v>
      </c>
      <c r="L223" s="38">
        <v>1</v>
      </c>
      <c r="AA223" s="6">
        <v>220</v>
      </c>
      <c r="AB223" s="2" t="s">
        <v>1145</v>
      </c>
      <c r="AC223" s="2" t="s">
        <v>1146</v>
      </c>
      <c r="AD223" s="2">
        <v>0.26300000000000001</v>
      </c>
      <c r="AE223" s="2">
        <v>1.18</v>
      </c>
      <c r="AF223" s="2">
        <v>2</v>
      </c>
      <c r="AG223" s="2">
        <v>1149</v>
      </c>
      <c r="AH223" s="2">
        <v>21</v>
      </c>
      <c r="AI223" s="2">
        <v>14179</v>
      </c>
      <c r="AJ223" s="3">
        <v>0.51700000000000002</v>
      </c>
      <c r="AK223" s="2">
        <v>3.5299999999999998E-2</v>
      </c>
      <c r="AL223" s="139">
        <v>1</v>
      </c>
    </row>
    <row r="224" spans="1:38" x14ac:dyDescent="0.25">
      <c r="A224" s="6">
        <v>221</v>
      </c>
      <c r="B224" s="2" t="s">
        <v>531</v>
      </c>
      <c r="C224" s="2" t="s">
        <v>532</v>
      </c>
      <c r="D224" s="3">
        <v>8.0600000000000005E-2</v>
      </c>
      <c r="E224" s="2">
        <v>2.08</v>
      </c>
      <c r="F224" s="2">
        <v>7</v>
      </c>
      <c r="G224" s="2">
        <v>1908</v>
      </c>
      <c r="H224" s="2">
        <v>25</v>
      </c>
      <c r="I224" s="2">
        <v>14179</v>
      </c>
      <c r="J224" s="3">
        <v>4.2200000000000001E-2</v>
      </c>
      <c r="K224" s="3">
        <v>4.9399999999999999E-2</v>
      </c>
      <c r="L224" s="38">
        <v>0.251</v>
      </c>
      <c r="AA224" s="6">
        <v>221</v>
      </c>
      <c r="AB224" s="2" t="s">
        <v>675</v>
      </c>
      <c r="AC224" s="2" t="s">
        <v>676</v>
      </c>
      <c r="AD224" s="2">
        <v>0.26400000000000001</v>
      </c>
      <c r="AE224" s="2">
        <v>3.7</v>
      </c>
      <c r="AF224" s="2">
        <v>6</v>
      </c>
      <c r="AG224" s="2">
        <v>1149</v>
      </c>
      <c r="AH224" s="2">
        <v>20</v>
      </c>
      <c r="AI224" s="2">
        <v>14179</v>
      </c>
      <c r="AJ224" s="3">
        <v>1.89E-2</v>
      </c>
      <c r="AK224" s="2">
        <v>0.97799999999999998</v>
      </c>
      <c r="AL224" s="139">
        <v>1</v>
      </c>
    </row>
    <row r="225" spans="1:38" x14ac:dyDescent="0.25">
      <c r="A225" s="6">
        <v>222</v>
      </c>
      <c r="B225" s="2" t="s">
        <v>533</v>
      </c>
      <c r="C225" s="2" t="s">
        <v>534</v>
      </c>
      <c r="D225" s="3">
        <v>8.0699999999999994E-2</v>
      </c>
      <c r="E225" s="2">
        <v>2.0099999999999998</v>
      </c>
      <c r="F225" s="2">
        <v>17</v>
      </c>
      <c r="G225" s="2">
        <v>1908</v>
      </c>
      <c r="H225" s="2">
        <v>63</v>
      </c>
      <c r="I225" s="2">
        <v>14179</v>
      </c>
      <c r="J225" s="3">
        <v>9.5399999999999999E-4</v>
      </c>
      <c r="K225" s="3">
        <v>0.55100000000000005</v>
      </c>
      <c r="L225" s="38">
        <v>1</v>
      </c>
      <c r="AA225" s="6">
        <v>222</v>
      </c>
      <c r="AB225" s="2" t="s">
        <v>665</v>
      </c>
      <c r="AC225" s="2" t="s">
        <v>666</v>
      </c>
      <c r="AD225" s="2">
        <v>0.26700000000000002</v>
      </c>
      <c r="AE225" s="2">
        <v>2.9</v>
      </c>
      <c r="AF225" s="2">
        <v>4</v>
      </c>
      <c r="AG225" s="2">
        <v>1149</v>
      </c>
      <c r="AH225" s="2">
        <v>17</v>
      </c>
      <c r="AI225" s="2">
        <v>14179</v>
      </c>
      <c r="AJ225" s="3">
        <v>4.6899999999999997E-2</v>
      </c>
      <c r="AK225" s="2">
        <v>0.63800000000000001</v>
      </c>
      <c r="AL225" s="139">
        <v>0.63800000000000001</v>
      </c>
    </row>
    <row r="226" spans="1:38" x14ac:dyDescent="0.25">
      <c r="A226" s="6">
        <v>223</v>
      </c>
      <c r="B226" s="2" t="s">
        <v>535</v>
      </c>
      <c r="C226" s="2" t="s">
        <v>536</v>
      </c>
      <c r="D226" s="3">
        <v>8.2600000000000007E-2</v>
      </c>
      <c r="E226" s="2">
        <v>2.48</v>
      </c>
      <c r="F226" s="2">
        <v>8</v>
      </c>
      <c r="G226" s="2">
        <v>1908</v>
      </c>
      <c r="H226" s="2">
        <v>24</v>
      </c>
      <c r="I226" s="2">
        <v>14179</v>
      </c>
      <c r="J226" s="3">
        <v>1.06E-2</v>
      </c>
      <c r="K226" s="3">
        <v>5.3400000000000003E-2</v>
      </c>
      <c r="L226" s="38">
        <v>1</v>
      </c>
      <c r="AA226" s="6">
        <v>223</v>
      </c>
      <c r="AB226" s="2" t="s">
        <v>1147</v>
      </c>
      <c r="AC226" s="2" t="s">
        <v>1148</v>
      </c>
      <c r="AD226" s="2">
        <v>0.27700000000000002</v>
      </c>
      <c r="AE226" s="2">
        <v>2.8</v>
      </c>
      <c r="AF226" s="2">
        <v>5</v>
      </c>
      <c r="AG226" s="2">
        <v>1149</v>
      </c>
      <c r="AH226" s="2">
        <v>22</v>
      </c>
      <c r="AI226" s="2">
        <v>14179</v>
      </c>
      <c r="AJ226" s="3">
        <v>2.86E-2</v>
      </c>
      <c r="AK226" s="2">
        <v>0.74199999999999999</v>
      </c>
      <c r="AL226" s="139">
        <v>1</v>
      </c>
    </row>
    <row r="227" spans="1:38" x14ac:dyDescent="0.25">
      <c r="A227" s="6">
        <v>224</v>
      </c>
      <c r="B227" s="2" t="s">
        <v>537</v>
      </c>
      <c r="C227" s="2" t="s">
        <v>538</v>
      </c>
      <c r="D227" s="3">
        <v>8.3400000000000002E-2</v>
      </c>
      <c r="E227" s="2">
        <v>1.55</v>
      </c>
      <c r="F227" s="2">
        <v>5</v>
      </c>
      <c r="G227" s="2">
        <v>1908</v>
      </c>
      <c r="H227" s="2">
        <v>24</v>
      </c>
      <c r="I227" s="2">
        <v>14179</v>
      </c>
      <c r="J227" s="3">
        <v>3.2099999999999997E-2</v>
      </c>
      <c r="K227" s="3">
        <v>0.13500000000000001</v>
      </c>
      <c r="L227" s="38">
        <v>0.13500000000000001</v>
      </c>
      <c r="AA227" s="6">
        <v>224</v>
      </c>
      <c r="AB227" s="2" t="s">
        <v>299</v>
      </c>
      <c r="AC227" s="2" t="s">
        <v>300</v>
      </c>
      <c r="AD227" s="2">
        <v>0.27700000000000002</v>
      </c>
      <c r="AE227" s="2">
        <v>1.57</v>
      </c>
      <c r="AF227" s="2">
        <v>31</v>
      </c>
      <c r="AG227" s="2">
        <v>1149</v>
      </c>
      <c r="AH227" s="2">
        <v>243</v>
      </c>
      <c r="AI227" s="2">
        <v>14179</v>
      </c>
      <c r="AJ227" s="3">
        <v>3.0599999999999999E-2</v>
      </c>
      <c r="AK227" s="2">
        <v>0.69399999999999995</v>
      </c>
      <c r="AL227" s="139">
        <v>1</v>
      </c>
    </row>
    <row r="228" spans="1:38" x14ac:dyDescent="0.25">
      <c r="A228" s="6">
        <v>225</v>
      </c>
      <c r="B228" s="2" t="s">
        <v>539</v>
      </c>
      <c r="C228" s="2" t="s">
        <v>540</v>
      </c>
      <c r="D228" s="3">
        <v>8.5599999999999996E-2</v>
      </c>
      <c r="E228" s="2">
        <v>2.97</v>
      </c>
      <c r="F228" s="2">
        <v>6</v>
      </c>
      <c r="G228" s="2">
        <v>1908</v>
      </c>
      <c r="H228" s="2">
        <v>15</v>
      </c>
      <c r="I228" s="2">
        <v>14179</v>
      </c>
      <c r="J228" s="3">
        <v>9.9600000000000001E-3</v>
      </c>
      <c r="K228" s="3">
        <v>0.251</v>
      </c>
      <c r="L228" s="38">
        <v>0.251</v>
      </c>
      <c r="AA228" s="6">
        <v>225</v>
      </c>
      <c r="AB228" s="2" t="s">
        <v>1149</v>
      </c>
      <c r="AC228" s="2" t="s">
        <v>1150</v>
      </c>
      <c r="AD228" s="2">
        <v>0.27700000000000002</v>
      </c>
      <c r="AE228" s="2">
        <v>2.31</v>
      </c>
      <c r="AF228" s="2">
        <v>6</v>
      </c>
      <c r="AG228" s="2">
        <v>1149</v>
      </c>
      <c r="AH228" s="2">
        <v>32</v>
      </c>
      <c r="AI228" s="2">
        <v>14179</v>
      </c>
      <c r="AJ228" s="3">
        <v>4.7699999999999999E-2</v>
      </c>
      <c r="AK228" s="2">
        <v>0.44700000000000001</v>
      </c>
      <c r="AL228" s="139">
        <v>1</v>
      </c>
    </row>
    <row r="229" spans="1:38" x14ac:dyDescent="0.25">
      <c r="A229" s="6">
        <v>226</v>
      </c>
      <c r="B229" s="2" t="s">
        <v>541</v>
      </c>
      <c r="C229" s="2" t="s">
        <v>542</v>
      </c>
      <c r="D229" s="3">
        <v>8.5800000000000001E-2</v>
      </c>
      <c r="E229" s="2">
        <v>1.57</v>
      </c>
      <c r="F229" s="2">
        <v>11</v>
      </c>
      <c r="G229" s="2">
        <v>1908</v>
      </c>
      <c r="H229" s="2">
        <v>52</v>
      </c>
      <c r="I229" s="2">
        <v>14179</v>
      </c>
      <c r="J229" s="3">
        <v>3.1700000000000001E-3</v>
      </c>
      <c r="K229" s="3">
        <v>0.32200000000000001</v>
      </c>
      <c r="L229" s="38">
        <v>0.61899999999999999</v>
      </c>
      <c r="AA229" s="6">
        <v>226</v>
      </c>
      <c r="AB229" s="2" t="s">
        <v>841</v>
      </c>
      <c r="AC229" s="2" t="s">
        <v>842</v>
      </c>
      <c r="AD229" s="2">
        <v>0.28899999999999998</v>
      </c>
      <c r="AE229" s="2">
        <v>2.39</v>
      </c>
      <c r="AF229" s="2">
        <v>6</v>
      </c>
      <c r="AG229" s="2">
        <v>1149</v>
      </c>
      <c r="AH229" s="2">
        <v>31</v>
      </c>
      <c r="AI229" s="2">
        <v>14179</v>
      </c>
      <c r="AJ229" s="3">
        <v>3.3700000000000001E-2</v>
      </c>
      <c r="AK229" s="2">
        <v>0.74399999999999999</v>
      </c>
      <c r="AL229" s="139">
        <v>0.96799999999999997</v>
      </c>
    </row>
    <row r="230" spans="1:38" x14ac:dyDescent="0.25">
      <c r="A230" s="6">
        <v>227</v>
      </c>
      <c r="B230" s="2" t="s">
        <v>543</v>
      </c>
      <c r="C230" s="2" t="s">
        <v>544</v>
      </c>
      <c r="D230" s="3">
        <v>8.8499999999999995E-2</v>
      </c>
      <c r="E230" s="2">
        <v>2.74</v>
      </c>
      <c r="F230" s="2">
        <v>7</v>
      </c>
      <c r="G230" s="2">
        <v>1908</v>
      </c>
      <c r="H230" s="2">
        <v>19</v>
      </c>
      <c r="I230" s="2">
        <v>14179</v>
      </c>
      <c r="J230" s="3">
        <v>7.8600000000000002E-4</v>
      </c>
      <c r="K230" s="3">
        <v>0.88</v>
      </c>
      <c r="L230" s="38">
        <v>1</v>
      </c>
      <c r="AA230" s="6">
        <v>227</v>
      </c>
      <c r="AB230" s="2" t="s">
        <v>1151</v>
      </c>
      <c r="AC230" s="2" t="s">
        <v>1152</v>
      </c>
      <c r="AD230" s="2">
        <v>0.29499999999999998</v>
      </c>
      <c r="AE230" s="2">
        <v>1.1200000000000001</v>
      </c>
      <c r="AF230" s="2">
        <v>2</v>
      </c>
      <c r="AG230" s="2">
        <v>1149</v>
      </c>
      <c r="AH230" s="2">
        <v>22</v>
      </c>
      <c r="AI230" s="2">
        <v>14179</v>
      </c>
      <c r="AJ230" s="3">
        <v>0.54200000000000004</v>
      </c>
      <c r="AK230" s="2">
        <v>4.7199999999999999E-2</v>
      </c>
      <c r="AL230" s="139">
        <v>1</v>
      </c>
    </row>
    <row r="231" spans="1:38" x14ac:dyDescent="0.25">
      <c r="A231" s="6">
        <v>228</v>
      </c>
      <c r="B231" s="2" t="s">
        <v>545</v>
      </c>
      <c r="C231" s="2" t="s">
        <v>546</v>
      </c>
      <c r="D231" s="3">
        <v>8.9599999999999999E-2</v>
      </c>
      <c r="E231" s="2">
        <v>1.29</v>
      </c>
      <c r="F231" s="2">
        <v>13</v>
      </c>
      <c r="G231" s="2">
        <v>1908</v>
      </c>
      <c r="H231" s="2">
        <v>75</v>
      </c>
      <c r="I231" s="2">
        <v>14179</v>
      </c>
      <c r="J231" s="3">
        <v>6.9599999999999995E-2</v>
      </c>
      <c r="K231" s="3">
        <v>1.2699999999999999E-2</v>
      </c>
      <c r="L231" s="38">
        <v>0.81599999999999995</v>
      </c>
      <c r="AA231" s="6">
        <v>228</v>
      </c>
      <c r="AB231" s="2" t="s">
        <v>1153</v>
      </c>
      <c r="AC231" s="2" t="s">
        <v>1154</v>
      </c>
      <c r="AD231" s="2">
        <v>0.29799999999999999</v>
      </c>
      <c r="AE231" s="2">
        <v>2</v>
      </c>
      <c r="AF231" s="2">
        <v>6</v>
      </c>
      <c r="AG231" s="2">
        <v>1149</v>
      </c>
      <c r="AH231" s="2">
        <v>37</v>
      </c>
      <c r="AI231" s="2">
        <v>14179</v>
      </c>
      <c r="AJ231" s="3">
        <v>4.6199999999999998E-2</v>
      </c>
      <c r="AK231" s="2">
        <v>0.57099999999999995</v>
      </c>
      <c r="AL231" s="139">
        <v>1</v>
      </c>
    </row>
    <row r="232" spans="1:38" x14ac:dyDescent="0.25">
      <c r="A232" s="6">
        <v>229</v>
      </c>
      <c r="B232" s="2" t="s">
        <v>547</v>
      </c>
      <c r="C232" s="2" t="s">
        <v>548</v>
      </c>
      <c r="D232" s="3">
        <v>9.01E-2</v>
      </c>
      <c r="E232" s="2">
        <v>1.49</v>
      </c>
      <c r="F232" s="2">
        <v>5</v>
      </c>
      <c r="G232" s="2">
        <v>1908</v>
      </c>
      <c r="H232" s="2">
        <v>25</v>
      </c>
      <c r="I232" s="2">
        <v>14179</v>
      </c>
      <c r="J232" s="3">
        <v>9.2000000000000003E-4</v>
      </c>
      <c r="K232" s="3">
        <v>0.79500000000000004</v>
      </c>
      <c r="L232" s="38">
        <v>1</v>
      </c>
      <c r="AA232" s="6">
        <v>229</v>
      </c>
      <c r="AB232" s="2" t="s">
        <v>1155</v>
      </c>
      <c r="AC232" s="2" t="s">
        <v>1156</v>
      </c>
      <c r="AD232" s="2">
        <v>0.29799999999999999</v>
      </c>
      <c r="AE232" s="2">
        <v>3.09</v>
      </c>
      <c r="AF232" s="2">
        <v>4</v>
      </c>
      <c r="AG232" s="2">
        <v>1149</v>
      </c>
      <c r="AH232" s="2">
        <v>16</v>
      </c>
      <c r="AI232" s="2">
        <v>14179</v>
      </c>
      <c r="AJ232" s="3">
        <v>3.56E-2</v>
      </c>
      <c r="AK232" s="2">
        <v>0.74199999999999999</v>
      </c>
      <c r="AL232" s="139">
        <v>1</v>
      </c>
    </row>
    <row r="233" spans="1:38" x14ac:dyDescent="0.25">
      <c r="A233" s="6">
        <v>230</v>
      </c>
      <c r="B233" s="2" t="s">
        <v>549</v>
      </c>
      <c r="C233" s="2" t="s">
        <v>550</v>
      </c>
      <c r="D233" s="3">
        <v>9.0999999999999998E-2</v>
      </c>
      <c r="E233" s="2">
        <v>1.43</v>
      </c>
      <c r="F233" s="2">
        <v>5</v>
      </c>
      <c r="G233" s="2">
        <v>1908</v>
      </c>
      <c r="H233" s="2">
        <v>26</v>
      </c>
      <c r="I233" s="2">
        <v>14179</v>
      </c>
      <c r="J233" s="3">
        <v>1</v>
      </c>
      <c r="K233" s="3">
        <v>1.15E-2</v>
      </c>
      <c r="L233" s="38">
        <v>6.5600000000000006E-2</v>
      </c>
      <c r="AA233" s="6">
        <v>230</v>
      </c>
      <c r="AB233" s="2" t="s">
        <v>525</v>
      </c>
      <c r="AC233" s="2" t="s">
        <v>526</v>
      </c>
      <c r="AD233" s="2">
        <v>0.30299999999999999</v>
      </c>
      <c r="AE233" s="2">
        <v>3.29</v>
      </c>
      <c r="AF233" s="2">
        <v>4</v>
      </c>
      <c r="AG233" s="2">
        <v>1149</v>
      </c>
      <c r="AH233" s="2">
        <v>15</v>
      </c>
      <c r="AI233" s="2">
        <v>14179</v>
      </c>
      <c r="AJ233" s="3">
        <v>2.8500000000000001E-2</v>
      </c>
      <c r="AK233" s="2">
        <v>0.98099999999999998</v>
      </c>
      <c r="AL233" s="139">
        <v>1</v>
      </c>
    </row>
    <row r="234" spans="1:38" x14ac:dyDescent="0.25">
      <c r="A234" s="6">
        <v>231</v>
      </c>
      <c r="B234" s="2" t="s">
        <v>551</v>
      </c>
      <c r="C234" s="2" t="s">
        <v>552</v>
      </c>
      <c r="D234" s="3">
        <v>9.2399999999999996E-2</v>
      </c>
      <c r="E234" s="2">
        <v>1.33</v>
      </c>
      <c r="F234" s="2">
        <v>5</v>
      </c>
      <c r="G234" s="2">
        <v>1908</v>
      </c>
      <c r="H234" s="2">
        <v>28</v>
      </c>
      <c r="I234" s="2">
        <v>14179</v>
      </c>
      <c r="J234" s="3">
        <v>0.32200000000000001</v>
      </c>
      <c r="K234" s="3">
        <v>4.9399999999999999E-2</v>
      </c>
      <c r="L234" s="38">
        <v>4.9399999999999999E-2</v>
      </c>
      <c r="AA234" s="6">
        <v>231</v>
      </c>
      <c r="AB234" s="2" t="s">
        <v>563</v>
      </c>
      <c r="AC234" s="2" t="s">
        <v>564</v>
      </c>
      <c r="AD234" s="2">
        <v>0.31</v>
      </c>
      <c r="AE234" s="2">
        <v>1.1499999999999999</v>
      </c>
      <c r="AF234" s="2">
        <v>4</v>
      </c>
      <c r="AG234" s="2">
        <v>1149</v>
      </c>
      <c r="AH234" s="2">
        <v>43</v>
      </c>
      <c r="AI234" s="2">
        <v>14179</v>
      </c>
      <c r="AJ234" s="3">
        <v>3.15E-2</v>
      </c>
      <c r="AK234" s="2">
        <v>0.94799999999999995</v>
      </c>
      <c r="AL234" s="139">
        <v>0.998</v>
      </c>
    </row>
    <row r="235" spans="1:38" x14ac:dyDescent="0.25">
      <c r="A235" s="6">
        <v>232</v>
      </c>
      <c r="B235" s="2" t="s">
        <v>553</v>
      </c>
      <c r="C235" s="2" t="s">
        <v>554</v>
      </c>
      <c r="D235" s="3">
        <v>9.2600000000000002E-2</v>
      </c>
      <c r="E235" s="2">
        <v>1.49</v>
      </c>
      <c r="F235" s="2">
        <v>5</v>
      </c>
      <c r="G235" s="2">
        <v>1908</v>
      </c>
      <c r="H235" s="2">
        <v>25</v>
      </c>
      <c r="I235" s="2">
        <v>14179</v>
      </c>
      <c r="J235" s="3">
        <v>7.9500000000000003E-4</v>
      </c>
      <c r="K235" s="3">
        <v>1</v>
      </c>
      <c r="L235" s="38">
        <v>1</v>
      </c>
      <c r="AA235" s="6">
        <v>232</v>
      </c>
      <c r="AB235" s="2" t="s">
        <v>291</v>
      </c>
      <c r="AC235" s="2" t="s">
        <v>292</v>
      </c>
      <c r="AD235" s="2">
        <v>0.315</v>
      </c>
      <c r="AE235" s="2">
        <v>1.19</v>
      </c>
      <c r="AF235" s="2">
        <v>5</v>
      </c>
      <c r="AG235" s="2">
        <v>1149</v>
      </c>
      <c r="AH235" s="2">
        <v>52</v>
      </c>
      <c r="AI235" s="2">
        <v>14179</v>
      </c>
      <c r="AJ235" s="3">
        <v>3.1300000000000001E-2</v>
      </c>
      <c r="AK235" s="2">
        <v>1</v>
      </c>
      <c r="AL235" s="139">
        <v>1</v>
      </c>
    </row>
    <row r="236" spans="1:38" x14ac:dyDescent="0.25">
      <c r="A236" s="6">
        <v>233</v>
      </c>
      <c r="B236" s="2" t="s">
        <v>555</v>
      </c>
      <c r="C236" s="2" t="s">
        <v>556</v>
      </c>
      <c r="D236" s="3">
        <v>9.3200000000000005E-2</v>
      </c>
      <c r="E236" s="2">
        <v>1.32</v>
      </c>
      <c r="F236" s="2">
        <v>29</v>
      </c>
      <c r="G236" s="2">
        <v>1908</v>
      </c>
      <c r="H236" s="2">
        <v>163</v>
      </c>
      <c r="I236" s="2">
        <v>14179</v>
      </c>
      <c r="J236" s="3">
        <v>4.4699999999999997E-2</v>
      </c>
      <c r="K236" s="3">
        <v>0.13500000000000001</v>
      </c>
      <c r="L236" s="38">
        <v>0.13500000000000001</v>
      </c>
      <c r="AA236" s="6">
        <v>233</v>
      </c>
      <c r="AB236" s="2" t="s">
        <v>1157</v>
      </c>
      <c r="AC236" s="2" t="s">
        <v>1158</v>
      </c>
      <c r="AD236" s="2">
        <v>0.317</v>
      </c>
      <c r="AE236" s="2">
        <v>2.57</v>
      </c>
      <c r="AF236" s="2">
        <v>5</v>
      </c>
      <c r="AG236" s="2">
        <v>1149</v>
      </c>
      <c r="AH236" s="2">
        <v>24</v>
      </c>
      <c r="AI236" s="2">
        <v>14179</v>
      </c>
      <c r="AJ236" s="3">
        <v>3.9800000000000002E-2</v>
      </c>
      <c r="AK236" s="2">
        <v>0.80100000000000005</v>
      </c>
      <c r="AL236" s="139">
        <v>1</v>
      </c>
    </row>
    <row r="237" spans="1:38" x14ac:dyDescent="0.25">
      <c r="A237" s="6">
        <v>234</v>
      </c>
      <c r="B237" s="2" t="s">
        <v>557</v>
      </c>
      <c r="C237" s="2" t="s">
        <v>558</v>
      </c>
      <c r="D237" s="3">
        <v>9.6500000000000002E-2</v>
      </c>
      <c r="E237" s="2">
        <v>1.86</v>
      </c>
      <c r="F237" s="2">
        <v>4</v>
      </c>
      <c r="G237" s="2">
        <v>1908</v>
      </c>
      <c r="H237" s="2">
        <v>16</v>
      </c>
      <c r="I237" s="2">
        <v>14179</v>
      </c>
      <c r="J237" s="3">
        <v>2.0500000000000002E-3</v>
      </c>
      <c r="K237" s="3">
        <v>0.439</v>
      </c>
      <c r="L237" s="38">
        <v>1</v>
      </c>
      <c r="AA237" s="6">
        <v>234</v>
      </c>
      <c r="AB237" s="2" t="s">
        <v>285</v>
      </c>
      <c r="AC237" s="2" t="s">
        <v>286</v>
      </c>
      <c r="AD237" s="2">
        <v>0.31900000000000001</v>
      </c>
      <c r="AE237" s="2">
        <v>1.67</v>
      </c>
      <c r="AF237" s="2">
        <v>13</v>
      </c>
      <c r="AG237" s="2">
        <v>1149</v>
      </c>
      <c r="AH237" s="2">
        <v>96</v>
      </c>
      <c r="AI237" s="2">
        <v>14179</v>
      </c>
      <c r="AJ237" s="3">
        <v>3.4500000000000003E-2</v>
      </c>
      <c r="AK237" s="2">
        <v>0.94399999999999995</v>
      </c>
      <c r="AL237" s="139">
        <v>1</v>
      </c>
    </row>
    <row r="238" spans="1:38" x14ac:dyDescent="0.25">
      <c r="A238" s="6">
        <v>235</v>
      </c>
      <c r="B238" s="2" t="s">
        <v>559</v>
      </c>
      <c r="C238" s="2" t="s">
        <v>560</v>
      </c>
      <c r="D238" s="3">
        <v>9.9500000000000005E-2</v>
      </c>
      <c r="E238" s="2">
        <v>1.29</v>
      </c>
      <c r="F238" s="2">
        <v>9</v>
      </c>
      <c r="G238" s="2">
        <v>1908</v>
      </c>
      <c r="H238" s="2">
        <v>52</v>
      </c>
      <c r="I238" s="2">
        <v>14179</v>
      </c>
      <c r="J238" s="3">
        <v>0.26</v>
      </c>
      <c r="K238" s="3">
        <v>1.12E-2</v>
      </c>
      <c r="L238" s="38">
        <v>0.33600000000000002</v>
      </c>
      <c r="AA238" s="6">
        <v>235</v>
      </c>
      <c r="AB238" s="2" t="s">
        <v>657</v>
      </c>
      <c r="AC238" s="2" t="s">
        <v>658</v>
      </c>
      <c r="AD238" s="2">
        <v>0.33200000000000002</v>
      </c>
      <c r="AE238" s="2">
        <v>2.4700000000000002</v>
      </c>
      <c r="AF238" s="2">
        <v>5</v>
      </c>
      <c r="AG238" s="2">
        <v>1149</v>
      </c>
      <c r="AH238" s="2">
        <v>25</v>
      </c>
      <c r="AI238" s="2">
        <v>14179</v>
      </c>
      <c r="AJ238" s="3">
        <v>4.7199999999999999E-2</v>
      </c>
      <c r="AK238" s="2">
        <v>0.77500000000000002</v>
      </c>
      <c r="AL238" s="139">
        <v>1</v>
      </c>
    </row>
    <row r="239" spans="1:38" x14ac:dyDescent="0.25">
      <c r="A239" s="6">
        <v>236</v>
      </c>
      <c r="B239" s="2" t="s">
        <v>561</v>
      </c>
      <c r="C239" s="2" t="s">
        <v>562</v>
      </c>
      <c r="D239" s="3">
        <v>9.9699999999999997E-2</v>
      </c>
      <c r="E239" s="2">
        <v>2.48</v>
      </c>
      <c r="F239" s="2">
        <v>10</v>
      </c>
      <c r="G239" s="2">
        <v>1908</v>
      </c>
      <c r="H239" s="2">
        <v>30</v>
      </c>
      <c r="I239" s="2">
        <v>14179</v>
      </c>
      <c r="J239" s="3">
        <v>7.3699999999999998E-3</v>
      </c>
      <c r="K239" s="3">
        <v>0.13500000000000001</v>
      </c>
      <c r="L239" s="38">
        <v>1</v>
      </c>
      <c r="AA239" s="6">
        <v>236</v>
      </c>
      <c r="AB239" s="2" t="s">
        <v>1159</v>
      </c>
      <c r="AC239" s="2" t="s">
        <v>1160</v>
      </c>
      <c r="AD239" s="2">
        <v>0.33700000000000002</v>
      </c>
      <c r="AE239" s="2">
        <v>2.1800000000000002</v>
      </c>
      <c r="AF239" s="2">
        <v>6</v>
      </c>
      <c r="AG239" s="2">
        <v>1149</v>
      </c>
      <c r="AH239" s="2">
        <v>34</v>
      </c>
      <c r="AI239" s="2">
        <v>14179</v>
      </c>
      <c r="AJ239" s="3">
        <v>3.8699999999999998E-2</v>
      </c>
      <c r="AK239" s="2">
        <v>0.98699999999999999</v>
      </c>
      <c r="AL239" s="139">
        <v>1</v>
      </c>
    </row>
    <row r="240" spans="1:38" x14ac:dyDescent="0.25">
      <c r="A240" s="6">
        <v>237</v>
      </c>
      <c r="B240" s="2" t="s">
        <v>563</v>
      </c>
      <c r="C240" s="2" t="s">
        <v>564</v>
      </c>
      <c r="D240" s="3">
        <v>9.9900000000000003E-2</v>
      </c>
      <c r="E240" s="2">
        <v>1.73</v>
      </c>
      <c r="F240" s="2">
        <v>10</v>
      </c>
      <c r="G240" s="2">
        <v>1908</v>
      </c>
      <c r="H240" s="2">
        <v>43</v>
      </c>
      <c r="I240" s="2">
        <v>14179</v>
      </c>
      <c r="J240" s="3">
        <v>3.9699999999999996E-3</v>
      </c>
      <c r="K240" s="3">
        <v>0.251</v>
      </c>
      <c r="L240" s="38">
        <v>1</v>
      </c>
      <c r="AA240" s="6">
        <v>237</v>
      </c>
      <c r="AB240" s="2" t="s">
        <v>319</v>
      </c>
      <c r="AC240" s="2" t="s">
        <v>320</v>
      </c>
      <c r="AD240" s="2">
        <v>0.33900000000000002</v>
      </c>
      <c r="AE240" s="2">
        <v>2.4700000000000002</v>
      </c>
      <c r="AF240" s="2">
        <v>4</v>
      </c>
      <c r="AG240" s="2">
        <v>1149</v>
      </c>
      <c r="AH240" s="2">
        <v>20</v>
      </c>
      <c r="AI240" s="2">
        <v>14179</v>
      </c>
      <c r="AJ240" s="3">
        <v>4.48E-2</v>
      </c>
      <c r="AK240" s="2">
        <v>0.86899999999999999</v>
      </c>
      <c r="AL240" s="139">
        <v>1</v>
      </c>
    </row>
    <row r="241" spans="1:38" x14ac:dyDescent="0.25">
      <c r="A241" s="6">
        <v>238</v>
      </c>
      <c r="B241" s="2" t="s">
        <v>565</v>
      </c>
      <c r="C241" s="2" t="s">
        <v>566</v>
      </c>
      <c r="D241" s="3">
        <v>0.10100000000000001</v>
      </c>
      <c r="E241" s="2">
        <v>1.44</v>
      </c>
      <c r="F241" s="2">
        <v>6</v>
      </c>
      <c r="G241" s="2">
        <v>1908</v>
      </c>
      <c r="H241" s="2">
        <v>31</v>
      </c>
      <c r="I241" s="2">
        <v>14179</v>
      </c>
      <c r="J241" s="3">
        <v>0.42599999999999999</v>
      </c>
      <c r="K241" s="3">
        <v>4.9399999999999999E-2</v>
      </c>
      <c r="L241" s="38">
        <v>4.9399999999999999E-2</v>
      </c>
      <c r="AA241" s="6">
        <v>238</v>
      </c>
      <c r="AB241" s="2" t="s">
        <v>1161</v>
      </c>
      <c r="AC241" s="2" t="s">
        <v>1162</v>
      </c>
      <c r="AD241" s="2">
        <v>0.34399999999999997</v>
      </c>
      <c r="AE241" s="2">
        <v>1.37</v>
      </c>
      <c r="AF241" s="2">
        <v>2</v>
      </c>
      <c r="AG241" s="2">
        <v>1149</v>
      </c>
      <c r="AH241" s="2">
        <v>18</v>
      </c>
      <c r="AI241" s="2">
        <v>14179</v>
      </c>
      <c r="AJ241" s="3">
        <v>4.1099999999999998E-2</v>
      </c>
      <c r="AK241" s="2">
        <v>0.99099999999999999</v>
      </c>
      <c r="AL241" s="139">
        <v>1</v>
      </c>
    </row>
    <row r="242" spans="1:38" ht="15" thickBot="1" x14ac:dyDescent="0.3">
      <c r="A242" s="6">
        <v>239</v>
      </c>
      <c r="B242" s="2" t="s">
        <v>567</v>
      </c>
      <c r="C242" s="2" t="s">
        <v>568</v>
      </c>
      <c r="D242" s="3">
        <v>0.10199999999999999</v>
      </c>
      <c r="E242" s="2">
        <v>1.86</v>
      </c>
      <c r="F242" s="2">
        <v>5</v>
      </c>
      <c r="G242" s="2">
        <v>1908</v>
      </c>
      <c r="H242" s="2">
        <v>20</v>
      </c>
      <c r="I242" s="2">
        <v>14179</v>
      </c>
      <c r="J242" s="3">
        <v>1.7600000000000001E-2</v>
      </c>
      <c r="K242" s="3">
        <v>5.9900000000000002E-2</v>
      </c>
      <c r="L242" s="38">
        <v>1</v>
      </c>
      <c r="AA242" s="7">
        <v>239</v>
      </c>
      <c r="AB242" s="8" t="s">
        <v>1163</v>
      </c>
      <c r="AC242" s="8" t="s">
        <v>1164</v>
      </c>
      <c r="AD242" s="8">
        <v>0.35</v>
      </c>
      <c r="AE242" s="8">
        <v>4.1100000000000003</v>
      </c>
      <c r="AF242" s="8">
        <v>5</v>
      </c>
      <c r="AG242" s="8">
        <v>1149</v>
      </c>
      <c r="AH242" s="8">
        <v>15</v>
      </c>
      <c r="AI242" s="8">
        <v>14179</v>
      </c>
      <c r="AJ242" s="9">
        <v>4.7199999999999999E-2</v>
      </c>
      <c r="AK242" s="8">
        <v>0.92800000000000005</v>
      </c>
      <c r="AL242" s="140">
        <v>0.97799999999999998</v>
      </c>
    </row>
    <row r="243" spans="1:38" x14ac:dyDescent="0.25">
      <c r="A243" s="6">
        <v>240</v>
      </c>
      <c r="B243" s="2" t="s">
        <v>569</v>
      </c>
      <c r="C243" s="2" t="s">
        <v>570</v>
      </c>
      <c r="D243" s="3">
        <v>0.104</v>
      </c>
      <c r="E243" s="2">
        <v>1.67</v>
      </c>
      <c r="F243" s="2">
        <v>9</v>
      </c>
      <c r="G243" s="2">
        <v>1908</v>
      </c>
      <c r="H243" s="2">
        <v>40</v>
      </c>
      <c r="I243" s="2">
        <v>14179</v>
      </c>
      <c r="J243" s="3">
        <v>3.2399999999999998E-3</v>
      </c>
      <c r="K243" s="3">
        <v>0.35199999999999998</v>
      </c>
      <c r="L243" s="38">
        <v>1</v>
      </c>
    </row>
    <row r="244" spans="1:38" x14ac:dyDescent="0.25">
      <c r="A244" s="6">
        <v>241</v>
      </c>
      <c r="B244" s="2" t="s">
        <v>571</v>
      </c>
      <c r="C244" s="2" t="s">
        <v>572</v>
      </c>
      <c r="D244" s="3">
        <v>0.105</v>
      </c>
      <c r="E244" s="2">
        <v>1.1100000000000001</v>
      </c>
      <c r="F244" s="2">
        <v>3</v>
      </c>
      <c r="G244" s="2">
        <v>1908</v>
      </c>
      <c r="H244" s="2">
        <v>20</v>
      </c>
      <c r="I244" s="2">
        <v>14179</v>
      </c>
      <c r="J244" s="3">
        <v>0.47099999999999997</v>
      </c>
      <c r="K244" s="3">
        <v>4.9399999999999999E-2</v>
      </c>
      <c r="L244" s="38">
        <v>4.9399999999999999E-2</v>
      </c>
    </row>
    <row r="245" spans="1:38" x14ac:dyDescent="0.25">
      <c r="A245" s="6">
        <v>242</v>
      </c>
      <c r="B245" s="2" t="s">
        <v>573</v>
      </c>
      <c r="C245" s="2" t="s">
        <v>574</v>
      </c>
      <c r="D245" s="3">
        <v>0.106</v>
      </c>
      <c r="E245" s="2">
        <v>1.18</v>
      </c>
      <c r="F245" s="2">
        <v>10</v>
      </c>
      <c r="G245" s="2">
        <v>1908</v>
      </c>
      <c r="H245" s="2">
        <v>63</v>
      </c>
      <c r="I245" s="2">
        <v>14179</v>
      </c>
      <c r="J245" s="3">
        <v>2.2899999999999999E-3</v>
      </c>
      <c r="K245" s="3">
        <v>0.51500000000000001</v>
      </c>
      <c r="L245" s="38">
        <v>1</v>
      </c>
    </row>
    <row r="246" spans="1:38" x14ac:dyDescent="0.25">
      <c r="A246" s="6">
        <v>243</v>
      </c>
      <c r="B246" s="2" t="s">
        <v>575</v>
      </c>
      <c r="C246" s="2" t="s">
        <v>576</v>
      </c>
      <c r="D246" s="3">
        <v>0.108</v>
      </c>
      <c r="E246" s="2">
        <v>1.19</v>
      </c>
      <c r="F246" s="2">
        <v>4</v>
      </c>
      <c r="G246" s="2">
        <v>1908</v>
      </c>
      <c r="H246" s="2">
        <v>25</v>
      </c>
      <c r="I246" s="2">
        <v>14179</v>
      </c>
      <c r="J246" s="3">
        <v>1.41E-3</v>
      </c>
      <c r="K246" s="3">
        <v>0.88600000000000001</v>
      </c>
      <c r="L246" s="38">
        <v>1</v>
      </c>
    </row>
    <row r="247" spans="1:38" x14ac:dyDescent="0.25">
      <c r="A247" s="6">
        <v>244</v>
      </c>
      <c r="B247" s="2" t="s">
        <v>577</v>
      </c>
      <c r="C247" s="2" t="s">
        <v>578</v>
      </c>
      <c r="D247" s="3">
        <v>0.108</v>
      </c>
      <c r="E247" s="2">
        <v>1.98</v>
      </c>
      <c r="F247" s="2">
        <v>8</v>
      </c>
      <c r="G247" s="2">
        <v>1908</v>
      </c>
      <c r="H247" s="2">
        <v>30</v>
      </c>
      <c r="I247" s="2">
        <v>14179</v>
      </c>
      <c r="J247" s="3">
        <v>5.0499999999999998E-3</v>
      </c>
      <c r="K247" s="3">
        <v>0.251</v>
      </c>
      <c r="L247" s="38">
        <v>1</v>
      </c>
    </row>
    <row r="248" spans="1:38" x14ac:dyDescent="0.25">
      <c r="A248" s="6">
        <v>245</v>
      </c>
      <c r="B248" s="2" t="s">
        <v>579</v>
      </c>
      <c r="C248" s="2" t="s">
        <v>580</v>
      </c>
      <c r="D248" s="3">
        <v>0.109</v>
      </c>
      <c r="E248" s="2">
        <v>1.98</v>
      </c>
      <c r="F248" s="2">
        <v>4</v>
      </c>
      <c r="G248" s="2">
        <v>1908</v>
      </c>
      <c r="H248" s="2">
        <v>15</v>
      </c>
      <c r="I248" s="2">
        <v>14179</v>
      </c>
      <c r="J248" s="3">
        <v>0.13200000000000001</v>
      </c>
      <c r="K248" s="3">
        <v>1.41E-2</v>
      </c>
      <c r="L248" s="38">
        <v>0.68600000000000005</v>
      </c>
    </row>
    <row r="249" spans="1:38" x14ac:dyDescent="0.25">
      <c r="A249" s="6">
        <v>246</v>
      </c>
      <c r="B249" s="2" t="s">
        <v>581</v>
      </c>
      <c r="C249" s="2" t="s">
        <v>582</v>
      </c>
      <c r="D249" s="3">
        <v>0.109</v>
      </c>
      <c r="E249" s="2">
        <v>2.23</v>
      </c>
      <c r="F249" s="2">
        <v>9</v>
      </c>
      <c r="G249" s="2">
        <v>1908</v>
      </c>
      <c r="H249" s="2">
        <v>30</v>
      </c>
      <c r="I249" s="2">
        <v>14179</v>
      </c>
      <c r="J249" s="3">
        <v>1.43E-2</v>
      </c>
      <c r="K249" s="3">
        <v>9.01E-2</v>
      </c>
      <c r="L249" s="38">
        <v>1</v>
      </c>
    </row>
    <row r="250" spans="1:38" x14ac:dyDescent="0.25">
      <c r="A250" s="6">
        <v>247</v>
      </c>
      <c r="B250" s="2" t="s">
        <v>583</v>
      </c>
      <c r="C250" s="2" t="s">
        <v>584</v>
      </c>
      <c r="D250" s="3">
        <v>0.109</v>
      </c>
      <c r="E250" s="2">
        <v>1.24</v>
      </c>
      <c r="F250" s="2">
        <v>10</v>
      </c>
      <c r="G250" s="2">
        <v>1908</v>
      </c>
      <c r="H250" s="2">
        <v>60</v>
      </c>
      <c r="I250" s="2">
        <v>14179</v>
      </c>
      <c r="J250" s="3">
        <v>2.96E-3</v>
      </c>
      <c r="K250" s="3">
        <v>0.439</v>
      </c>
      <c r="L250" s="38">
        <v>1</v>
      </c>
    </row>
    <row r="251" spans="1:38" x14ac:dyDescent="0.25">
      <c r="A251" s="6">
        <v>248</v>
      </c>
      <c r="B251" s="2" t="s">
        <v>585</v>
      </c>
      <c r="C251" s="2" t="s">
        <v>586</v>
      </c>
      <c r="D251" s="3">
        <v>0.109</v>
      </c>
      <c r="E251" s="2">
        <v>1.33</v>
      </c>
      <c r="F251" s="2">
        <v>5</v>
      </c>
      <c r="G251" s="2">
        <v>1908</v>
      </c>
      <c r="H251" s="2">
        <v>28</v>
      </c>
      <c r="I251" s="2">
        <v>14179</v>
      </c>
      <c r="J251" s="3">
        <v>0.28000000000000003</v>
      </c>
      <c r="K251" s="3">
        <v>8.9099999999999995E-3</v>
      </c>
      <c r="L251" s="38">
        <v>0.52400000000000002</v>
      </c>
    </row>
    <row r="252" spans="1:38" x14ac:dyDescent="0.25">
      <c r="A252" s="6">
        <v>249</v>
      </c>
      <c r="B252" s="2" t="s">
        <v>587</v>
      </c>
      <c r="C252" s="2" t="s">
        <v>588</v>
      </c>
      <c r="D252" s="3">
        <v>0.11</v>
      </c>
      <c r="E252" s="2">
        <v>1.97</v>
      </c>
      <c r="F252" s="2">
        <v>13</v>
      </c>
      <c r="G252" s="2">
        <v>1908</v>
      </c>
      <c r="H252" s="2">
        <v>49</v>
      </c>
      <c r="I252" s="2">
        <v>14179</v>
      </c>
      <c r="J252" s="3">
        <v>1.92E-3</v>
      </c>
      <c r="K252" s="3">
        <v>0.68500000000000005</v>
      </c>
      <c r="L252" s="38">
        <v>1</v>
      </c>
    </row>
    <row r="253" spans="1:38" x14ac:dyDescent="0.25">
      <c r="A253" s="6">
        <v>250</v>
      </c>
      <c r="B253" s="2" t="s">
        <v>589</v>
      </c>
      <c r="C253" s="2" t="s">
        <v>590</v>
      </c>
      <c r="D253" s="3">
        <v>0.11</v>
      </c>
      <c r="E253" s="2">
        <v>2.02</v>
      </c>
      <c r="F253" s="2">
        <v>19</v>
      </c>
      <c r="G253" s="2">
        <v>1908</v>
      </c>
      <c r="H253" s="2">
        <v>70</v>
      </c>
      <c r="I253" s="2">
        <v>14179</v>
      </c>
      <c r="J253" s="3">
        <v>9.9500000000000005E-3</v>
      </c>
      <c r="K253" s="3">
        <v>0.13500000000000001</v>
      </c>
      <c r="L253" s="38">
        <v>1</v>
      </c>
    </row>
    <row r="254" spans="1:38" x14ac:dyDescent="0.25">
      <c r="A254" s="6">
        <v>251</v>
      </c>
      <c r="B254" s="2" t="s">
        <v>591</v>
      </c>
      <c r="C254" s="2" t="s">
        <v>592</v>
      </c>
      <c r="D254" s="3">
        <v>0.11</v>
      </c>
      <c r="E254" s="2">
        <v>2.23</v>
      </c>
      <c r="F254" s="2">
        <v>6</v>
      </c>
      <c r="G254" s="2">
        <v>1908</v>
      </c>
      <c r="H254" s="2">
        <v>20</v>
      </c>
      <c r="I254" s="2">
        <v>14179</v>
      </c>
      <c r="J254" s="3">
        <v>1.32E-2</v>
      </c>
      <c r="K254" s="3">
        <v>0.10100000000000001</v>
      </c>
      <c r="L254" s="38">
        <v>1</v>
      </c>
    </row>
    <row r="255" spans="1:38" x14ac:dyDescent="0.25">
      <c r="A255" s="6">
        <v>252</v>
      </c>
      <c r="B255" s="2" t="s">
        <v>593</v>
      </c>
      <c r="C255" s="2" t="s">
        <v>594</v>
      </c>
      <c r="D255" s="3">
        <v>0.111</v>
      </c>
      <c r="E255" s="2">
        <v>2.42</v>
      </c>
      <c r="F255" s="2">
        <v>13</v>
      </c>
      <c r="G255" s="2">
        <v>1908</v>
      </c>
      <c r="H255" s="2">
        <v>40</v>
      </c>
      <c r="I255" s="2">
        <v>14179</v>
      </c>
      <c r="J255" s="3">
        <v>1.6000000000000001E-3</v>
      </c>
      <c r="K255" s="3">
        <v>0.84699999999999998</v>
      </c>
      <c r="L255" s="38">
        <v>1</v>
      </c>
    </row>
    <row r="256" spans="1:38" x14ac:dyDescent="0.25">
      <c r="A256" s="6">
        <v>253</v>
      </c>
      <c r="B256" s="2" t="s">
        <v>595</v>
      </c>
      <c r="C256" s="2" t="s">
        <v>596</v>
      </c>
      <c r="D256" s="3">
        <v>0.111</v>
      </c>
      <c r="E256" s="2">
        <v>2.17</v>
      </c>
      <c r="F256" s="2">
        <v>7</v>
      </c>
      <c r="G256" s="2">
        <v>1908</v>
      </c>
      <c r="H256" s="2">
        <v>24</v>
      </c>
      <c r="I256" s="2">
        <v>14179</v>
      </c>
      <c r="J256" s="3">
        <v>1.9400000000000001E-3</v>
      </c>
      <c r="K256" s="3">
        <v>0.83599999999999997</v>
      </c>
      <c r="L256" s="38">
        <v>0.83599999999999997</v>
      </c>
    </row>
    <row r="257" spans="1:12" x14ac:dyDescent="0.25">
      <c r="A257" s="6">
        <v>254</v>
      </c>
      <c r="B257" s="2" t="s">
        <v>597</v>
      </c>
      <c r="C257" s="2" t="s">
        <v>598</v>
      </c>
      <c r="D257" s="3">
        <v>0.11799999999999999</v>
      </c>
      <c r="E257" s="2">
        <v>1.1000000000000001</v>
      </c>
      <c r="F257" s="2">
        <v>4</v>
      </c>
      <c r="G257" s="2">
        <v>1908</v>
      </c>
      <c r="H257" s="2">
        <v>27</v>
      </c>
      <c r="I257" s="2">
        <v>14179</v>
      </c>
      <c r="J257" s="3">
        <v>0.502</v>
      </c>
      <c r="K257" s="3">
        <v>3.2499999999999999E-3</v>
      </c>
      <c r="L257" s="38">
        <v>1</v>
      </c>
    </row>
    <row r="258" spans="1:12" x14ac:dyDescent="0.25">
      <c r="A258" s="6">
        <v>255</v>
      </c>
      <c r="B258" s="2" t="s">
        <v>599</v>
      </c>
      <c r="C258" s="2" t="s">
        <v>600</v>
      </c>
      <c r="D258" s="3">
        <v>0.12</v>
      </c>
      <c r="E258" s="2">
        <v>1.06</v>
      </c>
      <c r="F258" s="2">
        <v>5</v>
      </c>
      <c r="G258" s="2">
        <v>1908</v>
      </c>
      <c r="H258" s="2">
        <v>35</v>
      </c>
      <c r="I258" s="2">
        <v>14179</v>
      </c>
      <c r="J258" s="3">
        <v>1.26E-2</v>
      </c>
      <c r="K258" s="3">
        <v>0.13700000000000001</v>
      </c>
      <c r="L258" s="38">
        <v>1</v>
      </c>
    </row>
    <row r="259" spans="1:12" x14ac:dyDescent="0.25">
      <c r="A259" s="6">
        <v>256</v>
      </c>
      <c r="B259" s="2" t="s">
        <v>601</v>
      </c>
      <c r="C259" s="2" t="s">
        <v>602</v>
      </c>
      <c r="D259" s="3">
        <v>0.12</v>
      </c>
      <c r="E259" s="2">
        <v>1.49</v>
      </c>
      <c r="F259" s="2">
        <v>3</v>
      </c>
      <c r="G259" s="2">
        <v>1908</v>
      </c>
      <c r="H259" s="2">
        <v>15</v>
      </c>
      <c r="I259" s="2">
        <v>14179</v>
      </c>
      <c r="J259" s="3">
        <v>2.5300000000000001E-3</v>
      </c>
      <c r="K259" s="3">
        <v>0.68500000000000005</v>
      </c>
      <c r="L259" s="38">
        <v>1</v>
      </c>
    </row>
    <row r="260" spans="1:12" x14ac:dyDescent="0.25">
      <c r="A260" s="6">
        <v>257</v>
      </c>
      <c r="B260" s="2" t="s">
        <v>603</v>
      </c>
      <c r="C260" s="2" t="s">
        <v>604</v>
      </c>
      <c r="D260" s="3">
        <v>0.12</v>
      </c>
      <c r="E260" s="2">
        <v>2.97</v>
      </c>
      <c r="F260" s="2">
        <v>10</v>
      </c>
      <c r="G260" s="2">
        <v>1908</v>
      </c>
      <c r="H260" s="2">
        <v>25</v>
      </c>
      <c r="I260" s="2">
        <v>14179</v>
      </c>
      <c r="J260" s="3">
        <v>1.81E-3</v>
      </c>
      <c r="K260" s="3">
        <v>0.95899999999999996</v>
      </c>
      <c r="L260" s="38">
        <v>1</v>
      </c>
    </row>
    <row r="261" spans="1:12" x14ac:dyDescent="0.25">
      <c r="A261" s="6">
        <v>258</v>
      </c>
      <c r="B261" s="2" t="s">
        <v>605</v>
      </c>
      <c r="C261" s="2" t="s">
        <v>606</v>
      </c>
      <c r="D261" s="3">
        <v>0.121</v>
      </c>
      <c r="E261" s="2">
        <v>2.2000000000000002</v>
      </c>
      <c r="F261" s="2">
        <v>8</v>
      </c>
      <c r="G261" s="2">
        <v>1908</v>
      </c>
      <c r="H261" s="2">
        <v>27</v>
      </c>
      <c r="I261" s="2">
        <v>14179</v>
      </c>
      <c r="J261" s="3">
        <v>2.2100000000000002E-2</v>
      </c>
      <c r="K261" s="3">
        <v>8.0799999999999997E-2</v>
      </c>
      <c r="L261" s="38">
        <v>1</v>
      </c>
    </row>
    <row r="262" spans="1:12" x14ac:dyDescent="0.25">
      <c r="A262" s="6">
        <v>259</v>
      </c>
      <c r="B262" s="2" t="s">
        <v>607</v>
      </c>
      <c r="C262" s="2" t="s">
        <v>608</v>
      </c>
      <c r="D262" s="3">
        <v>0.122</v>
      </c>
      <c r="E262" s="2">
        <v>1.71</v>
      </c>
      <c r="F262" s="2">
        <v>12</v>
      </c>
      <c r="G262" s="2">
        <v>1908</v>
      </c>
      <c r="H262" s="2">
        <v>52</v>
      </c>
      <c r="I262" s="2">
        <v>14179</v>
      </c>
      <c r="J262" s="3">
        <v>0.20799999999999999</v>
      </c>
      <c r="K262" s="3">
        <v>8.7600000000000004E-3</v>
      </c>
      <c r="L262" s="38">
        <v>1</v>
      </c>
    </row>
    <row r="263" spans="1:12" x14ac:dyDescent="0.25">
      <c r="A263" s="6">
        <v>260</v>
      </c>
      <c r="B263" s="2" t="s">
        <v>609</v>
      </c>
      <c r="C263" s="2" t="s">
        <v>610</v>
      </c>
      <c r="D263" s="3">
        <v>0.123</v>
      </c>
      <c r="E263" s="2">
        <v>2.74</v>
      </c>
      <c r="F263" s="2">
        <v>7</v>
      </c>
      <c r="G263" s="2">
        <v>1908</v>
      </c>
      <c r="H263" s="2">
        <v>19</v>
      </c>
      <c r="I263" s="2">
        <v>14179</v>
      </c>
      <c r="J263" s="3">
        <v>7.6800000000000002E-3</v>
      </c>
      <c r="K263" s="3">
        <v>0.24199999999999999</v>
      </c>
      <c r="L263" s="38">
        <v>1</v>
      </c>
    </row>
    <row r="264" spans="1:12" x14ac:dyDescent="0.25">
      <c r="A264" s="6">
        <v>261</v>
      </c>
      <c r="B264" s="2" t="s">
        <v>611</v>
      </c>
      <c r="C264" s="2" t="s">
        <v>612</v>
      </c>
      <c r="D264" s="3">
        <v>0.123</v>
      </c>
      <c r="E264" s="2">
        <v>1.18</v>
      </c>
      <c r="F264" s="2">
        <v>10</v>
      </c>
      <c r="G264" s="2">
        <v>1908</v>
      </c>
      <c r="H264" s="2">
        <v>63</v>
      </c>
      <c r="I264" s="2">
        <v>14179</v>
      </c>
      <c r="J264" s="3">
        <v>1.43E-2</v>
      </c>
      <c r="K264" s="3">
        <v>0.16500000000000001</v>
      </c>
      <c r="L264" s="38">
        <v>0.79600000000000004</v>
      </c>
    </row>
    <row r="265" spans="1:12" x14ac:dyDescent="0.25">
      <c r="A265" s="6">
        <v>262</v>
      </c>
      <c r="B265" s="2" t="s">
        <v>613</v>
      </c>
      <c r="C265" s="2" t="s">
        <v>614</v>
      </c>
      <c r="D265" s="3">
        <v>0.124</v>
      </c>
      <c r="E265" s="2">
        <v>3.5</v>
      </c>
      <c r="F265" s="2">
        <v>8</v>
      </c>
      <c r="G265" s="2">
        <v>1908</v>
      </c>
      <c r="H265" s="2">
        <v>17</v>
      </c>
      <c r="I265" s="2">
        <v>14179</v>
      </c>
      <c r="J265" s="3">
        <v>1.9599999999999999E-3</v>
      </c>
      <c r="K265" s="3">
        <v>0.97099999999999997</v>
      </c>
      <c r="L265" s="38">
        <v>1</v>
      </c>
    </row>
    <row r="266" spans="1:12" x14ac:dyDescent="0.25">
      <c r="A266" s="6">
        <v>263</v>
      </c>
      <c r="B266" s="2" t="s">
        <v>615</v>
      </c>
      <c r="C266" s="2" t="s">
        <v>616</v>
      </c>
      <c r="D266" s="3">
        <v>0.128</v>
      </c>
      <c r="E266" s="2">
        <v>1.07</v>
      </c>
      <c r="F266" s="2">
        <v>18</v>
      </c>
      <c r="G266" s="2">
        <v>1908</v>
      </c>
      <c r="H266" s="2">
        <v>125</v>
      </c>
      <c r="I266" s="2">
        <v>14179</v>
      </c>
      <c r="J266" s="3">
        <v>0.47299999999999998</v>
      </c>
      <c r="K266" s="3">
        <v>2.6200000000000001E-2</v>
      </c>
      <c r="L266" s="38">
        <v>0.16900000000000001</v>
      </c>
    </row>
    <row r="267" spans="1:12" x14ac:dyDescent="0.25">
      <c r="A267" s="6">
        <v>264</v>
      </c>
      <c r="B267" s="2" t="s">
        <v>617</v>
      </c>
      <c r="C267" s="2" t="s">
        <v>618</v>
      </c>
      <c r="D267" s="3">
        <v>0.128</v>
      </c>
      <c r="E267" s="2">
        <v>2.7</v>
      </c>
      <c r="F267" s="2">
        <v>8</v>
      </c>
      <c r="G267" s="2">
        <v>1908</v>
      </c>
      <c r="H267" s="2">
        <v>22</v>
      </c>
      <c r="I267" s="2">
        <v>14179</v>
      </c>
      <c r="J267" s="3">
        <v>6.2300000000000003E-3</v>
      </c>
      <c r="K267" s="3">
        <v>0.33800000000000002</v>
      </c>
      <c r="L267" s="38">
        <v>1</v>
      </c>
    </row>
    <row r="268" spans="1:12" x14ac:dyDescent="0.25">
      <c r="A268" s="6">
        <v>265</v>
      </c>
      <c r="B268" s="2" t="s">
        <v>619</v>
      </c>
      <c r="C268" s="2" t="s">
        <v>620</v>
      </c>
      <c r="D268" s="3">
        <v>0.128</v>
      </c>
      <c r="E268" s="2">
        <v>1.86</v>
      </c>
      <c r="F268" s="2">
        <v>4</v>
      </c>
      <c r="G268" s="2">
        <v>1908</v>
      </c>
      <c r="H268" s="2">
        <v>16</v>
      </c>
      <c r="I268" s="2">
        <v>14179</v>
      </c>
      <c r="J268" s="3">
        <v>3.5200000000000002E-2</v>
      </c>
      <c r="K268" s="3">
        <v>0.12</v>
      </c>
      <c r="L268" s="38">
        <v>0.504</v>
      </c>
    </row>
    <row r="269" spans="1:12" x14ac:dyDescent="0.25">
      <c r="A269" s="6">
        <v>266</v>
      </c>
      <c r="B269" s="2" t="s">
        <v>621</v>
      </c>
      <c r="C269" s="2" t="s">
        <v>622</v>
      </c>
      <c r="D269" s="3">
        <v>0.13100000000000001</v>
      </c>
      <c r="E269" s="2">
        <v>2.12</v>
      </c>
      <c r="F269" s="2">
        <v>8</v>
      </c>
      <c r="G269" s="2">
        <v>1908</v>
      </c>
      <c r="H269" s="2">
        <v>28</v>
      </c>
      <c r="I269" s="2">
        <v>14179</v>
      </c>
      <c r="J269" s="3">
        <v>6.3699999999999998E-3</v>
      </c>
      <c r="K269" s="3">
        <v>0.35</v>
      </c>
      <c r="L269" s="38">
        <v>1</v>
      </c>
    </row>
    <row r="270" spans="1:12" x14ac:dyDescent="0.25">
      <c r="A270" s="6">
        <v>267</v>
      </c>
      <c r="B270" s="2" t="s">
        <v>623</v>
      </c>
      <c r="C270" s="2" t="s">
        <v>624</v>
      </c>
      <c r="D270" s="3">
        <v>0.13100000000000001</v>
      </c>
      <c r="E270" s="2">
        <v>1.39</v>
      </c>
      <c r="F270" s="2">
        <v>3</v>
      </c>
      <c r="G270" s="2">
        <v>1908</v>
      </c>
      <c r="H270" s="2">
        <v>16</v>
      </c>
      <c r="I270" s="2">
        <v>14179</v>
      </c>
      <c r="J270" s="3">
        <v>5.3800000000000001E-2</v>
      </c>
      <c r="K270" s="3">
        <v>4.1700000000000001E-2</v>
      </c>
      <c r="L270" s="38">
        <v>1</v>
      </c>
    </row>
    <row r="271" spans="1:12" x14ac:dyDescent="0.25">
      <c r="A271" s="6">
        <v>268</v>
      </c>
      <c r="B271" s="2" t="s">
        <v>625</v>
      </c>
      <c r="C271" s="2" t="s">
        <v>626</v>
      </c>
      <c r="D271" s="3">
        <v>0.13100000000000001</v>
      </c>
      <c r="E271" s="2">
        <v>1.86</v>
      </c>
      <c r="F271" s="2">
        <v>6</v>
      </c>
      <c r="G271" s="2">
        <v>1908</v>
      </c>
      <c r="H271" s="2">
        <v>24</v>
      </c>
      <c r="I271" s="2">
        <v>14179</v>
      </c>
      <c r="J271" s="3">
        <v>1.01E-2</v>
      </c>
      <c r="K271" s="3">
        <v>0.47499999999999998</v>
      </c>
      <c r="L271" s="38">
        <v>0.47099999999999997</v>
      </c>
    </row>
    <row r="272" spans="1:12" x14ac:dyDescent="0.25">
      <c r="A272" s="6">
        <v>269</v>
      </c>
      <c r="B272" s="2" t="s">
        <v>627</v>
      </c>
      <c r="C272" s="2" t="s">
        <v>628</v>
      </c>
      <c r="D272" s="3">
        <v>0.13300000000000001</v>
      </c>
      <c r="E272" s="2">
        <v>1.73</v>
      </c>
      <c r="F272" s="2">
        <v>14</v>
      </c>
      <c r="G272" s="2">
        <v>1908</v>
      </c>
      <c r="H272" s="2">
        <v>60</v>
      </c>
      <c r="I272" s="2">
        <v>14179</v>
      </c>
      <c r="J272" s="3">
        <v>2.58E-2</v>
      </c>
      <c r="K272" s="3">
        <v>9.01E-2</v>
      </c>
      <c r="L272" s="38">
        <v>1</v>
      </c>
    </row>
    <row r="273" spans="1:12" x14ac:dyDescent="0.25">
      <c r="A273" s="6">
        <v>270</v>
      </c>
      <c r="B273" s="2" t="s">
        <v>629</v>
      </c>
      <c r="C273" s="2" t="s">
        <v>630</v>
      </c>
      <c r="D273" s="3">
        <v>0.13600000000000001</v>
      </c>
      <c r="E273" s="2">
        <v>2.89</v>
      </c>
      <c r="F273" s="2">
        <v>7</v>
      </c>
      <c r="G273" s="2">
        <v>1908</v>
      </c>
      <c r="H273" s="2">
        <v>18</v>
      </c>
      <c r="I273" s="2">
        <v>14179</v>
      </c>
      <c r="J273" s="3">
        <v>2.97E-3</v>
      </c>
      <c r="K273" s="3">
        <v>0.84699999999999998</v>
      </c>
      <c r="L273" s="38">
        <v>1</v>
      </c>
    </row>
    <row r="274" spans="1:12" x14ac:dyDescent="0.25">
      <c r="A274" s="6">
        <v>271</v>
      </c>
      <c r="B274" s="2" t="s">
        <v>631</v>
      </c>
      <c r="C274" s="2" t="s">
        <v>632</v>
      </c>
      <c r="D274" s="3">
        <v>0.13600000000000001</v>
      </c>
      <c r="E274" s="2">
        <v>2.35</v>
      </c>
      <c r="F274" s="2">
        <v>6</v>
      </c>
      <c r="G274" s="2">
        <v>1908</v>
      </c>
      <c r="H274" s="2">
        <v>19</v>
      </c>
      <c r="I274" s="2">
        <v>14179</v>
      </c>
      <c r="J274" s="3">
        <v>2.5899999999999999E-3</v>
      </c>
      <c r="K274" s="3">
        <v>0.99299999999999999</v>
      </c>
      <c r="L274" s="38">
        <v>0.98299999999999998</v>
      </c>
    </row>
    <row r="275" spans="1:12" x14ac:dyDescent="0.25">
      <c r="A275" s="6">
        <v>272</v>
      </c>
      <c r="B275" s="2" t="s">
        <v>633</v>
      </c>
      <c r="C275" s="2" t="s">
        <v>634</v>
      </c>
      <c r="D275" s="3">
        <v>0.13800000000000001</v>
      </c>
      <c r="E275" s="2">
        <v>1.1100000000000001</v>
      </c>
      <c r="F275" s="2">
        <v>3</v>
      </c>
      <c r="G275" s="2">
        <v>1908</v>
      </c>
      <c r="H275" s="2">
        <v>20</v>
      </c>
      <c r="I275" s="2">
        <v>14179</v>
      </c>
      <c r="J275" s="3">
        <v>6.6500000000000004E-2</v>
      </c>
      <c r="K275" s="3">
        <v>4.24E-2</v>
      </c>
      <c r="L275" s="38">
        <v>0.92300000000000004</v>
      </c>
    </row>
    <row r="276" spans="1:12" x14ac:dyDescent="0.25">
      <c r="A276" s="6">
        <v>273</v>
      </c>
      <c r="B276" s="2" t="s">
        <v>635</v>
      </c>
      <c r="C276" s="2" t="s">
        <v>636</v>
      </c>
      <c r="D276" s="3">
        <v>0.13800000000000001</v>
      </c>
      <c r="E276" s="2">
        <v>1.22</v>
      </c>
      <c r="F276" s="2">
        <v>11</v>
      </c>
      <c r="G276" s="2">
        <v>1908</v>
      </c>
      <c r="H276" s="2">
        <v>67</v>
      </c>
      <c r="I276" s="2">
        <v>14179</v>
      </c>
      <c r="J276" s="3">
        <v>0.41299999999999998</v>
      </c>
      <c r="K276" s="3">
        <v>6.3800000000000003E-3</v>
      </c>
      <c r="L276" s="38">
        <v>1</v>
      </c>
    </row>
    <row r="277" spans="1:12" x14ac:dyDescent="0.25">
      <c r="A277" s="6">
        <v>274</v>
      </c>
      <c r="B277" s="2" t="s">
        <v>637</v>
      </c>
      <c r="C277" s="2" t="s">
        <v>638</v>
      </c>
      <c r="D277" s="3">
        <v>0.13900000000000001</v>
      </c>
      <c r="E277" s="2">
        <v>2.19</v>
      </c>
      <c r="F277" s="2">
        <v>5</v>
      </c>
      <c r="G277" s="2">
        <v>1908</v>
      </c>
      <c r="H277" s="2">
        <v>17</v>
      </c>
      <c r="I277" s="2">
        <v>14179</v>
      </c>
      <c r="J277" s="3">
        <v>7.3200000000000001E-3</v>
      </c>
      <c r="K277" s="3">
        <v>0.376</v>
      </c>
      <c r="L277" s="38">
        <v>0.97799999999999998</v>
      </c>
    </row>
    <row r="278" spans="1:12" x14ac:dyDescent="0.25">
      <c r="A278" s="6">
        <v>275</v>
      </c>
      <c r="B278" s="2" t="s">
        <v>639</v>
      </c>
      <c r="C278" s="2" t="s">
        <v>640</v>
      </c>
      <c r="D278" s="3">
        <v>0.14000000000000001</v>
      </c>
      <c r="E278" s="2">
        <v>2.19</v>
      </c>
      <c r="F278" s="2">
        <v>15</v>
      </c>
      <c r="G278" s="2">
        <v>1908</v>
      </c>
      <c r="H278" s="2">
        <v>51</v>
      </c>
      <c r="I278" s="2">
        <v>14179</v>
      </c>
      <c r="J278" s="3">
        <v>3.2399999999999998E-3</v>
      </c>
      <c r="K278" s="3">
        <v>0.84699999999999998</v>
      </c>
      <c r="L278" s="38">
        <v>1</v>
      </c>
    </row>
    <row r="279" spans="1:12" x14ac:dyDescent="0.25">
      <c r="A279" s="6">
        <v>276</v>
      </c>
      <c r="B279" s="2" t="s">
        <v>641</v>
      </c>
      <c r="C279" s="2" t="s">
        <v>642</v>
      </c>
      <c r="D279" s="3">
        <v>0.14000000000000001</v>
      </c>
      <c r="E279" s="2">
        <v>1.06</v>
      </c>
      <c r="F279" s="2">
        <v>5</v>
      </c>
      <c r="G279" s="2">
        <v>1908</v>
      </c>
      <c r="H279" s="2">
        <v>35</v>
      </c>
      <c r="I279" s="2">
        <v>14179</v>
      </c>
      <c r="J279" s="3">
        <v>7.1800000000000003E-2</v>
      </c>
      <c r="K279" s="3">
        <v>3.8399999999999997E-2</v>
      </c>
      <c r="L279" s="38">
        <v>1</v>
      </c>
    </row>
    <row r="280" spans="1:12" x14ac:dyDescent="0.25">
      <c r="A280" s="6">
        <v>277</v>
      </c>
      <c r="B280" s="2" t="s">
        <v>643</v>
      </c>
      <c r="C280" s="2" t="s">
        <v>644</v>
      </c>
      <c r="D280" s="3">
        <v>0.14099999999999999</v>
      </c>
      <c r="E280" s="2">
        <v>2.48</v>
      </c>
      <c r="F280" s="2">
        <v>17</v>
      </c>
      <c r="G280" s="2">
        <v>1908</v>
      </c>
      <c r="H280" s="2">
        <v>51</v>
      </c>
      <c r="I280" s="2">
        <v>14179</v>
      </c>
      <c r="J280" s="3">
        <v>6.3800000000000003E-3</v>
      </c>
      <c r="K280" s="3">
        <v>0.439</v>
      </c>
      <c r="L280" s="38">
        <v>1</v>
      </c>
    </row>
    <row r="281" spans="1:12" x14ac:dyDescent="0.25">
      <c r="A281" s="6">
        <v>278</v>
      </c>
      <c r="B281" s="2" t="s">
        <v>645</v>
      </c>
      <c r="C281" s="2" t="s">
        <v>646</v>
      </c>
      <c r="D281" s="3">
        <v>0.14099999999999999</v>
      </c>
      <c r="E281" s="2">
        <v>1.68</v>
      </c>
      <c r="F281" s="2">
        <v>7</v>
      </c>
      <c r="G281" s="2">
        <v>1908</v>
      </c>
      <c r="H281" s="2">
        <v>31</v>
      </c>
      <c r="I281" s="2">
        <v>14179</v>
      </c>
      <c r="J281" s="3">
        <v>4.96E-3</v>
      </c>
      <c r="K281" s="3">
        <v>0.65500000000000003</v>
      </c>
      <c r="L281" s="38">
        <v>0.86799999999999999</v>
      </c>
    </row>
    <row r="282" spans="1:12" x14ac:dyDescent="0.25">
      <c r="A282" s="6">
        <v>279</v>
      </c>
      <c r="B282" s="2" t="s">
        <v>647</v>
      </c>
      <c r="C282" s="2" t="s">
        <v>648</v>
      </c>
      <c r="D282" s="3">
        <v>0.14199999999999999</v>
      </c>
      <c r="E282" s="2">
        <v>1.52</v>
      </c>
      <c r="F282" s="2">
        <v>16</v>
      </c>
      <c r="G282" s="2">
        <v>1908</v>
      </c>
      <c r="H282" s="2">
        <v>78</v>
      </c>
      <c r="I282" s="2">
        <v>14179</v>
      </c>
      <c r="J282" s="3">
        <v>4.62E-3</v>
      </c>
      <c r="K282" s="3">
        <v>0.73099999999999998</v>
      </c>
      <c r="L282" s="38">
        <v>0.84699999999999998</v>
      </c>
    </row>
    <row r="283" spans="1:12" x14ac:dyDescent="0.25">
      <c r="A283" s="6">
        <v>280</v>
      </c>
      <c r="B283" s="2" t="s">
        <v>649</v>
      </c>
      <c r="C283" s="2" t="s">
        <v>650</v>
      </c>
      <c r="D283" s="3">
        <v>0.14299999999999999</v>
      </c>
      <c r="E283" s="2">
        <v>2.0299999999999998</v>
      </c>
      <c r="F283" s="2">
        <v>6</v>
      </c>
      <c r="G283" s="2">
        <v>1908</v>
      </c>
      <c r="H283" s="2">
        <v>22</v>
      </c>
      <c r="I283" s="2">
        <v>14179</v>
      </c>
      <c r="J283" s="3">
        <v>8.2000000000000003E-2</v>
      </c>
      <c r="K283" s="3">
        <v>3.5499999999999997E-2</v>
      </c>
      <c r="L283" s="38">
        <v>1</v>
      </c>
    </row>
    <row r="284" spans="1:12" x14ac:dyDescent="0.25">
      <c r="A284" s="6">
        <v>281</v>
      </c>
      <c r="B284" s="2" t="s">
        <v>651</v>
      </c>
      <c r="C284" s="2" t="s">
        <v>652</v>
      </c>
      <c r="D284" s="3">
        <v>0.14399999999999999</v>
      </c>
      <c r="E284" s="2">
        <v>1.04</v>
      </c>
      <c r="F284" s="2">
        <v>7</v>
      </c>
      <c r="G284" s="2">
        <v>1908</v>
      </c>
      <c r="H284" s="2">
        <v>50</v>
      </c>
      <c r="I284" s="2">
        <v>14179</v>
      </c>
      <c r="J284" s="3">
        <v>0.36</v>
      </c>
      <c r="K284" s="3">
        <v>1.66E-2</v>
      </c>
      <c r="L284" s="38">
        <v>0.501</v>
      </c>
    </row>
    <row r="285" spans="1:12" x14ac:dyDescent="0.25">
      <c r="A285" s="6">
        <v>282</v>
      </c>
      <c r="B285" s="2" t="s">
        <v>653</v>
      </c>
      <c r="C285" s="2" t="s">
        <v>654</v>
      </c>
      <c r="D285" s="3">
        <v>0.14799999999999999</v>
      </c>
      <c r="E285" s="2">
        <v>1.7</v>
      </c>
      <c r="F285" s="2">
        <v>8</v>
      </c>
      <c r="G285" s="2">
        <v>1908</v>
      </c>
      <c r="H285" s="2">
        <v>35</v>
      </c>
      <c r="I285" s="2">
        <v>14179</v>
      </c>
      <c r="J285" s="3">
        <v>2.6200000000000001E-2</v>
      </c>
      <c r="K285" s="3">
        <v>0.35199999999999998</v>
      </c>
      <c r="L285" s="38">
        <v>0.35199999999999998</v>
      </c>
    </row>
    <row r="286" spans="1:12" x14ac:dyDescent="0.25">
      <c r="A286" s="6">
        <v>283</v>
      </c>
      <c r="B286" s="2" t="s">
        <v>655</v>
      </c>
      <c r="C286" s="2" t="s">
        <v>656</v>
      </c>
      <c r="D286" s="3">
        <v>0.15</v>
      </c>
      <c r="E286" s="2">
        <v>1.1399999999999999</v>
      </c>
      <c r="F286" s="2">
        <v>8</v>
      </c>
      <c r="G286" s="2">
        <v>1908</v>
      </c>
      <c r="H286" s="2">
        <v>52</v>
      </c>
      <c r="I286" s="2">
        <v>14179</v>
      </c>
      <c r="J286" s="3">
        <v>1</v>
      </c>
      <c r="K286" s="3">
        <v>3.3500000000000001E-3</v>
      </c>
      <c r="L286" s="38">
        <v>1</v>
      </c>
    </row>
    <row r="287" spans="1:12" x14ac:dyDescent="0.25">
      <c r="A287" s="6">
        <v>284</v>
      </c>
      <c r="B287" s="2" t="s">
        <v>657</v>
      </c>
      <c r="C287" s="2" t="s">
        <v>658</v>
      </c>
      <c r="D287" s="3">
        <v>0.15</v>
      </c>
      <c r="E287" s="2">
        <v>2.08</v>
      </c>
      <c r="F287" s="2">
        <v>7</v>
      </c>
      <c r="G287" s="2">
        <v>1908</v>
      </c>
      <c r="H287" s="2">
        <v>25</v>
      </c>
      <c r="I287" s="2">
        <v>14179</v>
      </c>
      <c r="J287" s="3">
        <v>4.2200000000000001E-2</v>
      </c>
      <c r="K287" s="3">
        <v>7.9799999999999996E-2</v>
      </c>
      <c r="L287" s="38">
        <v>1</v>
      </c>
    </row>
    <row r="288" spans="1:12" x14ac:dyDescent="0.25">
      <c r="A288" s="6">
        <v>285</v>
      </c>
      <c r="B288" s="2" t="s">
        <v>659</v>
      </c>
      <c r="C288" s="2" t="s">
        <v>660</v>
      </c>
      <c r="D288" s="3">
        <v>0.151</v>
      </c>
      <c r="E288" s="2">
        <v>2.12</v>
      </c>
      <c r="F288" s="2">
        <v>8</v>
      </c>
      <c r="G288" s="2">
        <v>1908</v>
      </c>
      <c r="H288" s="2">
        <v>28</v>
      </c>
      <c r="I288" s="2">
        <v>14179</v>
      </c>
      <c r="J288" s="3">
        <v>3.8399999999999997E-2</v>
      </c>
      <c r="K288" s="3">
        <v>9.01E-2</v>
      </c>
      <c r="L288" s="38">
        <v>1</v>
      </c>
    </row>
    <row r="289" spans="1:12" x14ac:dyDescent="0.25">
      <c r="A289" s="6">
        <v>286</v>
      </c>
      <c r="B289" s="2" t="s">
        <v>113</v>
      </c>
      <c r="C289" s="2" t="s">
        <v>114</v>
      </c>
      <c r="D289" s="3">
        <v>0.151</v>
      </c>
      <c r="E289" s="2">
        <v>2.27</v>
      </c>
      <c r="F289" s="2">
        <v>11</v>
      </c>
      <c r="G289" s="2">
        <v>1908</v>
      </c>
      <c r="H289" s="2">
        <v>36</v>
      </c>
      <c r="I289" s="2">
        <v>14179</v>
      </c>
      <c r="J289" s="3">
        <v>7.6299999999999996E-3</v>
      </c>
      <c r="K289" s="3">
        <v>0.59499999999999997</v>
      </c>
      <c r="L289" s="38">
        <v>0.76600000000000001</v>
      </c>
    </row>
    <row r="290" spans="1:12" x14ac:dyDescent="0.25">
      <c r="A290" s="6">
        <v>287</v>
      </c>
      <c r="B290" s="2" t="s">
        <v>661</v>
      </c>
      <c r="C290" s="2" t="s">
        <v>662</v>
      </c>
      <c r="D290" s="3">
        <v>0.152</v>
      </c>
      <c r="E290" s="2">
        <v>1.36</v>
      </c>
      <c r="F290" s="2">
        <v>9</v>
      </c>
      <c r="G290" s="2">
        <v>1908</v>
      </c>
      <c r="H290" s="2">
        <v>49</v>
      </c>
      <c r="I290" s="2">
        <v>14179</v>
      </c>
      <c r="J290" s="3">
        <v>0.17699999999999999</v>
      </c>
      <c r="K290" s="3">
        <v>1.9699999999999999E-2</v>
      </c>
      <c r="L290" s="38">
        <v>1</v>
      </c>
    </row>
    <row r="291" spans="1:12" x14ac:dyDescent="0.25">
      <c r="A291" s="6">
        <v>288</v>
      </c>
      <c r="B291" s="2" t="s">
        <v>663</v>
      </c>
      <c r="C291" s="2" t="s">
        <v>664</v>
      </c>
      <c r="D291" s="3">
        <v>0.153</v>
      </c>
      <c r="E291" s="2">
        <v>2.79</v>
      </c>
      <c r="F291" s="2">
        <v>6</v>
      </c>
      <c r="G291" s="2">
        <v>1908</v>
      </c>
      <c r="H291" s="2">
        <v>16</v>
      </c>
      <c r="I291" s="2">
        <v>14179</v>
      </c>
      <c r="J291" s="3">
        <v>1.4200000000000001E-2</v>
      </c>
      <c r="K291" s="3">
        <v>0.251</v>
      </c>
      <c r="L291" s="38">
        <v>1</v>
      </c>
    </row>
    <row r="292" spans="1:12" x14ac:dyDescent="0.25">
      <c r="A292" s="6">
        <v>289</v>
      </c>
      <c r="B292" s="2" t="s">
        <v>665</v>
      </c>
      <c r="C292" s="2" t="s">
        <v>666</v>
      </c>
      <c r="D292" s="3">
        <v>0.156</v>
      </c>
      <c r="E292" s="2">
        <v>1.75</v>
      </c>
      <c r="F292" s="2">
        <v>4</v>
      </c>
      <c r="G292" s="2">
        <v>1908</v>
      </c>
      <c r="H292" s="2">
        <v>17</v>
      </c>
      <c r="I292" s="2">
        <v>14179</v>
      </c>
      <c r="J292" s="3">
        <v>2.6700000000000002E-2</v>
      </c>
      <c r="K292" s="3">
        <v>0.14099999999999999</v>
      </c>
      <c r="L292" s="38">
        <v>1</v>
      </c>
    </row>
    <row r="293" spans="1:12" x14ac:dyDescent="0.25">
      <c r="A293" s="6">
        <v>290</v>
      </c>
      <c r="B293" s="2" t="s">
        <v>667</v>
      </c>
      <c r="C293" s="2" t="s">
        <v>668</v>
      </c>
      <c r="D293" s="3">
        <v>0.156</v>
      </c>
      <c r="E293" s="2">
        <v>1.39</v>
      </c>
      <c r="F293" s="2">
        <v>3</v>
      </c>
      <c r="G293" s="2">
        <v>1908</v>
      </c>
      <c r="H293" s="2">
        <v>16</v>
      </c>
      <c r="I293" s="2">
        <v>14179</v>
      </c>
      <c r="J293" s="3">
        <v>4.6100000000000002E-2</v>
      </c>
      <c r="K293" s="3">
        <v>8.2000000000000003E-2</v>
      </c>
      <c r="L293" s="38">
        <v>1</v>
      </c>
    </row>
    <row r="294" spans="1:12" x14ac:dyDescent="0.25">
      <c r="A294" s="6">
        <v>291</v>
      </c>
      <c r="B294" s="2" t="s">
        <v>669</v>
      </c>
      <c r="C294" s="2" t="s">
        <v>670</v>
      </c>
      <c r="D294" s="3">
        <v>0.156</v>
      </c>
      <c r="E294" s="2">
        <v>1.49</v>
      </c>
      <c r="F294" s="2">
        <v>3</v>
      </c>
      <c r="G294" s="2">
        <v>1908</v>
      </c>
      <c r="H294" s="2">
        <v>15</v>
      </c>
      <c r="I294" s="2">
        <v>14179</v>
      </c>
      <c r="J294" s="3">
        <v>4.3099999999999999E-2</v>
      </c>
      <c r="K294" s="3">
        <v>8.8700000000000001E-2</v>
      </c>
      <c r="L294" s="38">
        <v>1</v>
      </c>
    </row>
    <row r="295" spans="1:12" x14ac:dyDescent="0.25">
      <c r="A295" s="6">
        <v>292</v>
      </c>
      <c r="B295" s="2" t="s">
        <v>671</v>
      </c>
      <c r="C295" s="2" t="s">
        <v>672</v>
      </c>
      <c r="D295" s="3">
        <v>0.157</v>
      </c>
      <c r="E295" s="2">
        <v>1.86</v>
      </c>
      <c r="F295" s="2">
        <v>6</v>
      </c>
      <c r="G295" s="2">
        <v>1908</v>
      </c>
      <c r="H295" s="2">
        <v>24</v>
      </c>
      <c r="I295" s="2">
        <v>14179</v>
      </c>
      <c r="J295" s="3">
        <v>9.35E-2</v>
      </c>
      <c r="K295" s="3">
        <v>4.1200000000000001E-2</v>
      </c>
      <c r="L295" s="38">
        <v>1</v>
      </c>
    </row>
    <row r="296" spans="1:12" x14ac:dyDescent="0.25">
      <c r="A296" s="6">
        <v>293</v>
      </c>
      <c r="B296" s="2" t="s">
        <v>673</v>
      </c>
      <c r="C296" s="2" t="s">
        <v>674</v>
      </c>
      <c r="D296" s="3">
        <v>0.158</v>
      </c>
      <c r="E296" s="2">
        <v>1.86</v>
      </c>
      <c r="F296" s="2">
        <v>5</v>
      </c>
      <c r="G296" s="2">
        <v>1908</v>
      </c>
      <c r="H296" s="2">
        <v>20</v>
      </c>
      <c r="I296" s="2">
        <v>14179</v>
      </c>
      <c r="J296" s="3">
        <v>3.98E-3</v>
      </c>
      <c r="K296" s="3">
        <v>0.98699999999999999</v>
      </c>
      <c r="L296" s="38">
        <v>1</v>
      </c>
    </row>
    <row r="297" spans="1:12" x14ac:dyDescent="0.25">
      <c r="A297" s="6">
        <v>294</v>
      </c>
      <c r="B297" s="2" t="s">
        <v>675</v>
      </c>
      <c r="C297" s="2" t="s">
        <v>676</v>
      </c>
      <c r="D297" s="3">
        <v>0.158</v>
      </c>
      <c r="E297" s="2">
        <v>2.6</v>
      </c>
      <c r="F297" s="2">
        <v>7</v>
      </c>
      <c r="G297" s="2">
        <v>1908</v>
      </c>
      <c r="H297" s="2">
        <v>20</v>
      </c>
      <c r="I297" s="2">
        <v>14179</v>
      </c>
      <c r="J297" s="3">
        <v>6.8100000000000001E-3</v>
      </c>
      <c r="K297" s="3">
        <v>0.57999999999999996</v>
      </c>
      <c r="L297" s="38">
        <v>1</v>
      </c>
    </row>
    <row r="298" spans="1:12" x14ac:dyDescent="0.25">
      <c r="A298" s="6">
        <v>295</v>
      </c>
      <c r="B298" s="2" t="s">
        <v>677</v>
      </c>
      <c r="C298" s="2" t="s">
        <v>678</v>
      </c>
      <c r="D298" s="3">
        <v>0.159</v>
      </c>
      <c r="E298" s="2">
        <v>2.74</v>
      </c>
      <c r="F298" s="2">
        <v>7</v>
      </c>
      <c r="G298" s="2">
        <v>1908</v>
      </c>
      <c r="H298" s="2">
        <v>19</v>
      </c>
      <c r="I298" s="2">
        <v>14179</v>
      </c>
      <c r="J298" s="3">
        <v>9.1000000000000004E-3</v>
      </c>
      <c r="K298" s="3">
        <v>0.439</v>
      </c>
      <c r="L298" s="38">
        <v>1</v>
      </c>
    </row>
    <row r="299" spans="1:12" x14ac:dyDescent="0.25">
      <c r="A299" s="6">
        <v>296</v>
      </c>
      <c r="B299" s="2" t="s">
        <v>679</v>
      </c>
      <c r="C299" s="2" t="s">
        <v>680</v>
      </c>
      <c r="D299" s="3">
        <v>0.161</v>
      </c>
      <c r="E299" s="2">
        <v>1.86</v>
      </c>
      <c r="F299" s="2">
        <v>4</v>
      </c>
      <c r="G299" s="2">
        <v>1908</v>
      </c>
      <c r="H299" s="2">
        <v>16</v>
      </c>
      <c r="I299" s="2">
        <v>14179</v>
      </c>
      <c r="J299" s="3">
        <v>3.3500000000000002E-2</v>
      </c>
      <c r="K299" s="3">
        <v>0.35199999999999998</v>
      </c>
      <c r="L299" s="38">
        <v>0.35199999999999998</v>
      </c>
    </row>
    <row r="300" spans="1:12" x14ac:dyDescent="0.25">
      <c r="A300" s="6">
        <v>297</v>
      </c>
      <c r="B300" s="2" t="s">
        <v>681</v>
      </c>
      <c r="C300" s="2" t="s">
        <v>682</v>
      </c>
      <c r="D300" s="3">
        <v>0.16200000000000001</v>
      </c>
      <c r="E300" s="2">
        <v>1.98</v>
      </c>
      <c r="F300" s="2">
        <v>12</v>
      </c>
      <c r="G300" s="2">
        <v>1908</v>
      </c>
      <c r="H300" s="2">
        <v>45</v>
      </c>
      <c r="I300" s="2">
        <v>14179</v>
      </c>
      <c r="J300" s="3">
        <v>3.0599999999999999E-2</v>
      </c>
      <c r="K300" s="3">
        <v>0.19</v>
      </c>
      <c r="L300" s="38">
        <v>0.72699999999999998</v>
      </c>
    </row>
    <row r="301" spans="1:12" x14ac:dyDescent="0.25">
      <c r="A301" s="6">
        <v>298</v>
      </c>
      <c r="B301" s="2" t="s">
        <v>683</v>
      </c>
      <c r="C301" s="2" t="s">
        <v>684</v>
      </c>
      <c r="D301" s="3">
        <v>0.16200000000000001</v>
      </c>
      <c r="E301" s="2">
        <v>1.06</v>
      </c>
      <c r="F301" s="2">
        <v>3</v>
      </c>
      <c r="G301" s="2">
        <v>1908</v>
      </c>
      <c r="H301" s="2">
        <v>21</v>
      </c>
      <c r="I301" s="2">
        <v>14179</v>
      </c>
      <c r="J301" s="3">
        <v>0.115</v>
      </c>
      <c r="K301" s="3">
        <v>3.6900000000000002E-2</v>
      </c>
      <c r="L301" s="38">
        <v>1</v>
      </c>
    </row>
    <row r="302" spans="1:12" x14ac:dyDescent="0.25">
      <c r="A302" s="6">
        <v>299</v>
      </c>
      <c r="B302" s="2" t="s">
        <v>685</v>
      </c>
      <c r="C302" s="2" t="s">
        <v>686</v>
      </c>
      <c r="D302" s="3">
        <v>0.16200000000000001</v>
      </c>
      <c r="E302" s="2">
        <v>1.46</v>
      </c>
      <c r="F302" s="2">
        <v>33</v>
      </c>
      <c r="G302" s="2">
        <v>1908</v>
      </c>
      <c r="H302" s="2">
        <v>168</v>
      </c>
      <c r="I302" s="2">
        <v>14179</v>
      </c>
      <c r="J302" s="3">
        <v>3.2199999999999999E-2</v>
      </c>
      <c r="K302" s="3">
        <v>0.14899999999999999</v>
      </c>
      <c r="L302" s="38">
        <v>0.89</v>
      </c>
    </row>
    <row r="303" spans="1:12" x14ac:dyDescent="0.25">
      <c r="A303" s="6">
        <v>300</v>
      </c>
      <c r="B303" s="2" t="s">
        <v>687</v>
      </c>
      <c r="C303" s="2" t="s">
        <v>688</v>
      </c>
      <c r="D303" s="3">
        <v>0.16200000000000001</v>
      </c>
      <c r="E303" s="2">
        <v>1.49</v>
      </c>
      <c r="F303" s="2">
        <v>3</v>
      </c>
      <c r="G303" s="2">
        <v>1908</v>
      </c>
      <c r="H303" s="2">
        <v>15</v>
      </c>
      <c r="I303" s="2">
        <v>14179</v>
      </c>
      <c r="J303" s="3">
        <v>0.27800000000000002</v>
      </c>
      <c r="K303" s="3">
        <v>1.5299999999999999E-2</v>
      </c>
      <c r="L303" s="38">
        <v>1</v>
      </c>
    </row>
    <row r="304" spans="1:12" x14ac:dyDescent="0.25">
      <c r="A304" s="6">
        <v>301</v>
      </c>
      <c r="B304" s="2" t="s">
        <v>689</v>
      </c>
      <c r="C304" s="2" t="s">
        <v>690</v>
      </c>
      <c r="D304" s="3">
        <v>0.16400000000000001</v>
      </c>
      <c r="E304" s="2">
        <v>2.19</v>
      </c>
      <c r="F304" s="2">
        <v>5</v>
      </c>
      <c r="G304" s="2">
        <v>1908</v>
      </c>
      <c r="H304" s="2">
        <v>17</v>
      </c>
      <c r="I304" s="2">
        <v>14179</v>
      </c>
      <c r="J304" s="3">
        <v>4.0399999999999998E-2</v>
      </c>
      <c r="K304" s="3">
        <v>0.109</v>
      </c>
      <c r="L304" s="38">
        <v>1</v>
      </c>
    </row>
    <row r="305" spans="1:12" x14ac:dyDescent="0.25">
      <c r="A305" s="6">
        <v>302</v>
      </c>
      <c r="B305" s="2" t="s">
        <v>691</v>
      </c>
      <c r="C305" s="2" t="s">
        <v>692</v>
      </c>
      <c r="D305" s="3">
        <v>0.16600000000000001</v>
      </c>
      <c r="E305" s="2">
        <v>1.56</v>
      </c>
      <c r="F305" s="2">
        <v>4</v>
      </c>
      <c r="G305" s="2">
        <v>1908</v>
      </c>
      <c r="H305" s="2">
        <v>19</v>
      </c>
      <c r="I305" s="2">
        <v>14179</v>
      </c>
      <c r="J305" s="3">
        <v>9.3200000000000002E-3</v>
      </c>
      <c r="K305" s="3">
        <v>0.499</v>
      </c>
      <c r="L305" s="38">
        <v>0.98</v>
      </c>
    </row>
    <row r="306" spans="1:12" x14ac:dyDescent="0.25">
      <c r="A306" s="6">
        <v>303</v>
      </c>
      <c r="B306" s="2" t="s">
        <v>693</v>
      </c>
      <c r="C306" s="2" t="s">
        <v>694</v>
      </c>
      <c r="D306" s="3">
        <v>0.16600000000000001</v>
      </c>
      <c r="E306" s="2">
        <v>1.1599999999999999</v>
      </c>
      <c r="F306" s="2">
        <v>5</v>
      </c>
      <c r="G306" s="2">
        <v>1908</v>
      </c>
      <c r="H306" s="2">
        <v>32</v>
      </c>
      <c r="I306" s="2">
        <v>14179</v>
      </c>
      <c r="J306" s="3">
        <v>0.253</v>
      </c>
      <c r="K306" s="3">
        <v>1.8100000000000002E-2</v>
      </c>
      <c r="L306" s="38">
        <v>1</v>
      </c>
    </row>
    <row r="307" spans="1:12" x14ac:dyDescent="0.25">
      <c r="A307" s="6">
        <v>304</v>
      </c>
      <c r="B307" s="2" t="s">
        <v>695</v>
      </c>
      <c r="C307" s="2" t="s">
        <v>696</v>
      </c>
      <c r="D307" s="3">
        <v>0.17100000000000001</v>
      </c>
      <c r="E307" s="2">
        <v>1.36</v>
      </c>
      <c r="F307" s="2">
        <v>11</v>
      </c>
      <c r="G307" s="2">
        <v>1908</v>
      </c>
      <c r="H307" s="2">
        <v>60</v>
      </c>
      <c r="I307" s="2">
        <v>14179</v>
      </c>
      <c r="J307" s="3">
        <v>0.14099999999999999</v>
      </c>
      <c r="K307" s="3">
        <v>3.5499999999999997E-2</v>
      </c>
      <c r="L307" s="38">
        <v>1</v>
      </c>
    </row>
    <row r="308" spans="1:12" x14ac:dyDescent="0.25">
      <c r="A308" s="6">
        <v>305</v>
      </c>
      <c r="B308" s="2" t="s">
        <v>697</v>
      </c>
      <c r="C308" s="2" t="s">
        <v>698</v>
      </c>
      <c r="D308" s="3">
        <v>0.17100000000000001</v>
      </c>
      <c r="E308" s="2">
        <v>1.2</v>
      </c>
      <c r="F308" s="2">
        <v>5</v>
      </c>
      <c r="G308" s="2">
        <v>1908</v>
      </c>
      <c r="H308" s="2">
        <v>31</v>
      </c>
      <c r="I308" s="2">
        <v>14179</v>
      </c>
      <c r="J308" s="3">
        <v>0.14299999999999999</v>
      </c>
      <c r="K308" s="3">
        <v>3.5099999999999999E-2</v>
      </c>
      <c r="L308" s="38">
        <v>1</v>
      </c>
    </row>
    <row r="309" spans="1:12" x14ac:dyDescent="0.25">
      <c r="A309" s="6">
        <v>306</v>
      </c>
      <c r="B309" s="2" t="s">
        <v>699</v>
      </c>
      <c r="C309" s="2" t="s">
        <v>700</v>
      </c>
      <c r="D309" s="3">
        <v>0.17299999999999999</v>
      </c>
      <c r="E309" s="2">
        <v>2.12</v>
      </c>
      <c r="F309" s="2">
        <v>20</v>
      </c>
      <c r="G309" s="2">
        <v>1908</v>
      </c>
      <c r="H309" s="2">
        <v>70</v>
      </c>
      <c r="I309" s="2">
        <v>14179</v>
      </c>
      <c r="J309" s="3">
        <v>1.03E-2</v>
      </c>
      <c r="K309" s="3">
        <v>0.54300000000000004</v>
      </c>
      <c r="L309" s="38">
        <v>0.91900000000000004</v>
      </c>
    </row>
    <row r="310" spans="1:12" x14ac:dyDescent="0.25">
      <c r="A310" s="6">
        <v>307</v>
      </c>
      <c r="B310" s="2" t="s">
        <v>701</v>
      </c>
      <c r="C310" s="2" t="s">
        <v>702</v>
      </c>
      <c r="D310" s="3">
        <v>0.17299999999999999</v>
      </c>
      <c r="E310" s="2">
        <v>2.48</v>
      </c>
      <c r="F310" s="2">
        <v>6</v>
      </c>
      <c r="G310" s="2">
        <v>1908</v>
      </c>
      <c r="H310" s="2">
        <v>18</v>
      </c>
      <c r="I310" s="2">
        <v>14179</v>
      </c>
      <c r="J310" s="3">
        <v>4.2799999999999998E-2</v>
      </c>
      <c r="K310" s="3">
        <v>0.34699999999999998</v>
      </c>
      <c r="L310" s="38">
        <v>0.34699999999999998</v>
      </c>
    </row>
    <row r="311" spans="1:12" x14ac:dyDescent="0.25">
      <c r="A311" s="6">
        <v>308</v>
      </c>
      <c r="B311" s="2" t="s">
        <v>703</v>
      </c>
      <c r="C311" s="2" t="s">
        <v>704</v>
      </c>
      <c r="D311" s="3">
        <v>0.17499999999999999</v>
      </c>
      <c r="E311" s="2">
        <v>2.08</v>
      </c>
      <c r="F311" s="2">
        <v>7</v>
      </c>
      <c r="G311" s="2">
        <v>1908</v>
      </c>
      <c r="H311" s="2">
        <v>25</v>
      </c>
      <c r="I311" s="2">
        <v>14179</v>
      </c>
      <c r="J311" s="3">
        <v>7.3699999999999998E-3</v>
      </c>
      <c r="K311" s="3">
        <v>0.72799999999999998</v>
      </c>
      <c r="L311" s="38">
        <v>1</v>
      </c>
    </row>
    <row r="312" spans="1:12" x14ac:dyDescent="0.25">
      <c r="A312" s="6">
        <v>309</v>
      </c>
      <c r="B312" s="2" t="s">
        <v>705</v>
      </c>
      <c r="C312" s="2" t="s">
        <v>706</v>
      </c>
      <c r="D312" s="3">
        <v>0.17499999999999999</v>
      </c>
      <c r="E312" s="2">
        <v>2.48</v>
      </c>
      <c r="F312" s="2">
        <v>6</v>
      </c>
      <c r="G312" s="2">
        <v>1908</v>
      </c>
      <c r="H312" s="2">
        <v>18</v>
      </c>
      <c r="I312" s="2">
        <v>14179</v>
      </c>
      <c r="J312" s="3">
        <v>2.1399999999999999E-2</v>
      </c>
      <c r="K312" s="3">
        <v>0.251</v>
      </c>
      <c r="L312" s="38">
        <v>1</v>
      </c>
    </row>
    <row r="313" spans="1:12" x14ac:dyDescent="0.25">
      <c r="A313" s="6">
        <v>310</v>
      </c>
      <c r="B313" s="2" t="s">
        <v>707</v>
      </c>
      <c r="C313" s="2" t="s">
        <v>708</v>
      </c>
      <c r="D313" s="3">
        <v>0.17699999999999999</v>
      </c>
      <c r="E313" s="2">
        <v>1.98</v>
      </c>
      <c r="F313" s="2">
        <v>8</v>
      </c>
      <c r="G313" s="2">
        <v>1908</v>
      </c>
      <c r="H313" s="2">
        <v>30</v>
      </c>
      <c r="I313" s="2">
        <v>14179</v>
      </c>
      <c r="J313" s="3">
        <v>6.5399999999999998E-3</v>
      </c>
      <c r="K313" s="3">
        <v>0.84499999999999997</v>
      </c>
      <c r="L313" s="38">
        <v>0.997</v>
      </c>
    </row>
    <row r="314" spans="1:12" x14ac:dyDescent="0.25">
      <c r="A314" s="6">
        <v>311</v>
      </c>
      <c r="B314" s="2" t="s">
        <v>709</v>
      </c>
      <c r="C314" s="2" t="s">
        <v>710</v>
      </c>
      <c r="D314" s="3">
        <v>0.17799999999999999</v>
      </c>
      <c r="E314" s="2">
        <v>1.92</v>
      </c>
      <c r="F314" s="2">
        <v>8</v>
      </c>
      <c r="G314" s="2">
        <v>1908</v>
      </c>
      <c r="H314" s="2">
        <v>31</v>
      </c>
      <c r="I314" s="2">
        <v>14179</v>
      </c>
      <c r="J314" s="3">
        <v>4.8300000000000003E-2</v>
      </c>
      <c r="K314" s="3">
        <v>0.127</v>
      </c>
      <c r="L314" s="38">
        <v>0.91700000000000004</v>
      </c>
    </row>
    <row r="315" spans="1:12" x14ac:dyDescent="0.25">
      <c r="A315" s="6">
        <v>312</v>
      </c>
      <c r="B315" s="2" t="s">
        <v>711</v>
      </c>
      <c r="C315" s="2" t="s">
        <v>712</v>
      </c>
      <c r="D315" s="3">
        <v>0.17899999999999999</v>
      </c>
      <c r="E315" s="2">
        <v>2.97</v>
      </c>
      <c r="F315" s="2">
        <v>6</v>
      </c>
      <c r="G315" s="2">
        <v>1908</v>
      </c>
      <c r="H315" s="2">
        <v>15</v>
      </c>
      <c r="I315" s="2">
        <v>14179</v>
      </c>
      <c r="J315" s="3">
        <v>9.9600000000000001E-3</v>
      </c>
      <c r="K315" s="3">
        <v>0.57999999999999996</v>
      </c>
      <c r="L315" s="38">
        <v>1</v>
      </c>
    </row>
    <row r="316" spans="1:12" x14ac:dyDescent="0.25">
      <c r="A316" s="6">
        <v>313</v>
      </c>
      <c r="B316" s="2" t="s">
        <v>713</v>
      </c>
      <c r="C316" s="2" t="s">
        <v>714</v>
      </c>
      <c r="D316" s="3">
        <v>0.18</v>
      </c>
      <c r="E316" s="2">
        <v>2.48</v>
      </c>
      <c r="F316" s="2">
        <v>6</v>
      </c>
      <c r="G316" s="2">
        <v>1908</v>
      </c>
      <c r="H316" s="2">
        <v>18</v>
      </c>
      <c r="I316" s="2">
        <v>14179</v>
      </c>
      <c r="J316" s="3">
        <v>1.6500000000000001E-2</v>
      </c>
      <c r="K316" s="3">
        <v>0.35099999999999998</v>
      </c>
      <c r="L316" s="38">
        <v>1</v>
      </c>
    </row>
    <row r="317" spans="1:12" x14ac:dyDescent="0.25">
      <c r="A317" s="6">
        <v>314</v>
      </c>
      <c r="B317" s="2" t="s">
        <v>115</v>
      </c>
      <c r="C317" s="2" t="s">
        <v>116</v>
      </c>
      <c r="D317" s="3">
        <v>0.183</v>
      </c>
      <c r="E317" s="2">
        <v>1.44</v>
      </c>
      <c r="F317" s="2">
        <v>7</v>
      </c>
      <c r="G317" s="2">
        <v>1908</v>
      </c>
      <c r="H317" s="2">
        <v>36</v>
      </c>
      <c r="I317" s="2">
        <v>14179</v>
      </c>
      <c r="J317" s="3">
        <v>0.17299999999999999</v>
      </c>
      <c r="K317" s="3">
        <v>3.5499999999999997E-2</v>
      </c>
      <c r="L317" s="38">
        <v>1</v>
      </c>
    </row>
    <row r="318" spans="1:12" x14ac:dyDescent="0.25">
      <c r="A318" s="6">
        <v>315</v>
      </c>
      <c r="B318" s="2" t="s">
        <v>715</v>
      </c>
      <c r="C318" s="2" t="s">
        <v>716</v>
      </c>
      <c r="D318" s="3">
        <v>0.184</v>
      </c>
      <c r="E318" s="2">
        <v>1.86</v>
      </c>
      <c r="F318" s="2">
        <v>4</v>
      </c>
      <c r="G318" s="2">
        <v>1908</v>
      </c>
      <c r="H318" s="2">
        <v>16</v>
      </c>
      <c r="I318" s="2">
        <v>14179</v>
      </c>
      <c r="J318" s="3">
        <v>1.5599999999999999E-2</v>
      </c>
      <c r="K318" s="3">
        <v>0.39800000000000002</v>
      </c>
      <c r="L318" s="38">
        <v>1</v>
      </c>
    </row>
    <row r="319" spans="1:12" x14ac:dyDescent="0.25">
      <c r="A319" s="6">
        <v>316</v>
      </c>
      <c r="B319" s="2" t="s">
        <v>717</v>
      </c>
      <c r="C319" s="2" t="s">
        <v>718</v>
      </c>
      <c r="D319" s="3">
        <v>0.185</v>
      </c>
      <c r="E319" s="2">
        <v>1.38</v>
      </c>
      <c r="F319" s="2">
        <v>5</v>
      </c>
      <c r="G319" s="2">
        <v>1908</v>
      </c>
      <c r="H319" s="2">
        <v>27</v>
      </c>
      <c r="I319" s="2">
        <v>14179</v>
      </c>
      <c r="J319" s="3">
        <v>0.32200000000000001</v>
      </c>
      <c r="K319" s="3">
        <v>1.9699999999999999E-2</v>
      </c>
      <c r="L319" s="38">
        <v>1</v>
      </c>
    </row>
    <row r="320" spans="1:12" x14ac:dyDescent="0.25">
      <c r="A320" s="6">
        <v>317</v>
      </c>
      <c r="B320" s="2" t="s">
        <v>719</v>
      </c>
      <c r="C320" s="2" t="s">
        <v>720</v>
      </c>
      <c r="D320" s="3">
        <v>0.187</v>
      </c>
      <c r="E320" s="2">
        <v>1.35</v>
      </c>
      <c r="F320" s="2">
        <v>4</v>
      </c>
      <c r="G320" s="2">
        <v>1908</v>
      </c>
      <c r="H320" s="2">
        <v>22</v>
      </c>
      <c r="I320" s="2">
        <v>14179</v>
      </c>
      <c r="J320" s="3">
        <v>0.29399999999999998</v>
      </c>
      <c r="K320" s="3">
        <v>2.5700000000000001E-2</v>
      </c>
      <c r="L320" s="38">
        <v>0.86599999999999999</v>
      </c>
    </row>
    <row r="321" spans="1:12" x14ac:dyDescent="0.25">
      <c r="A321" s="6">
        <v>318</v>
      </c>
      <c r="B321" s="2" t="s">
        <v>721</v>
      </c>
      <c r="C321" s="2" t="s">
        <v>722</v>
      </c>
      <c r="D321" s="3">
        <v>0.188</v>
      </c>
      <c r="E321" s="2">
        <v>1.65</v>
      </c>
      <c r="F321" s="2">
        <v>8</v>
      </c>
      <c r="G321" s="2">
        <v>1908</v>
      </c>
      <c r="H321" s="2">
        <v>36</v>
      </c>
      <c r="I321" s="2">
        <v>14179</v>
      </c>
      <c r="J321" s="3">
        <v>0.16400000000000001</v>
      </c>
      <c r="K321" s="3">
        <v>4.4400000000000002E-2</v>
      </c>
      <c r="L321" s="38">
        <v>0.91400000000000003</v>
      </c>
    </row>
    <row r="322" spans="1:12" x14ac:dyDescent="0.25">
      <c r="A322" s="6">
        <v>319</v>
      </c>
      <c r="B322" s="2" t="s">
        <v>723</v>
      </c>
      <c r="C322" s="2" t="s">
        <v>724</v>
      </c>
      <c r="D322" s="3">
        <v>0.19</v>
      </c>
      <c r="E322" s="2">
        <v>1.21</v>
      </c>
      <c r="F322" s="2">
        <v>8</v>
      </c>
      <c r="G322" s="2">
        <v>1908</v>
      </c>
      <c r="H322" s="2">
        <v>49</v>
      </c>
      <c r="I322" s="2">
        <v>14179</v>
      </c>
      <c r="J322" s="3">
        <v>6.8300000000000001E-3</v>
      </c>
      <c r="K322" s="3">
        <v>1</v>
      </c>
      <c r="L322" s="38">
        <v>1</v>
      </c>
    </row>
    <row r="323" spans="1:12" x14ac:dyDescent="0.25">
      <c r="A323" s="6">
        <v>320</v>
      </c>
      <c r="B323" s="2" t="s">
        <v>725</v>
      </c>
      <c r="C323" s="2" t="s">
        <v>726</v>
      </c>
      <c r="D323" s="3">
        <v>0.19500000000000001</v>
      </c>
      <c r="E323" s="2">
        <v>1.44</v>
      </c>
      <c r="F323" s="2">
        <v>12</v>
      </c>
      <c r="G323" s="2">
        <v>1908</v>
      </c>
      <c r="H323" s="2">
        <v>62</v>
      </c>
      <c r="I323" s="2">
        <v>14179</v>
      </c>
      <c r="J323" s="3">
        <v>0.21199999999999999</v>
      </c>
      <c r="K323" s="3">
        <v>3.4799999999999998E-2</v>
      </c>
      <c r="L323" s="38">
        <v>1</v>
      </c>
    </row>
    <row r="324" spans="1:12" x14ac:dyDescent="0.25">
      <c r="A324" s="6">
        <v>321</v>
      </c>
      <c r="B324" s="2" t="s">
        <v>727</v>
      </c>
      <c r="C324" s="2" t="s">
        <v>728</v>
      </c>
      <c r="D324" s="3">
        <v>0.19600000000000001</v>
      </c>
      <c r="E324" s="2">
        <v>1.01</v>
      </c>
      <c r="F324" s="2">
        <v>3</v>
      </c>
      <c r="G324" s="2">
        <v>1908</v>
      </c>
      <c r="H324" s="2">
        <v>22</v>
      </c>
      <c r="I324" s="2">
        <v>14179</v>
      </c>
      <c r="J324" s="3">
        <v>1.2800000000000001E-2</v>
      </c>
      <c r="K324" s="3">
        <v>0.66900000000000004</v>
      </c>
      <c r="L324" s="38">
        <v>0.875</v>
      </c>
    </row>
    <row r="325" spans="1:12" x14ac:dyDescent="0.25">
      <c r="A325" s="6">
        <v>322</v>
      </c>
      <c r="B325" s="2" t="s">
        <v>729</v>
      </c>
      <c r="C325" s="2" t="s">
        <v>730</v>
      </c>
      <c r="D325" s="3">
        <v>0.19700000000000001</v>
      </c>
      <c r="E325" s="2">
        <v>1.71</v>
      </c>
      <c r="F325" s="2">
        <v>6</v>
      </c>
      <c r="G325" s="2">
        <v>1908</v>
      </c>
      <c r="H325" s="2">
        <v>26</v>
      </c>
      <c r="I325" s="2">
        <v>14179</v>
      </c>
      <c r="J325" s="3">
        <v>3.0300000000000001E-2</v>
      </c>
      <c r="K325" s="3">
        <v>0.251</v>
      </c>
      <c r="L325" s="38">
        <v>1</v>
      </c>
    </row>
    <row r="326" spans="1:12" x14ac:dyDescent="0.25">
      <c r="A326" s="6">
        <v>323</v>
      </c>
      <c r="B326" s="2" t="s">
        <v>731</v>
      </c>
      <c r="C326" s="2" t="s">
        <v>732</v>
      </c>
      <c r="D326" s="3">
        <v>0.19700000000000001</v>
      </c>
      <c r="E326" s="2">
        <v>1.86</v>
      </c>
      <c r="F326" s="2">
        <v>10</v>
      </c>
      <c r="G326" s="2">
        <v>1908</v>
      </c>
      <c r="H326" s="2">
        <v>40</v>
      </c>
      <c r="I326" s="2">
        <v>14179</v>
      </c>
      <c r="J326" s="3">
        <v>3.3099999999999997E-2</v>
      </c>
      <c r="K326" s="3">
        <v>0.33100000000000002</v>
      </c>
      <c r="L326" s="38">
        <v>0.70099999999999996</v>
      </c>
    </row>
    <row r="327" spans="1:12" x14ac:dyDescent="0.25">
      <c r="A327" s="6">
        <v>324</v>
      </c>
      <c r="B327" s="2" t="s">
        <v>733</v>
      </c>
      <c r="C327" s="2" t="s">
        <v>734</v>
      </c>
      <c r="D327" s="3">
        <v>0.20200000000000001</v>
      </c>
      <c r="E327" s="2">
        <v>1.41</v>
      </c>
      <c r="F327" s="2">
        <v>11</v>
      </c>
      <c r="G327" s="2">
        <v>1908</v>
      </c>
      <c r="H327" s="2">
        <v>58</v>
      </c>
      <c r="I327" s="2">
        <v>14179</v>
      </c>
      <c r="J327" s="3">
        <v>3.3000000000000002E-2</v>
      </c>
      <c r="K327" s="3">
        <v>0.251</v>
      </c>
      <c r="L327" s="38">
        <v>1</v>
      </c>
    </row>
    <row r="328" spans="1:12" x14ac:dyDescent="0.25">
      <c r="A328" s="6">
        <v>325</v>
      </c>
      <c r="B328" s="2" t="s">
        <v>735</v>
      </c>
      <c r="C328" s="2" t="s">
        <v>736</v>
      </c>
      <c r="D328" s="3">
        <v>0.20300000000000001</v>
      </c>
      <c r="E328" s="2">
        <v>1.78</v>
      </c>
      <c r="F328" s="2">
        <v>6</v>
      </c>
      <c r="G328" s="2">
        <v>1908</v>
      </c>
      <c r="H328" s="2">
        <v>25</v>
      </c>
      <c r="I328" s="2">
        <v>14179</v>
      </c>
      <c r="J328" s="3">
        <v>1.1599999999999999E-2</v>
      </c>
      <c r="K328" s="3">
        <v>0.72799999999999998</v>
      </c>
      <c r="L328" s="38">
        <v>1</v>
      </c>
    </row>
    <row r="329" spans="1:12" x14ac:dyDescent="0.25">
      <c r="A329" s="6">
        <v>326</v>
      </c>
      <c r="B329" s="2" t="s">
        <v>737</v>
      </c>
      <c r="C329" s="2" t="s">
        <v>738</v>
      </c>
      <c r="D329" s="3">
        <v>0.20399999999999999</v>
      </c>
      <c r="E329" s="2">
        <v>1.77</v>
      </c>
      <c r="F329" s="2">
        <v>5</v>
      </c>
      <c r="G329" s="2">
        <v>1908</v>
      </c>
      <c r="H329" s="2">
        <v>21</v>
      </c>
      <c r="I329" s="2">
        <v>14179</v>
      </c>
      <c r="J329" s="3">
        <v>1.3599999999999999E-2</v>
      </c>
      <c r="K329" s="3">
        <v>0.78900000000000003</v>
      </c>
      <c r="L329" s="38">
        <v>0.78900000000000003</v>
      </c>
    </row>
    <row r="330" spans="1:12" x14ac:dyDescent="0.25">
      <c r="A330" s="6">
        <v>327</v>
      </c>
      <c r="B330" s="2" t="s">
        <v>99</v>
      </c>
      <c r="C330" s="2" t="s">
        <v>100</v>
      </c>
      <c r="D330" s="3">
        <v>0.20399999999999999</v>
      </c>
      <c r="E330" s="2">
        <v>1.56</v>
      </c>
      <c r="F330" s="2">
        <v>4</v>
      </c>
      <c r="G330" s="2">
        <v>1908</v>
      </c>
      <c r="H330" s="2">
        <v>19</v>
      </c>
      <c r="I330" s="2">
        <v>14179</v>
      </c>
      <c r="J330" s="3">
        <v>0.255</v>
      </c>
      <c r="K330" s="3">
        <v>3.3500000000000002E-2</v>
      </c>
      <c r="L330" s="38">
        <v>1</v>
      </c>
    </row>
    <row r="331" spans="1:12" x14ac:dyDescent="0.25">
      <c r="A331" s="6">
        <v>328</v>
      </c>
      <c r="B331" s="2" t="s">
        <v>739</v>
      </c>
      <c r="C331" s="2" t="s">
        <v>740</v>
      </c>
      <c r="D331" s="3">
        <v>0.20499999999999999</v>
      </c>
      <c r="E331" s="2">
        <v>1.39</v>
      </c>
      <c r="F331" s="2">
        <v>3</v>
      </c>
      <c r="G331" s="2">
        <v>1908</v>
      </c>
      <c r="H331" s="2">
        <v>16</v>
      </c>
      <c r="I331" s="2">
        <v>14179</v>
      </c>
      <c r="J331" s="3">
        <v>0.32900000000000001</v>
      </c>
      <c r="K331" s="3">
        <v>3.2099999999999997E-2</v>
      </c>
      <c r="L331" s="38">
        <v>0.82099999999999995</v>
      </c>
    </row>
    <row r="332" spans="1:12" x14ac:dyDescent="0.25">
      <c r="A332" s="6">
        <v>329</v>
      </c>
      <c r="B332" s="2" t="s">
        <v>741</v>
      </c>
      <c r="C332" s="2" t="s">
        <v>742</v>
      </c>
      <c r="D332" s="3">
        <v>0.20599999999999999</v>
      </c>
      <c r="E332" s="2">
        <v>2.19</v>
      </c>
      <c r="F332" s="2">
        <v>5</v>
      </c>
      <c r="G332" s="2">
        <v>1908</v>
      </c>
      <c r="H332" s="2">
        <v>17</v>
      </c>
      <c r="I332" s="2">
        <v>14179</v>
      </c>
      <c r="J332" s="3">
        <v>2.1899999999999999E-2</v>
      </c>
      <c r="K332" s="3">
        <v>0.39800000000000002</v>
      </c>
      <c r="L332" s="38">
        <v>1</v>
      </c>
    </row>
    <row r="333" spans="1:12" x14ac:dyDescent="0.25">
      <c r="A333" s="6">
        <v>330</v>
      </c>
      <c r="B333" s="2" t="s">
        <v>743</v>
      </c>
      <c r="C333" s="2" t="s">
        <v>744</v>
      </c>
      <c r="D333" s="3">
        <v>0.20699999999999999</v>
      </c>
      <c r="E333" s="2">
        <v>1.65</v>
      </c>
      <c r="F333" s="2">
        <v>6</v>
      </c>
      <c r="G333" s="2">
        <v>1908</v>
      </c>
      <c r="H333" s="2">
        <v>27</v>
      </c>
      <c r="I333" s="2">
        <v>14179</v>
      </c>
      <c r="J333" s="3">
        <v>3.5499999999999997E-2</v>
      </c>
      <c r="K333" s="3">
        <v>0.251</v>
      </c>
      <c r="L333" s="38">
        <v>1</v>
      </c>
    </row>
    <row r="334" spans="1:12" x14ac:dyDescent="0.25">
      <c r="A334" s="6">
        <v>331</v>
      </c>
      <c r="B334" s="2" t="s">
        <v>745</v>
      </c>
      <c r="C334" s="2" t="s">
        <v>746</v>
      </c>
      <c r="D334" s="3">
        <v>0.21199999999999999</v>
      </c>
      <c r="E334" s="2">
        <v>1.49</v>
      </c>
      <c r="F334" s="2">
        <v>8</v>
      </c>
      <c r="G334" s="2">
        <v>1908</v>
      </c>
      <c r="H334" s="2">
        <v>40</v>
      </c>
      <c r="I334" s="2">
        <v>14179</v>
      </c>
      <c r="J334" s="3">
        <v>3.2199999999999999E-2</v>
      </c>
      <c r="K334" s="3">
        <v>0.29399999999999998</v>
      </c>
      <c r="L334" s="38">
        <v>1</v>
      </c>
    </row>
    <row r="335" spans="1:12" x14ac:dyDescent="0.25">
      <c r="A335" s="6">
        <v>332</v>
      </c>
      <c r="B335" s="2" t="s">
        <v>747</v>
      </c>
      <c r="C335" s="2" t="s">
        <v>748</v>
      </c>
      <c r="D335" s="3">
        <v>0.21299999999999999</v>
      </c>
      <c r="E335" s="2">
        <v>1.78</v>
      </c>
      <c r="F335" s="2">
        <v>6</v>
      </c>
      <c r="G335" s="2">
        <v>1908</v>
      </c>
      <c r="H335" s="2">
        <v>25</v>
      </c>
      <c r="I335" s="2">
        <v>14179</v>
      </c>
      <c r="J335" s="3">
        <v>1.04E-2</v>
      </c>
      <c r="K335" s="3">
        <v>0.92600000000000005</v>
      </c>
      <c r="L335" s="38">
        <v>1</v>
      </c>
    </row>
    <row r="336" spans="1:12" x14ac:dyDescent="0.25">
      <c r="A336" s="6">
        <v>333</v>
      </c>
      <c r="B336" s="2" t="s">
        <v>749</v>
      </c>
      <c r="C336" s="2" t="s">
        <v>750</v>
      </c>
      <c r="D336" s="3">
        <v>0.214</v>
      </c>
      <c r="E336" s="2">
        <v>1.49</v>
      </c>
      <c r="F336" s="2">
        <v>3</v>
      </c>
      <c r="G336" s="2">
        <v>1908</v>
      </c>
      <c r="H336" s="2">
        <v>15</v>
      </c>
      <c r="I336" s="2">
        <v>14179</v>
      </c>
      <c r="J336" s="3">
        <v>1.1599999999999999E-2</v>
      </c>
      <c r="K336" s="3">
        <v>0.89500000000000002</v>
      </c>
      <c r="L336" s="38">
        <v>0.94499999999999995</v>
      </c>
    </row>
    <row r="337" spans="1:12" x14ac:dyDescent="0.25">
      <c r="A337" s="6">
        <v>334</v>
      </c>
      <c r="B337" s="2" t="s">
        <v>121</v>
      </c>
      <c r="C337" s="2" t="s">
        <v>122</v>
      </c>
      <c r="D337" s="3">
        <v>0.216</v>
      </c>
      <c r="E337" s="2">
        <v>1.41</v>
      </c>
      <c r="F337" s="2">
        <v>18</v>
      </c>
      <c r="G337" s="2">
        <v>1908</v>
      </c>
      <c r="H337" s="2">
        <v>95</v>
      </c>
      <c r="I337" s="2">
        <v>14179</v>
      </c>
      <c r="J337" s="3">
        <v>1.9699999999999999E-2</v>
      </c>
      <c r="K337" s="3">
        <v>0.51500000000000001</v>
      </c>
      <c r="L337" s="38">
        <v>1</v>
      </c>
    </row>
    <row r="338" spans="1:12" x14ac:dyDescent="0.25">
      <c r="A338" s="6">
        <v>335</v>
      </c>
      <c r="B338" s="2" t="s">
        <v>751</v>
      </c>
      <c r="C338" s="2" t="s">
        <v>752</v>
      </c>
      <c r="D338" s="3">
        <v>0.218</v>
      </c>
      <c r="E338" s="2">
        <v>2.0499999999999998</v>
      </c>
      <c r="F338" s="2">
        <v>8</v>
      </c>
      <c r="G338" s="2">
        <v>1908</v>
      </c>
      <c r="H338" s="2">
        <v>29</v>
      </c>
      <c r="I338" s="2">
        <v>14179</v>
      </c>
      <c r="J338" s="3">
        <v>3.3500000000000002E-2</v>
      </c>
      <c r="K338" s="3">
        <v>0.311</v>
      </c>
      <c r="L338" s="38">
        <v>1</v>
      </c>
    </row>
    <row r="339" spans="1:12" x14ac:dyDescent="0.25">
      <c r="A339" s="6">
        <v>336</v>
      </c>
      <c r="B339" s="2" t="s">
        <v>753</v>
      </c>
      <c r="C339" s="2" t="s">
        <v>754</v>
      </c>
      <c r="D339" s="3">
        <v>0.22</v>
      </c>
      <c r="E339" s="2">
        <v>2.83</v>
      </c>
      <c r="F339" s="2">
        <v>8</v>
      </c>
      <c r="G339" s="2">
        <v>1908</v>
      </c>
      <c r="H339" s="2">
        <v>21</v>
      </c>
      <c r="I339" s="2">
        <v>14179</v>
      </c>
      <c r="J339" s="3">
        <v>2.3699999999999999E-2</v>
      </c>
      <c r="K339" s="3">
        <v>0.61899999999999999</v>
      </c>
      <c r="L339" s="38">
        <v>0.72799999999999998</v>
      </c>
    </row>
    <row r="340" spans="1:12" x14ac:dyDescent="0.25">
      <c r="A340" s="6">
        <v>337</v>
      </c>
      <c r="B340" s="2" t="s">
        <v>755</v>
      </c>
      <c r="C340" s="2" t="s">
        <v>756</v>
      </c>
      <c r="D340" s="3">
        <v>0.22</v>
      </c>
      <c r="E340" s="2">
        <v>2.48</v>
      </c>
      <c r="F340" s="2">
        <v>5</v>
      </c>
      <c r="G340" s="2">
        <v>1908</v>
      </c>
      <c r="H340" s="2">
        <v>15</v>
      </c>
      <c r="I340" s="2">
        <v>14179</v>
      </c>
      <c r="J340" s="3">
        <v>4.1200000000000001E-2</v>
      </c>
      <c r="K340" s="3">
        <v>0.26</v>
      </c>
      <c r="L340" s="38">
        <v>1</v>
      </c>
    </row>
    <row r="341" spans="1:12" x14ac:dyDescent="0.25">
      <c r="A341" s="6">
        <v>338</v>
      </c>
      <c r="B341" s="2" t="s">
        <v>757</v>
      </c>
      <c r="C341" s="2" t="s">
        <v>758</v>
      </c>
      <c r="D341" s="3">
        <v>0.222</v>
      </c>
      <c r="E341" s="2">
        <v>1.62</v>
      </c>
      <c r="F341" s="2">
        <v>5</v>
      </c>
      <c r="G341" s="2">
        <v>1908</v>
      </c>
      <c r="H341" s="2">
        <v>23</v>
      </c>
      <c r="I341" s="2">
        <v>14179</v>
      </c>
      <c r="J341" s="3">
        <v>1.4999999999999999E-2</v>
      </c>
      <c r="K341" s="3">
        <v>0.72799999999999998</v>
      </c>
      <c r="L341" s="38">
        <v>1</v>
      </c>
    </row>
    <row r="342" spans="1:12" x14ac:dyDescent="0.25">
      <c r="A342" s="6">
        <v>339</v>
      </c>
      <c r="B342" s="2" t="s">
        <v>759</v>
      </c>
      <c r="C342" s="2" t="s">
        <v>760</v>
      </c>
      <c r="D342" s="3">
        <v>0.224</v>
      </c>
      <c r="E342" s="2">
        <v>1.29</v>
      </c>
      <c r="F342" s="2">
        <v>4</v>
      </c>
      <c r="G342" s="2">
        <v>1908</v>
      </c>
      <c r="H342" s="2">
        <v>23</v>
      </c>
      <c r="I342" s="2">
        <v>14179</v>
      </c>
      <c r="J342" s="3">
        <v>0.61699999999999999</v>
      </c>
      <c r="K342" s="3">
        <v>1.8100000000000002E-2</v>
      </c>
      <c r="L342" s="38">
        <v>1</v>
      </c>
    </row>
    <row r="343" spans="1:12" x14ac:dyDescent="0.25">
      <c r="A343" s="6">
        <v>340</v>
      </c>
      <c r="B343" s="2" t="s">
        <v>761</v>
      </c>
      <c r="C343" s="2" t="s">
        <v>762</v>
      </c>
      <c r="D343" s="3">
        <v>0.22500000000000001</v>
      </c>
      <c r="E343" s="2">
        <v>2.3199999999999998</v>
      </c>
      <c r="F343" s="2">
        <v>5</v>
      </c>
      <c r="G343" s="2">
        <v>1908</v>
      </c>
      <c r="H343" s="2">
        <v>16</v>
      </c>
      <c r="I343" s="2">
        <v>14179</v>
      </c>
      <c r="J343" s="3">
        <v>2.5899999999999999E-2</v>
      </c>
      <c r="K343" s="3">
        <v>0.439</v>
      </c>
      <c r="L343" s="38">
        <v>1</v>
      </c>
    </row>
    <row r="344" spans="1:12" x14ac:dyDescent="0.25">
      <c r="A344" s="6">
        <v>341</v>
      </c>
      <c r="B344" s="2" t="s">
        <v>763</v>
      </c>
      <c r="C344" s="2" t="s">
        <v>764</v>
      </c>
      <c r="D344" s="3">
        <v>0.23300000000000001</v>
      </c>
      <c r="E344" s="2">
        <v>1.45</v>
      </c>
      <c r="F344" s="2">
        <v>17</v>
      </c>
      <c r="G344" s="2">
        <v>1908</v>
      </c>
      <c r="H344" s="2">
        <v>87</v>
      </c>
      <c r="I344" s="2">
        <v>14179</v>
      </c>
      <c r="J344" s="3">
        <v>3.7499999999999999E-2</v>
      </c>
      <c r="K344" s="3">
        <v>0.44400000000000001</v>
      </c>
      <c r="L344" s="38">
        <v>0.76400000000000001</v>
      </c>
    </row>
    <row r="345" spans="1:12" x14ac:dyDescent="0.25">
      <c r="A345" s="6">
        <v>342</v>
      </c>
      <c r="B345" s="2" t="s">
        <v>765</v>
      </c>
      <c r="C345" s="2" t="s">
        <v>766</v>
      </c>
      <c r="D345" s="3">
        <v>0.23499999999999999</v>
      </c>
      <c r="E345" s="2">
        <v>1.01</v>
      </c>
      <c r="F345" s="2">
        <v>3</v>
      </c>
      <c r="G345" s="2">
        <v>1908</v>
      </c>
      <c r="H345" s="2">
        <v>22</v>
      </c>
      <c r="I345" s="2">
        <v>14179</v>
      </c>
      <c r="J345" s="3">
        <v>0.58399999999999996</v>
      </c>
      <c r="K345" s="3">
        <v>2.2200000000000001E-2</v>
      </c>
      <c r="L345" s="38">
        <v>1</v>
      </c>
    </row>
    <row r="346" spans="1:12" x14ac:dyDescent="0.25">
      <c r="A346" s="6">
        <v>343</v>
      </c>
      <c r="B346" s="2" t="s">
        <v>767</v>
      </c>
      <c r="C346" s="2" t="s">
        <v>768</v>
      </c>
      <c r="D346" s="3">
        <v>0.23599999999999999</v>
      </c>
      <c r="E346" s="2">
        <v>1.71</v>
      </c>
      <c r="F346" s="2">
        <v>18</v>
      </c>
      <c r="G346" s="2">
        <v>1908</v>
      </c>
      <c r="H346" s="2">
        <v>78</v>
      </c>
      <c r="I346" s="2">
        <v>14179</v>
      </c>
      <c r="J346" s="3">
        <v>1.41E-2</v>
      </c>
      <c r="K346" s="3">
        <v>0.96399999999999997</v>
      </c>
      <c r="L346" s="38">
        <v>0.96399999999999997</v>
      </c>
    </row>
    <row r="347" spans="1:12" x14ac:dyDescent="0.25">
      <c r="A347" s="6">
        <v>344</v>
      </c>
      <c r="B347" s="2" t="s">
        <v>103</v>
      </c>
      <c r="C347" s="2" t="s">
        <v>104</v>
      </c>
      <c r="D347" s="3">
        <v>0.23699999999999999</v>
      </c>
      <c r="E347" s="2">
        <v>1.18</v>
      </c>
      <c r="F347" s="2">
        <v>54</v>
      </c>
      <c r="G347" s="2">
        <v>1908</v>
      </c>
      <c r="H347" s="2">
        <v>341</v>
      </c>
      <c r="I347" s="2">
        <v>14179</v>
      </c>
      <c r="J347" s="3">
        <v>2.29E-2</v>
      </c>
      <c r="K347" s="3">
        <v>0.58399999999999996</v>
      </c>
      <c r="L347" s="38">
        <v>1</v>
      </c>
    </row>
    <row r="348" spans="1:12" x14ac:dyDescent="0.25">
      <c r="A348" s="6">
        <v>345</v>
      </c>
      <c r="B348" s="2" t="s">
        <v>769</v>
      </c>
      <c r="C348" s="2" t="s">
        <v>770</v>
      </c>
      <c r="D348" s="3">
        <v>0.23799999999999999</v>
      </c>
      <c r="E348" s="2">
        <v>1.35</v>
      </c>
      <c r="F348" s="2">
        <v>6</v>
      </c>
      <c r="G348" s="2">
        <v>1908</v>
      </c>
      <c r="H348" s="2">
        <v>33</v>
      </c>
      <c r="I348" s="2">
        <v>14179</v>
      </c>
      <c r="J348" s="3">
        <v>1.6199999999999999E-2</v>
      </c>
      <c r="K348" s="3">
        <v>0.88300000000000001</v>
      </c>
      <c r="L348" s="38">
        <v>0.94499999999999995</v>
      </c>
    </row>
    <row r="349" spans="1:12" x14ac:dyDescent="0.25">
      <c r="A349" s="6">
        <v>346</v>
      </c>
      <c r="B349" s="2" t="s">
        <v>771</v>
      </c>
      <c r="C349" s="2" t="s">
        <v>772</v>
      </c>
      <c r="D349" s="3">
        <v>0.24299999999999999</v>
      </c>
      <c r="E349" s="2">
        <v>1.86</v>
      </c>
      <c r="F349" s="2">
        <v>19</v>
      </c>
      <c r="G349" s="2">
        <v>1908</v>
      </c>
      <c r="H349" s="2">
        <v>76</v>
      </c>
      <c r="I349" s="2">
        <v>14179</v>
      </c>
      <c r="J349" s="3">
        <v>1.47E-2</v>
      </c>
      <c r="K349" s="3">
        <v>0.98299999999999998</v>
      </c>
      <c r="L349" s="38">
        <v>0.996</v>
      </c>
    </row>
    <row r="350" spans="1:12" x14ac:dyDescent="0.25">
      <c r="A350" s="6">
        <v>347</v>
      </c>
      <c r="B350" s="2" t="s">
        <v>773</v>
      </c>
      <c r="C350" s="2" t="s">
        <v>774</v>
      </c>
      <c r="D350" s="3">
        <v>0.24299999999999999</v>
      </c>
      <c r="E350" s="2">
        <v>1.1399999999999999</v>
      </c>
      <c r="F350" s="2">
        <v>6</v>
      </c>
      <c r="G350" s="2">
        <v>1908</v>
      </c>
      <c r="H350" s="2">
        <v>39</v>
      </c>
      <c r="I350" s="2">
        <v>14179</v>
      </c>
      <c r="J350" s="3">
        <v>2.81E-2</v>
      </c>
      <c r="K350" s="3">
        <v>0.60299999999999998</v>
      </c>
      <c r="L350" s="38">
        <v>0.84699999999999998</v>
      </c>
    </row>
    <row r="351" spans="1:12" x14ac:dyDescent="0.25">
      <c r="A351" s="6">
        <v>348</v>
      </c>
      <c r="B351" s="2" t="s">
        <v>775</v>
      </c>
      <c r="C351" s="2" t="s">
        <v>776</v>
      </c>
      <c r="D351" s="3">
        <v>0.24299999999999999</v>
      </c>
      <c r="E351" s="2">
        <v>2.09</v>
      </c>
      <c r="F351" s="2">
        <v>9</v>
      </c>
      <c r="G351" s="2">
        <v>1908</v>
      </c>
      <c r="H351" s="2">
        <v>32</v>
      </c>
      <c r="I351" s="2">
        <v>14179</v>
      </c>
      <c r="J351" s="3">
        <v>1.8700000000000001E-2</v>
      </c>
      <c r="K351" s="3">
        <v>0.77200000000000002</v>
      </c>
      <c r="L351" s="38">
        <v>1</v>
      </c>
    </row>
    <row r="352" spans="1:12" x14ac:dyDescent="0.25">
      <c r="A352" s="6">
        <v>349</v>
      </c>
      <c r="B352" s="2" t="s">
        <v>777</v>
      </c>
      <c r="C352" s="2" t="s">
        <v>778</v>
      </c>
      <c r="D352" s="3">
        <v>0.251</v>
      </c>
      <c r="E352" s="2">
        <v>1.2</v>
      </c>
      <c r="F352" s="2">
        <v>5</v>
      </c>
      <c r="G352" s="2">
        <v>1908</v>
      </c>
      <c r="H352" s="2">
        <v>31</v>
      </c>
      <c r="I352" s="2">
        <v>14179</v>
      </c>
      <c r="J352" s="3">
        <v>1.7299999999999999E-2</v>
      </c>
      <c r="K352" s="3">
        <v>0.91400000000000003</v>
      </c>
      <c r="L352" s="38">
        <v>1</v>
      </c>
    </row>
    <row r="353" spans="1:12" x14ac:dyDescent="0.25">
      <c r="A353" s="6">
        <v>350</v>
      </c>
      <c r="B353" s="2" t="s">
        <v>779</v>
      </c>
      <c r="C353" s="2" t="s">
        <v>780</v>
      </c>
      <c r="D353" s="3">
        <v>0.252</v>
      </c>
      <c r="E353" s="2">
        <v>1.1000000000000001</v>
      </c>
      <c r="F353" s="2">
        <v>4</v>
      </c>
      <c r="G353" s="2">
        <v>1908</v>
      </c>
      <c r="H353" s="2">
        <v>27</v>
      </c>
      <c r="I353" s="2">
        <v>14179</v>
      </c>
      <c r="J353" s="3">
        <v>2.2100000000000002E-2</v>
      </c>
      <c r="K353" s="3">
        <v>0.72799999999999998</v>
      </c>
      <c r="L353" s="38">
        <v>1</v>
      </c>
    </row>
    <row r="354" spans="1:12" x14ac:dyDescent="0.25">
      <c r="A354" s="6">
        <v>351</v>
      </c>
      <c r="B354" s="2" t="s">
        <v>781</v>
      </c>
      <c r="C354" s="2" t="s">
        <v>782</v>
      </c>
      <c r="D354" s="3">
        <v>0.25800000000000001</v>
      </c>
      <c r="E354" s="2">
        <v>2.58</v>
      </c>
      <c r="F354" s="2">
        <v>8</v>
      </c>
      <c r="G354" s="2">
        <v>1908</v>
      </c>
      <c r="H354" s="2">
        <v>23</v>
      </c>
      <c r="I354" s="2">
        <v>14179</v>
      </c>
      <c r="J354" s="3">
        <v>1.7600000000000001E-2</v>
      </c>
      <c r="K354" s="3">
        <v>0.98699999999999999</v>
      </c>
      <c r="L354" s="38">
        <v>0.99099999999999999</v>
      </c>
    </row>
    <row r="355" spans="1:12" x14ac:dyDescent="0.25">
      <c r="A355" s="6">
        <v>352</v>
      </c>
      <c r="B355" s="2" t="s">
        <v>783</v>
      </c>
      <c r="C355" s="2" t="s">
        <v>784</v>
      </c>
      <c r="D355" s="3">
        <v>0.25900000000000001</v>
      </c>
      <c r="E355" s="2">
        <v>2.3199999999999998</v>
      </c>
      <c r="F355" s="2">
        <v>5</v>
      </c>
      <c r="G355" s="2">
        <v>1908</v>
      </c>
      <c r="H355" s="2">
        <v>16</v>
      </c>
      <c r="I355" s="2">
        <v>14179</v>
      </c>
      <c r="J355" s="3">
        <v>2.7400000000000001E-2</v>
      </c>
      <c r="K355" s="3">
        <v>0.753</v>
      </c>
      <c r="L355" s="38">
        <v>0.84</v>
      </c>
    </row>
    <row r="356" spans="1:12" x14ac:dyDescent="0.25">
      <c r="A356" s="6">
        <v>353</v>
      </c>
      <c r="B356" s="2" t="s">
        <v>785</v>
      </c>
      <c r="C356" s="2" t="s">
        <v>786</v>
      </c>
      <c r="D356" s="3">
        <v>0.25900000000000001</v>
      </c>
      <c r="E356" s="2">
        <v>2.62</v>
      </c>
      <c r="F356" s="2">
        <v>6</v>
      </c>
      <c r="G356" s="2">
        <v>1908</v>
      </c>
      <c r="H356" s="2">
        <v>17</v>
      </c>
      <c r="I356" s="2">
        <v>14179</v>
      </c>
      <c r="J356" s="3">
        <v>2.5899999999999999E-2</v>
      </c>
      <c r="K356" s="3">
        <v>0.746</v>
      </c>
      <c r="L356" s="38">
        <v>0.90100000000000002</v>
      </c>
    </row>
    <row r="357" spans="1:12" x14ac:dyDescent="0.25">
      <c r="A357" s="6">
        <v>354</v>
      </c>
      <c r="B357" s="2" t="s">
        <v>787</v>
      </c>
      <c r="C357" s="2" t="s">
        <v>788</v>
      </c>
      <c r="D357" s="3">
        <v>0.26</v>
      </c>
      <c r="E357" s="2">
        <v>1.49</v>
      </c>
      <c r="F357" s="2">
        <v>4</v>
      </c>
      <c r="G357" s="2">
        <v>1908</v>
      </c>
      <c r="H357" s="2">
        <v>20</v>
      </c>
      <c r="I357" s="2">
        <v>14179</v>
      </c>
      <c r="J357" s="3">
        <v>3.9600000000000003E-2</v>
      </c>
      <c r="K357" s="3">
        <v>0.44400000000000001</v>
      </c>
      <c r="L357" s="38">
        <v>1</v>
      </c>
    </row>
    <row r="358" spans="1:12" x14ac:dyDescent="0.25">
      <c r="A358" s="6">
        <v>355</v>
      </c>
      <c r="B358" s="2" t="s">
        <v>789</v>
      </c>
      <c r="C358" s="2" t="s">
        <v>790</v>
      </c>
      <c r="D358" s="3">
        <v>0.26200000000000001</v>
      </c>
      <c r="E358" s="2">
        <v>1.54</v>
      </c>
      <c r="F358" s="2">
        <v>11</v>
      </c>
      <c r="G358" s="2">
        <v>1908</v>
      </c>
      <c r="H358" s="2">
        <v>53</v>
      </c>
      <c r="I358" s="2">
        <v>14179</v>
      </c>
      <c r="J358" s="3">
        <v>3.3399999999999999E-2</v>
      </c>
      <c r="K358" s="3">
        <v>0.53900000000000003</v>
      </c>
      <c r="L358" s="38">
        <v>1</v>
      </c>
    </row>
    <row r="359" spans="1:12" x14ac:dyDescent="0.25">
      <c r="A359" s="6">
        <v>356</v>
      </c>
      <c r="B359" s="2" t="s">
        <v>791</v>
      </c>
      <c r="C359" s="2" t="s">
        <v>792</v>
      </c>
      <c r="D359" s="3">
        <v>0.26200000000000001</v>
      </c>
      <c r="E359" s="2">
        <v>2.15</v>
      </c>
      <c r="F359" s="2">
        <v>13</v>
      </c>
      <c r="G359" s="2">
        <v>1908</v>
      </c>
      <c r="H359" s="2">
        <v>45</v>
      </c>
      <c r="I359" s="2">
        <v>14179</v>
      </c>
      <c r="J359" s="3">
        <v>1.7999999999999999E-2</v>
      </c>
      <c r="K359" s="3">
        <v>0.999</v>
      </c>
      <c r="L359" s="38">
        <v>1</v>
      </c>
    </row>
    <row r="360" spans="1:12" x14ac:dyDescent="0.25">
      <c r="A360" s="6">
        <v>357</v>
      </c>
      <c r="B360" s="2" t="s">
        <v>793</v>
      </c>
      <c r="C360" s="2" t="s">
        <v>794</v>
      </c>
      <c r="D360" s="3">
        <v>0.26500000000000001</v>
      </c>
      <c r="E360" s="2">
        <v>1.29</v>
      </c>
      <c r="F360" s="2">
        <v>4</v>
      </c>
      <c r="G360" s="2">
        <v>1908</v>
      </c>
      <c r="H360" s="2">
        <v>23</v>
      </c>
      <c r="I360" s="2">
        <v>14179</v>
      </c>
      <c r="J360" s="3">
        <v>0.375</v>
      </c>
      <c r="K360" s="3">
        <v>4.9399999999999999E-2</v>
      </c>
      <c r="L360" s="38">
        <v>1</v>
      </c>
    </row>
    <row r="361" spans="1:12" x14ac:dyDescent="0.25">
      <c r="A361" s="6">
        <v>358</v>
      </c>
      <c r="B361" s="2" t="s">
        <v>795</v>
      </c>
      <c r="C361" s="2" t="s">
        <v>796</v>
      </c>
      <c r="D361" s="3">
        <v>0.26900000000000002</v>
      </c>
      <c r="E361" s="2">
        <v>1.24</v>
      </c>
      <c r="F361" s="2">
        <v>4</v>
      </c>
      <c r="G361" s="2">
        <v>1908</v>
      </c>
      <c r="H361" s="2">
        <v>24</v>
      </c>
      <c r="I361" s="2">
        <v>14179</v>
      </c>
      <c r="J361" s="3">
        <v>3.6200000000000003E-2</v>
      </c>
      <c r="K361" s="3">
        <v>0.53900000000000003</v>
      </c>
      <c r="L361" s="38">
        <v>1</v>
      </c>
    </row>
    <row r="362" spans="1:12" x14ac:dyDescent="0.25">
      <c r="A362" s="6">
        <v>359</v>
      </c>
      <c r="B362" s="2" t="s">
        <v>797</v>
      </c>
      <c r="C362" s="2" t="s">
        <v>798</v>
      </c>
      <c r="D362" s="3">
        <v>0.26900000000000002</v>
      </c>
      <c r="E362" s="2">
        <v>2.23</v>
      </c>
      <c r="F362" s="2">
        <v>12</v>
      </c>
      <c r="G362" s="2">
        <v>1908</v>
      </c>
      <c r="H362" s="2">
        <v>40</v>
      </c>
      <c r="I362" s="2">
        <v>14179</v>
      </c>
      <c r="J362" s="3">
        <v>1.95E-2</v>
      </c>
      <c r="K362" s="3">
        <v>1</v>
      </c>
      <c r="L362" s="38">
        <v>1</v>
      </c>
    </row>
    <row r="363" spans="1:12" x14ac:dyDescent="0.25">
      <c r="A363" s="6">
        <v>360</v>
      </c>
      <c r="B363" s="2" t="s">
        <v>799</v>
      </c>
      <c r="C363" s="2" t="s">
        <v>800</v>
      </c>
      <c r="D363" s="3">
        <v>0.27</v>
      </c>
      <c r="E363" s="2">
        <v>1.21</v>
      </c>
      <c r="F363" s="2">
        <v>6</v>
      </c>
      <c r="G363" s="2">
        <v>1908</v>
      </c>
      <c r="H363" s="2">
        <v>37</v>
      </c>
      <c r="I363" s="2">
        <v>14179</v>
      </c>
      <c r="J363" s="3">
        <v>0.40500000000000003</v>
      </c>
      <c r="K363" s="3">
        <v>4.8300000000000003E-2</v>
      </c>
      <c r="L363" s="38">
        <v>1</v>
      </c>
    </row>
    <row r="364" spans="1:12" x14ac:dyDescent="0.25">
      <c r="A364" s="6">
        <v>361</v>
      </c>
      <c r="B364" s="2" t="s">
        <v>801</v>
      </c>
      <c r="C364" s="2" t="s">
        <v>802</v>
      </c>
      <c r="D364" s="3">
        <v>0.27</v>
      </c>
      <c r="E364" s="2">
        <v>1.38</v>
      </c>
      <c r="F364" s="2">
        <v>5</v>
      </c>
      <c r="G364" s="2">
        <v>1908</v>
      </c>
      <c r="H364" s="2">
        <v>27</v>
      </c>
      <c r="I364" s="2">
        <v>14179</v>
      </c>
      <c r="J364" s="3">
        <v>1.9699999999999999E-2</v>
      </c>
      <c r="K364" s="3">
        <v>1</v>
      </c>
      <c r="L364" s="38">
        <v>1</v>
      </c>
    </row>
    <row r="365" spans="1:12" x14ac:dyDescent="0.25">
      <c r="A365" s="6">
        <v>362</v>
      </c>
      <c r="B365" s="2" t="s">
        <v>803</v>
      </c>
      <c r="C365" s="2" t="s">
        <v>804</v>
      </c>
      <c r="D365" s="3">
        <v>0.27100000000000002</v>
      </c>
      <c r="E365" s="2">
        <v>2.12</v>
      </c>
      <c r="F365" s="2">
        <v>12</v>
      </c>
      <c r="G365" s="2">
        <v>1908</v>
      </c>
      <c r="H365" s="2">
        <v>42</v>
      </c>
      <c r="I365" s="2">
        <v>14179</v>
      </c>
      <c r="J365" s="3">
        <v>3.2300000000000002E-2</v>
      </c>
      <c r="K365" s="3">
        <v>0.61899999999999999</v>
      </c>
      <c r="L365" s="38">
        <v>1</v>
      </c>
    </row>
    <row r="366" spans="1:12" x14ac:dyDescent="0.25">
      <c r="A366" s="6">
        <v>363</v>
      </c>
      <c r="B366" s="2" t="s">
        <v>805</v>
      </c>
      <c r="C366" s="2" t="s">
        <v>806</v>
      </c>
      <c r="D366" s="3">
        <v>0.27400000000000002</v>
      </c>
      <c r="E366" s="2">
        <v>1.86</v>
      </c>
      <c r="F366" s="2">
        <v>12</v>
      </c>
      <c r="G366" s="2">
        <v>1908</v>
      </c>
      <c r="H366" s="2">
        <v>48</v>
      </c>
      <c r="I366" s="2">
        <v>14179</v>
      </c>
      <c r="J366" s="3">
        <v>2.58E-2</v>
      </c>
      <c r="K366" s="3">
        <v>0.79500000000000004</v>
      </c>
      <c r="L366" s="38">
        <v>1</v>
      </c>
    </row>
    <row r="367" spans="1:12" x14ac:dyDescent="0.25">
      <c r="A367" s="6">
        <v>364</v>
      </c>
      <c r="B367" s="2" t="s">
        <v>807</v>
      </c>
      <c r="C367" s="2" t="s">
        <v>808</v>
      </c>
      <c r="D367" s="3">
        <v>0.27900000000000003</v>
      </c>
      <c r="E367" s="2">
        <v>1.92</v>
      </c>
      <c r="F367" s="2">
        <v>8</v>
      </c>
      <c r="G367" s="2">
        <v>1908</v>
      </c>
      <c r="H367" s="2">
        <v>31</v>
      </c>
      <c r="I367" s="2">
        <v>14179</v>
      </c>
      <c r="J367" s="3">
        <v>2.1700000000000001E-2</v>
      </c>
      <c r="K367" s="3">
        <v>0.999</v>
      </c>
      <c r="L367" s="38">
        <v>1</v>
      </c>
    </row>
    <row r="368" spans="1:12" x14ac:dyDescent="0.25">
      <c r="A368" s="6">
        <v>365</v>
      </c>
      <c r="B368" s="2" t="s">
        <v>809</v>
      </c>
      <c r="C368" s="2" t="s">
        <v>810</v>
      </c>
      <c r="D368" s="3">
        <v>0.27900000000000003</v>
      </c>
      <c r="E368" s="2">
        <v>1.19</v>
      </c>
      <c r="F368" s="2">
        <v>4</v>
      </c>
      <c r="G368" s="2">
        <v>1908</v>
      </c>
      <c r="H368" s="2">
        <v>25</v>
      </c>
      <c r="I368" s="2">
        <v>14179</v>
      </c>
      <c r="J368" s="3">
        <v>0.44</v>
      </c>
      <c r="K368" s="3">
        <v>4.9399999999999999E-2</v>
      </c>
      <c r="L368" s="38">
        <v>1</v>
      </c>
    </row>
    <row r="369" spans="1:12" x14ac:dyDescent="0.25">
      <c r="A369" s="6">
        <v>366</v>
      </c>
      <c r="B369" s="2" t="s">
        <v>811</v>
      </c>
      <c r="C369" s="2" t="s">
        <v>812</v>
      </c>
      <c r="D369" s="3">
        <v>0.28000000000000003</v>
      </c>
      <c r="E369" s="2">
        <v>2.48</v>
      </c>
      <c r="F369" s="2">
        <v>5</v>
      </c>
      <c r="G369" s="2">
        <v>1908</v>
      </c>
      <c r="H369" s="2">
        <v>15</v>
      </c>
      <c r="I369" s="2">
        <v>14179</v>
      </c>
      <c r="J369" s="3">
        <v>4.1200000000000001E-2</v>
      </c>
      <c r="K369" s="3">
        <v>0.53200000000000003</v>
      </c>
      <c r="L369" s="38">
        <v>1</v>
      </c>
    </row>
    <row r="370" spans="1:12" x14ac:dyDescent="0.25">
      <c r="A370" s="6">
        <v>367</v>
      </c>
      <c r="B370" s="2" t="s">
        <v>813</v>
      </c>
      <c r="C370" s="2" t="s">
        <v>814</v>
      </c>
      <c r="D370" s="3">
        <v>0.28100000000000003</v>
      </c>
      <c r="E370" s="2">
        <v>1.01</v>
      </c>
      <c r="F370" s="2">
        <v>3</v>
      </c>
      <c r="G370" s="2">
        <v>1908</v>
      </c>
      <c r="H370" s="2">
        <v>22</v>
      </c>
      <c r="I370" s="2">
        <v>14179</v>
      </c>
      <c r="J370" s="3">
        <v>0.44700000000000001</v>
      </c>
      <c r="K370" s="3">
        <v>4.9399999999999999E-2</v>
      </c>
      <c r="L370" s="38">
        <v>1</v>
      </c>
    </row>
    <row r="371" spans="1:12" x14ac:dyDescent="0.25">
      <c r="A371" s="6">
        <v>368</v>
      </c>
      <c r="B371" s="2" t="s">
        <v>815</v>
      </c>
      <c r="C371" s="2" t="s">
        <v>816</v>
      </c>
      <c r="D371" s="3">
        <v>0.28100000000000003</v>
      </c>
      <c r="E371" s="2">
        <v>1.49</v>
      </c>
      <c r="F371" s="2">
        <v>8</v>
      </c>
      <c r="G371" s="2">
        <v>1908</v>
      </c>
      <c r="H371" s="2">
        <v>40</v>
      </c>
      <c r="I371" s="2">
        <v>14179</v>
      </c>
      <c r="J371" s="3">
        <v>2.23E-2</v>
      </c>
      <c r="K371" s="3">
        <v>1</v>
      </c>
      <c r="L371" s="38">
        <v>1</v>
      </c>
    </row>
    <row r="372" spans="1:12" x14ac:dyDescent="0.25">
      <c r="A372" s="6">
        <v>369</v>
      </c>
      <c r="B372" s="2" t="s">
        <v>817</v>
      </c>
      <c r="C372" s="2" t="s">
        <v>818</v>
      </c>
      <c r="D372" s="3">
        <v>0.28499999999999998</v>
      </c>
      <c r="E372" s="2">
        <v>1.24</v>
      </c>
      <c r="F372" s="2">
        <v>5</v>
      </c>
      <c r="G372" s="2">
        <v>1908</v>
      </c>
      <c r="H372" s="2">
        <v>30</v>
      </c>
      <c r="I372" s="2">
        <v>14179</v>
      </c>
      <c r="J372" s="3">
        <v>3.3700000000000001E-2</v>
      </c>
      <c r="K372" s="3">
        <v>0.68500000000000005</v>
      </c>
      <c r="L372" s="38">
        <v>1</v>
      </c>
    </row>
    <row r="373" spans="1:12" x14ac:dyDescent="0.25">
      <c r="A373" s="6">
        <v>370</v>
      </c>
      <c r="B373" s="2" t="s">
        <v>819</v>
      </c>
      <c r="C373" s="2" t="s">
        <v>820</v>
      </c>
      <c r="D373" s="3">
        <v>0.28899999999999998</v>
      </c>
      <c r="E373" s="2">
        <v>3.13</v>
      </c>
      <c r="F373" s="2">
        <v>8</v>
      </c>
      <c r="G373" s="2">
        <v>1908</v>
      </c>
      <c r="H373" s="2">
        <v>19</v>
      </c>
      <c r="I373" s="2">
        <v>14179</v>
      </c>
      <c r="J373" s="3">
        <v>3.3599999999999998E-2</v>
      </c>
      <c r="K373" s="3">
        <v>0.76900000000000002</v>
      </c>
      <c r="L373" s="38">
        <v>0.93600000000000005</v>
      </c>
    </row>
    <row r="374" spans="1:12" x14ac:dyDescent="0.25">
      <c r="A374" s="6">
        <v>371</v>
      </c>
      <c r="B374" s="2" t="s">
        <v>821</v>
      </c>
      <c r="C374" s="2" t="s">
        <v>822</v>
      </c>
      <c r="D374" s="3">
        <v>0.28999999999999998</v>
      </c>
      <c r="E374" s="2">
        <v>1.17</v>
      </c>
      <c r="F374" s="2">
        <v>8</v>
      </c>
      <c r="G374" s="2">
        <v>1908</v>
      </c>
      <c r="H374" s="2">
        <v>51</v>
      </c>
      <c r="I374" s="2">
        <v>14179</v>
      </c>
      <c r="J374" s="3">
        <v>4.5400000000000003E-2</v>
      </c>
      <c r="K374" s="3">
        <v>0.53900000000000003</v>
      </c>
      <c r="L374" s="38">
        <v>1</v>
      </c>
    </row>
    <row r="375" spans="1:12" x14ac:dyDescent="0.25">
      <c r="A375" s="6">
        <v>372</v>
      </c>
      <c r="B375" s="2" t="s">
        <v>823</v>
      </c>
      <c r="C375" s="2" t="s">
        <v>824</v>
      </c>
      <c r="D375" s="3">
        <v>0.29199999999999998</v>
      </c>
      <c r="E375" s="2">
        <v>2.36</v>
      </c>
      <c r="F375" s="2">
        <v>7</v>
      </c>
      <c r="G375" s="2">
        <v>1908</v>
      </c>
      <c r="H375" s="2">
        <v>22</v>
      </c>
      <c r="I375" s="2">
        <v>14179</v>
      </c>
      <c r="J375" s="3">
        <v>2.52E-2</v>
      </c>
      <c r="K375" s="3">
        <v>0.98599999999999999</v>
      </c>
      <c r="L375" s="38">
        <v>0.998</v>
      </c>
    </row>
    <row r="376" spans="1:12" x14ac:dyDescent="0.25">
      <c r="A376" s="6">
        <v>373</v>
      </c>
      <c r="B376" s="2" t="s">
        <v>825</v>
      </c>
      <c r="C376" s="2" t="s">
        <v>826</v>
      </c>
      <c r="D376" s="3">
        <v>0.29299999999999998</v>
      </c>
      <c r="E376" s="2">
        <v>1.86</v>
      </c>
      <c r="F376" s="2">
        <v>7</v>
      </c>
      <c r="G376" s="2">
        <v>1908</v>
      </c>
      <c r="H376" s="2">
        <v>28</v>
      </c>
      <c r="I376" s="2">
        <v>14179</v>
      </c>
      <c r="J376" s="3">
        <v>4.8300000000000003E-2</v>
      </c>
      <c r="K376" s="3">
        <v>0.65500000000000003</v>
      </c>
      <c r="L376" s="38">
        <v>0.79600000000000004</v>
      </c>
    </row>
    <row r="377" spans="1:12" x14ac:dyDescent="0.25">
      <c r="A377" s="6">
        <v>374</v>
      </c>
      <c r="B377" s="2" t="s">
        <v>827</v>
      </c>
      <c r="C377" s="2" t="s">
        <v>828</v>
      </c>
      <c r="D377" s="3">
        <v>0.3</v>
      </c>
      <c r="E377" s="2">
        <v>1.36</v>
      </c>
      <c r="F377" s="2">
        <v>11</v>
      </c>
      <c r="G377" s="2">
        <v>1908</v>
      </c>
      <c r="H377" s="2">
        <v>60</v>
      </c>
      <c r="I377" s="2">
        <v>14179</v>
      </c>
      <c r="J377" s="3">
        <v>2.7E-2</v>
      </c>
      <c r="K377" s="3">
        <v>1</v>
      </c>
      <c r="L377" s="38">
        <v>1</v>
      </c>
    </row>
    <row r="378" spans="1:12" x14ac:dyDescent="0.25">
      <c r="A378" s="6">
        <v>375</v>
      </c>
      <c r="B378" s="2" t="s">
        <v>829</v>
      </c>
      <c r="C378" s="2" t="s">
        <v>830</v>
      </c>
      <c r="D378" s="3">
        <v>0.307</v>
      </c>
      <c r="E378" s="2">
        <v>1.75</v>
      </c>
      <c r="F378" s="2">
        <v>4</v>
      </c>
      <c r="G378" s="2">
        <v>1908</v>
      </c>
      <c r="H378" s="2">
        <v>17</v>
      </c>
      <c r="I378" s="2">
        <v>14179</v>
      </c>
      <c r="J378" s="3">
        <v>4.0800000000000003E-2</v>
      </c>
      <c r="K378" s="3">
        <v>0.71199999999999997</v>
      </c>
      <c r="L378" s="38">
        <v>1</v>
      </c>
    </row>
    <row r="379" spans="1:12" x14ac:dyDescent="0.25">
      <c r="A379" s="6">
        <v>376</v>
      </c>
      <c r="B379" s="2" t="s">
        <v>831</v>
      </c>
      <c r="C379" s="2" t="s">
        <v>832</v>
      </c>
      <c r="D379" s="3">
        <v>0.315</v>
      </c>
      <c r="E379" s="2">
        <v>2.2599999999999998</v>
      </c>
      <c r="F379" s="2">
        <v>7</v>
      </c>
      <c r="G379" s="2">
        <v>1908</v>
      </c>
      <c r="H379" s="2">
        <v>23</v>
      </c>
      <c r="I379" s="2">
        <v>14179</v>
      </c>
      <c r="J379" s="3">
        <v>3.4200000000000001E-2</v>
      </c>
      <c r="K379" s="3">
        <v>0.91700000000000004</v>
      </c>
      <c r="L379" s="38">
        <v>1</v>
      </c>
    </row>
    <row r="380" spans="1:12" x14ac:dyDescent="0.25">
      <c r="A380" s="6">
        <v>377</v>
      </c>
      <c r="B380" s="2" t="s">
        <v>833</v>
      </c>
      <c r="C380" s="2" t="s">
        <v>834</v>
      </c>
      <c r="D380" s="3">
        <v>0.318</v>
      </c>
      <c r="E380" s="2">
        <v>2.58</v>
      </c>
      <c r="F380" s="2">
        <v>8</v>
      </c>
      <c r="G380" s="2">
        <v>1908</v>
      </c>
      <c r="H380" s="2">
        <v>23</v>
      </c>
      <c r="I380" s="2">
        <v>14179</v>
      </c>
      <c r="J380" s="3">
        <v>3.2099999999999997E-2</v>
      </c>
      <c r="K380" s="3">
        <v>1</v>
      </c>
      <c r="L380" s="38">
        <v>1</v>
      </c>
    </row>
    <row r="381" spans="1:12" x14ac:dyDescent="0.25">
      <c r="A381" s="6">
        <v>378</v>
      </c>
      <c r="B381" s="2" t="s">
        <v>835</v>
      </c>
      <c r="C381" s="2" t="s">
        <v>836</v>
      </c>
      <c r="D381" s="3">
        <v>0.32300000000000001</v>
      </c>
      <c r="E381" s="2">
        <v>1.28</v>
      </c>
      <c r="F381" s="2">
        <v>16</v>
      </c>
      <c r="G381" s="2">
        <v>1908</v>
      </c>
      <c r="H381" s="2">
        <v>93</v>
      </c>
      <c r="I381" s="2">
        <v>14179</v>
      </c>
      <c r="J381" s="3">
        <v>1</v>
      </c>
      <c r="K381" s="3">
        <v>3.9100000000000003E-2</v>
      </c>
      <c r="L381" s="38">
        <v>0.86399999999999999</v>
      </c>
    </row>
    <row r="382" spans="1:12" x14ac:dyDescent="0.25">
      <c r="A382" s="6">
        <v>379</v>
      </c>
      <c r="B382" s="2" t="s">
        <v>837</v>
      </c>
      <c r="C382" s="2" t="s">
        <v>838</v>
      </c>
      <c r="D382" s="3">
        <v>0.32700000000000001</v>
      </c>
      <c r="E382" s="2">
        <v>2.7</v>
      </c>
      <c r="F382" s="2">
        <v>12</v>
      </c>
      <c r="G382" s="2">
        <v>1908</v>
      </c>
      <c r="H382" s="2">
        <v>33</v>
      </c>
      <c r="I382" s="2">
        <v>14179</v>
      </c>
      <c r="J382" s="3">
        <v>4.3799999999999999E-2</v>
      </c>
      <c r="K382" s="3">
        <v>0.79600000000000004</v>
      </c>
      <c r="L382" s="38">
        <v>1</v>
      </c>
    </row>
    <row r="383" spans="1:12" x14ac:dyDescent="0.25">
      <c r="A383" s="6">
        <v>380</v>
      </c>
      <c r="B383" s="2" t="s">
        <v>839</v>
      </c>
      <c r="C383" s="2" t="s">
        <v>840</v>
      </c>
      <c r="D383" s="3">
        <v>0.35</v>
      </c>
      <c r="E383" s="2">
        <v>2.23</v>
      </c>
      <c r="F383" s="2">
        <v>6</v>
      </c>
      <c r="G383" s="2">
        <v>1908</v>
      </c>
      <c r="H383" s="2">
        <v>20</v>
      </c>
      <c r="I383" s="2">
        <v>14179</v>
      </c>
      <c r="J383" s="3">
        <v>4.2799999999999998E-2</v>
      </c>
      <c r="K383" s="3">
        <v>1</v>
      </c>
      <c r="L383" s="38">
        <v>1</v>
      </c>
    </row>
    <row r="384" spans="1:12" x14ac:dyDescent="0.25">
      <c r="A384" s="6">
        <v>381</v>
      </c>
      <c r="B384" s="2" t="s">
        <v>841</v>
      </c>
      <c r="C384" s="2" t="s">
        <v>842</v>
      </c>
      <c r="D384" s="3">
        <v>0.35399999999999998</v>
      </c>
      <c r="E384" s="2">
        <v>1.92</v>
      </c>
      <c r="F384" s="2">
        <v>8</v>
      </c>
      <c r="G384" s="2">
        <v>1908</v>
      </c>
      <c r="H384" s="2">
        <v>31</v>
      </c>
      <c r="I384" s="2">
        <v>14179</v>
      </c>
      <c r="J384" s="3">
        <v>4.4200000000000003E-2</v>
      </c>
      <c r="K384" s="3">
        <v>1</v>
      </c>
      <c r="L384" s="38">
        <v>1</v>
      </c>
    </row>
    <row r="385" spans="1:12" ht="15" thickBot="1" x14ac:dyDescent="0.3">
      <c r="A385" s="7">
        <v>382</v>
      </c>
      <c r="B385" s="8" t="s">
        <v>843</v>
      </c>
      <c r="C385" s="8" t="s">
        <v>844</v>
      </c>
      <c r="D385" s="9">
        <v>0.36599999999999999</v>
      </c>
      <c r="E385" s="8">
        <v>2.34</v>
      </c>
      <c r="F385" s="8">
        <v>11</v>
      </c>
      <c r="G385" s="8">
        <v>1908</v>
      </c>
      <c r="H385" s="8">
        <v>35</v>
      </c>
      <c r="I385" s="8">
        <v>14179</v>
      </c>
      <c r="J385" s="9">
        <v>4.9000000000000002E-2</v>
      </c>
      <c r="K385" s="9">
        <v>1</v>
      </c>
      <c r="L385" s="40">
        <v>1</v>
      </c>
    </row>
    <row r="386" spans="1:12" x14ac:dyDescent="0.25">
      <c r="A386" s="2"/>
      <c r="B386" s="2"/>
      <c r="C386" s="2"/>
      <c r="D386" s="3"/>
      <c r="E386" s="2"/>
      <c r="F386" s="2"/>
      <c r="G386" s="2"/>
      <c r="H386" s="2"/>
      <c r="I386" s="2"/>
      <c r="J386" s="3"/>
      <c r="K386" s="3"/>
      <c r="L386" s="3"/>
    </row>
  </sheetData>
  <sortState ref="N4:Y43">
    <sortCondition ref="Q3"/>
  </sortState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F30" sqref="F30"/>
    </sheetView>
  </sheetViews>
  <sheetFormatPr defaultRowHeight="14.4" x14ac:dyDescent="0.25"/>
  <sheetData>
    <row r="1" spans="1:19" ht="15" thickBot="1" x14ac:dyDescent="0.3">
      <c r="A1" s="42" t="s">
        <v>1167</v>
      </c>
    </row>
    <row r="2" spans="1:19" x14ac:dyDescent="0.25">
      <c r="A2" s="14"/>
      <c r="B2" s="89" t="s">
        <v>4</v>
      </c>
      <c r="C2" s="160" t="s">
        <v>1177</v>
      </c>
      <c r="D2" s="160"/>
      <c r="E2" s="160"/>
      <c r="F2" s="160" t="s">
        <v>5</v>
      </c>
      <c r="G2" s="160"/>
      <c r="H2" s="160"/>
      <c r="I2" s="160"/>
      <c r="J2" s="160"/>
      <c r="K2" s="160"/>
      <c r="L2" s="15"/>
      <c r="M2" s="15"/>
      <c r="N2" s="160" t="s">
        <v>948</v>
      </c>
      <c r="O2" s="160"/>
      <c r="P2" s="160"/>
      <c r="Q2" s="160"/>
      <c r="R2" s="160"/>
      <c r="S2" s="161"/>
    </row>
    <row r="3" spans="1:19" x14ac:dyDescent="0.25">
      <c r="A3" s="16" t="s">
        <v>6</v>
      </c>
      <c r="B3" s="10" t="s">
        <v>7</v>
      </c>
      <c r="C3" s="10" t="s">
        <v>872</v>
      </c>
      <c r="D3" s="10" t="s">
        <v>1</v>
      </c>
      <c r="E3" s="10" t="s">
        <v>873</v>
      </c>
      <c r="F3" s="10" t="s">
        <v>1168</v>
      </c>
      <c r="G3" s="10" t="s">
        <v>1169</v>
      </c>
      <c r="H3" s="10" t="s">
        <v>1170</v>
      </c>
      <c r="I3" s="10" t="s">
        <v>1171</v>
      </c>
      <c r="J3" s="10" t="s">
        <v>1172</v>
      </c>
      <c r="K3" s="10" t="s">
        <v>1173</v>
      </c>
      <c r="L3" s="10" t="s">
        <v>1174</v>
      </c>
      <c r="M3" s="10" t="s">
        <v>1175</v>
      </c>
      <c r="N3" s="10" t="s">
        <v>1168</v>
      </c>
      <c r="O3" s="10" t="s">
        <v>1169</v>
      </c>
      <c r="P3" s="10" t="s">
        <v>1170</v>
      </c>
      <c r="Q3" s="10" t="s">
        <v>1171</v>
      </c>
      <c r="R3" s="10" t="s">
        <v>1172</v>
      </c>
      <c r="S3" s="27" t="s">
        <v>1173</v>
      </c>
    </row>
    <row r="4" spans="1:19" x14ac:dyDescent="0.25">
      <c r="A4" s="16" t="s">
        <v>8</v>
      </c>
      <c r="B4" s="10" t="s">
        <v>8</v>
      </c>
      <c r="C4" s="10">
        <v>4.5856480598449698</v>
      </c>
      <c r="D4" s="10">
        <v>1.7471304163336799E-2</v>
      </c>
      <c r="E4" s="10">
        <v>3.830910846591E-2</v>
      </c>
      <c r="F4" s="10">
        <v>0.12754876911640201</v>
      </c>
      <c r="G4" s="10">
        <v>0.65119218826293901</v>
      </c>
      <c r="H4" s="10">
        <v>0.12754876911640201</v>
      </c>
      <c r="I4" s="10">
        <v>2.6164197921752899</v>
      </c>
      <c r="J4" s="10">
        <v>3.7369523048400901</v>
      </c>
      <c r="K4" s="10">
        <v>1.1442946195602399</v>
      </c>
      <c r="L4" s="10">
        <v>1.4006594071785605</v>
      </c>
      <c r="M4" s="10">
        <v>1.4700600822718013</v>
      </c>
      <c r="N4" s="10">
        <v>-0.86602626206591438</v>
      </c>
      <c r="O4" s="10">
        <v>-0.50982080797501139</v>
      </c>
      <c r="P4" s="10">
        <v>-0.86602626206591438</v>
      </c>
      <c r="Q4" s="10">
        <v>0.82701407898779056</v>
      </c>
      <c r="R4" s="10">
        <v>1.5892499400780065</v>
      </c>
      <c r="S4" s="27">
        <v>-0.17439068695895724</v>
      </c>
    </row>
    <row r="5" spans="1:19" x14ac:dyDescent="0.25">
      <c r="A5" s="154" t="s">
        <v>9</v>
      </c>
      <c r="B5" s="155" t="s">
        <v>9</v>
      </c>
      <c r="C5" s="10">
        <v>7.8180875778198198</v>
      </c>
      <c r="D5" s="10">
        <v>4.0211732266470801E-4</v>
      </c>
      <c r="E5" s="10">
        <v>1.9544304814189698E-3</v>
      </c>
      <c r="F5" s="10">
        <v>0.12754876911640201</v>
      </c>
      <c r="G5" s="10">
        <v>0.12754876911640201</v>
      </c>
      <c r="H5" s="10">
        <v>0.12754876911640201</v>
      </c>
      <c r="I5" s="10">
        <v>3.9263746738433798</v>
      </c>
      <c r="J5" s="10">
        <v>2.9805493354797399</v>
      </c>
      <c r="K5" s="10">
        <v>2.3761694431304901</v>
      </c>
      <c r="L5" s="10">
        <v>1.6109566266338027</v>
      </c>
      <c r="M5" s="10">
        <v>1.6984694398917897</v>
      </c>
      <c r="N5" s="10">
        <v>-0.87337918638789847</v>
      </c>
      <c r="O5" s="10">
        <v>-0.87337918638789847</v>
      </c>
      <c r="P5" s="10">
        <v>-0.87337918638789847</v>
      </c>
      <c r="Q5" s="10">
        <v>1.3632379793404428</v>
      </c>
      <c r="R5" s="10">
        <v>0.80636876747879238</v>
      </c>
      <c r="S5" s="27">
        <v>0.45053081234445963</v>
      </c>
    </row>
    <row r="6" spans="1:19" x14ac:dyDescent="0.25">
      <c r="A6" s="154" t="s">
        <v>11</v>
      </c>
      <c r="B6" s="155" t="s">
        <v>11</v>
      </c>
      <c r="C6" s="10">
        <v>1.35234427452087</v>
      </c>
      <c r="D6" s="10">
        <v>2.4194397032260902E-2</v>
      </c>
      <c r="E6" s="10">
        <v>5.0107680261135101E-2</v>
      </c>
      <c r="F6" s="10">
        <v>5.3993453979492196</v>
      </c>
      <c r="G6" s="10">
        <v>5.2977337837219203</v>
      </c>
      <c r="H6" s="10">
        <v>5.0646257400512704</v>
      </c>
      <c r="I6" s="10">
        <v>5.6432433128356898</v>
      </c>
      <c r="J6" s="10">
        <v>5.5922203063964799</v>
      </c>
      <c r="K6" s="10">
        <v>5.8326282501220703</v>
      </c>
      <c r="L6" s="10">
        <v>5.4716327985127746</v>
      </c>
      <c r="M6" s="10">
        <v>0.27401836180421535</v>
      </c>
      <c r="N6" s="10">
        <v>-0.26380495119959857</v>
      </c>
      <c r="O6" s="10">
        <v>-0.6346254084793933</v>
      </c>
      <c r="P6" s="10">
        <v>-1.4853276830853714</v>
      </c>
      <c r="Q6" s="10">
        <v>0.62627377666584982</v>
      </c>
      <c r="R6" s="10">
        <v>0.44007090287571476</v>
      </c>
      <c r="S6" s="27">
        <v>1.3174133632228084</v>
      </c>
    </row>
    <row r="7" spans="1:19" x14ac:dyDescent="0.25">
      <c r="A7" s="154" t="s">
        <v>13</v>
      </c>
      <c r="B7" s="155" t="s">
        <v>13</v>
      </c>
      <c r="C7" s="10">
        <v>1.7980886697769201</v>
      </c>
      <c r="D7" s="10">
        <v>3.9321044459939003E-3</v>
      </c>
      <c r="E7" s="10">
        <v>1.1503534391522401E-2</v>
      </c>
      <c r="F7" s="10">
        <v>4.1046853065490696</v>
      </c>
      <c r="G7" s="10">
        <v>4.2673525810241699</v>
      </c>
      <c r="H7" s="10">
        <v>3.9523990154266402</v>
      </c>
      <c r="I7" s="10">
        <v>5.1847257614135698</v>
      </c>
      <c r="J7" s="10">
        <v>4.9548630714416504</v>
      </c>
      <c r="K7" s="10">
        <v>4.7242412567138699</v>
      </c>
      <c r="L7" s="10">
        <v>4.5313778320948286</v>
      </c>
      <c r="M7" s="10">
        <v>0.49606287503814372</v>
      </c>
      <c r="N7" s="10">
        <v>-0.86015815134915985</v>
      </c>
      <c r="O7" s="10">
        <v>-0.53224150476964638</v>
      </c>
      <c r="P7" s="10">
        <v>-1.167148048770368</v>
      </c>
      <c r="Q7" s="10">
        <v>1.3170667715629865</v>
      </c>
      <c r="R7" s="10">
        <v>0.85369266812046518</v>
      </c>
      <c r="S7" s="27">
        <v>0.38878826520571902</v>
      </c>
    </row>
    <row r="8" spans="1:19" x14ac:dyDescent="0.25">
      <c r="A8" s="154" t="s">
        <v>15</v>
      </c>
      <c r="B8" s="155" t="s">
        <v>15</v>
      </c>
      <c r="C8" s="10">
        <v>4.5295500755310103</v>
      </c>
      <c r="D8" s="10">
        <v>1.9172396278008799E-3</v>
      </c>
      <c r="E8" s="10">
        <v>6.51181768625975E-3</v>
      </c>
      <c r="F8" s="10">
        <v>0.12754876911640201</v>
      </c>
      <c r="G8" s="10">
        <v>0.12754876911640201</v>
      </c>
      <c r="H8" s="10">
        <v>0.12754876911640201</v>
      </c>
      <c r="I8" s="10">
        <v>3.1130633354186998</v>
      </c>
      <c r="J8" s="10">
        <v>1.5389771461486801</v>
      </c>
      <c r="K8" s="10">
        <v>2.26870894432068</v>
      </c>
      <c r="L8" s="10">
        <v>1.2172326222062111</v>
      </c>
      <c r="M8" s="10">
        <v>1.2934858937667675</v>
      </c>
      <c r="N8" s="10">
        <v>-0.84243968824162008</v>
      </c>
      <c r="O8" s="10">
        <v>-0.84243968824162008</v>
      </c>
      <c r="P8" s="10">
        <v>-0.84243968824162008</v>
      </c>
      <c r="Q8" s="10">
        <v>1.4656755998255455</v>
      </c>
      <c r="R8" s="10">
        <v>0.24874219772549275</v>
      </c>
      <c r="S8" s="27">
        <v>0.81290126717382194</v>
      </c>
    </row>
    <row r="9" spans="1:19" x14ac:dyDescent="0.25">
      <c r="A9" s="154" t="s">
        <v>17</v>
      </c>
      <c r="B9" s="155" t="s">
        <v>17</v>
      </c>
      <c r="C9" s="10">
        <v>3.0496747493743901</v>
      </c>
      <c r="D9" s="10">
        <v>2.6828877162188302E-4</v>
      </c>
      <c r="E9" s="10">
        <v>1.42501899972558E-3</v>
      </c>
      <c r="F9" s="10">
        <v>0.12754876911640201</v>
      </c>
      <c r="G9" s="10">
        <v>0.12754876911640201</v>
      </c>
      <c r="H9" s="10">
        <v>0.12754876911640201</v>
      </c>
      <c r="I9" s="10">
        <v>1.38094234466553</v>
      </c>
      <c r="J9" s="10">
        <v>2.0928738117218</v>
      </c>
      <c r="K9" s="10">
        <v>1.73479616641998</v>
      </c>
      <c r="L9" s="10">
        <v>0.93187643835941936</v>
      </c>
      <c r="M9" s="10">
        <v>0.90940465991762265</v>
      </c>
      <c r="N9" s="10">
        <v>-0.88445518776633103</v>
      </c>
      <c r="O9" s="10">
        <v>-0.88445518776633103</v>
      </c>
      <c r="P9" s="10">
        <v>-0.88445518776633103</v>
      </c>
      <c r="Q9" s="10">
        <v>0.49380207304720514</v>
      </c>
      <c r="R9" s="10">
        <v>1.2766565034618893</v>
      </c>
      <c r="S9" s="27">
        <v>0.88290698678989854</v>
      </c>
    </row>
    <row r="10" spans="1:19" x14ac:dyDescent="0.25">
      <c r="A10" s="154" t="s">
        <v>18</v>
      </c>
      <c r="B10" s="155" t="s">
        <v>18</v>
      </c>
      <c r="C10" s="10">
        <v>13.5275278091431</v>
      </c>
      <c r="D10" s="10">
        <v>1.0866666343645199E-5</v>
      </c>
      <c r="E10" s="10">
        <v>1.47163678775541E-4</v>
      </c>
      <c r="F10" s="10">
        <v>0.12754876911640201</v>
      </c>
      <c r="G10" s="10">
        <v>0.12754876911640201</v>
      </c>
      <c r="H10" s="10">
        <v>0.12754876911640201</v>
      </c>
      <c r="I10" s="10">
        <v>3.3454141616821298</v>
      </c>
      <c r="J10" s="10">
        <v>4.12213182449341</v>
      </c>
      <c r="K10" s="10">
        <v>4.1885790824890101</v>
      </c>
      <c r="L10" s="10">
        <v>2.0064618960022926</v>
      </c>
      <c r="M10" s="10">
        <v>2.0794918344058884</v>
      </c>
      <c r="N10" s="10">
        <v>-0.90354436396365878</v>
      </c>
      <c r="O10" s="10">
        <v>-0.90354436396365878</v>
      </c>
      <c r="P10" s="10">
        <v>-0.90354436396365878</v>
      </c>
      <c r="Q10" s="10">
        <v>0.64388435844104974</v>
      </c>
      <c r="R10" s="10">
        <v>1.017397564869768</v>
      </c>
      <c r="S10" s="27">
        <v>1.0493511685801591</v>
      </c>
    </row>
    <row r="11" spans="1:19" x14ac:dyDescent="0.25">
      <c r="A11" s="154" t="s">
        <v>23</v>
      </c>
      <c r="B11" s="155" t="s">
        <v>23</v>
      </c>
      <c r="C11" s="10">
        <v>4.3032503128051802</v>
      </c>
      <c r="D11" s="10">
        <v>4.4169509783387201E-3</v>
      </c>
      <c r="E11" s="10">
        <v>1.2603989802300901E-2</v>
      </c>
      <c r="F11" s="10">
        <v>0.12754876911640201</v>
      </c>
      <c r="G11" s="10">
        <v>0.12754876911640201</v>
      </c>
      <c r="H11" s="10">
        <v>0.12754876911640201</v>
      </c>
      <c r="I11" s="10">
        <v>3.27204465866089</v>
      </c>
      <c r="J11" s="10">
        <v>1.5389771461486801</v>
      </c>
      <c r="K11" s="10">
        <v>1.8879045248031601</v>
      </c>
      <c r="L11" s="10">
        <v>1.1802621061603227</v>
      </c>
      <c r="M11" s="10">
        <v>1.2907055922628339</v>
      </c>
      <c r="N11" s="10">
        <v>-0.8156107352090487</v>
      </c>
      <c r="O11" s="10">
        <v>-0.8156107352090487</v>
      </c>
      <c r="P11" s="10">
        <v>-0.8156107352090487</v>
      </c>
      <c r="Q11" s="10">
        <v>1.6206504140369491</v>
      </c>
      <c r="R11" s="10">
        <v>0.27792165939210572</v>
      </c>
      <c r="S11" s="27">
        <v>0.54826013219809155</v>
      </c>
    </row>
    <row r="12" spans="1:19" x14ac:dyDescent="0.25">
      <c r="A12" s="154" t="s">
        <v>24</v>
      </c>
      <c r="B12" s="155" t="s">
        <v>24</v>
      </c>
      <c r="C12" s="10">
        <v>6.1818733215331996</v>
      </c>
      <c r="D12" s="10">
        <v>1.34065849706531E-2</v>
      </c>
      <c r="E12" s="10">
        <v>3.0756585299968699E-2</v>
      </c>
      <c r="F12" s="10">
        <v>0.12754876911640201</v>
      </c>
      <c r="G12" s="10">
        <v>2.4315428733825701</v>
      </c>
      <c r="H12" s="10">
        <v>2.8252863883972199</v>
      </c>
      <c r="I12" s="10">
        <v>4.6886053085327104</v>
      </c>
      <c r="J12" s="10">
        <v>4.5143628120422399</v>
      </c>
      <c r="K12" s="10">
        <v>4.0655426979064897</v>
      </c>
      <c r="L12" s="10">
        <v>3.1088148082296052</v>
      </c>
      <c r="M12" s="10">
        <v>1.7212590917876962</v>
      </c>
      <c r="N12" s="10">
        <v>-1.7320263133755571</v>
      </c>
      <c r="O12" s="10">
        <v>-0.39347471747767027</v>
      </c>
      <c r="P12" s="10">
        <v>-0.16472152343893404</v>
      </c>
      <c r="Q12" s="10">
        <v>0.91781098373885017</v>
      </c>
      <c r="R12" s="10">
        <v>0.81658130987870936</v>
      </c>
      <c r="S12" s="27">
        <v>0.55583026067460239</v>
      </c>
    </row>
    <row r="13" spans="1:19" x14ac:dyDescent="0.25">
      <c r="A13" s="154" t="s">
        <v>26</v>
      </c>
      <c r="B13" s="155" t="s">
        <v>26</v>
      </c>
      <c r="C13" s="10">
        <v>1.78906142711639</v>
      </c>
      <c r="D13" s="10">
        <v>3.6689854709948101E-7</v>
      </c>
      <c r="E13" s="10">
        <v>2.0073715859325599E-5</v>
      </c>
      <c r="F13" s="10">
        <v>10.7242679595947</v>
      </c>
      <c r="G13" s="10">
        <v>10.6972560882568</v>
      </c>
      <c r="H13" s="10">
        <v>10.794614791870099</v>
      </c>
      <c r="I13" s="10">
        <v>11.571102142334</v>
      </c>
      <c r="J13" s="10">
        <v>11.5964918136597</v>
      </c>
      <c r="K13" s="10">
        <v>11.566155433654799</v>
      </c>
      <c r="L13" s="10">
        <v>11.158314704895014</v>
      </c>
      <c r="M13" s="10">
        <v>0.46086352839091244</v>
      </c>
      <c r="N13" s="10">
        <v>-0.94181187827071511</v>
      </c>
      <c r="O13" s="10">
        <v>-1.0004233102323858</v>
      </c>
      <c r="P13" s="10">
        <v>-0.78917052580567448</v>
      </c>
      <c r="Q13" s="10">
        <v>0.89568258716461657</v>
      </c>
      <c r="R13" s="10">
        <v>0.95077410506872728</v>
      </c>
      <c r="S13" s="27">
        <v>0.88494902207546267</v>
      </c>
    </row>
    <row r="14" spans="1:19" x14ac:dyDescent="0.25">
      <c r="A14" s="154" t="s">
        <v>27</v>
      </c>
      <c r="B14" s="155" t="s">
        <v>27</v>
      </c>
      <c r="C14" s="10">
        <v>3.4310500621795699</v>
      </c>
      <c r="D14" s="10">
        <v>2.4281470105052001E-2</v>
      </c>
      <c r="E14" s="10">
        <v>5.02641797065735E-2</v>
      </c>
      <c r="F14" s="10">
        <v>0.12754876911640201</v>
      </c>
      <c r="G14" s="10">
        <v>1.9857234954834</v>
      </c>
      <c r="H14" s="10">
        <v>1.8034256696701001</v>
      </c>
      <c r="I14" s="10">
        <v>3.1947426795959499</v>
      </c>
      <c r="J14" s="10">
        <v>3.5817277431488002</v>
      </c>
      <c r="K14" s="10">
        <v>2.4761776924133301</v>
      </c>
      <c r="L14" s="10">
        <v>2.1948910082379971</v>
      </c>
      <c r="M14" s="10">
        <v>1.2225417609274551</v>
      </c>
      <c r="N14" s="10">
        <v>-1.6910197305270374</v>
      </c>
      <c r="O14" s="10">
        <v>-0.17109232538274738</v>
      </c>
      <c r="P14" s="10">
        <v>-0.32020610753690754</v>
      </c>
      <c r="Q14" s="10">
        <v>0.81784663993763018</v>
      </c>
      <c r="R14" s="10">
        <v>1.1343880260243291</v>
      </c>
      <c r="S14" s="27">
        <v>0.23008349748473284</v>
      </c>
    </row>
    <row r="15" spans="1:19" x14ac:dyDescent="0.25">
      <c r="A15" s="154" t="s">
        <v>32</v>
      </c>
      <c r="B15" s="155" t="s">
        <v>32</v>
      </c>
      <c r="C15" s="10">
        <v>8.5029764175415004</v>
      </c>
      <c r="D15" s="10">
        <v>5.36540246685036E-5</v>
      </c>
      <c r="E15" s="10">
        <v>4.4106366112828298E-4</v>
      </c>
      <c r="F15" s="10">
        <v>2.31657195091248</v>
      </c>
      <c r="G15" s="10">
        <v>2.6669290065765399</v>
      </c>
      <c r="H15" s="10">
        <v>3.1515471935272199</v>
      </c>
      <c r="I15" s="10">
        <v>5.8590373992919904</v>
      </c>
      <c r="J15" s="10">
        <v>5.4647278785705602</v>
      </c>
      <c r="K15" s="10">
        <v>6.0751862525939897</v>
      </c>
      <c r="L15" s="10">
        <v>4.2556666135787973</v>
      </c>
      <c r="M15" s="10">
        <v>1.7231676484987339</v>
      </c>
      <c r="N15" s="10">
        <v>-1.1253081871376265</v>
      </c>
      <c r="O15" s="10">
        <v>-0.92198667285008784</v>
      </c>
      <c r="P15" s="10">
        <v>-0.64074985449820476</v>
      </c>
      <c r="Q15" s="10">
        <v>0.93047869550597073</v>
      </c>
      <c r="R15" s="10">
        <v>0.70165039718864664</v>
      </c>
      <c r="S15" s="27">
        <v>1.0559156217912997</v>
      </c>
    </row>
    <row r="16" spans="1:19" x14ac:dyDescent="0.25">
      <c r="A16" s="154" t="s">
        <v>35</v>
      </c>
      <c r="B16" s="155" t="s">
        <v>35</v>
      </c>
      <c r="C16" s="10">
        <v>3.1534521579742401</v>
      </c>
      <c r="D16" s="10">
        <v>9.0415542945265805E-3</v>
      </c>
      <c r="E16" s="10">
        <v>2.2423772141337402E-2</v>
      </c>
      <c r="F16" s="10">
        <v>0.12754876911640201</v>
      </c>
      <c r="G16" s="10">
        <v>1.0345642566680899</v>
      </c>
      <c r="H16" s="10">
        <v>1.5315532684326201</v>
      </c>
      <c r="I16" s="10">
        <v>2.04135966300964</v>
      </c>
      <c r="J16" s="10">
        <v>2.8044960498809801</v>
      </c>
      <c r="K16" s="10">
        <v>2.8186063766479501</v>
      </c>
      <c r="L16" s="10">
        <v>1.7263547306259472</v>
      </c>
      <c r="M16" s="10">
        <v>1.0514116835986524</v>
      </c>
      <c r="N16" s="10">
        <v>-1.5206279200144837</v>
      </c>
      <c r="O16" s="10">
        <v>-0.65796346450143628</v>
      </c>
      <c r="P16" s="10">
        <v>-0.18527610567021935</v>
      </c>
      <c r="Q16" s="10">
        <v>0.29960189457428288</v>
      </c>
      <c r="R16" s="10">
        <v>1.0254226161582047</v>
      </c>
      <c r="S16" s="27">
        <v>1.0388429794536505</v>
      </c>
    </row>
    <row r="17" spans="1:19" x14ac:dyDescent="0.25">
      <c r="A17" s="154" t="s">
        <v>37</v>
      </c>
      <c r="B17" s="155" t="s">
        <v>37</v>
      </c>
      <c r="C17" s="10">
        <v>5.5525951385498002</v>
      </c>
      <c r="D17" s="10">
        <v>1.82754953857511E-3</v>
      </c>
      <c r="E17" s="10">
        <v>6.2771416269242798E-3</v>
      </c>
      <c r="F17" s="10">
        <v>1.1398551464080799</v>
      </c>
      <c r="G17" s="10">
        <v>0.12754876911640201</v>
      </c>
      <c r="H17" s="10">
        <v>1.5315532684326201</v>
      </c>
      <c r="I17" s="10">
        <v>3.27204465866089</v>
      </c>
      <c r="J17" s="10">
        <v>2.9805493354797399</v>
      </c>
      <c r="K17" s="10">
        <v>3.9658501148223899</v>
      </c>
      <c r="L17" s="10">
        <v>2.1695668821533536</v>
      </c>
      <c r="M17" s="10">
        <v>1.4654002076743222</v>
      </c>
      <c r="N17" s="10">
        <v>-0.7026829465102149</v>
      </c>
      <c r="O17" s="10">
        <v>-1.3934883469668373</v>
      </c>
      <c r="P17" s="10">
        <v>-0.43538523495455161</v>
      </c>
      <c r="Q17" s="10">
        <v>0.75233903389247814</v>
      </c>
      <c r="R17" s="10">
        <v>0.55342045748271318</v>
      </c>
      <c r="S17" s="27">
        <v>1.2257970370564129</v>
      </c>
    </row>
    <row r="18" spans="1:19" x14ac:dyDescent="0.25">
      <c r="A18" s="154" t="s">
        <v>41</v>
      </c>
      <c r="B18" s="155" t="s">
        <v>41</v>
      </c>
      <c r="C18" s="10">
        <v>2.23838543891907</v>
      </c>
      <c r="D18" s="10">
        <v>6.0715706240444005E-8</v>
      </c>
      <c r="E18" s="10">
        <v>8.6476984506589394E-6</v>
      </c>
      <c r="F18" s="10">
        <v>10.0208539962769</v>
      </c>
      <c r="G18" s="10">
        <v>10.002124786376999</v>
      </c>
      <c r="H18" s="10">
        <v>9.9560613632202095</v>
      </c>
      <c r="I18" s="10">
        <v>11.1982316970825</v>
      </c>
      <c r="J18" s="10">
        <v>11.127689361572299</v>
      </c>
      <c r="K18" s="10">
        <v>11.140495300293001</v>
      </c>
      <c r="L18" s="10">
        <v>10.57424275080365</v>
      </c>
      <c r="M18" s="10">
        <v>0.63749723335299802</v>
      </c>
      <c r="N18" s="10">
        <v>-0.86806455867444576</v>
      </c>
      <c r="O18" s="10">
        <v>-0.89744383895993329</v>
      </c>
      <c r="P18" s="10">
        <v>-0.96970050259204565</v>
      </c>
      <c r="Q18" s="10">
        <v>0.97881043812049229</v>
      </c>
      <c r="R18" s="10">
        <v>0.86815531395756185</v>
      </c>
      <c r="S18" s="27">
        <v>0.88824314814838168</v>
      </c>
    </row>
    <row r="19" spans="1:19" x14ac:dyDescent="0.25">
      <c r="A19" s="154" t="s">
        <v>1178</v>
      </c>
      <c r="B19" s="155" t="s">
        <v>1176</v>
      </c>
      <c r="C19" s="10">
        <v>1.3996326923370399</v>
      </c>
      <c r="D19" s="10">
        <v>1.0120267979800699E-2</v>
      </c>
      <c r="E19" s="10">
        <v>2.4537131190300002E-2</v>
      </c>
      <c r="F19" s="10">
        <v>9.05438137054443</v>
      </c>
      <c r="G19" s="10">
        <v>8.89703369140625</v>
      </c>
      <c r="H19" s="10">
        <v>8.5743379592895508</v>
      </c>
      <c r="I19" s="10">
        <v>9.2536287307739293</v>
      </c>
      <c r="J19" s="10">
        <v>9.3328561782836896</v>
      </c>
      <c r="K19" s="10">
        <v>9.3944129943847692</v>
      </c>
      <c r="L19" s="10">
        <v>9.0844418207804356</v>
      </c>
      <c r="M19" s="10">
        <v>0.31069194361115438</v>
      </c>
      <c r="N19" s="10">
        <v>-9.6753233722814636E-2</v>
      </c>
      <c r="O19" s="10">
        <v>-0.6031959734647504</v>
      </c>
      <c r="P19" s="10">
        <v>-1.6418316341324379</v>
      </c>
      <c r="Q19" s="10">
        <v>0.54454875149656001</v>
      </c>
      <c r="R19" s="10">
        <v>0.79955197619850837</v>
      </c>
      <c r="S19" s="27">
        <v>0.99768011362495168</v>
      </c>
    </row>
    <row r="20" spans="1:19" x14ac:dyDescent="0.25">
      <c r="A20" s="154" t="s">
        <v>42</v>
      </c>
      <c r="B20" s="155" t="s">
        <v>42</v>
      </c>
      <c r="C20" s="10">
        <v>2.4515862464904798</v>
      </c>
      <c r="D20" s="10">
        <v>3.3127963542938198E-2</v>
      </c>
      <c r="E20" s="10">
        <v>6.4836695790290805E-2</v>
      </c>
      <c r="F20" s="10">
        <v>3.7349934577941899</v>
      </c>
      <c r="G20" s="10">
        <v>5.2800936698913601</v>
      </c>
      <c r="H20" s="10">
        <v>4.9849309921264604</v>
      </c>
      <c r="I20" s="10">
        <v>5.5218958854675302</v>
      </c>
      <c r="J20" s="10">
        <v>6.0024719238281197</v>
      </c>
      <c r="K20" s="10">
        <v>6.3567967414856001</v>
      </c>
      <c r="L20" s="10">
        <v>5.3135304450988761</v>
      </c>
      <c r="M20" s="10">
        <v>0.91731518266614998</v>
      </c>
      <c r="N20" s="10">
        <v>-1.7208229157580432</v>
      </c>
      <c r="O20" s="10">
        <v>-3.6450694199057034E-2</v>
      </c>
      <c r="P20" s="10">
        <v>-0.35821870081486157</v>
      </c>
      <c r="Q20" s="10">
        <v>0.22714705294972445</v>
      </c>
      <c r="R20" s="10">
        <v>0.75104118164364753</v>
      </c>
      <c r="S20" s="27">
        <v>1.1373040761785942</v>
      </c>
    </row>
    <row r="21" spans="1:19" x14ac:dyDescent="0.25">
      <c r="A21" s="154" t="s">
        <v>45</v>
      </c>
      <c r="B21" s="155" t="s">
        <v>45</v>
      </c>
      <c r="C21" s="10">
        <v>1.92542707920074</v>
      </c>
      <c r="D21" s="10">
        <v>4.1803412139415699E-2</v>
      </c>
      <c r="E21" s="10">
        <v>7.8718043863773304E-2</v>
      </c>
      <c r="F21" s="10">
        <v>5.9329752922058097</v>
      </c>
      <c r="G21" s="10">
        <v>5.8926830291748002</v>
      </c>
      <c r="H21" s="10">
        <v>6.9259300231933603</v>
      </c>
      <c r="I21" s="10">
        <v>7.5473732948303196</v>
      </c>
      <c r="J21" s="10">
        <v>6.7192611694335902</v>
      </c>
      <c r="K21" s="10">
        <v>7.3204894065856898</v>
      </c>
      <c r="L21" s="10">
        <v>6.723118702570595</v>
      </c>
      <c r="M21" s="10">
        <v>0.69156991256164535</v>
      </c>
      <c r="N21" s="10">
        <v>-1.1425358391287059</v>
      </c>
      <c r="O21" s="10">
        <v>-1.2007978634000667</v>
      </c>
      <c r="P21" s="10">
        <v>0.29326220955959686</v>
      </c>
      <c r="Q21" s="10">
        <v>1.1918601102910937</v>
      </c>
      <c r="R21" s="10">
        <v>-5.5779366148479038E-3</v>
      </c>
      <c r="S21" s="27">
        <v>0.86378931929293012</v>
      </c>
    </row>
    <row r="22" spans="1:19" x14ac:dyDescent="0.25">
      <c r="A22" s="154" t="s">
        <v>47</v>
      </c>
      <c r="B22" s="155" t="s">
        <v>47</v>
      </c>
      <c r="C22" s="10">
        <v>3.2138504981994598</v>
      </c>
      <c r="D22" s="10">
        <v>6.0116167333035296E-7</v>
      </c>
      <c r="E22" s="10">
        <v>2.51270248554647E-5</v>
      </c>
      <c r="F22" s="10">
        <v>7.0884971618652299</v>
      </c>
      <c r="G22" s="10">
        <v>6.986572265625</v>
      </c>
      <c r="H22" s="10">
        <v>6.9400868415832502</v>
      </c>
      <c r="I22" s="10">
        <v>8.6876993179321307</v>
      </c>
      <c r="J22" s="10">
        <v>8.6159744262695295</v>
      </c>
      <c r="K22" s="10">
        <v>8.7643899917602504</v>
      </c>
      <c r="L22" s="10">
        <v>7.8472033341725647</v>
      </c>
      <c r="M22" s="10">
        <v>0.92497081886845867</v>
      </c>
      <c r="N22" s="10">
        <v>-0.82024876550752179</v>
      </c>
      <c r="O22" s="10">
        <v>-0.93044131878711311</v>
      </c>
      <c r="P22" s="10">
        <v>-0.98069741670230648</v>
      </c>
      <c r="Q22" s="10">
        <v>0.90867297282715043</v>
      </c>
      <c r="R22" s="10">
        <v>0.83113010315008951</v>
      </c>
      <c r="S22" s="27">
        <v>0.99158442501970434</v>
      </c>
    </row>
    <row r="23" spans="1:19" x14ac:dyDescent="0.25">
      <c r="A23" s="154" t="s">
        <v>48</v>
      </c>
      <c r="B23" s="155" t="s">
        <v>48</v>
      </c>
      <c r="C23" s="10">
        <v>2.0972130298614502</v>
      </c>
      <c r="D23" s="10">
        <v>8.8301801588386297E-4</v>
      </c>
      <c r="E23" s="10">
        <v>3.5805744118988501E-3</v>
      </c>
      <c r="F23" s="10">
        <v>6.3415489196777299</v>
      </c>
      <c r="G23" s="10">
        <v>6.8195571899414098</v>
      </c>
      <c r="H23" s="10">
        <v>6.4985632896423304</v>
      </c>
      <c r="I23" s="10">
        <v>7.8257646560668901</v>
      </c>
      <c r="J23" s="10">
        <v>7.4110569953918501</v>
      </c>
      <c r="K23" s="10">
        <v>7.6282677650451696</v>
      </c>
      <c r="L23" s="10">
        <v>7.0874598026275635</v>
      </c>
      <c r="M23" s="10">
        <v>0.61923120240900476</v>
      </c>
      <c r="N23" s="10">
        <v>-1.2045757385093077</v>
      </c>
      <c r="O23" s="10">
        <v>-0.43263745696910616</v>
      </c>
      <c r="P23" s="10">
        <v>-0.95101233706286081</v>
      </c>
      <c r="Q23" s="10">
        <v>1.1922927180786236</v>
      </c>
      <c r="R23" s="10">
        <v>0.52257895194136128</v>
      </c>
      <c r="S23" s="27">
        <v>0.87335386252128844</v>
      </c>
    </row>
    <row r="24" spans="1:19" x14ac:dyDescent="0.25">
      <c r="A24" s="154" t="s">
        <v>50</v>
      </c>
      <c r="B24" s="155" t="s">
        <v>50</v>
      </c>
      <c r="C24" s="10">
        <v>1.44770407676697</v>
      </c>
      <c r="D24" s="10">
        <v>5.0646811723709098E-3</v>
      </c>
      <c r="E24" s="10">
        <v>1.40954153612256E-2</v>
      </c>
      <c r="F24" s="10">
        <v>8.4350681304931605</v>
      </c>
      <c r="G24" s="10">
        <v>8.2142829895019496</v>
      </c>
      <c r="H24" s="10">
        <v>7.9686036109924299</v>
      </c>
      <c r="I24" s="10">
        <v>8.7682819366455096</v>
      </c>
      <c r="J24" s="10">
        <v>8.7343454360961896</v>
      </c>
      <c r="K24" s="10">
        <v>8.7166280746459996</v>
      </c>
      <c r="L24" s="10">
        <v>8.4728683630625401</v>
      </c>
      <c r="M24" s="10">
        <v>0.32791353413747826</v>
      </c>
      <c r="N24" s="10">
        <v>-0.11527499976116198</v>
      </c>
      <c r="O24" s="10">
        <v>-0.78857792265499538</v>
      </c>
      <c r="P24" s="10">
        <v>-1.5377979240670696</v>
      </c>
      <c r="Q24" s="10">
        <v>0.90088862711935791</v>
      </c>
      <c r="R24" s="10">
        <v>0.7973964042729168</v>
      </c>
      <c r="S24" s="27">
        <v>0.74336581509094679</v>
      </c>
    </row>
    <row r="25" spans="1:19" x14ac:dyDescent="0.25">
      <c r="A25" s="154" t="s">
        <v>51</v>
      </c>
      <c r="B25" s="155" t="s">
        <v>51</v>
      </c>
      <c r="C25" s="10">
        <v>1.2995409965515099</v>
      </c>
      <c r="D25" s="10">
        <v>5.2720546955242796E-4</v>
      </c>
      <c r="E25" s="10">
        <v>2.39370623603463E-3</v>
      </c>
      <c r="F25" s="10">
        <v>10.9292993545532</v>
      </c>
      <c r="G25" s="10">
        <v>10.8752222061157</v>
      </c>
      <c r="H25" s="10">
        <v>11.074766159057599</v>
      </c>
      <c r="I25" s="10">
        <v>11.3376417160034</v>
      </c>
      <c r="J25" s="10">
        <v>11.341142654418899</v>
      </c>
      <c r="K25" s="10">
        <v>11.334510803222701</v>
      </c>
      <c r="L25" s="10">
        <v>11.148763815561916</v>
      </c>
      <c r="M25" s="10">
        <v>0.21709524971892113</v>
      </c>
      <c r="N25" s="10">
        <v>-1.0109132341350735</v>
      </c>
      <c r="O25" s="10">
        <v>-1.2600073460860033</v>
      </c>
      <c r="P25" s="10">
        <v>-0.34085341157912391</v>
      </c>
      <c r="Q25" s="10">
        <v>0.87002318422917957</v>
      </c>
      <c r="R25" s="10">
        <v>0.88614946253343396</v>
      </c>
      <c r="S25" s="27">
        <v>0.85560134503761176</v>
      </c>
    </row>
    <row r="26" spans="1:19" x14ac:dyDescent="0.25">
      <c r="A26" s="154" t="s">
        <v>52</v>
      </c>
      <c r="B26" s="155" t="s">
        <v>52</v>
      </c>
      <c r="C26" s="10">
        <v>1.2065664529800399</v>
      </c>
      <c r="D26" s="10">
        <v>7.8332060948014294E-3</v>
      </c>
      <c r="E26" s="10">
        <v>2.0002419129014001E-2</v>
      </c>
      <c r="F26" s="10">
        <v>9.6226825714111293</v>
      </c>
      <c r="G26" s="10">
        <v>9.8332328796386701</v>
      </c>
      <c r="H26" s="10">
        <v>9.7149457931518608</v>
      </c>
      <c r="I26" s="10">
        <v>10.056637763977101</v>
      </c>
      <c r="J26" s="10">
        <v>10.015708923339799</v>
      </c>
      <c r="K26" s="10">
        <v>9.9112377166747994</v>
      </c>
      <c r="L26" s="10">
        <v>9.8590742746988926</v>
      </c>
      <c r="M26" s="10">
        <v>0.16947483848903128</v>
      </c>
      <c r="N26" s="10">
        <v>-1.3948483762860355</v>
      </c>
      <c r="O26" s="10">
        <v>-0.15247924288120823</v>
      </c>
      <c r="P26" s="10">
        <v>-0.8504417695985006</v>
      </c>
      <c r="Q26" s="10">
        <v>1.1657393571789394</v>
      </c>
      <c r="R26" s="10">
        <v>0.92423542065239606</v>
      </c>
      <c r="S26" s="27">
        <v>0.30779461093442989</v>
      </c>
    </row>
    <row r="27" spans="1:19" ht="15" thickBot="1" x14ac:dyDescent="0.3">
      <c r="A27" s="156" t="s">
        <v>55</v>
      </c>
      <c r="B27" s="157" t="s">
        <v>55</v>
      </c>
      <c r="C27" s="20">
        <v>1.72579717636108</v>
      </c>
      <c r="D27" s="20">
        <v>8.70343577116728E-3</v>
      </c>
      <c r="E27" s="20">
        <v>2.1764403209090202E-2</v>
      </c>
      <c r="F27" s="20">
        <v>4.0573272705078098</v>
      </c>
      <c r="G27" s="20">
        <v>4.67083644866943</v>
      </c>
      <c r="H27" s="20">
        <v>4.2984590530395499</v>
      </c>
      <c r="I27" s="20">
        <v>5.26255178451538</v>
      </c>
      <c r="J27" s="20">
        <v>4.9964361190795898</v>
      </c>
      <c r="K27" s="20">
        <v>5.1294236183166504</v>
      </c>
      <c r="L27" s="20">
        <v>4.7358390490214015</v>
      </c>
      <c r="M27" s="20">
        <v>0.4808639691973331</v>
      </c>
      <c r="N27" s="20">
        <v>-1.4110264481786312</v>
      </c>
      <c r="O27" s="20">
        <v>-0.13517877095361294</v>
      </c>
      <c r="P27" s="20">
        <v>-0.9095711552519401</v>
      </c>
      <c r="Q27" s="20">
        <v>1.0953466452751222</v>
      </c>
      <c r="R27" s="20">
        <v>0.54193511419285934</v>
      </c>
      <c r="S27" s="28">
        <v>0.81849461491620468</v>
      </c>
    </row>
  </sheetData>
  <mergeCells count="3">
    <mergeCell ref="C2:E2"/>
    <mergeCell ref="F2:K2"/>
    <mergeCell ref="N2:S2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zoomScale="115" zoomScaleNormal="115" workbookViewId="0">
      <selection activeCell="A17" sqref="A17:A18"/>
    </sheetView>
  </sheetViews>
  <sheetFormatPr defaultRowHeight="13.8" x14ac:dyDescent="0.25"/>
  <cols>
    <col min="1" max="1" width="12.109375" style="59" customWidth="1"/>
    <col min="2" max="2" width="16.5546875" style="59" bestFit="1" customWidth="1"/>
    <col min="3" max="6" width="8.88671875" style="59"/>
    <col min="7" max="7" width="11.6640625" style="59" customWidth="1"/>
    <col min="8" max="16384" width="8.88671875" style="59"/>
  </cols>
  <sheetData>
    <row r="1" spans="1:27" x14ac:dyDescent="0.25">
      <c r="A1" s="42" t="s">
        <v>1179</v>
      </c>
    </row>
    <row r="2" spans="1:27" ht="14.4" thickBot="1" x14ac:dyDescent="0.3">
      <c r="A2" s="35" t="s">
        <v>850</v>
      </c>
      <c r="C2" s="42"/>
    </row>
    <row r="3" spans="1:27" x14ac:dyDescent="0.25">
      <c r="A3" s="37" t="s">
        <v>861</v>
      </c>
      <c r="B3" s="52" t="s">
        <v>878</v>
      </c>
      <c r="C3" s="52">
        <v>0</v>
      </c>
      <c r="D3" s="52">
        <v>2.6244E-2</v>
      </c>
      <c r="E3" s="52">
        <v>8.7480000000000002E-2</v>
      </c>
      <c r="F3" s="52">
        <v>0.29160000000000003</v>
      </c>
      <c r="G3" s="52">
        <v>0.97199999999999998</v>
      </c>
      <c r="H3" s="52">
        <v>3.24</v>
      </c>
      <c r="I3" s="52">
        <v>10.8</v>
      </c>
      <c r="J3" s="52">
        <v>36</v>
      </c>
      <c r="K3" s="52">
        <v>120</v>
      </c>
      <c r="L3" s="61">
        <v>400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x14ac:dyDescent="0.25">
      <c r="A4" s="164" t="s">
        <v>852</v>
      </c>
      <c r="B4" s="62" t="s">
        <v>61</v>
      </c>
      <c r="C4" s="62">
        <v>0.32900000000000001</v>
      </c>
      <c r="D4" s="62">
        <v>0.32400000000000001</v>
      </c>
      <c r="E4" s="62">
        <v>0.30199999999999999</v>
      </c>
      <c r="F4" s="62">
        <v>0.29499999999999998</v>
      </c>
      <c r="G4" s="62">
        <v>0.31</v>
      </c>
      <c r="H4" s="62">
        <v>0.27200000000000002</v>
      </c>
      <c r="I4" s="62">
        <v>0.21199999999999999</v>
      </c>
      <c r="J4" s="62">
        <v>0.252</v>
      </c>
      <c r="K4" s="62">
        <v>0.218</v>
      </c>
      <c r="L4" s="65">
        <v>0.154</v>
      </c>
      <c r="M4" s="35"/>
      <c r="N4" s="60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x14ac:dyDescent="0.25">
      <c r="A5" s="164"/>
      <c r="B5" s="62" t="s">
        <v>62</v>
      </c>
      <c r="C5" s="62">
        <v>0.28799999999999998</v>
      </c>
      <c r="D5" s="62">
        <v>0.33</v>
      </c>
      <c r="E5" s="62">
        <v>0.312</v>
      </c>
      <c r="F5" s="62">
        <v>0.29399999999999998</v>
      </c>
      <c r="G5" s="62">
        <v>0.32900000000000001</v>
      </c>
      <c r="H5" s="62">
        <v>0.27700000000000002</v>
      </c>
      <c r="I5" s="62">
        <v>0.252</v>
      </c>
      <c r="J5" s="62">
        <v>0.22</v>
      </c>
      <c r="K5" s="62">
        <v>0.19700000000000001</v>
      </c>
      <c r="L5" s="65">
        <v>0.151</v>
      </c>
      <c r="M5" s="35"/>
      <c r="N5" s="60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x14ac:dyDescent="0.25">
      <c r="A6" s="165" t="s">
        <v>1186</v>
      </c>
      <c r="B6" s="63" t="s">
        <v>61</v>
      </c>
      <c r="C6" s="63">
        <v>0.23699999999999999</v>
      </c>
      <c r="D6" s="63">
        <v>0.26400000000000001</v>
      </c>
      <c r="E6" s="63">
        <v>0.224</v>
      </c>
      <c r="F6" s="63">
        <v>0.252</v>
      </c>
      <c r="G6" s="63">
        <v>0.23899999999999999</v>
      </c>
      <c r="H6" s="63">
        <v>0.22500000000000001</v>
      </c>
      <c r="I6" s="63">
        <v>0.214</v>
      </c>
      <c r="J6" s="63">
        <v>0.185</v>
      </c>
      <c r="K6" s="63">
        <v>0.13800000000000001</v>
      </c>
      <c r="L6" s="66">
        <v>0.114</v>
      </c>
      <c r="M6" s="35"/>
      <c r="N6" s="60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x14ac:dyDescent="0.25">
      <c r="A7" s="165"/>
      <c r="B7" s="63" t="s">
        <v>62</v>
      </c>
      <c r="C7" s="63">
        <v>0.252</v>
      </c>
      <c r="D7" s="63">
        <v>0.21299999999999999</v>
      </c>
      <c r="E7" s="63">
        <v>0.23799999999999999</v>
      </c>
      <c r="F7" s="63">
        <v>0.23699999999999999</v>
      </c>
      <c r="G7" s="63">
        <v>0.21199999999999999</v>
      </c>
      <c r="H7" s="63">
        <v>0.20300000000000001</v>
      </c>
      <c r="I7" s="63">
        <v>0.19500000000000001</v>
      </c>
      <c r="J7" s="63">
        <v>0.192</v>
      </c>
      <c r="K7" s="63">
        <v>0.16200000000000001</v>
      </c>
      <c r="L7" s="66">
        <v>0.11799999999999999</v>
      </c>
      <c r="M7" s="35"/>
      <c r="N7" s="60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x14ac:dyDescent="0.25">
      <c r="A8" s="162" t="s">
        <v>1187</v>
      </c>
      <c r="B8" s="64" t="s">
        <v>61</v>
      </c>
      <c r="C8" s="64">
        <v>0.27600000000000002</v>
      </c>
      <c r="D8" s="64">
        <v>0.27</v>
      </c>
      <c r="E8" s="64">
        <v>0.251</v>
      </c>
      <c r="F8" s="64">
        <v>0.253</v>
      </c>
      <c r="G8" s="64">
        <v>0.253</v>
      </c>
      <c r="H8" s="64">
        <v>0.2</v>
      </c>
      <c r="I8" s="64">
        <v>0.23599999999999999</v>
      </c>
      <c r="J8" s="64">
        <v>0.20599999999999999</v>
      </c>
      <c r="K8" s="64">
        <v>0.16800000000000001</v>
      </c>
      <c r="L8" s="67">
        <v>0.114</v>
      </c>
      <c r="M8" s="35"/>
      <c r="N8" s="60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4.4" thickBot="1" x14ac:dyDescent="0.3">
      <c r="A9" s="163"/>
      <c r="B9" s="68" t="s">
        <v>62</v>
      </c>
      <c r="C9" s="68">
        <v>0.22500000000000001</v>
      </c>
      <c r="D9" s="68">
        <v>0.22700000000000001</v>
      </c>
      <c r="E9" s="68">
        <v>0.23300000000000001</v>
      </c>
      <c r="F9" s="68">
        <v>0.22600000000000001</v>
      </c>
      <c r="G9" s="68">
        <v>0.20599999999999999</v>
      </c>
      <c r="H9" s="68">
        <v>0.20699999999999999</v>
      </c>
      <c r="I9" s="68">
        <v>0.186</v>
      </c>
      <c r="J9" s="68">
        <v>0.17699999999999999</v>
      </c>
      <c r="K9" s="68">
        <v>0.14299999999999999</v>
      </c>
      <c r="L9" s="69">
        <v>0.104</v>
      </c>
      <c r="M9" s="35"/>
      <c r="N9" s="60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x14ac:dyDescent="0.25"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14.4" thickBot="1" x14ac:dyDescent="0.3">
      <c r="A11" s="35" t="s">
        <v>853</v>
      </c>
      <c r="B11" s="41" t="s">
        <v>866</v>
      </c>
      <c r="C11" s="60">
        <f>AVERAGE(C4:C5)</f>
        <v>0.3085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14.4" thickBot="1" x14ac:dyDescent="0.3">
      <c r="A12" s="37" t="s">
        <v>861</v>
      </c>
      <c r="B12" s="52" t="s">
        <v>879</v>
      </c>
      <c r="C12" s="52">
        <v>0</v>
      </c>
      <c r="D12" s="52">
        <v>2.6244E-2</v>
      </c>
      <c r="E12" s="52">
        <v>8.7480000000000002E-2</v>
      </c>
      <c r="F12" s="52">
        <v>0.29160000000000003</v>
      </c>
      <c r="G12" s="52">
        <v>0.97199999999999998</v>
      </c>
      <c r="H12" s="52">
        <v>3.24</v>
      </c>
      <c r="I12" s="52">
        <v>10.8</v>
      </c>
      <c r="J12" s="52">
        <v>36</v>
      </c>
      <c r="K12" s="52">
        <v>120</v>
      </c>
      <c r="L12" s="61">
        <v>400</v>
      </c>
      <c r="M12" s="60"/>
      <c r="N12" s="32"/>
      <c r="O12" s="32"/>
      <c r="P12" s="32"/>
      <c r="Q12" s="32"/>
      <c r="R12" s="32"/>
      <c r="S12" s="32"/>
      <c r="T12" s="32"/>
      <c r="U12" s="35"/>
      <c r="V12" s="35"/>
      <c r="W12" s="35"/>
      <c r="X12" s="35"/>
      <c r="Y12" s="35"/>
      <c r="Z12" s="35"/>
      <c r="AA12" s="35"/>
    </row>
    <row r="13" spans="1:27" x14ac:dyDescent="0.25">
      <c r="A13" s="166" t="s">
        <v>852</v>
      </c>
      <c r="B13" s="70" t="s">
        <v>61</v>
      </c>
      <c r="C13" s="70">
        <f>C4/$C$11*100</f>
        <v>106.64505672609401</v>
      </c>
      <c r="D13" s="70">
        <f t="shared" ref="D13:L13" si="0">D4/$C$11*100</f>
        <v>105.02431118314426</v>
      </c>
      <c r="E13" s="70">
        <f t="shared" si="0"/>
        <v>97.893030794165313</v>
      </c>
      <c r="F13" s="70">
        <f t="shared" si="0"/>
        <v>95.62398703403565</v>
      </c>
      <c r="G13" s="70">
        <f t="shared" si="0"/>
        <v>100.48622366288494</v>
      </c>
      <c r="H13" s="70">
        <f t="shared" si="0"/>
        <v>88.168557536466778</v>
      </c>
      <c r="I13" s="70">
        <f t="shared" si="0"/>
        <v>68.719611021069696</v>
      </c>
      <c r="J13" s="70">
        <f t="shared" si="0"/>
        <v>81.685575364667756</v>
      </c>
      <c r="K13" s="70">
        <f t="shared" si="0"/>
        <v>70.664505672609408</v>
      </c>
      <c r="L13" s="71">
        <f t="shared" si="0"/>
        <v>49.918962722852513</v>
      </c>
      <c r="M13" s="60"/>
      <c r="N13" s="32"/>
      <c r="O13" s="32"/>
      <c r="P13" s="32"/>
      <c r="Q13" s="32"/>
      <c r="R13" s="32"/>
      <c r="S13" s="32"/>
      <c r="T13" s="32"/>
      <c r="U13" s="35"/>
      <c r="V13" s="35"/>
      <c r="W13" s="35"/>
      <c r="X13" s="35"/>
      <c r="Y13" s="35"/>
      <c r="Z13" s="35"/>
      <c r="AA13" s="35"/>
    </row>
    <row r="14" spans="1:27" x14ac:dyDescent="0.25">
      <c r="A14" s="164"/>
      <c r="B14" s="62" t="s">
        <v>62</v>
      </c>
      <c r="C14" s="62">
        <f t="shared" ref="C14:L14" si="1">C5/$C$11*100</f>
        <v>93.354943273905988</v>
      </c>
      <c r="D14" s="62">
        <f t="shared" si="1"/>
        <v>106.96920583468396</v>
      </c>
      <c r="E14" s="62">
        <f t="shared" si="1"/>
        <v>101.13452188006482</v>
      </c>
      <c r="F14" s="62">
        <f t="shared" si="1"/>
        <v>95.299837925445701</v>
      </c>
      <c r="G14" s="62">
        <f t="shared" si="1"/>
        <v>106.64505672609401</v>
      </c>
      <c r="H14" s="62">
        <f t="shared" si="1"/>
        <v>89.789303079416541</v>
      </c>
      <c r="I14" s="62">
        <f t="shared" si="1"/>
        <v>81.685575364667756</v>
      </c>
      <c r="J14" s="62">
        <f t="shared" si="1"/>
        <v>71.312803889789294</v>
      </c>
      <c r="K14" s="62">
        <f t="shared" si="1"/>
        <v>63.857374392220422</v>
      </c>
      <c r="L14" s="65">
        <f t="shared" si="1"/>
        <v>48.946515397082656</v>
      </c>
      <c r="M14" s="35"/>
      <c r="N14" s="32"/>
      <c r="O14" s="32"/>
      <c r="P14" s="32"/>
      <c r="Q14" s="32"/>
      <c r="R14" s="32"/>
      <c r="S14" s="32"/>
      <c r="T14" s="32"/>
      <c r="U14" s="35"/>
      <c r="V14" s="35"/>
      <c r="W14" s="35"/>
      <c r="X14" s="35"/>
      <c r="Y14" s="35"/>
      <c r="Z14" s="35"/>
      <c r="AA14" s="35"/>
    </row>
    <row r="15" spans="1:27" x14ac:dyDescent="0.25">
      <c r="A15" s="165" t="s">
        <v>1188</v>
      </c>
      <c r="B15" s="63" t="s">
        <v>61</v>
      </c>
      <c r="C15" s="63">
        <f t="shared" ref="C15:L15" si="2">C6/$C$11*100</f>
        <v>76.823338735818467</v>
      </c>
      <c r="D15" s="63">
        <f t="shared" si="2"/>
        <v>85.575364667747166</v>
      </c>
      <c r="E15" s="63">
        <f t="shared" si="2"/>
        <v>72.609400324149107</v>
      </c>
      <c r="F15" s="63">
        <f t="shared" si="2"/>
        <v>81.685575364667756</v>
      </c>
      <c r="G15" s="63">
        <f t="shared" si="2"/>
        <v>77.471636952998381</v>
      </c>
      <c r="H15" s="63">
        <f t="shared" si="2"/>
        <v>72.933549432739071</v>
      </c>
      <c r="I15" s="63">
        <f t="shared" si="2"/>
        <v>69.367909238249595</v>
      </c>
      <c r="J15" s="63">
        <f t="shared" si="2"/>
        <v>59.967585089141004</v>
      </c>
      <c r="K15" s="63">
        <f t="shared" si="2"/>
        <v>44.732576985413296</v>
      </c>
      <c r="L15" s="66">
        <f t="shared" si="2"/>
        <v>36.95299837925446</v>
      </c>
      <c r="M15" s="35"/>
      <c r="N15" s="32"/>
      <c r="O15" s="32"/>
      <c r="P15" s="32"/>
      <c r="Q15" s="32"/>
      <c r="R15" s="32"/>
      <c r="S15" s="32"/>
      <c r="T15" s="32"/>
      <c r="U15" s="35"/>
      <c r="V15" s="35"/>
      <c r="W15" s="35"/>
      <c r="X15" s="35"/>
      <c r="Y15" s="35"/>
      <c r="Z15" s="35"/>
      <c r="AA15" s="35"/>
    </row>
    <row r="16" spans="1:27" x14ac:dyDescent="0.25">
      <c r="A16" s="165"/>
      <c r="B16" s="63" t="s">
        <v>62</v>
      </c>
      <c r="C16" s="63">
        <f t="shared" ref="C16:L16" si="3">C7/$C$11*100</f>
        <v>81.685575364667756</v>
      </c>
      <c r="D16" s="63">
        <f t="shared" si="3"/>
        <v>69.043760129659631</v>
      </c>
      <c r="E16" s="63">
        <f t="shared" si="3"/>
        <v>77.147487844408431</v>
      </c>
      <c r="F16" s="63">
        <f t="shared" si="3"/>
        <v>76.823338735818467</v>
      </c>
      <c r="G16" s="63">
        <f t="shared" si="3"/>
        <v>68.719611021069696</v>
      </c>
      <c r="H16" s="63">
        <f t="shared" si="3"/>
        <v>65.802269043760134</v>
      </c>
      <c r="I16" s="63">
        <f t="shared" si="3"/>
        <v>63.209076175040522</v>
      </c>
      <c r="J16" s="63">
        <f t="shared" si="3"/>
        <v>62.236628849270673</v>
      </c>
      <c r="K16" s="63">
        <f t="shared" si="3"/>
        <v>52.512155591572132</v>
      </c>
      <c r="L16" s="66">
        <f t="shared" si="3"/>
        <v>38.249594813614266</v>
      </c>
      <c r="M16" s="35"/>
      <c r="N16" s="32"/>
      <c r="O16" s="32"/>
      <c r="P16" s="32"/>
      <c r="Q16" s="32"/>
      <c r="R16" s="32"/>
      <c r="S16" s="32"/>
      <c r="T16" s="32"/>
      <c r="U16" s="35"/>
      <c r="V16" s="35"/>
      <c r="W16" s="35"/>
      <c r="X16" s="35"/>
      <c r="Y16" s="35"/>
      <c r="Z16" s="35"/>
      <c r="AA16" s="35"/>
    </row>
    <row r="17" spans="1:27" x14ac:dyDescent="0.25">
      <c r="A17" s="162" t="s">
        <v>1189</v>
      </c>
      <c r="B17" s="64" t="s">
        <v>854</v>
      </c>
      <c r="C17" s="64">
        <f t="shared" ref="C17:L17" si="4">C8/$C$11*100</f>
        <v>89.465153970826591</v>
      </c>
      <c r="D17" s="64">
        <f t="shared" si="4"/>
        <v>87.520259319286879</v>
      </c>
      <c r="E17" s="64">
        <f t="shared" si="4"/>
        <v>81.361426256077792</v>
      </c>
      <c r="F17" s="64">
        <f t="shared" si="4"/>
        <v>82.009724473257705</v>
      </c>
      <c r="G17" s="64">
        <f t="shared" si="4"/>
        <v>82.009724473257705</v>
      </c>
      <c r="H17" s="64">
        <f t="shared" si="4"/>
        <v>64.829821717990271</v>
      </c>
      <c r="I17" s="64">
        <f t="shared" si="4"/>
        <v>76.499189627228532</v>
      </c>
      <c r="J17" s="64">
        <f t="shared" si="4"/>
        <v>66.774716369529983</v>
      </c>
      <c r="K17" s="64">
        <f t="shared" si="4"/>
        <v>54.457050243111837</v>
      </c>
      <c r="L17" s="67">
        <f t="shared" si="4"/>
        <v>36.95299837925446</v>
      </c>
      <c r="M17" s="35"/>
      <c r="N17" s="32"/>
      <c r="O17" s="32"/>
      <c r="P17" s="32"/>
      <c r="Q17" s="32"/>
      <c r="R17" s="32"/>
      <c r="S17" s="32"/>
      <c r="T17" s="32"/>
      <c r="U17" s="35"/>
      <c r="V17" s="35"/>
      <c r="W17" s="35"/>
      <c r="X17" s="35"/>
      <c r="Y17" s="35"/>
      <c r="Z17" s="35"/>
      <c r="AA17" s="35"/>
    </row>
    <row r="18" spans="1:27" ht="14.4" thickBot="1" x14ac:dyDescent="0.3">
      <c r="A18" s="163"/>
      <c r="B18" s="68" t="s">
        <v>62</v>
      </c>
      <c r="C18" s="68">
        <f t="shared" ref="C18:L18" si="5">C9/$C$11*100</f>
        <v>72.933549432739071</v>
      </c>
      <c r="D18" s="68">
        <f t="shared" si="5"/>
        <v>73.58184764991897</v>
      </c>
      <c r="E18" s="68">
        <f t="shared" si="5"/>
        <v>75.526742301458668</v>
      </c>
      <c r="F18" s="68">
        <f t="shared" si="5"/>
        <v>73.25769854132902</v>
      </c>
      <c r="G18" s="68">
        <f t="shared" si="5"/>
        <v>66.774716369529983</v>
      </c>
      <c r="H18" s="68">
        <f t="shared" si="5"/>
        <v>67.098865478119933</v>
      </c>
      <c r="I18" s="68">
        <f t="shared" si="5"/>
        <v>60.29173419773096</v>
      </c>
      <c r="J18" s="68">
        <f t="shared" si="5"/>
        <v>57.374392220421392</v>
      </c>
      <c r="K18" s="68">
        <f t="shared" si="5"/>
        <v>46.353322528363044</v>
      </c>
      <c r="L18" s="69">
        <f t="shared" si="5"/>
        <v>33.711507293354941</v>
      </c>
      <c r="M18" s="35"/>
      <c r="N18" s="32"/>
      <c r="O18" s="32"/>
      <c r="P18" s="32"/>
      <c r="Q18" s="32"/>
      <c r="R18" s="32"/>
      <c r="S18" s="32"/>
      <c r="T18" s="32"/>
      <c r="U18" s="35"/>
      <c r="V18" s="35"/>
      <c r="W18" s="35"/>
      <c r="X18" s="35"/>
      <c r="Y18" s="35"/>
      <c r="Z18" s="35"/>
      <c r="AA18" s="35"/>
    </row>
    <row r="19" spans="1:27" x14ac:dyDescent="0.25">
      <c r="C19" s="35"/>
      <c r="D19" s="35"/>
      <c r="E19" s="35"/>
      <c r="F19" s="32"/>
      <c r="G19" s="35"/>
      <c r="H19" s="35"/>
      <c r="I19" s="35"/>
      <c r="J19" s="35"/>
      <c r="K19" s="35"/>
      <c r="L19" s="35"/>
      <c r="M19" s="35"/>
      <c r="N19" s="32"/>
      <c r="O19" s="32"/>
      <c r="P19" s="32"/>
      <c r="Q19" s="32"/>
      <c r="R19" s="32"/>
      <c r="S19" s="32"/>
      <c r="T19" s="32"/>
      <c r="U19" s="35"/>
      <c r="V19" s="35"/>
      <c r="W19" s="35"/>
      <c r="X19" s="35"/>
      <c r="Y19" s="35"/>
      <c r="Z19" s="35"/>
      <c r="AA19" s="35"/>
    </row>
    <row r="20" spans="1:27" x14ac:dyDescent="0.25">
      <c r="C20" s="35"/>
      <c r="D20" s="35"/>
      <c r="E20" s="35"/>
      <c r="F20" s="32"/>
      <c r="G20" s="35"/>
      <c r="H20" s="35"/>
      <c r="I20" s="35"/>
      <c r="J20" s="35"/>
      <c r="K20" s="35"/>
      <c r="L20" s="35"/>
      <c r="M20" s="35"/>
      <c r="N20" s="32"/>
      <c r="O20" s="32"/>
      <c r="P20" s="32"/>
      <c r="Q20" s="32"/>
      <c r="R20" s="32"/>
      <c r="S20" s="32"/>
      <c r="T20" s="32"/>
      <c r="U20" s="35"/>
      <c r="V20" s="35"/>
      <c r="W20" s="35"/>
      <c r="X20" s="35"/>
      <c r="Y20" s="35"/>
      <c r="Z20" s="35"/>
      <c r="AA20" s="35"/>
    </row>
    <row r="21" spans="1:27" x14ac:dyDescent="0.25">
      <c r="C21" s="35"/>
      <c r="D21" s="35"/>
      <c r="E21" s="35"/>
      <c r="F21" s="32"/>
      <c r="G21" s="35"/>
      <c r="H21" s="35"/>
      <c r="I21" s="35"/>
      <c r="J21" s="35"/>
      <c r="K21" s="35"/>
      <c r="L21" s="35"/>
      <c r="M21" s="35"/>
      <c r="N21" s="32"/>
      <c r="O21" s="32"/>
      <c r="P21" s="32"/>
      <c r="Q21" s="32"/>
      <c r="R21" s="32"/>
      <c r="S21" s="32"/>
      <c r="T21" s="32"/>
      <c r="U21" s="35"/>
      <c r="V21" s="35"/>
      <c r="W21" s="35"/>
      <c r="X21" s="35"/>
      <c r="Y21" s="35"/>
      <c r="Z21" s="35"/>
      <c r="AA21" s="35"/>
    </row>
    <row r="22" spans="1:27" x14ac:dyDescent="0.25">
      <c r="C22" s="35"/>
      <c r="D22" s="35"/>
      <c r="E22" s="35"/>
      <c r="F22" s="32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5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5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5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5"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5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x14ac:dyDescent="0.25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x14ac:dyDescent="0.25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5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25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3:27" x14ac:dyDescent="0.25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3:27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3:27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3:27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3:27" x14ac:dyDescent="0.25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3:27" x14ac:dyDescent="0.2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3:27" x14ac:dyDescent="0.25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3:27" x14ac:dyDescent="0.25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3:27" x14ac:dyDescent="0.25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3:27" x14ac:dyDescent="0.25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3:27" x14ac:dyDescent="0.25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3:27" x14ac:dyDescent="0.25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3:27" x14ac:dyDescent="0.2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</sheetData>
  <mergeCells count="6">
    <mergeCell ref="A17:A18"/>
    <mergeCell ref="A4:A5"/>
    <mergeCell ref="A6:A7"/>
    <mergeCell ref="A8:A9"/>
    <mergeCell ref="A13:A14"/>
    <mergeCell ref="A15:A16"/>
  </mergeCells>
  <phoneticPr fontId="2" type="noConversion"/>
  <pageMargins left="0.7" right="0.7" top="0.75" bottom="0.75" header="0.3" footer="0.3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3A</vt:lpstr>
      <vt:lpstr>3D</vt:lpstr>
      <vt:lpstr>3L</vt:lpstr>
      <vt:lpstr>3M</vt:lpstr>
      <vt:lpstr>3N</vt:lpstr>
      <vt:lpstr>3O</vt:lpstr>
      <vt:lpstr>S3A</vt:lpstr>
      <vt:lpstr>S3D</vt:lpstr>
      <vt:lpstr>S3E</vt:lpstr>
      <vt:lpstr>S3F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2022-03-30T10:01:41Z</dcterms:modified>
</cp:coreProperties>
</file>