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7\Desktop\excel et prisms\"/>
    </mc:Choice>
  </mc:AlternateContent>
  <xr:revisionPtr revIDLastSave="0" documentId="13_ncr:1_{DFC65ED1-2A44-4EA6-B77E-16AACEFD8F0F}" xr6:coauthVersionLast="36" xr6:coauthVersionMax="36" xr10:uidLastSave="{00000000-0000-0000-0000-000000000000}"/>
  <bookViews>
    <workbookView xWindow="0" yWindow="0" windowWidth="25200" windowHeight="11775" activeTab="2" xr2:uid="{D60D9D67-9B40-471A-83C5-73D3D59D8A5A}"/>
  </bookViews>
  <sheets>
    <sheet name="first assay" sheetId="1" r:id="rId1"/>
    <sheet name="second assay" sheetId="2" r:id="rId2"/>
    <sheet name="both together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3" l="1"/>
  <c r="D25" i="3"/>
  <c r="H25" i="3" s="1"/>
  <c r="C25" i="3"/>
  <c r="G25" i="3" s="1"/>
  <c r="B25" i="3"/>
  <c r="H24" i="3"/>
  <c r="G24" i="3"/>
  <c r="E24" i="3"/>
  <c r="D24" i="3"/>
  <c r="C24" i="3"/>
  <c r="B24" i="3"/>
  <c r="G23" i="3"/>
  <c r="E23" i="3"/>
  <c r="H23" i="3" s="1"/>
  <c r="D23" i="3"/>
  <c r="C23" i="3"/>
  <c r="B23" i="3"/>
  <c r="E22" i="3"/>
  <c r="H22" i="3" s="1"/>
  <c r="D22" i="3"/>
  <c r="C22" i="3"/>
  <c r="G22" i="3" s="1"/>
  <c r="B22" i="3"/>
  <c r="E21" i="3"/>
  <c r="D21" i="3"/>
  <c r="H21" i="3" s="1"/>
  <c r="C21" i="3"/>
  <c r="G21" i="3" s="1"/>
  <c r="B21" i="3"/>
  <c r="H20" i="3"/>
  <c r="G20" i="3"/>
  <c r="E20" i="3"/>
  <c r="D20" i="3"/>
  <c r="C20" i="3"/>
  <c r="B20" i="3"/>
  <c r="E19" i="3"/>
  <c r="H19" i="3" s="1"/>
  <c r="D19" i="3"/>
  <c r="C19" i="3"/>
  <c r="G19" i="3" s="1"/>
  <c r="B19" i="3"/>
  <c r="H18" i="3"/>
  <c r="G18" i="3"/>
  <c r="E18" i="3"/>
  <c r="D18" i="3"/>
  <c r="C18" i="3"/>
  <c r="B18" i="3"/>
  <c r="G17" i="3"/>
  <c r="E17" i="3"/>
  <c r="H17" i="3" s="1"/>
  <c r="D17" i="3"/>
  <c r="C17" i="3"/>
  <c r="B17" i="3"/>
  <c r="E16" i="3"/>
  <c r="H16" i="3" s="1"/>
  <c r="D16" i="3"/>
  <c r="C16" i="3"/>
  <c r="G16" i="3" s="1"/>
  <c r="B16" i="3"/>
  <c r="E15" i="3"/>
  <c r="H15" i="3" s="1"/>
  <c r="D15" i="3"/>
  <c r="C15" i="3"/>
  <c r="G15" i="3" s="1"/>
  <c r="B15" i="3"/>
  <c r="H14" i="3"/>
  <c r="G14" i="3"/>
  <c r="E14" i="3"/>
  <c r="D14" i="3"/>
  <c r="C14" i="3"/>
  <c r="B14" i="3"/>
  <c r="H13" i="3"/>
  <c r="E13" i="3"/>
  <c r="D13" i="3"/>
  <c r="C13" i="3"/>
  <c r="G13" i="3" s="1"/>
  <c r="B13" i="3"/>
  <c r="H12" i="3"/>
  <c r="G12" i="3"/>
  <c r="E12" i="3"/>
  <c r="D12" i="3"/>
  <c r="C12" i="3"/>
  <c r="B12" i="3"/>
  <c r="E11" i="3"/>
  <c r="H11" i="3" s="1"/>
  <c r="D11" i="3"/>
  <c r="C11" i="3"/>
  <c r="G11" i="3" s="1"/>
  <c r="B11" i="3"/>
  <c r="E10" i="3"/>
  <c r="H10" i="3" s="1"/>
  <c r="D10" i="3"/>
  <c r="C10" i="3"/>
  <c r="G10" i="3" s="1"/>
  <c r="B10" i="3"/>
  <c r="H9" i="3"/>
  <c r="E9" i="3"/>
  <c r="D9" i="3"/>
  <c r="C9" i="3"/>
  <c r="G9" i="3" s="1"/>
  <c r="B9" i="3"/>
  <c r="G8" i="3"/>
  <c r="E8" i="3"/>
  <c r="H8" i="3" s="1"/>
  <c r="D8" i="3"/>
  <c r="C8" i="3"/>
  <c r="B8" i="3"/>
  <c r="E7" i="3"/>
  <c r="H7" i="3" s="1"/>
  <c r="D7" i="3"/>
  <c r="C7" i="3"/>
  <c r="G7" i="3" s="1"/>
  <c r="B7" i="3"/>
  <c r="H6" i="3"/>
  <c r="E6" i="3"/>
  <c r="D6" i="3"/>
  <c r="C6" i="3"/>
  <c r="B6" i="3"/>
  <c r="G6" i="3" s="1"/>
  <c r="G5" i="3"/>
  <c r="E5" i="3"/>
  <c r="H5" i="3" s="1"/>
  <c r="D5" i="3"/>
  <c r="C5" i="3"/>
  <c r="B5" i="3"/>
  <c r="E4" i="3"/>
  <c r="H4" i="3" s="1"/>
  <c r="D4" i="3"/>
  <c r="C4" i="3"/>
  <c r="G4" i="3" s="1"/>
  <c r="B4" i="3"/>
  <c r="E3" i="3"/>
  <c r="H3" i="3" s="1"/>
  <c r="D3" i="3"/>
  <c r="C3" i="3"/>
  <c r="G3" i="3" s="1"/>
  <c r="B3" i="3"/>
  <c r="H2" i="3"/>
  <c r="G2" i="3"/>
  <c r="E2" i="3"/>
  <c r="D2" i="3"/>
  <c r="C2" i="3"/>
  <c r="B2" i="3"/>
  <c r="E6" i="2" l="1"/>
  <c r="D6" i="2"/>
  <c r="B10" i="2"/>
  <c r="B13" i="2"/>
  <c r="E12" i="2"/>
  <c r="H12" i="2" s="1"/>
  <c r="E11" i="2"/>
  <c r="D13" i="2"/>
  <c r="C12" i="2"/>
  <c r="D2" i="2"/>
  <c r="E13" i="2"/>
  <c r="E10" i="2"/>
  <c r="E9" i="2"/>
  <c r="E7" i="2"/>
  <c r="E8" i="2"/>
  <c r="H8" i="2" s="1"/>
  <c r="E5" i="2"/>
  <c r="E4" i="2"/>
  <c r="E3" i="2"/>
  <c r="H3" i="2" s="1"/>
  <c r="E2" i="2"/>
  <c r="D12" i="2"/>
  <c r="D11" i="2"/>
  <c r="D10" i="2"/>
  <c r="D9" i="2"/>
  <c r="D8" i="2"/>
  <c r="D7" i="2"/>
  <c r="D5" i="2"/>
  <c r="D4" i="2"/>
  <c r="H4" i="2" s="1"/>
  <c r="D3" i="2"/>
  <c r="C11" i="2"/>
  <c r="C10" i="2"/>
  <c r="C9" i="2"/>
  <c r="C8" i="2"/>
  <c r="G8" i="2" s="1"/>
  <c r="C7" i="2"/>
  <c r="C6" i="2"/>
  <c r="C5" i="2"/>
  <c r="C4" i="2"/>
  <c r="G4" i="2" s="1"/>
  <c r="C3" i="2"/>
  <c r="G3" i="2" s="1"/>
  <c r="C2" i="2"/>
  <c r="B12" i="2"/>
  <c r="B11" i="2"/>
  <c r="B9" i="2"/>
  <c r="B8" i="2"/>
  <c r="B7" i="2"/>
  <c r="B6" i="2"/>
  <c r="B5" i="2"/>
  <c r="B4" i="2"/>
  <c r="B3" i="2"/>
  <c r="B2" i="2"/>
  <c r="C13" i="2"/>
  <c r="G11" i="2"/>
  <c r="G13" i="2" l="1"/>
  <c r="H13" i="2"/>
  <c r="H11" i="2"/>
  <c r="H10" i="2"/>
  <c r="H9" i="2"/>
  <c r="H7" i="2"/>
  <c r="H6" i="2"/>
  <c r="H5" i="2"/>
  <c r="H2" i="2"/>
  <c r="G12" i="2"/>
  <c r="G7" i="2"/>
  <c r="G10" i="2"/>
  <c r="G9" i="2"/>
  <c r="G6" i="2"/>
  <c r="G5" i="2"/>
  <c r="G2" i="2"/>
  <c r="C12" i="1"/>
  <c r="C8" i="1"/>
  <c r="H8" i="1"/>
  <c r="H9" i="1"/>
  <c r="H10" i="1"/>
  <c r="H11" i="1"/>
  <c r="H12" i="1"/>
  <c r="H13" i="1"/>
  <c r="C13" i="1"/>
  <c r="B13" i="1"/>
  <c r="B12" i="1"/>
  <c r="C11" i="1"/>
  <c r="B11" i="1"/>
  <c r="C10" i="1"/>
  <c r="B10" i="1"/>
  <c r="C9" i="1"/>
  <c r="B9" i="1"/>
  <c r="B8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H7" i="1" s="1"/>
  <c r="H3" i="1"/>
  <c r="H4" i="1"/>
  <c r="H5" i="1"/>
  <c r="H6" i="1"/>
  <c r="H2" i="1"/>
  <c r="E3" i="1"/>
  <c r="E6" i="1"/>
  <c r="E5" i="1"/>
  <c r="E4" i="1"/>
  <c r="E2" i="1"/>
  <c r="D6" i="1"/>
  <c r="D5" i="1"/>
  <c r="D4" i="1"/>
  <c r="D3" i="1"/>
  <c r="D2" i="1"/>
  <c r="D7" i="1"/>
  <c r="G9" i="1" l="1"/>
  <c r="G3" i="1"/>
  <c r="G4" i="1"/>
  <c r="G5" i="1"/>
  <c r="G6" i="1"/>
  <c r="G7" i="1"/>
  <c r="G8" i="1"/>
  <c r="G10" i="1"/>
  <c r="G11" i="1"/>
  <c r="G12" i="1"/>
  <c r="G13" i="1"/>
  <c r="G2" i="1"/>
  <c r="C7" i="1"/>
  <c r="C6" i="1"/>
  <c r="C5" i="1"/>
  <c r="C4" i="1"/>
  <c r="C3" i="1"/>
  <c r="C2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<sst xmlns="http://schemas.openxmlformats.org/spreadsheetml/2006/main" count="66" uniqueCount="29">
  <si>
    <t>MH</t>
  </si>
  <si>
    <t>RIF</t>
  </si>
  <si>
    <t>MG1655_1</t>
  </si>
  <si>
    <t>MG1655_2</t>
  </si>
  <si>
    <t>MG1655_3</t>
  </si>
  <si>
    <t>MG1655_4</t>
  </si>
  <si>
    <t>MG1655_5</t>
  </si>
  <si>
    <t>MG1655_6</t>
  </si>
  <si>
    <t>MG1655/pDIJ09-518a_1</t>
  </si>
  <si>
    <t>MG1655/pDIJ09-518a_2</t>
  </si>
  <si>
    <t>MG1655/pDIJ09-518a_3</t>
  </si>
  <si>
    <t>MG1655/pDIJ09-518a_4</t>
  </si>
  <si>
    <t>MG1655/pDIJ09-518a_5</t>
  </si>
  <si>
    <t>MG1655/pDIJ09-518a_6</t>
  </si>
  <si>
    <t>TOB</t>
  </si>
  <si>
    <t>TOB RIF/TOTAL</t>
  </si>
  <si>
    <t>MH RIF/TOTAL</t>
  </si>
  <si>
    <t>MG1655_7</t>
  </si>
  <si>
    <t>MG1655_8</t>
  </si>
  <si>
    <t>MG1655_9</t>
  </si>
  <si>
    <t>MG1655_10</t>
  </si>
  <si>
    <t>MG1655_11</t>
  </si>
  <si>
    <t>MG1655_12</t>
  </si>
  <si>
    <t>MG1655/pDIJ09-518a_7</t>
  </si>
  <si>
    <t>MG1655/pDIJ09-518a_8</t>
  </si>
  <si>
    <t>MG1655/pDIJ09-518a_9</t>
  </si>
  <si>
    <t>MG1655/pDIJ09-518a_10</t>
  </si>
  <si>
    <t>MG1655/pDIJ09-518a_11</t>
  </si>
  <si>
    <t>MG1655/pDIJ09-518a_12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</si>
</sst>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08EF6-9405-48F3-8945-9277B859EE2D}">
  <dimension ref="A1:H13"/>
  <sheetViews>
    <sheetView workbookViewId="0">
      <selection activeCell="A8" sqref="A8:H13"/>
    </sheetView>
  </sheetViews>
  <sheetFormatPr baseColWidth="10" defaultRowHeight="15" x14ac:dyDescent="0.25"/>
  <cols>
    <col min="1" max="1" width="23.28515625" customWidth="1"/>
    <col min="2" max="2" width="12" bestFit="1" customWidth="1"/>
    <col min="4" max="5" width="12" bestFit="1" customWidth="1"/>
    <col min="7" max="7" width="21.42578125" customWidth="1"/>
    <col min="8" max="8" width="12" bestFit="1" customWidth="1"/>
  </cols>
  <sheetData>
    <row r="1" spans="1:8" x14ac:dyDescent="0.25">
      <c r="B1" t="s">
        <v>0</v>
      </c>
      <c r="C1" t="s">
        <v>1</v>
      </c>
      <c r="D1" t="s">
        <v>14</v>
      </c>
      <c r="E1" t="s">
        <v>1</v>
      </c>
      <c r="G1" t="s">
        <v>16</v>
      </c>
      <c r="H1" t="s">
        <v>15</v>
      </c>
    </row>
    <row r="2" spans="1:8" x14ac:dyDescent="0.25">
      <c r="A2" t="s">
        <v>2</v>
      </c>
      <c r="B2">
        <f>21*4*10^6*10</f>
        <v>840000000</v>
      </c>
      <c r="C2">
        <f>3*10</f>
        <v>30</v>
      </c>
      <c r="D2">
        <f>62*10^6*10</f>
        <v>620000000</v>
      </c>
      <c r="E2">
        <f>5*10</f>
        <v>50</v>
      </c>
      <c r="G2">
        <f t="shared" ref="G2:G13" si="0">C2/B2</f>
        <v>3.5714285714285712E-8</v>
      </c>
      <c r="H2">
        <f>E2/D2</f>
        <v>8.0645161290322574E-8</v>
      </c>
    </row>
    <row r="3" spans="1:8" x14ac:dyDescent="0.25">
      <c r="A3" t="s">
        <v>3</v>
      </c>
      <c r="B3">
        <f>24*4*10^6*10</f>
        <v>960000000</v>
      </c>
      <c r="C3">
        <f>5*10</f>
        <v>50</v>
      </c>
      <c r="D3">
        <f>58*10^6*10</f>
        <v>580000000</v>
      </c>
      <c r="E3">
        <f>6*10</f>
        <v>60</v>
      </c>
      <c r="G3">
        <f t="shared" si="0"/>
        <v>5.2083333333333333E-8</v>
      </c>
      <c r="H3">
        <f t="shared" ref="H3:H13" si="1">E3/D3</f>
        <v>1.0344827586206897E-7</v>
      </c>
    </row>
    <row r="4" spans="1:8" x14ac:dyDescent="0.25">
      <c r="A4" t="s">
        <v>4</v>
      </c>
      <c r="B4">
        <f>15*8*10^6*10</f>
        <v>1200000000</v>
      </c>
      <c r="C4">
        <f>14*10</f>
        <v>140</v>
      </c>
      <c r="D4">
        <f>104*10^6*10</f>
        <v>1040000000</v>
      </c>
      <c r="E4">
        <f>11*10</f>
        <v>110</v>
      </c>
      <c r="G4">
        <f t="shared" si="0"/>
        <v>1.1666666666666667E-7</v>
      </c>
      <c r="H4">
        <f t="shared" si="1"/>
        <v>1.0576923076923077E-7</v>
      </c>
    </row>
    <row r="5" spans="1:8" x14ac:dyDescent="0.25">
      <c r="A5" t="s">
        <v>5</v>
      </c>
      <c r="B5">
        <f>31*4*10^6*10</f>
        <v>1240000000</v>
      </c>
      <c r="C5">
        <f>14*10</f>
        <v>140</v>
      </c>
      <c r="D5">
        <f>93*10^6*10</f>
        <v>930000000</v>
      </c>
      <c r="E5">
        <f>9*10</f>
        <v>90</v>
      </c>
      <c r="G5">
        <f t="shared" si="0"/>
        <v>1.1290322580645161E-7</v>
      </c>
      <c r="H5">
        <f t="shared" si="1"/>
        <v>9.6774193548387092E-8</v>
      </c>
    </row>
    <row r="6" spans="1:8" x14ac:dyDescent="0.25">
      <c r="A6" t="s">
        <v>6</v>
      </c>
      <c r="B6">
        <f>19*8*10^6*10</f>
        <v>1520000000</v>
      </c>
      <c r="C6">
        <f>19*10</f>
        <v>190</v>
      </c>
      <c r="D6">
        <f>102*10^6*10</f>
        <v>1020000000</v>
      </c>
      <c r="E6">
        <f>11*10</f>
        <v>110</v>
      </c>
      <c r="G6">
        <f t="shared" si="0"/>
        <v>1.2499999999999999E-7</v>
      </c>
      <c r="H6">
        <f t="shared" si="1"/>
        <v>1.0784313725490195E-7</v>
      </c>
    </row>
    <row r="7" spans="1:8" x14ac:dyDescent="0.25">
      <c r="A7" t="s">
        <v>7</v>
      </c>
      <c r="B7">
        <f>15*8*10^6*10</f>
        <v>1200000000</v>
      </c>
      <c r="C7">
        <f>19*10</f>
        <v>190</v>
      </c>
      <c r="D7">
        <f>15*8*10^6*10</f>
        <v>1200000000</v>
      </c>
      <c r="E7">
        <f>11*10</f>
        <v>110</v>
      </c>
      <c r="G7">
        <f t="shared" si="0"/>
        <v>1.5833333333333333E-7</v>
      </c>
      <c r="H7">
        <f t="shared" si="1"/>
        <v>9.1666666666666667E-8</v>
      </c>
    </row>
    <row r="8" spans="1:8" x14ac:dyDescent="0.25">
      <c r="A8" t="s">
        <v>8</v>
      </c>
      <c r="B8">
        <f>35*10^6*10</f>
        <v>350000000</v>
      </c>
      <c r="C8">
        <f>2*10</f>
        <v>20</v>
      </c>
      <c r="D8">
        <f>44*10^6*10</f>
        <v>440000000</v>
      </c>
      <c r="E8">
        <f>17*10</f>
        <v>170</v>
      </c>
      <c r="G8">
        <f t="shared" si="0"/>
        <v>5.7142857142857144E-8</v>
      </c>
      <c r="H8">
        <f t="shared" si="1"/>
        <v>3.8636363636363636E-7</v>
      </c>
    </row>
    <row r="9" spans="1:8" x14ac:dyDescent="0.25">
      <c r="A9" t="s">
        <v>9</v>
      </c>
      <c r="B9">
        <f>52*10^6*10</f>
        <v>520000000</v>
      </c>
      <c r="C9">
        <f>5*10</f>
        <v>50</v>
      </c>
      <c r="D9">
        <f>98*10^6*10</f>
        <v>980000000</v>
      </c>
      <c r="E9">
        <f>12*10</f>
        <v>120</v>
      </c>
      <c r="G9">
        <f t="shared" si="0"/>
        <v>9.6153846153846157E-8</v>
      </c>
      <c r="H9">
        <f t="shared" si="1"/>
        <v>1.2244897959183673E-7</v>
      </c>
    </row>
    <row r="10" spans="1:8" x14ac:dyDescent="0.25">
      <c r="A10" t="s">
        <v>10</v>
      </c>
      <c r="B10">
        <f>36*10^6*10</f>
        <v>360000000</v>
      </c>
      <c r="C10">
        <f>3*10</f>
        <v>30</v>
      </c>
      <c r="D10">
        <f>27*10^6*10</f>
        <v>270000000</v>
      </c>
      <c r="E10">
        <f>10*10</f>
        <v>100</v>
      </c>
      <c r="G10">
        <f t="shared" si="0"/>
        <v>8.3333333333333338E-8</v>
      </c>
      <c r="H10">
        <f t="shared" si="1"/>
        <v>3.7037037037037036E-7</v>
      </c>
    </row>
    <row r="11" spans="1:8" x14ac:dyDescent="0.25">
      <c r="A11" t="s">
        <v>11</v>
      </c>
      <c r="B11">
        <f>36*10^6*10</f>
        <v>360000000</v>
      </c>
      <c r="C11">
        <f>2*10</f>
        <v>20</v>
      </c>
      <c r="D11">
        <f>42*10^6*10</f>
        <v>420000000</v>
      </c>
      <c r="E11">
        <f>12*10</f>
        <v>120</v>
      </c>
      <c r="G11">
        <f t="shared" si="0"/>
        <v>5.5555555555555555E-8</v>
      </c>
      <c r="H11">
        <f t="shared" si="1"/>
        <v>2.8571428571428569E-7</v>
      </c>
    </row>
    <row r="12" spans="1:8" x14ac:dyDescent="0.25">
      <c r="A12" t="s">
        <v>12</v>
      </c>
      <c r="B12">
        <f>28*10^6*10</f>
        <v>280000000</v>
      </c>
      <c r="C12">
        <f>6*10</f>
        <v>60</v>
      </c>
      <c r="D12">
        <f>64*10^6*10</f>
        <v>640000000</v>
      </c>
      <c r="E12">
        <f>10*10</f>
        <v>100</v>
      </c>
      <c r="G12">
        <f t="shared" si="0"/>
        <v>2.1428571428571428E-7</v>
      </c>
      <c r="H12">
        <f t="shared" si="1"/>
        <v>1.5625000000000001E-7</v>
      </c>
    </row>
    <row r="13" spans="1:8" x14ac:dyDescent="0.25">
      <c r="A13" t="s">
        <v>13</v>
      </c>
      <c r="B13">
        <f>52*10^6*10</f>
        <v>520000000</v>
      </c>
      <c r="C13">
        <f>4*10</f>
        <v>40</v>
      </c>
      <c r="D13">
        <f>15*10^6*10</f>
        <v>150000000</v>
      </c>
      <c r="E13">
        <f>12*10</f>
        <v>120</v>
      </c>
      <c r="G13">
        <f t="shared" si="0"/>
        <v>7.6923076923076923E-8</v>
      </c>
      <c r="H13">
        <f t="shared" si="1"/>
        <v>7.9999999999999996E-7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62E72-FD73-48D2-8ABF-FDB648AF9ED7}">
  <dimension ref="A1:H13"/>
  <sheetViews>
    <sheetView workbookViewId="0">
      <selection activeCell="B8" sqref="B8:H13"/>
    </sheetView>
  </sheetViews>
  <sheetFormatPr baseColWidth="10" defaultRowHeight="15" x14ac:dyDescent="0.25"/>
  <cols>
    <col min="2" max="2" width="12" bestFit="1" customWidth="1"/>
  </cols>
  <sheetData>
    <row r="1" spans="1:8" x14ac:dyDescent="0.25">
      <c r="B1" t="s">
        <v>0</v>
      </c>
      <c r="C1" t="s">
        <v>1</v>
      </c>
      <c r="D1" t="s">
        <v>14</v>
      </c>
      <c r="E1" t="s">
        <v>1</v>
      </c>
      <c r="G1" t="s">
        <v>16</v>
      </c>
      <c r="H1" t="s">
        <v>15</v>
      </c>
    </row>
    <row r="2" spans="1:8" x14ac:dyDescent="0.25">
      <c r="A2" t="s">
        <v>2</v>
      </c>
      <c r="B2">
        <f>68*10^6*10</f>
        <v>680000000</v>
      </c>
      <c r="C2">
        <f>6*10</f>
        <v>60</v>
      </c>
      <c r="D2">
        <f>54*10^6*10</f>
        <v>540000000</v>
      </c>
      <c r="E2">
        <f>4*10</f>
        <v>40</v>
      </c>
      <c r="G2">
        <f t="shared" ref="G2:G13" si="0">C2/B2</f>
        <v>8.8235294117647056E-8</v>
      </c>
      <c r="H2">
        <f>E2/D2</f>
        <v>7.4074074074074073E-8</v>
      </c>
    </row>
    <row r="3" spans="1:8" x14ac:dyDescent="0.25">
      <c r="A3" t="s">
        <v>3</v>
      </c>
      <c r="B3">
        <f>36*10^6*10</f>
        <v>360000000</v>
      </c>
      <c r="C3">
        <f>3*10</f>
        <v>30</v>
      </c>
      <c r="D3">
        <f>60*10^6*10</f>
        <v>600000000</v>
      </c>
      <c r="E3">
        <f>1*10</f>
        <v>10</v>
      </c>
      <c r="G3">
        <f t="shared" si="0"/>
        <v>8.3333333333333338E-8</v>
      </c>
      <c r="H3">
        <f t="shared" ref="H3:H13" si="1">E3/D3</f>
        <v>1.6666666666666667E-8</v>
      </c>
    </row>
    <row r="4" spans="1:8" x14ac:dyDescent="0.25">
      <c r="A4" t="s">
        <v>4</v>
      </c>
      <c r="B4">
        <f>56*10^6*10</f>
        <v>560000000</v>
      </c>
      <c r="C4">
        <f>3*10</f>
        <v>30</v>
      </c>
      <c r="D4">
        <f>34*10^6*10</f>
        <v>340000000</v>
      </c>
      <c r="E4">
        <f>1*10</f>
        <v>10</v>
      </c>
      <c r="G4">
        <f t="shared" si="0"/>
        <v>5.3571428571428571E-8</v>
      </c>
      <c r="H4">
        <f t="shared" si="1"/>
        <v>2.9411764705882354E-8</v>
      </c>
    </row>
    <row r="5" spans="1:8" x14ac:dyDescent="0.25">
      <c r="A5" t="s">
        <v>5</v>
      </c>
      <c r="B5">
        <f>42*10^6*10</f>
        <v>420000000</v>
      </c>
      <c r="C5">
        <f>6*10</f>
        <v>60</v>
      </c>
      <c r="D5">
        <f>36*10^6*10</f>
        <v>360000000</v>
      </c>
      <c r="E5">
        <f>5*10</f>
        <v>50</v>
      </c>
      <c r="G5">
        <f t="shared" si="0"/>
        <v>1.4285714285714285E-7</v>
      </c>
      <c r="H5">
        <f t="shared" si="1"/>
        <v>1.3888888888888888E-7</v>
      </c>
    </row>
    <row r="6" spans="1:8" x14ac:dyDescent="0.25">
      <c r="A6" t="s">
        <v>6</v>
      </c>
      <c r="B6">
        <f>23*10^6*10</f>
        <v>230000000</v>
      </c>
      <c r="C6">
        <f>10*10</f>
        <v>100</v>
      </c>
      <c r="D6">
        <f>48*10^6*10</f>
        <v>480000000</v>
      </c>
      <c r="E6">
        <f>1*10</f>
        <v>10</v>
      </c>
      <c r="G6">
        <f t="shared" si="0"/>
        <v>4.3478260869565219E-7</v>
      </c>
      <c r="H6">
        <f t="shared" si="1"/>
        <v>2.0833333333333335E-8</v>
      </c>
    </row>
    <row r="7" spans="1:8" x14ac:dyDescent="0.25">
      <c r="A7" t="s">
        <v>7</v>
      </c>
      <c r="B7">
        <f>30*10^6*10</f>
        <v>300000000</v>
      </c>
      <c r="C7">
        <f>5*10</f>
        <v>50</v>
      </c>
      <c r="D7">
        <f>28*10^6*10</f>
        <v>280000000</v>
      </c>
      <c r="E7">
        <f>2*10</f>
        <v>20</v>
      </c>
      <c r="G7">
        <f t="shared" si="0"/>
        <v>1.6666666666666668E-7</v>
      </c>
      <c r="H7">
        <f t="shared" si="1"/>
        <v>7.1428571428571423E-8</v>
      </c>
    </row>
    <row r="8" spans="1:8" x14ac:dyDescent="0.25">
      <c r="A8" t="s">
        <v>8</v>
      </c>
      <c r="B8">
        <f>19*10^6*10</f>
        <v>190000000</v>
      </c>
      <c r="C8">
        <f>12*10</f>
        <v>120</v>
      </c>
      <c r="D8">
        <f>16*10^6*10</f>
        <v>160000000</v>
      </c>
      <c r="E8">
        <f>1*10</f>
        <v>10</v>
      </c>
      <c r="G8">
        <f t="shared" si="0"/>
        <v>6.315789473684211E-7</v>
      </c>
      <c r="H8">
        <f t="shared" si="1"/>
        <v>6.2499999999999997E-8</v>
      </c>
    </row>
    <row r="9" spans="1:8" x14ac:dyDescent="0.25">
      <c r="A9" t="s">
        <v>9</v>
      </c>
      <c r="B9">
        <f>24*10^6*10</f>
        <v>240000000</v>
      </c>
      <c r="C9">
        <f>7*10</f>
        <v>70</v>
      </c>
      <c r="D9">
        <f>8*10^6*10</f>
        <v>80000000</v>
      </c>
      <c r="E9">
        <f>1*10</f>
        <v>10</v>
      </c>
      <c r="G9">
        <f t="shared" si="0"/>
        <v>2.9166666666666664E-7</v>
      </c>
      <c r="H9">
        <f t="shared" si="1"/>
        <v>1.2499999999999999E-7</v>
      </c>
    </row>
    <row r="10" spans="1:8" x14ac:dyDescent="0.25">
      <c r="A10" t="s">
        <v>10</v>
      </c>
      <c r="B10">
        <f>11*10^6*10</f>
        <v>110000000</v>
      </c>
      <c r="C10">
        <f>6*10</f>
        <v>60</v>
      </c>
      <c r="D10">
        <f>7*10^6*10</f>
        <v>70000000</v>
      </c>
      <c r="E10">
        <f>2*10</f>
        <v>20</v>
      </c>
      <c r="G10">
        <f t="shared" si="0"/>
        <v>5.4545454545454549E-7</v>
      </c>
      <c r="H10">
        <f t="shared" si="1"/>
        <v>2.8571428571428569E-7</v>
      </c>
    </row>
    <row r="11" spans="1:8" x14ac:dyDescent="0.25">
      <c r="A11" t="s">
        <v>11</v>
      </c>
      <c r="B11">
        <f>24*10^6*10</f>
        <v>240000000</v>
      </c>
      <c r="C11">
        <f>5*10</f>
        <v>50</v>
      </c>
      <c r="D11">
        <f>7*10^6*10</f>
        <v>70000000</v>
      </c>
      <c r="E11">
        <f>8*10</f>
        <v>80</v>
      </c>
      <c r="G11">
        <f t="shared" si="0"/>
        <v>2.0833333333333333E-7</v>
      </c>
      <c r="H11">
        <f t="shared" si="1"/>
        <v>1.1428571428571428E-6</v>
      </c>
    </row>
    <row r="12" spans="1:8" x14ac:dyDescent="0.25">
      <c r="A12" t="s">
        <v>12</v>
      </c>
      <c r="B12">
        <f>12*10^6*10</f>
        <v>120000000</v>
      </c>
      <c r="C12">
        <f>5*10</f>
        <v>50</v>
      </c>
      <c r="D12">
        <f>7*10^6*10</f>
        <v>70000000</v>
      </c>
      <c r="E12">
        <f>4*10</f>
        <v>40</v>
      </c>
      <c r="G12">
        <f t="shared" si="0"/>
        <v>4.1666666666666667E-7</v>
      </c>
      <c r="H12">
        <f t="shared" si="1"/>
        <v>5.7142857142857139E-7</v>
      </c>
    </row>
    <row r="13" spans="1:8" x14ac:dyDescent="0.25">
      <c r="A13" t="s">
        <v>13</v>
      </c>
      <c r="B13">
        <f>45*10^6*10</f>
        <v>450000000</v>
      </c>
      <c r="C13">
        <f>4*10</f>
        <v>40</v>
      </c>
      <c r="D13">
        <f>4*10^6*10</f>
        <v>40000000</v>
      </c>
      <c r="E13">
        <f>3*10</f>
        <v>30</v>
      </c>
      <c r="G13">
        <f t="shared" si="0"/>
        <v>8.8888888888888895E-8</v>
      </c>
      <c r="H13">
        <f t="shared" si="1"/>
        <v>7.5000000000000002E-7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8D470-49E2-4D75-B74C-C02577C35314}">
  <dimension ref="A1:H25"/>
  <sheetViews>
    <sheetView tabSelected="1" workbookViewId="0">
      <selection activeCell="L26" sqref="L26"/>
    </sheetView>
  </sheetViews>
  <sheetFormatPr baseColWidth="10" defaultRowHeight="15" x14ac:dyDescent="0.25"/>
  <cols>
    <col min="1" max="1" width="24.140625" customWidth="1"/>
  </cols>
  <sheetData>
    <row r="1" spans="1:8" x14ac:dyDescent="0.25">
      <c r="B1" t="s">
        <v>0</v>
      </c>
      <c r="C1" t="s">
        <v>1</v>
      </c>
      <c r="D1" t="s">
        <v>14</v>
      </c>
      <c r="E1" t="s">
        <v>1</v>
      </c>
      <c r="G1" t="s">
        <v>16</v>
      </c>
      <c r="H1" t="s">
        <v>15</v>
      </c>
    </row>
    <row r="2" spans="1:8" x14ac:dyDescent="0.25">
      <c r="A2" t="s">
        <v>2</v>
      </c>
      <c r="B2">
        <f>21*4*10^6*10</f>
        <v>840000000</v>
      </c>
      <c r="C2">
        <f>3*10</f>
        <v>30</v>
      </c>
      <c r="D2">
        <f>62*10^6*10</f>
        <v>620000000</v>
      </c>
      <c r="E2">
        <f>5*10</f>
        <v>50</v>
      </c>
      <c r="G2">
        <f t="shared" ref="G2:G25" si="0">C2/B2</f>
        <v>3.5714285714285712E-8</v>
      </c>
      <c r="H2">
        <f>E2/D2</f>
        <v>8.0645161290322574E-8</v>
      </c>
    </row>
    <row r="3" spans="1:8" x14ac:dyDescent="0.25">
      <c r="A3" t="s">
        <v>3</v>
      </c>
      <c r="B3">
        <f>24*4*10^6*10</f>
        <v>960000000</v>
      </c>
      <c r="C3">
        <f>5*10</f>
        <v>50</v>
      </c>
      <c r="D3">
        <f>58*10^6*10</f>
        <v>580000000</v>
      </c>
      <c r="E3">
        <f>6*10</f>
        <v>60</v>
      </c>
      <c r="G3">
        <f t="shared" si="0"/>
        <v>5.2083333333333333E-8</v>
      </c>
      <c r="H3">
        <f t="shared" ref="H3:H7" si="1">E3/D3</f>
        <v>1.0344827586206897E-7</v>
      </c>
    </row>
    <row r="4" spans="1:8" x14ac:dyDescent="0.25">
      <c r="A4" t="s">
        <v>4</v>
      </c>
      <c r="B4">
        <f>15*8*10^6*10</f>
        <v>1200000000</v>
      </c>
      <c r="C4">
        <f>14*10</f>
        <v>140</v>
      </c>
      <c r="D4">
        <f>104*10^6*10</f>
        <v>1040000000</v>
      </c>
      <c r="E4">
        <f>11*10</f>
        <v>110</v>
      </c>
      <c r="G4">
        <f t="shared" si="0"/>
        <v>1.1666666666666667E-7</v>
      </c>
      <c r="H4">
        <f t="shared" si="1"/>
        <v>1.0576923076923077E-7</v>
      </c>
    </row>
    <row r="5" spans="1:8" x14ac:dyDescent="0.25">
      <c r="A5" t="s">
        <v>5</v>
      </c>
      <c r="B5">
        <f>31*4*10^6*10</f>
        <v>1240000000</v>
      </c>
      <c r="C5">
        <f>14*10</f>
        <v>140</v>
      </c>
      <c r="D5">
        <f>93*10^6*10</f>
        <v>930000000</v>
      </c>
      <c r="E5">
        <f>9*10</f>
        <v>90</v>
      </c>
      <c r="G5">
        <f t="shared" si="0"/>
        <v>1.1290322580645161E-7</v>
      </c>
      <c r="H5">
        <f t="shared" si="1"/>
        <v>9.6774193548387092E-8</v>
      </c>
    </row>
    <row r="6" spans="1:8" x14ac:dyDescent="0.25">
      <c r="A6" t="s">
        <v>6</v>
      </c>
      <c r="B6">
        <f>19*8*10^6*10</f>
        <v>1520000000</v>
      </c>
      <c r="C6">
        <f>19*10</f>
        <v>190</v>
      </c>
      <c r="D6">
        <f>102*10^6*10</f>
        <v>1020000000</v>
      </c>
      <c r="E6">
        <f>11*10</f>
        <v>110</v>
      </c>
      <c r="G6">
        <f t="shared" si="0"/>
        <v>1.2499999999999999E-7</v>
      </c>
      <c r="H6">
        <f t="shared" si="1"/>
        <v>1.0784313725490195E-7</v>
      </c>
    </row>
    <row r="7" spans="1:8" x14ac:dyDescent="0.25">
      <c r="A7" t="s">
        <v>7</v>
      </c>
      <c r="B7">
        <f>15*8*10^6*10</f>
        <v>1200000000</v>
      </c>
      <c r="C7">
        <f>19*10</f>
        <v>190</v>
      </c>
      <c r="D7">
        <f>15*8*10^6*10</f>
        <v>1200000000</v>
      </c>
      <c r="E7">
        <f>11*10</f>
        <v>110</v>
      </c>
      <c r="G7">
        <f t="shared" si="0"/>
        <v>1.5833333333333333E-7</v>
      </c>
      <c r="H7">
        <f t="shared" si="1"/>
        <v>9.1666666666666667E-8</v>
      </c>
    </row>
    <row r="8" spans="1:8" x14ac:dyDescent="0.25">
      <c r="A8" t="s">
        <v>17</v>
      </c>
      <c r="B8">
        <f>68*10^6*10</f>
        <v>680000000</v>
      </c>
      <c r="C8">
        <f>6*10</f>
        <v>60</v>
      </c>
      <c r="D8">
        <f>54*10^6*10</f>
        <v>540000000</v>
      </c>
      <c r="E8">
        <f>4*10</f>
        <v>40</v>
      </c>
      <c r="G8">
        <f t="shared" si="0"/>
        <v>8.8235294117647056E-8</v>
      </c>
      <c r="H8">
        <f>E8/D8</f>
        <v>7.4074074074074073E-8</v>
      </c>
    </row>
    <row r="9" spans="1:8" x14ac:dyDescent="0.25">
      <c r="A9" t="s">
        <v>18</v>
      </c>
      <c r="B9">
        <f>36*10^6*10</f>
        <v>360000000</v>
      </c>
      <c r="C9">
        <f>3*10</f>
        <v>30</v>
      </c>
      <c r="D9">
        <f>60*10^6*10</f>
        <v>600000000</v>
      </c>
      <c r="E9">
        <f>1*10</f>
        <v>10</v>
      </c>
      <c r="G9">
        <f t="shared" si="0"/>
        <v>8.3333333333333338E-8</v>
      </c>
      <c r="H9">
        <f t="shared" ref="H9:H25" si="2">E9/D9</f>
        <v>1.6666666666666667E-8</v>
      </c>
    </row>
    <row r="10" spans="1:8" x14ac:dyDescent="0.25">
      <c r="A10" t="s">
        <v>19</v>
      </c>
      <c r="B10">
        <f>56*10^6*10</f>
        <v>560000000</v>
      </c>
      <c r="C10">
        <f>3*10</f>
        <v>30</v>
      </c>
      <c r="D10">
        <f>34*10^6*10</f>
        <v>340000000</v>
      </c>
      <c r="E10">
        <f>1*10</f>
        <v>10</v>
      </c>
      <c r="G10">
        <f t="shared" si="0"/>
        <v>5.3571428571428571E-8</v>
      </c>
      <c r="H10">
        <f t="shared" si="2"/>
        <v>2.9411764705882354E-8</v>
      </c>
    </row>
    <row r="11" spans="1:8" x14ac:dyDescent="0.25">
      <c r="A11" t="s">
        <v>20</v>
      </c>
      <c r="B11">
        <f>42*10^6*10</f>
        <v>420000000</v>
      </c>
      <c r="C11">
        <f>6*10</f>
        <v>60</v>
      </c>
      <c r="D11">
        <f>36*10^6*10</f>
        <v>360000000</v>
      </c>
      <c r="E11">
        <f>5*10</f>
        <v>50</v>
      </c>
      <c r="G11">
        <f t="shared" si="0"/>
        <v>1.4285714285714285E-7</v>
      </c>
      <c r="H11">
        <f t="shared" si="2"/>
        <v>1.3888888888888888E-7</v>
      </c>
    </row>
    <row r="12" spans="1:8" x14ac:dyDescent="0.25">
      <c r="A12" t="s">
        <v>21</v>
      </c>
      <c r="B12">
        <f>23*10^6*10</f>
        <v>230000000</v>
      </c>
      <c r="C12">
        <f>10*10</f>
        <v>100</v>
      </c>
      <c r="D12">
        <f>48*10^6*10</f>
        <v>480000000</v>
      </c>
      <c r="E12">
        <f>1*10</f>
        <v>10</v>
      </c>
      <c r="G12">
        <f t="shared" si="0"/>
        <v>4.3478260869565219E-7</v>
      </c>
      <c r="H12">
        <f t="shared" si="2"/>
        <v>2.0833333333333335E-8</v>
      </c>
    </row>
    <row r="13" spans="1:8" x14ac:dyDescent="0.25">
      <c r="A13" t="s">
        <v>22</v>
      </c>
      <c r="B13">
        <f>30*10^6*10</f>
        <v>300000000</v>
      </c>
      <c r="C13">
        <f>5*10</f>
        <v>50</v>
      </c>
      <c r="D13">
        <f>28*10^6*10</f>
        <v>280000000</v>
      </c>
      <c r="E13">
        <f>2*10</f>
        <v>20</v>
      </c>
      <c r="G13">
        <f t="shared" si="0"/>
        <v>1.6666666666666668E-7</v>
      </c>
      <c r="H13">
        <f t="shared" si="2"/>
        <v>7.1428571428571423E-8</v>
      </c>
    </row>
    <row r="14" spans="1:8" x14ac:dyDescent="0.25">
      <c r="A14" t="s">
        <v>8</v>
      </c>
      <c r="B14">
        <f>35*10^6*10</f>
        <v>350000000</v>
      </c>
      <c r="C14">
        <f>2*10</f>
        <v>20</v>
      </c>
      <c r="D14">
        <f>44*10^6*10</f>
        <v>440000000</v>
      </c>
      <c r="E14">
        <f>17*10</f>
        <v>170</v>
      </c>
      <c r="G14">
        <f t="shared" si="0"/>
        <v>5.7142857142857144E-8</v>
      </c>
      <c r="H14">
        <f t="shared" si="2"/>
        <v>3.8636363636363636E-7</v>
      </c>
    </row>
    <row r="15" spans="1:8" x14ac:dyDescent="0.25">
      <c r="A15" t="s">
        <v>9</v>
      </c>
      <c r="B15">
        <f>52*10^6*10</f>
        <v>520000000</v>
      </c>
      <c r="C15">
        <f>5*10</f>
        <v>50</v>
      </c>
      <c r="D15">
        <f>98*10^6*10</f>
        <v>980000000</v>
      </c>
      <c r="E15">
        <f>12*10</f>
        <v>120</v>
      </c>
      <c r="G15">
        <f t="shared" si="0"/>
        <v>9.6153846153846157E-8</v>
      </c>
      <c r="H15">
        <f t="shared" si="2"/>
        <v>1.2244897959183673E-7</v>
      </c>
    </row>
    <row r="16" spans="1:8" x14ac:dyDescent="0.25">
      <c r="A16" t="s">
        <v>10</v>
      </c>
      <c r="B16">
        <f>36*10^6*10</f>
        <v>360000000</v>
      </c>
      <c r="C16">
        <f>3*10</f>
        <v>30</v>
      </c>
      <c r="D16">
        <f>27*10^6*10</f>
        <v>270000000</v>
      </c>
      <c r="E16">
        <f>10*10</f>
        <v>100</v>
      </c>
      <c r="G16">
        <f t="shared" si="0"/>
        <v>8.3333333333333338E-8</v>
      </c>
      <c r="H16">
        <f t="shared" si="2"/>
        <v>3.7037037037037036E-7</v>
      </c>
    </row>
    <row r="17" spans="1:8" x14ac:dyDescent="0.25">
      <c r="A17" t="s">
        <v>11</v>
      </c>
      <c r="B17">
        <f>36*10^6*10</f>
        <v>360000000</v>
      </c>
      <c r="C17">
        <f>2*10</f>
        <v>20</v>
      </c>
      <c r="D17">
        <f>42*10^6*10</f>
        <v>420000000</v>
      </c>
      <c r="E17">
        <f>12*10</f>
        <v>120</v>
      </c>
      <c r="G17">
        <f t="shared" si="0"/>
        <v>5.5555555555555555E-8</v>
      </c>
      <c r="H17">
        <f t="shared" si="2"/>
        <v>2.8571428571428569E-7</v>
      </c>
    </row>
    <row r="18" spans="1:8" x14ac:dyDescent="0.25">
      <c r="A18" t="s">
        <v>12</v>
      </c>
      <c r="B18">
        <f>28*10^6*10</f>
        <v>280000000</v>
      </c>
      <c r="C18">
        <f>6*10</f>
        <v>60</v>
      </c>
      <c r="D18">
        <f>64*10^6*10</f>
        <v>640000000</v>
      </c>
      <c r="E18">
        <f>10*10</f>
        <v>100</v>
      </c>
      <c r="G18">
        <f t="shared" si="0"/>
        <v>2.1428571428571428E-7</v>
      </c>
      <c r="H18">
        <f t="shared" si="2"/>
        <v>1.5625000000000001E-7</v>
      </c>
    </row>
    <row r="19" spans="1:8" x14ac:dyDescent="0.25">
      <c r="A19" t="s">
        <v>13</v>
      </c>
      <c r="B19">
        <f>52*10^6*10</f>
        <v>520000000</v>
      </c>
      <c r="C19">
        <f>4*10</f>
        <v>40</v>
      </c>
      <c r="D19">
        <f>15*10^6*10</f>
        <v>150000000</v>
      </c>
      <c r="E19">
        <f>12*10</f>
        <v>120</v>
      </c>
      <c r="G19">
        <f t="shared" si="0"/>
        <v>7.6923076923076923E-8</v>
      </c>
      <c r="H19">
        <f t="shared" si="2"/>
        <v>7.9999999999999996E-7</v>
      </c>
    </row>
    <row r="20" spans="1:8" x14ac:dyDescent="0.25">
      <c r="A20" t="s">
        <v>23</v>
      </c>
      <c r="B20">
        <f>19*10^6*10</f>
        <v>190000000</v>
      </c>
      <c r="C20">
        <f>12*10</f>
        <v>120</v>
      </c>
      <c r="D20">
        <f>16*10^6*10</f>
        <v>160000000</v>
      </c>
      <c r="E20">
        <f>1*10</f>
        <v>10</v>
      </c>
      <c r="G20">
        <f t="shared" si="0"/>
        <v>6.315789473684211E-7</v>
      </c>
      <c r="H20">
        <f t="shared" si="2"/>
        <v>6.2499999999999997E-8</v>
      </c>
    </row>
    <row r="21" spans="1:8" x14ac:dyDescent="0.25">
      <c r="A21" t="s">
        <v>24</v>
      </c>
      <c r="B21">
        <f>24*10^6*10</f>
        <v>240000000</v>
      </c>
      <c r="C21">
        <f>7*10</f>
        <v>70</v>
      </c>
      <c r="D21">
        <f>8*10^6*10</f>
        <v>80000000</v>
      </c>
      <c r="E21">
        <f>1*10</f>
        <v>10</v>
      </c>
      <c r="G21">
        <f t="shared" si="0"/>
        <v>2.9166666666666664E-7</v>
      </c>
      <c r="H21">
        <f t="shared" si="2"/>
        <v>1.2499999999999999E-7</v>
      </c>
    </row>
    <row r="22" spans="1:8" x14ac:dyDescent="0.25">
      <c r="A22" t="s">
        <v>25</v>
      </c>
      <c r="B22">
        <f>11*10^6*10</f>
        <v>110000000</v>
      </c>
      <c r="C22">
        <f>6*10</f>
        <v>60</v>
      </c>
      <c r="D22">
        <f>7*10^6*10</f>
        <v>70000000</v>
      </c>
      <c r="E22">
        <f>2*10</f>
        <v>20</v>
      </c>
      <c r="G22">
        <f t="shared" si="0"/>
        <v>5.4545454545454549E-7</v>
      </c>
      <c r="H22">
        <f t="shared" si="2"/>
        <v>2.8571428571428569E-7</v>
      </c>
    </row>
    <row r="23" spans="1:8" x14ac:dyDescent="0.25">
      <c r="A23" t="s">
        <v>26</v>
      </c>
      <c r="B23">
        <f>24*10^6*10</f>
        <v>240000000</v>
      </c>
      <c r="C23">
        <f>5*10</f>
        <v>50</v>
      </c>
      <c r="D23">
        <f>7*10^6*10</f>
        <v>70000000</v>
      </c>
      <c r="E23">
        <f>8*10</f>
        <v>80</v>
      </c>
      <c r="G23">
        <f t="shared" si="0"/>
        <v>2.0833333333333333E-7</v>
      </c>
      <c r="H23">
        <f t="shared" si="2"/>
        <v>1.1428571428571428E-6</v>
      </c>
    </row>
    <row r="24" spans="1:8" x14ac:dyDescent="0.25">
      <c r="A24" t="s">
        <v>27</v>
      </c>
      <c r="B24">
        <f>12*10^6*10</f>
        <v>120000000</v>
      </c>
      <c r="C24">
        <f>5*10</f>
        <v>50</v>
      </c>
      <c r="D24">
        <f>7*10^6*10</f>
        <v>70000000</v>
      </c>
      <c r="E24">
        <f>4*10</f>
        <v>40</v>
      </c>
      <c r="G24">
        <f t="shared" si="0"/>
        <v>4.1666666666666667E-7</v>
      </c>
      <c r="H24">
        <f t="shared" si="2"/>
        <v>5.7142857142857139E-7</v>
      </c>
    </row>
    <row r="25" spans="1:8" x14ac:dyDescent="0.25">
      <c r="A25" t="s">
        <v>28</v>
      </c>
      <c r="B25">
        <f>45*10^6*10</f>
        <v>450000000</v>
      </c>
      <c r="C25">
        <f>4*10</f>
        <v>40</v>
      </c>
      <c r="D25">
        <f>4*10^6*10</f>
        <v>40000000</v>
      </c>
      <c r="E25">
        <f>3*10</f>
        <v>30</v>
      </c>
      <c r="G25">
        <f t="shared" si="0"/>
        <v>8.8888888888888895E-8</v>
      </c>
      <c r="H25">
        <f t="shared" si="2"/>
        <v>7.5000000000000002E-7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first assay</vt:lpstr>
      <vt:lpstr>second assay</vt:lpstr>
      <vt:lpstr>both together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win7</cp:lastModifiedBy>
  <dcterms:created xsi:type="dcterms:W3CDTF">2020-09-30T11:07:00Z</dcterms:created>
  <dcterms:modified xsi:type="dcterms:W3CDTF">2020-10-12T08:46:21Z</dcterms:modified>
</cp:coreProperties>
</file>