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cj345/Documents/CBMR/ACE/Source data/"/>
    </mc:Choice>
  </mc:AlternateContent>
  <xr:revisionPtr revIDLastSave="0" documentId="8_{C11DCFBA-BAAD-7042-BE65-CDA2024F642D}" xr6:coauthVersionLast="36" xr6:coauthVersionMax="36" xr10:uidLastSave="{00000000-0000-0000-0000-000000000000}"/>
  <bookViews>
    <workbookView xWindow="0" yWindow="0" windowWidth="33600" windowHeight="21000" xr2:uid="{412D353E-EA9D-984A-B669-4620E58A8508}"/>
  </bookViews>
  <sheets>
    <sheet name="200615 OXPHO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2" i="1" l="1"/>
  <c r="N116" i="1" s="1"/>
  <c r="N114" i="1"/>
  <c r="N110" i="1"/>
  <c r="N109" i="1"/>
  <c r="AD20" i="1" s="1"/>
  <c r="N108" i="1"/>
  <c r="AC20" i="1" s="1"/>
  <c r="N97" i="1"/>
  <c r="N87" i="1" s="1"/>
  <c r="N96" i="1"/>
  <c r="N89" i="1"/>
  <c r="Y22" i="1" s="1"/>
  <c r="N72" i="1"/>
  <c r="N67" i="1" s="1"/>
  <c r="AH9" i="1" s="1"/>
  <c r="N68" i="1"/>
  <c r="N65" i="1"/>
  <c r="N64" i="1"/>
  <c r="AI7" i="1" s="1"/>
  <c r="N62" i="1"/>
  <c r="N61" i="1"/>
  <c r="N60" i="1"/>
  <c r="N57" i="1"/>
  <c r="AI4" i="1" s="1"/>
  <c r="AP27" i="1"/>
  <c r="AL27" i="1"/>
  <c r="AP26" i="1"/>
  <c r="AL26" i="1"/>
  <c r="AP25" i="1"/>
  <c r="AL25" i="1"/>
  <c r="AP24" i="1"/>
  <c r="AL24" i="1"/>
  <c r="AP23" i="1"/>
  <c r="AL23" i="1"/>
  <c r="AP22" i="1"/>
  <c r="AL22" i="1"/>
  <c r="AD22" i="1"/>
  <c r="AP21" i="1"/>
  <c r="AL21" i="1"/>
  <c r="AC21" i="1"/>
  <c r="N47" i="1"/>
  <c r="N39" i="1" s="1"/>
  <c r="AP20" i="1"/>
  <c r="AL20" i="1"/>
  <c r="N46" i="1"/>
  <c r="AP19" i="1"/>
  <c r="AL19" i="1"/>
  <c r="AP18" i="1"/>
  <c r="AL18" i="1"/>
  <c r="AR17" i="1"/>
  <c r="AQ17" i="1"/>
  <c r="AN17" i="1"/>
  <c r="AM17" i="1"/>
  <c r="N43" i="1"/>
  <c r="AD9" i="1" s="1"/>
  <c r="AC16" i="1"/>
  <c r="X16" i="1"/>
  <c r="N33" i="1"/>
  <c r="AC5" i="1" s="1"/>
  <c r="N32" i="1"/>
  <c r="AD4" i="1" s="1"/>
  <c r="N31" i="1"/>
  <c r="AC4" i="1" s="1"/>
  <c r="N30" i="1"/>
  <c r="AD3" i="1" s="1"/>
  <c r="N22" i="1"/>
  <c r="N10" i="1" s="1"/>
  <c r="X6" i="1" s="1"/>
  <c r="N19" i="1"/>
  <c r="N14" i="1"/>
  <c r="Y7" i="1" s="1"/>
  <c r="AT12" i="1"/>
  <c r="AP12" i="1"/>
  <c r="AL12" i="1"/>
  <c r="N12" i="1"/>
  <c r="AT11" i="1"/>
  <c r="AP11" i="1"/>
  <c r="AL11" i="1"/>
  <c r="AT10" i="1"/>
  <c r="AP10" i="1"/>
  <c r="AL10" i="1"/>
  <c r="X10" i="1"/>
  <c r="AT9" i="1"/>
  <c r="AP9" i="1"/>
  <c r="AL9" i="1"/>
  <c r="AI9" i="1"/>
  <c r="N9" i="1"/>
  <c r="AT8" i="1"/>
  <c r="AP8" i="1"/>
  <c r="AL8" i="1"/>
  <c r="AH8" i="1"/>
  <c r="AT7" i="1"/>
  <c r="AP7" i="1"/>
  <c r="AL7" i="1"/>
  <c r="N7" i="1"/>
  <c r="AT6" i="1"/>
  <c r="AP6" i="1"/>
  <c r="AL6" i="1"/>
  <c r="AI6" i="1"/>
  <c r="AH6" i="1"/>
  <c r="AT5" i="1"/>
  <c r="AP5" i="1"/>
  <c r="AL5" i="1"/>
  <c r="Y5" i="1"/>
  <c r="AT4" i="1"/>
  <c r="AP4" i="1"/>
  <c r="AL4" i="1"/>
  <c r="N4" i="1"/>
  <c r="X3" i="1" s="1"/>
  <c r="AT3" i="1"/>
  <c r="AP3" i="1"/>
  <c r="AL3" i="1"/>
  <c r="N3" i="1"/>
  <c r="AV2" i="1"/>
  <c r="AU2" i="1"/>
  <c r="AR2" i="1"/>
  <c r="AQ2" i="1"/>
  <c r="AN2" i="1"/>
  <c r="AM2" i="1"/>
  <c r="AH1" i="1"/>
  <c r="AC1" i="1"/>
  <c r="X1" i="1"/>
  <c r="N117" i="1" l="1"/>
  <c r="AC24" i="1" s="1"/>
  <c r="N34" i="1"/>
  <c r="AD5" i="1" s="1"/>
  <c r="AE5" i="1" s="1"/>
  <c r="N36" i="1"/>
  <c r="AD6" i="1" s="1"/>
  <c r="AE6" i="1" s="1"/>
  <c r="N35" i="1"/>
  <c r="AC6" i="1" s="1"/>
  <c r="N20" i="1"/>
  <c r="Y10" i="1" s="1"/>
  <c r="N37" i="1"/>
  <c r="N44" i="1"/>
  <c r="AC10" i="1" s="1"/>
  <c r="N69" i="1"/>
  <c r="AH10" i="1" s="1"/>
  <c r="N21" i="1"/>
  <c r="N38" i="1"/>
  <c r="AC7" i="1" s="1"/>
  <c r="N70" i="1"/>
  <c r="AI10" i="1" s="1"/>
  <c r="AJ10" i="1" s="1"/>
  <c r="N118" i="1"/>
  <c r="AD24" i="1" s="1"/>
  <c r="AE24" i="1" s="1"/>
  <c r="N40" i="1"/>
  <c r="AC8" i="1" s="1"/>
  <c r="N28" i="1"/>
  <c r="N41" i="1"/>
  <c r="AD8" i="1" s="1"/>
  <c r="N45" i="1"/>
  <c r="AD10" i="1" s="1"/>
  <c r="N80" i="1"/>
  <c r="Y18" i="1" s="1"/>
  <c r="N29" i="1"/>
  <c r="AC3" i="1" s="1"/>
  <c r="AE3" i="1" s="1"/>
  <c r="N42" i="1"/>
  <c r="N54" i="1"/>
  <c r="AH3" i="1" s="1"/>
  <c r="AH11" i="1" s="1"/>
  <c r="AU9" i="1" s="1"/>
  <c r="N88" i="1"/>
  <c r="X22" i="1" s="1"/>
  <c r="Z22" i="1" s="1"/>
  <c r="AJ4" i="1"/>
  <c r="AD7" i="1"/>
  <c r="AE20" i="1"/>
  <c r="AE4" i="1"/>
  <c r="AD23" i="1"/>
  <c r="AJ6" i="1"/>
  <c r="Z10" i="1"/>
  <c r="N81" i="1"/>
  <c r="X19" i="1" s="1"/>
  <c r="N82" i="1"/>
  <c r="N90" i="1"/>
  <c r="X23" i="1" s="1"/>
  <c r="Y4" i="1"/>
  <c r="N91" i="1"/>
  <c r="N111" i="1"/>
  <c r="N119" i="1"/>
  <c r="AC25" i="1" s="1"/>
  <c r="N6" i="1"/>
  <c r="X4" i="1" s="1"/>
  <c r="N55" i="1"/>
  <c r="N63" i="1"/>
  <c r="AH7" i="1" s="1"/>
  <c r="N71" i="1"/>
  <c r="N83" i="1"/>
  <c r="X20" i="1" s="1"/>
  <c r="N103" i="1"/>
  <c r="N120" i="1"/>
  <c r="AJ9" i="1"/>
  <c r="N11" i="1"/>
  <c r="N15" i="1"/>
  <c r="X8" i="1" s="1"/>
  <c r="N84" i="1"/>
  <c r="N92" i="1"/>
  <c r="X24" i="1" s="1"/>
  <c r="N104" i="1"/>
  <c r="AC18" i="1" s="1"/>
  <c r="N112" i="1"/>
  <c r="N16" i="1"/>
  <c r="N56" i="1"/>
  <c r="AH4" i="1" s="1"/>
  <c r="N93" i="1"/>
  <c r="N105" i="1"/>
  <c r="N113" i="1"/>
  <c r="AC22" i="1" s="1"/>
  <c r="N121" i="1"/>
  <c r="N8" i="1"/>
  <c r="X5" i="1" s="1"/>
  <c r="Z5" i="1" s="1"/>
  <c r="AC9" i="1"/>
  <c r="N85" i="1"/>
  <c r="X21" i="1" s="1"/>
  <c r="N5" i="1"/>
  <c r="N13" i="1"/>
  <c r="X7" i="1" s="1"/>
  <c r="N17" i="1"/>
  <c r="X9" i="1" s="1"/>
  <c r="N66" i="1"/>
  <c r="N86" i="1"/>
  <c r="N94" i="1"/>
  <c r="X25" i="1" s="1"/>
  <c r="N106" i="1"/>
  <c r="AC19" i="1" s="1"/>
  <c r="N58" i="1"/>
  <c r="AH5" i="1" s="1"/>
  <c r="N78" i="1"/>
  <c r="N95" i="1"/>
  <c r="N107" i="1"/>
  <c r="N115" i="1"/>
  <c r="AC23" i="1" s="1"/>
  <c r="N18" i="1"/>
  <c r="N53" i="1"/>
  <c r="N59" i="1"/>
  <c r="N79" i="1"/>
  <c r="X18" i="1" s="1"/>
  <c r="AC12" i="1" l="1"/>
  <c r="AE8" i="1"/>
  <c r="AC11" i="1"/>
  <c r="AE10" i="1"/>
  <c r="AU5" i="1"/>
  <c r="AD21" i="1"/>
  <c r="Y6" i="1"/>
  <c r="AM8" i="1"/>
  <c r="Y23" i="1"/>
  <c r="AI8" i="1"/>
  <c r="Z4" i="1"/>
  <c r="Y24" i="1"/>
  <c r="AE7" i="1"/>
  <c r="AE12" i="1" s="1"/>
  <c r="Y20" i="1"/>
  <c r="AH12" i="1"/>
  <c r="X26" i="1"/>
  <c r="AM20" i="1" s="1"/>
  <c r="X27" i="1"/>
  <c r="AE22" i="1"/>
  <c r="AD18" i="1"/>
  <c r="Z7" i="1"/>
  <c r="Y19" i="1"/>
  <c r="X11" i="1"/>
  <c r="Y9" i="1"/>
  <c r="Y3" i="1"/>
  <c r="Y8" i="1"/>
  <c r="AE23" i="1"/>
  <c r="AU6" i="1"/>
  <c r="AD12" i="1"/>
  <c r="AJ7" i="1"/>
  <c r="AU7" i="1"/>
  <c r="Z18" i="1"/>
  <c r="AD19" i="1"/>
  <c r="AI3" i="1"/>
  <c r="AV7" i="1"/>
  <c r="AU10" i="1"/>
  <c r="AU8" i="1"/>
  <c r="AV4" i="1"/>
  <c r="Y21" i="1"/>
  <c r="AI5" i="1"/>
  <c r="AD25" i="1"/>
  <c r="X12" i="1"/>
  <c r="AD11" i="1"/>
  <c r="AV6" i="1"/>
  <c r="AQ5" i="1"/>
  <c r="AQ3" i="1"/>
  <c r="AR9" i="1"/>
  <c r="AQ7" i="1"/>
  <c r="AR5" i="1"/>
  <c r="AQ10" i="1"/>
  <c r="AR10" i="1"/>
  <c r="AU4" i="1"/>
  <c r="Y25" i="1"/>
  <c r="AE9" i="1"/>
  <c r="AQ9" i="1"/>
  <c r="AC27" i="1"/>
  <c r="AC26" i="1"/>
  <c r="AQ25" i="1" s="1"/>
  <c r="AV10" i="1"/>
  <c r="AV9" i="1"/>
  <c r="AD13" i="1"/>
  <c r="AU3" i="1"/>
  <c r="AQ18" i="1" l="1"/>
  <c r="AQ22" i="1"/>
  <c r="AM25" i="1"/>
  <c r="AR23" i="1"/>
  <c r="AR6" i="1"/>
  <c r="AQ6" i="1"/>
  <c r="AR3" i="1"/>
  <c r="AR4" i="1"/>
  <c r="AQ4" i="1"/>
  <c r="AQ19" i="1"/>
  <c r="Y28" i="1"/>
  <c r="AR7" i="1"/>
  <c r="AM23" i="1"/>
  <c r="AR8" i="1"/>
  <c r="AR13" i="1" s="1"/>
  <c r="AM21" i="1"/>
  <c r="AQ23" i="1"/>
  <c r="AQ8" i="1"/>
  <c r="AN7" i="1"/>
  <c r="AN5" i="1"/>
  <c r="AM3" i="1"/>
  <c r="AM6" i="1"/>
  <c r="AM10" i="1"/>
  <c r="AN10" i="1"/>
  <c r="AU12" i="1"/>
  <c r="AU11" i="1"/>
  <c r="AN18" i="1"/>
  <c r="AN22" i="1"/>
  <c r="AM22" i="1"/>
  <c r="AN4" i="1"/>
  <c r="Z21" i="1"/>
  <c r="AN21" i="1"/>
  <c r="AM19" i="1"/>
  <c r="AR12" i="1"/>
  <c r="AN24" i="1"/>
  <c r="Z24" i="1"/>
  <c r="AR25" i="1"/>
  <c r="AE25" i="1"/>
  <c r="AM7" i="1"/>
  <c r="Z9" i="1"/>
  <c r="AN9" i="1"/>
  <c r="AQ11" i="1"/>
  <c r="AQ12" i="1"/>
  <c r="AN25" i="1"/>
  <c r="Z25" i="1"/>
  <c r="Z20" i="1"/>
  <c r="AN20" i="1"/>
  <c r="Z19" i="1"/>
  <c r="AN19" i="1"/>
  <c r="Y26" i="1"/>
  <c r="Y27" i="1"/>
  <c r="Z6" i="1"/>
  <c r="AN6" i="1"/>
  <c r="AR21" i="1"/>
  <c r="AE21" i="1"/>
  <c r="AM5" i="1"/>
  <c r="AM18" i="1"/>
  <c r="AQ24" i="1"/>
  <c r="AR20" i="1"/>
  <c r="AR22" i="1"/>
  <c r="AQ21" i="1"/>
  <c r="AR24" i="1"/>
  <c r="AQ20" i="1"/>
  <c r="AJ5" i="1"/>
  <c r="AV5" i="1"/>
  <c r="AI12" i="1"/>
  <c r="AV3" i="1"/>
  <c r="AJ3" i="1"/>
  <c r="AI11" i="1"/>
  <c r="AI13" i="1"/>
  <c r="Z8" i="1"/>
  <c r="AN8" i="1"/>
  <c r="AM4" i="1"/>
  <c r="AJ8" i="1"/>
  <c r="AV8" i="1"/>
  <c r="AD28" i="1"/>
  <c r="AE19" i="1"/>
  <c r="AR19" i="1"/>
  <c r="Z3" i="1"/>
  <c r="Y11" i="1"/>
  <c r="AN3" i="1"/>
  <c r="Y12" i="1"/>
  <c r="Y13" i="1"/>
  <c r="AM9" i="1"/>
  <c r="AE11" i="1"/>
  <c r="AE18" i="1"/>
  <c r="AD27" i="1"/>
  <c r="AD26" i="1"/>
  <c r="AR18" i="1"/>
  <c r="AN23" i="1"/>
  <c r="Z23" i="1"/>
  <c r="AM24" i="1"/>
  <c r="AQ27" i="1" l="1"/>
  <c r="AR11" i="1"/>
  <c r="Z27" i="1"/>
  <c r="AR27" i="1"/>
  <c r="AR26" i="1"/>
  <c r="AM11" i="1"/>
  <c r="AN13" i="1"/>
  <c r="AM12" i="1"/>
  <c r="AM27" i="1"/>
  <c r="AM26" i="1"/>
  <c r="AN28" i="1"/>
  <c r="AN11" i="1"/>
  <c r="AN12" i="1"/>
  <c r="Z11" i="1"/>
  <c r="Z12" i="1"/>
  <c r="AV12" i="1"/>
  <c r="AV11" i="1"/>
  <c r="AE27" i="1"/>
  <c r="AE26" i="1"/>
  <c r="AR28" i="1"/>
  <c r="AN27" i="1"/>
  <c r="AN26" i="1"/>
  <c r="AQ26" i="1"/>
  <c r="AV13" i="1"/>
  <c r="Z26" i="1"/>
  <c r="AJ12" i="1"/>
  <c r="AJ11" i="1"/>
</calcChain>
</file>

<file path=xl/sharedStrings.xml><?xml version="1.0" encoding="utf-8"?>
<sst xmlns="http://schemas.openxmlformats.org/spreadsheetml/2006/main" count="220" uniqueCount="50">
  <si>
    <t>200615 ACE_A OXPHOS #381 8secQI</t>
  </si>
  <si>
    <t>COMPLEX I</t>
  </si>
  <si>
    <t>Volume (Int)</t>
  </si>
  <si>
    <t>Adj. Vol. (Int)</t>
  </si>
  <si>
    <t>Mean Bkgd. (Int)</t>
  </si>
  <si>
    <t># of Pixels</t>
  </si>
  <si>
    <t>Min. Value (Int)</t>
  </si>
  <si>
    <t>Max. Value (Int)</t>
  </si>
  <si>
    <t>Mean Value (Int)</t>
  </si>
  <si>
    <t>Std. Dev.</t>
  </si>
  <si>
    <t>Area (mm2)</t>
  </si>
  <si>
    <t>Sample</t>
  </si>
  <si>
    <t>PRE</t>
  </si>
  <si>
    <t>POST</t>
  </si>
  <si>
    <t>RATIO</t>
  </si>
  <si>
    <t>1.A</t>
  </si>
  <si>
    <t>1.B</t>
  </si>
  <si>
    <t>2.A</t>
  </si>
  <si>
    <t>2.B</t>
  </si>
  <si>
    <t>3.A</t>
  </si>
  <si>
    <t>3.B</t>
  </si>
  <si>
    <t>4.A</t>
  </si>
  <si>
    <t>4.B</t>
  </si>
  <si>
    <t>Mean</t>
  </si>
  <si>
    <t>SD</t>
  </si>
  <si>
    <t>5.A</t>
  </si>
  <si>
    <t>TTEST</t>
  </si>
  <si>
    <t>5.B</t>
  </si>
  <si>
    <t>6.A</t>
  </si>
  <si>
    <t>6.B</t>
  </si>
  <si>
    <t>7.A</t>
  </si>
  <si>
    <t>7.B</t>
  </si>
  <si>
    <t>8.A</t>
  </si>
  <si>
    <t>8.B</t>
  </si>
  <si>
    <t>200615 ACE_A OXPHOS #381 7secQII</t>
  </si>
  <si>
    <t>COMPLEX II</t>
  </si>
  <si>
    <t>200615 ACE_A OXPHOS #381 10secQIII</t>
  </si>
  <si>
    <t>COMPLEX III</t>
  </si>
  <si>
    <t>200615 ACE_A OXPHOS #381 7secQIV</t>
  </si>
  <si>
    <t>COMPLEX IV</t>
  </si>
  <si>
    <t>200615 ACE_A OXPHOS #381 8secQV</t>
  </si>
  <si>
    <t>COMPLEX V</t>
  </si>
  <si>
    <t>Input (uL)</t>
  </si>
  <si>
    <t>Ctrl</t>
  </si>
  <si>
    <t>Complex II (relative to mean Pre)</t>
  </si>
  <si>
    <t>Complex III (relative to mean Pre)</t>
  </si>
  <si>
    <t xml:space="preserve">Complex IV (relative to mean Pre)		</t>
  </si>
  <si>
    <t xml:space="preserve">Complex V (relative to mean Pre)		</t>
  </si>
  <si>
    <t>Complex I (relative to mean Pre)</t>
  </si>
  <si>
    <t>Lane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</si>
</sst>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595959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6E7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/>
    <xf numFmtId="3" fontId="0" fillId="0" borderId="0" xfId="0" applyNumberFormat="1"/>
    <xf numFmtId="3" fontId="0" fillId="4" borderId="0" xfId="0" applyNumberFormat="1" applyFill="1"/>
    <xf numFmtId="3" fontId="0" fillId="0" borderId="0" xfId="0" applyNumberFormat="1" applyAlignment="1">
      <alignment horizontal="center"/>
    </xf>
    <xf numFmtId="2" fontId="0" fillId="5" borderId="0" xfId="0" applyNumberFormat="1" applyFill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Fill="1" applyAlignment="1">
      <alignment horizontal="center"/>
    </xf>
    <xf numFmtId="3" fontId="0" fillId="3" borderId="0" xfId="0" applyNumberFormat="1" applyFill="1"/>
    <xf numFmtId="2" fontId="1" fillId="5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 readingOrder="1"/>
    </xf>
    <xf numFmtId="0" fontId="0" fillId="0" borderId="0" xfId="0" applyFill="1"/>
    <xf numFmtId="2" fontId="0" fillId="6" borderId="0" xfId="0" applyNumberForma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3" fillId="7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COMPLEX 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2692913385826774E-2"/>
                  <c:y val="0.2495833333333333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</c:trendlineLbl>
          </c:trendline>
          <c:xVal>
            <c:numRef>
              <c:f>'200615 OXPHOS'!$M$21:$M$24</c:f>
              <c:numCache>
                <c:formatCode>#,##0</c:formatCode>
                <c:ptCount val="4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12</c:v>
                </c:pt>
              </c:numCache>
            </c:numRef>
          </c:xVal>
          <c:yVal>
            <c:numRef>
              <c:f>'200615 OXPHOS'!$C$21:$C$24</c:f>
              <c:numCache>
                <c:formatCode>#,##0</c:formatCode>
                <c:ptCount val="4"/>
                <c:pt idx="0">
                  <c:v>14322340</c:v>
                </c:pt>
                <c:pt idx="1">
                  <c:v>7964098.6666670004</c:v>
                </c:pt>
                <c:pt idx="2">
                  <c:v>4358624.3636360001</c:v>
                </c:pt>
                <c:pt idx="3">
                  <c:v>18379145.333333001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B1-4F4F-B986-1307D5961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437256"/>
        <c:axId val="383439552"/>
      </c:scatterChart>
      <c:valAx>
        <c:axId val="383437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Input (uL)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9552"/>
        <c:crosses val="autoZero"/>
        <c:crossBetween val="midCat"/>
      </c:valAx>
      <c:valAx>
        <c:axId val="383439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7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COMPLEX 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2692913385826774E-2"/>
                  <c:y val="0.2495833333333333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</c:trendlineLbl>
          </c:trendline>
          <c:xVal>
            <c:numRef>
              <c:f>'200615 OXPHOS'!$M$46:$M$49</c:f>
              <c:numCache>
                <c:formatCode>#,##0</c:formatCode>
                <c:ptCount val="4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12</c:v>
                </c:pt>
              </c:numCache>
            </c:numRef>
          </c:xVal>
          <c:yVal>
            <c:numRef>
              <c:f>'200615 OXPHOS'!$C$46:$C$49</c:f>
              <c:numCache>
                <c:formatCode>#,##0</c:formatCode>
                <c:ptCount val="4"/>
                <c:pt idx="0">
                  <c:v>10235795.75</c:v>
                </c:pt>
                <c:pt idx="1">
                  <c:v>3187372.4745760001</c:v>
                </c:pt>
                <c:pt idx="2">
                  <c:v>1213689.3333330001</c:v>
                </c:pt>
                <c:pt idx="3">
                  <c:v>15897730.197183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28-7B46-A654-D23AF7B1D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437256"/>
        <c:axId val="383439552"/>
      </c:scatterChart>
      <c:valAx>
        <c:axId val="383437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Input (uL)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9552"/>
        <c:crosses val="autoZero"/>
        <c:crossBetween val="midCat"/>
      </c:valAx>
      <c:valAx>
        <c:axId val="383439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7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COMPLEX IV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2692913385826774E-2"/>
                  <c:y val="0.2495833333333333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</c:trendlineLbl>
          </c:trendline>
          <c:xVal>
            <c:numRef>
              <c:f>'200615 OXPHOS'!$M$96:$M$99</c:f>
              <c:numCache>
                <c:formatCode>#,##0</c:formatCode>
                <c:ptCount val="4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12</c:v>
                </c:pt>
              </c:numCache>
            </c:numRef>
          </c:xVal>
          <c:yVal>
            <c:numRef>
              <c:f>'200615 OXPHOS'!$C$96:$C$99</c:f>
              <c:numCache>
                <c:formatCode>#,##0</c:formatCode>
                <c:ptCount val="4"/>
                <c:pt idx="0">
                  <c:v>12267881.492536999</c:v>
                </c:pt>
                <c:pt idx="1">
                  <c:v>10062303.516129</c:v>
                </c:pt>
                <c:pt idx="2">
                  <c:v>6320868.8727270002</c:v>
                </c:pt>
                <c:pt idx="3">
                  <c:v>16292444.219178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24-814B-80A1-6087B3960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437256"/>
        <c:axId val="383439552"/>
      </c:scatterChart>
      <c:valAx>
        <c:axId val="383437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Input (uL)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9552"/>
        <c:crosses val="autoZero"/>
        <c:crossBetween val="midCat"/>
      </c:valAx>
      <c:valAx>
        <c:axId val="383439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Intesnity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7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COMPLEX II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6196631671041122E-2"/>
                  <c:y val="0.2909973753280840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</c:trendlineLbl>
          </c:trendline>
          <c:xVal>
            <c:numRef>
              <c:f>'200615 OXPHOS'!$M$71:$M$74</c:f>
              <c:numCache>
                <c:formatCode>#,##0</c:formatCode>
                <c:ptCount val="4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12</c:v>
                </c:pt>
              </c:numCache>
            </c:numRef>
          </c:xVal>
          <c:yVal>
            <c:numRef>
              <c:f>'200615 OXPHOS'!$C$71:$C$74</c:f>
              <c:numCache>
                <c:formatCode>#,##0</c:formatCode>
                <c:ptCount val="4"/>
                <c:pt idx="0">
                  <c:v>4229978.461538</c:v>
                </c:pt>
                <c:pt idx="1">
                  <c:v>2829736</c:v>
                </c:pt>
                <c:pt idx="2">
                  <c:v>1275269.387755</c:v>
                </c:pt>
                <c:pt idx="3">
                  <c:v>6025684.164384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7B-2F4B-8282-ED269234D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437256"/>
        <c:axId val="383439552"/>
      </c:scatterChart>
      <c:valAx>
        <c:axId val="3834372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9552"/>
        <c:crosses val="autoZero"/>
        <c:crossBetween val="midCat"/>
      </c:valAx>
      <c:valAx>
        <c:axId val="38343955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7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COMPLEX IV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5.2692913385826774E-2"/>
                  <c:y val="0.2495833333333333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a-DK"/>
                </a:p>
              </c:txPr>
            </c:trendlineLbl>
          </c:trendline>
          <c:xVal>
            <c:numRef>
              <c:f>'200615 OXPHOS'!$M$121:$M$124</c:f>
              <c:numCache>
                <c:formatCode>#,##0</c:formatCode>
                <c:ptCount val="4"/>
                <c:pt idx="0">
                  <c:v>8</c:v>
                </c:pt>
                <c:pt idx="1">
                  <c:v>4</c:v>
                </c:pt>
                <c:pt idx="2">
                  <c:v>2</c:v>
                </c:pt>
                <c:pt idx="3">
                  <c:v>12</c:v>
                </c:pt>
              </c:numCache>
            </c:numRef>
          </c:xVal>
          <c:yVal>
            <c:numRef>
              <c:f>'200615 OXPHOS'!$C$121:$C$124</c:f>
              <c:numCache>
                <c:formatCode>#,##0</c:formatCode>
                <c:ptCount val="4"/>
                <c:pt idx="0">
                  <c:v>5610845.8412699997</c:v>
                </c:pt>
                <c:pt idx="1">
                  <c:v>3697105.1428570002</c:v>
                </c:pt>
                <c:pt idx="2">
                  <c:v>1756792</c:v>
                </c:pt>
                <c:pt idx="3">
                  <c:v>8093075.6521739997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D4-8C4E-9410-40DF69FFF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3437256"/>
        <c:axId val="383439552"/>
      </c:scatterChart>
      <c:valAx>
        <c:axId val="3834372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Input (uL)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9552"/>
        <c:crosses val="autoZero"/>
        <c:crossBetween val="midCat"/>
      </c:valAx>
      <c:valAx>
        <c:axId val="3834395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34372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73025</xdr:colOff>
      <xdr:row>1</xdr:row>
      <xdr:rowOff>28575</xdr:rowOff>
    </xdr:from>
    <xdr:to>
      <xdr:col>21</xdr:col>
      <xdr:colOff>377825</xdr:colOff>
      <xdr:row>16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995C7A-C9E9-EF48-80F1-4FD41DAF8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177800</xdr:colOff>
      <xdr:row>29</xdr:row>
      <xdr:rowOff>165100</xdr:rowOff>
    </xdr:from>
    <xdr:to>
      <xdr:col>21</xdr:col>
      <xdr:colOff>546100</xdr:colOff>
      <xdr:row>44</xdr:row>
      <xdr:rowOff>146050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F3C1DB0-E40A-454B-A61B-158A548663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82550</xdr:colOff>
      <xdr:row>80</xdr:row>
      <xdr:rowOff>76200</xdr:rowOff>
    </xdr:from>
    <xdr:to>
      <xdr:col>22</xdr:col>
      <xdr:colOff>387350</xdr:colOff>
      <xdr:row>95</xdr:row>
      <xdr:rowOff>57150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1D4604A-2DE7-1645-9DB7-FAD1F198B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450850</xdr:colOff>
      <xdr:row>52</xdr:row>
      <xdr:rowOff>139700</xdr:rowOff>
    </xdr:from>
    <xdr:to>
      <xdr:col>22</xdr:col>
      <xdr:colOff>82550</xdr:colOff>
      <xdr:row>67</xdr:row>
      <xdr:rowOff>120650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D64F5DB-D18A-C14B-A4B7-5C39CF2DD5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266700</xdr:colOff>
      <xdr:row>104</xdr:row>
      <xdr:rowOff>158750</xdr:rowOff>
    </xdr:from>
    <xdr:to>
      <xdr:col>22</xdr:col>
      <xdr:colOff>635000</xdr:colOff>
      <xdr:row>119</xdr:row>
      <xdr:rowOff>152400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5930FE63-E62B-1840-A72C-CB5EA1CDE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r/folders/rf/2s4xw3d971x6jl0k086q2cg096yg61/T/com.microsoft.Outlook/Outlook%20Temp/210831%20ACE%20WB%20Resul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15 OXPHOS"/>
      <sheetName val="200909 Sly1+THUMPD1+TDP43"/>
      <sheetName val="200915 IGFBP7+MYLK2"/>
      <sheetName val="200915 IGFBP7 Q2+3"/>
      <sheetName val="200916 MFN2+TNNT3+NAMPT"/>
      <sheetName val="200916 TNNT3 3s vs. 6s"/>
      <sheetName val="200924 SIRT-3+SIRT-5"/>
      <sheetName val="201001 SIRT-1+Coomassie"/>
      <sheetName val="201001 Coomassie2Gray+201008 CM"/>
      <sheetName val="210811 ReincubationA-C"/>
      <sheetName val="210811 ReincubationD-E"/>
      <sheetName val="210816 StainFree+Pan-acetyl"/>
      <sheetName val="210823 StainFree"/>
      <sheetName val="210823 GCN5L1+SOD K68"/>
      <sheetName val="210823 GCN5L1+SOD K122"/>
      <sheetName val="210823 SOD K122Q1+2"/>
    </sheetNames>
    <sheetDataSet>
      <sheetData sheetId="0">
        <row r="2">
          <cell r="AO2" t="str">
            <v>PRE</v>
          </cell>
          <cell r="AP2" t="str">
            <v>POST</v>
          </cell>
          <cell r="AS2" t="str">
            <v>PRE</v>
          </cell>
          <cell r="AT2" t="str">
            <v>POST</v>
          </cell>
          <cell r="AW2" t="str">
            <v>PRE</v>
          </cell>
          <cell r="AX2" t="str">
            <v>POST</v>
          </cell>
        </row>
        <row r="3">
          <cell r="AN3">
            <v>1</v>
          </cell>
          <cell r="AO3">
            <v>0.78345737299916429</v>
          </cell>
          <cell r="AP3">
            <v>1.3357184395610489</v>
          </cell>
          <cell r="AS3">
            <v>0.96202547844172215</v>
          </cell>
          <cell r="AT3">
            <v>1.5079362536777967</v>
          </cell>
          <cell r="AW3">
            <v>0.80131944712652736</v>
          </cell>
          <cell r="AX3">
            <v>1.4420002120694273</v>
          </cell>
        </row>
        <row r="4">
          <cell r="AN4">
            <v>2</v>
          </cell>
          <cell r="AO4">
            <v>1.2790581655681628</v>
          </cell>
          <cell r="AP4">
            <v>1.2567576596095351</v>
          </cell>
          <cell r="AS4">
            <v>1.3053122312776044</v>
          </cell>
          <cell r="AT4">
            <v>1.1665252244726789</v>
          </cell>
          <cell r="AW4">
            <v>1.3131115450993418</v>
          </cell>
          <cell r="AX4">
            <v>1.4990010435237628</v>
          </cell>
        </row>
        <row r="5">
          <cell r="AN5">
            <v>3</v>
          </cell>
          <cell r="AO5">
            <v>0.96490780929923203</v>
          </cell>
          <cell r="AP5">
            <v>1.1437614383901291</v>
          </cell>
          <cell r="AS5">
            <v>1.1276902404931703</v>
          </cell>
          <cell r="AT5">
            <v>1.2727085306764374</v>
          </cell>
          <cell r="AW5">
            <v>1.3451139810207176</v>
          </cell>
          <cell r="AX5">
            <v>1.3062462873493665</v>
          </cell>
        </row>
        <row r="6">
          <cell r="AN6">
            <v>4</v>
          </cell>
          <cell r="AO6">
            <v>1.0097699166064165</v>
          </cell>
          <cell r="AP6">
            <v>1.1344225191438595</v>
          </cell>
          <cell r="AS6">
            <v>0.96127028184427432</v>
          </cell>
          <cell r="AT6">
            <v>0.98993133039995918</v>
          </cell>
          <cell r="AW6">
            <v>0.92484085581003761</v>
          </cell>
          <cell r="AX6">
            <v>1.3886201084710021</v>
          </cell>
        </row>
        <row r="7">
          <cell r="AN7">
            <v>5</v>
          </cell>
          <cell r="AO7">
            <v>0.83084210135724668</v>
          </cell>
          <cell r="AP7">
            <v>1.0527049826506518</v>
          </cell>
          <cell r="AS7">
            <v>0.51422865372724447</v>
          </cell>
          <cell r="AT7">
            <v>0.60190682276184349</v>
          </cell>
          <cell r="AW7">
            <v>0.65345518263717162</v>
          </cell>
          <cell r="AX7">
            <v>1.0619566806350376</v>
          </cell>
        </row>
        <row r="8">
          <cell r="AN8">
            <v>6</v>
          </cell>
          <cell r="AO8">
            <v>1.0394951463171849</v>
          </cell>
          <cell r="AP8">
            <v>1.2240242021645702</v>
          </cell>
          <cell r="AS8">
            <v>1.2144043532138342</v>
          </cell>
          <cell r="AT8">
            <v>1.0060230105392565</v>
          </cell>
          <cell r="AW8">
            <v>0.96120686614011153</v>
          </cell>
          <cell r="AX8">
            <v>1.1402569774667186</v>
          </cell>
        </row>
        <row r="9">
          <cell r="AN9">
            <v>7</v>
          </cell>
          <cell r="AO9">
            <v>0.95749447116388953</v>
          </cell>
          <cell r="AP9">
            <v>1.1005090980712886</v>
          </cell>
          <cell r="AS9">
            <v>0.70845419345907901</v>
          </cell>
          <cell r="AT9">
            <v>0.93597976622981005</v>
          </cell>
          <cell r="AW9">
            <v>0.88053577528449012</v>
          </cell>
          <cell r="AX9">
            <v>0.84585265817711719</v>
          </cell>
        </row>
        <row r="10">
          <cell r="AN10">
            <v>8</v>
          </cell>
          <cell r="AO10">
            <v>1.1349750166887036</v>
          </cell>
          <cell r="AP10">
            <v>1.1438951946520473</v>
          </cell>
          <cell r="AS10">
            <v>1.2066145675430715</v>
          </cell>
          <cell r="AT10">
            <v>1.1923589636192438</v>
          </cell>
          <cell r="AW10">
            <v>1.1204163468816011</v>
          </cell>
          <cell r="AX10">
            <v>1.1416141538929281</v>
          </cell>
        </row>
        <row r="21">
          <cell r="C21">
            <v>14322340</v>
          </cell>
          <cell r="M21">
            <v>8</v>
          </cell>
        </row>
        <row r="22">
          <cell r="C22">
            <v>7964098.6666670004</v>
          </cell>
          <cell r="M22">
            <v>4</v>
          </cell>
        </row>
        <row r="23">
          <cell r="C23">
            <v>4358624.3636360001</v>
          </cell>
          <cell r="M23">
            <v>2</v>
          </cell>
        </row>
        <row r="24">
          <cell r="C24">
            <v>18379145.333333001</v>
          </cell>
          <cell r="M24">
            <v>12</v>
          </cell>
        </row>
        <row r="44">
          <cell r="AN44">
            <v>1</v>
          </cell>
          <cell r="AO44">
            <v>0.95123820089615119</v>
          </cell>
          <cell r="AP44">
            <v>1.3368368510965161</v>
          </cell>
          <cell r="AS44">
            <v>0.77641900669153074</v>
          </cell>
          <cell r="AT44">
            <v>1.1468602878231455</v>
          </cell>
        </row>
        <row r="45">
          <cell r="AN45">
            <v>2</v>
          </cell>
          <cell r="AO45">
            <v>1.2451038689291112</v>
          </cell>
          <cell r="AP45">
            <v>1.2328174951708202</v>
          </cell>
          <cell r="AS45">
            <v>1.2170199358586447</v>
          </cell>
          <cell r="AT45">
            <v>1.3057120146923387</v>
          </cell>
        </row>
        <row r="46">
          <cell r="C46">
            <v>10235795.75</v>
          </cell>
          <cell r="M46">
            <v>8</v>
          </cell>
          <cell r="AN46">
            <v>3</v>
          </cell>
          <cell r="AO46">
            <v>0.99852397082052813</v>
          </cell>
          <cell r="AP46">
            <v>1.0900126694706389</v>
          </cell>
          <cell r="AS46">
            <v>1.2648014539477261</v>
          </cell>
          <cell r="AT46">
            <v>1.3013145594202187</v>
          </cell>
        </row>
        <row r="47">
          <cell r="C47">
            <v>3187372.4745760001</v>
          </cell>
          <cell r="M47">
            <v>4</v>
          </cell>
          <cell r="AN47">
            <v>4</v>
          </cell>
          <cell r="AO47">
            <v>1.0546662812872953</v>
          </cell>
          <cell r="AP47">
            <v>1.1504259602519835</v>
          </cell>
          <cell r="AS47">
            <v>1.0183292438274267</v>
          </cell>
          <cell r="AT47">
            <v>1.2150810259366416</v>
          </cell>
        </row>
        <row r="48">
          <cell r="C48">
            <v>1213689.3333330001</v>
          </cell>
          <cell r="M48">
            <v>2</v>
          </cell>
          <cell r="AN48">
            <v>5</v>
          </cell>
          <cell r="AO48">
            <v>0.81711835902980301</v>
          </cell>
          <cell r="AP48">
            <v>0.9324220915046012</v>
          </cell>
          <cell r="AS48">
            <v>0.85496566911506588</v>
          </cell>
          <cell r="AT48">
            <v>0.9947223587549302</v>
          </cell>
        </row>
        <row r="49">
          <cell r="C49">
            <v>15897730.197183</v>
          </cell>
          <cell r="M49">
            <v>12</v>
          </cell>
          <cell r="AN49">
            <v>6</v>
          </cell>
          <cell r="AO49">
            <v>1.0203890792565715</v>
          </cell>
          <cell r="AP49">
            <v>1.0809397126633862</v>
          </cell>
          <cell r="AS49">
            <v>1.0166369598873919</v>
          </cell>
          <cell r="AT49">
            <v>1.0103181313064757</v>
          </cell>
        </row>
        <row r="50">
          <cell r="AN50">
            <v>7</v>
          </cell>
          <cell r="AO50">
            <v>0.88819028782904619</v>
          </cell>
          <cell r="AP50">
            <v>1.0496462070569588</v>
          </cell>
          <cell r="AS50">
            <v>0.88989387018750432</v>
          </cell>
          <cell r="AT50">
            <v>0.92578333416155467</v>
          </cell>
        </row>
        <row r="51">
          <cell r="AN51">
            <v>8</v>
          </cell>
          <cell r="AO51">
            <v>1.0247699519514937</v>
          </cell>
          <cell r="AP51">
            <v>1.0416554698386671</v>
          </cell>
          <cell r="AS51">
            <v>0.96193386048471008</v>
          </cell>
          <cell r="AT51">
            <v>0.99517066632310625</v>
          </cell>
        </row>
        <row r="71">
          <cell r="C71">
            <v>4229978.461538</v>
          </cell>
          <cell r="M71">
            <v>8</v>
          </cell>
        </row>
        <row r="72">
          <cell r="C72">
            <v>2829736</v>
          </cell>
          <cell r="M72">
            <v>4</v>
          </cell>
        </row>
        <row r="73">
          <cell r="C73">
            <v>1275269.387755</v>
          </cell>
          <cell r="M73">
            <v>2</v>
          </cell>
        </row>
        <row r="74">
          <cell r="C74">
            <v>6025684.164384</v>
          </cell>
          <cell r="M74">
            <v>12</v>
          </cell>
        </row>
        <row r="96">
          <cell r="C96">
            <v>12267881.492536999</v>
          </cell>
          <cell r="M96">
            <v>8</v>
          </cell>
        </row>
        <row r="97">
          <cell r="C97">
            <v>10062303.516129</v>
          </cell>
          <cell r="M97">
            <v>4</v>
          </cell>
        </row>
        <row r="98">
          <cell r="C98">
            <v>6320868.8727270002</v>
          </cell>
          <cell r="M98">
            <v>2</v>
          </cell>
        </row>
        <row r="99">
          <cell r="C99">
            <v>16292444.219178</v>
          </cell>
          <cell r="M99">
            <v>12</v>
          </cell>
        </row>
        <row r="121">
          <cell r="C121">
            <v>5610845.8412699997</v>
          </cell>
          <cell r="M121">
            <v>8</v>
          </cell>
        </row>
        <row r="122">
          <cell r="C122">
            <v>3697105.1428570002</v>
          </cell>
          <cell r="M122">
            <v>4</v>
          </cell>
        </row>
        <row r="123">
          <cell r="C123">
            <v>1756792</v>
          </cell>
          <cell r="M123">
            <v>2</v>
          </cell>
        </row>
        <row r="124">
          <cell r="C124">
            <v>8093075.6521739997</v>
          </cell>
          <cell r="M124">
            <v>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BC525-855D-3441-BB2E-26C9BCD44472}">
  <dimension ref="A1:AV124"/>
  <sheetViews>
    <sheetView tabSelected="1" workbookViewId="0">
      <selection activeCell="H125" sqref="H125"/>
    </sheetView>
  </sheetViews>
  <sheetFormatPr baseColWidth="10" defaultColWidth="8.83203125" defaultRowHeight="15" x14ac:dyDescent="0.2"/>
  <cols>
    <col min="2" max="3" width="11.33203125" bestFit="1" customWidth="1"/>
    <col min="4" max="10" width="8.83203125" bestFit="1" customWidth="1"/>
    <col min="11" max="11" width="2.5" customWidth="1"/>
    <col min="14" max="14" width="9.83203125" bestFit="1" customWidth="1"/>
    <col min="37" max="37" width="2.83203125" customWidth="1"/>
    <col min="41" max="41" width="2.33203125" customWidth="1"/>
    <col min="45" max="45" width="2.1640625" customWidth="1"/>
  </cols>
  <sheetData>
    <row r="1" spans="1:48" x14ac:dyDescent="0.2">
      <c r="A1" t="s">
        <v>0</v>
      </c>
      <c r="F1" s="1" t="s">
        <v>1</v>
      </c>
      <c r="G1" s="1"/>
      <c r="W1" s="2"/>
      <c r="X1" s="3" t="str">
        <f>F1</f>
        <v>COMPLEX I</v>
      </c>
      <c r="Y1" s="3"/>
      <c r="Z1" s="3"/>
      <c r="AB1" s="2"/>
      <c r="AC1" s="3" t="str">
        <f>F26</f>
        <v>COMPLEX II</v>
      </c>
      <c r="AD1" s="3"/>
      <c r="AE1" s="3"/>
      <c r="AG1" s="2"/>
      <c r="AH1" s="3" t="str">
        <f>F51</f>
        <v>COMPLEX III</v>
      </c>
      <c r="AI1" s="3"/>
      <c r="AJ1" s="3"/>
      <c r="AL1" s="4" t="s">
        <v>48</v>
      </c>
      <c r="AM1" s="4"/>
      <c r="AN1" s="4"/>
      <c r="AP1" s="4" t="s">
        <v>44</v>
      </c>
      <c r="AQ1" s="4"/>
      <c r="AR1" s="4"/>
      <c r="AT1" s="20" t="s">
        <v>45</v>
      </c>
      <c r="AU1" s="20"/>
      <c r="AV1" s="20"/>
    </row>
    <row r="2" spans="1:48" x14ac:dyDescent="0.2">
      <c r="A2" t="s">
        <v>49</v>
      </c>
      <c r="B2" t="s">
        <v>2</v>
      </c>
      <c r="C2" s="5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L2" t="s">
        <v>11</v>
      </c>
      <c r="M2" t="s">
        <v>42</v>
      </c>
      <c r="W2" s="2"/>
      <c r="X2" s="2" t="s">
        <v>12</v>
      </c>
      <c r="Y2" s="2" t="s">
        <v>13</v>
      </c>
      <c r="Z2" s="2" t="s">
        <v>14</v>
      </c>
      <c r="AB2" s="2"/>
      <c r="AC2" s="2" t="s">
        <v>12</v>
      </c>
      <c r="AD2" s="2" t="s">
        <v>13</v>
      </c>
      <c r="AE2" s="2" t="s">
        <v>14</v>
      </c>
      <c r="AG2" s="2"/>
      <c r="AH2" s="2" t="s">
        <v>12</v>
      </c>
      <c r="AI2" s="2" t="s">
        <v>13</v>
      </c>
      <c r="AJ2" s="2" t="s">
        <v>14</v>
      </c>
      <c r="AL2" s="2"/>
      <c r="AM2" s="2" t="str">
        <f>X2</f>
        <v>PRE</v>
      </c>
      <c r="AN2" s="2" t="str">
        <f>Y2</f>
        <v>POST</v>
      </c>
      <c r="AP2" s="2"/>
      <c r="AQ2" s="2" t="str">
        <f>AC2</f>
        <v>PRE</v>
      </c>
      <c r="AR2" s="2" t="str">
        <f>AD2</f>
        <v>POST</v>
      </c>
      <c r="AT2" s="2"/>
      <c r="AU2" s="2" t="str">
        <f>AH2</f>
        <v>PRE</v>
      </c>
      <c r="AV2" s="2" t="str">
        <f>AI2</f>
        <v>POST</v>
      </c>
    </row>
    <row r="3" spans="1:48" x14ac:dyDescent="0.2">
      <c r="A3">
        <v>1</v>
      </c>
      <c r="B3" s="6">
        <v>20441112</v>
      </c>
      <c r="C3" s="7">
        <v>14744318.117647</v>
      </c>
      <c r="D3" s="6">
        <v>5885.117647</v>
      </c>
      <c r="E3" s="6">
        <v>968</v>
      </c>
      <c r="F3" s="6">
        <v>2684</v>
      </c>
      <c r="G3" s="6">
        <v>50712</v>
      </c>
      <c r="H3" s="6">
        <v>21116.85124</v>
      </c>
      <c r="I3" s="6">
        <v>14022.914790000001</v>
      </c>
      <c r="J3" s="6">
        <v>10.215712</v>
      </c>
      <c r="L3" t="s">
        <v>43</v>
      </c>
      <c r="M3" s="8">
        <v>8</v>
      </c>
      <c r="N3" s="9">
        <f>C3/$N$22</f>
        <v>1.0627153857383589</v>
      </c>
      <c r="W3" s="2">
        <v>1</v>
      </c>
      <c r="X3" s="10">
        <f>N4</f>
        <v>0.74685816070953415</v>
      </c>
      <c r="Y3" s="10">
        <f>N5</f>
        <v>1.2733203507645567</v>
      </c>
      <c r="Z3" s="10">
        <f>Y3/X3</f>
        <v>1.7049025072643917</v>
      </c>
      <c r="AB3" s="2">
        <v>1</v>
      </c>
      <c r="AC3" s="10">
        <f>N29</f>
        <v>0.9561966719221715</v>
      </c>
      <c r="AD3" s="10">
        <f>N30</f>
        <v>1.4987998338391653</v>
      </c>
      <c r="AE3" s="10">
        <f>AD3/AC3</f>
        <v>1.5674597892358679</v>
      </c>
      <c r="AG3" s="2">
        <v>1</v>
      </c>
      <c r="AH3" s="10">
        <f>N54</f>
        <v>0.77673076964943644</v>
      </c>
      <c r="AI3" s="10">
        <f>N55</f>
        <v>1.3977520932154326</v>
      </c>
      <c r="AJ3" s="10">
        <f>AI3/AH3</f>
        <v>1.7995322804660914</v>
      </c>
      <c r="AL3" s="2">
        <f>W3</f>
        <v>1</v>
      </c>
      <c r="AM3" s="10">
        <f>X3/$X$11</f>
        <v>0.78345737299916429</v>
      </c>
      <c r="AN3" s="10">
        <f>Y3/$X$11</f>
        <v>1.3357184395610489</v>
      </c>
      <c r="AP3" s="2">
        <f>AB3</f>
        <v>1</v>
      </c>
      <c r="AQ3" s="10">
        <f>AC3/$AC$11</f>
        <v>0.96202547844172215</v>
      </c>
      <c r="AR3" s="10">
        <f>AD3/$AC$11</f>
        <v>1.5079362536777967</v>
      </c>
      <c r="AT3" s="2">
        <f>AG3</f>
        <v>1</v>
      </c>
      <c r="AU3" s="10">
        <f>AH3/$AH$11</f>
        <v>0.80131944712652736</v>
      </c>
      <c r="AV3" s="10">
        <f>AI3/$AH$11</f>
        <v>1.4420002120694273</v>
      </c>
    </row>
    <row r="4" spans="1:48" x14ac:dyDescent="0.2">
      <c r="A4">
        <v>2</v>
      </c>
      <c r="B4" s="6">
        <v>16060504</v>
      </c>
      <c r="C4" s="7">
        <v>10362054.090909</v>
      </c>
      <c r="D4" s="6">
        <v>6310.575758</v>
      </c>
      <c r="E4" s="6">
        <v>903</v>
      </c>
      <c r="F4" s="6">
        <v>3996</v>
      </c>
      <c r="G4" s="6">
        <v>42972</v>
      </c>
      <c r="H4" s="6">
        <v>17785.718714999999</v>
      </c>
      <c r="I4" s="6">
        <v>11368.303099999999</v>
      </c>
      <c r="J4" s="6">
        <v>9.5297389999999993</v>
      </c>
      <c r="L4" t="s">
        <v>15</v>
      </c>
      <c r="M4" s="8">
        <v>8</v>
      </c>
      <c r="N4" s="10">
        <f t="shared" ref="N4:N21" si="0">C4/$N$22</f>
        <v>0.74685816070953415</v>
      </c>
      <c r="W4" s="2">
        <v>2</v>
      </c>
      <c r="X4" s="10">
        <f>N6</f>
        <v>1.2193069615515224</v>
      </c>
      <c r="Y4" s="10">
        <f>N7</f>
        <v>1.1980482237603467</v>
      </c>
      <c r="Z4" s="10">
        <f t="shared" ref="Z4:Z10" si="1">Y4/X4</f>
        <v>0.9825649008317604</v>
      </c>
      <c r="AB4" s="2">
        <v>2</v>
      </c>
      <c r="AC4" s="10">
        <f>N31</f>
        <v>1.2974034880954133</v>
      </c>
      <c r="AD4" s="10">
        <f>N32</f>
        <v>1.1594573764936</v>
      </c>
      <c r="AE4" s="10">
        <f t="shared" ref="AE4:AE10" si="2">AD4/AC4</f>
        <v>0.89367524222991113</v>
      </c>
      <c r="AG4" s="2">
        <v>2</v>
      </c>
      <c r="AH4" s="10">
        <f>N56</f>
        <v>1.2728184055909053</v>
      </c>
      <c r="AI4" s="10">
        <f>N57</f>
        <v>1.45300384062397</v>
      </c>
      <c r="AJ4" s="10">
        <f t="shared" ref="AJ4:AJ10" si="3">AI4/AH4</f>
        <v>1.1415641337692739</v>
      </c>
      <c r="AL4" s="2">
        <f t="shared" ref="AL4:AL12" si="4">W4</f>
        <v>2</v>
      </c>
      <c r="AM4" s="10">
        <f t="shared" ref="AM4:AN10" si="5">X4/$X$11</f>
        <v>1.2790581655681628</v>
      </c>
      <c r="AN4" s="10">
        <f t="shared" si="5"/>
        <v>1.2567576596095351</v>
      </c>
      <c r="AP4" s="2">
        <f t="shared" ref="AP4:AP12" si="6">AB4</f>
        <v>2</v>
      </c>
      <c r="AQ4" s="10">
        <f t="shared" ref="AQ4:AR10" si="7">AC4/$AC$11</f>
        <v>1.3053122312776044</v>
      </c>
      <c r="AR4" s="10">
        <f t="shared" si="7"/>
        <v>1.1665252244726789</v>
      </c>
      <c r="AT4" s="2">
        <f t="shared" ref="AT4:AT12" si="8">AG4</f>
        <v>2</v>
      </c>
      <c r="AU4" s="10">
        <f t="shared" ref="AU4:AV10" si="9">AH4/$AH$11</f>
        <v>1.3131115450993418</v>
      </c>
      <c r="AV4" s="10">
        <f t="shared" si="9"/>
        <v>1.4990010435237628</v>
      </c>
    </row>
    <row r="5" spans="1:48" x14ac:dyDescent="0.2">
      <c r="A5">
        <v>3</v>
      </c>
      <c r="B5" s="6">
        <v>26364432</v>
      </c>
      <c r="C5" s="7">
        <v>17666292</v>
      </c>
      <c r="D5" s="6">
        <v>8786</v>
      </c>
      <c r="E5" s="6">
        <v>990</v>
      </c>
      <c r="F5" s="6">
        <v>5492</v>
      </c>
      <c r="G5" s="6">
        <v>56036</v>
      </c>
      <c r="H5" s="6">
        <v>26630.739394</v>
      </c>
      <c r="I5" s="6">
        <v>15240.706846999999</v>
      </c>
      <c r="J5" s="6">
        <v>10.447887</v>
      </c>
      <c r="L5" t="s">
        <v>16</v>
      </c>
      <c r="M5" s="8">
        <v>8</v>
      </c>
      <c r="N5" s="10">
        <f t="shared" si="0"/>
        <v>1.2733203507645567</v>
      </c>
      <c r="W5" s="2">
        <v>3</v>
      </c>
      <c r="X5" s="10">
        <f>N8</f>
        <v>0.91983213962077182</v>
      </c>
      <c r="Y5" s="10">
        <f>N9</f>
        <v>1.0903306211752941</v>
      </c>
      <c r="Z5" s="10">
        <f t="shared" si="1"/>
        <v>1.1853582563714455</v>
      </c>
      <c r="AB5" s="2">
        <v>3</v>
      </c>
      <c r="AC5" s="10">
        <f>N33</f>
        <v>1.1208576894089026</v>
      </c>
      <c r="AD5" s="10">
        <f>N34</f>
        <v>1.2649973297287134</v>
      </c>
      <c r="AE5" s="10">
        <f t="shared" si="2"/>
        <v>1.1285976281215722</v>
      </c>
      <c r="AG5" s="2">
        <v>3</v>
      </c>
      <c r="AH5" s="10">
        <f>N58</f>
        <v>1.3038388391683049</v>
      </c>
      <c r="AI5" s="10">
        <f>N59</f>
        <v>1.2661638099048755</v>
      </c>
      <c r="AJ5" s="10">
        <f t="shared" si="3"/>
        <v>0.97110453521428952</v>
      </c>
      <c r="AL5" s="2">
        <f t="shared" si="4"/>
        <v>3</v>
      </c>
      <c r="AM5" s="10">
        <f t="shared" si="5"/>
        <v>0.96490780929923203</v>
      </c>
      <c r="AN5" s="10">
        <f t="shared" si="5"/>
        <v>1.1437614383901291</v>
      </c>
      <c r="AP5" s="2">
        <f t="shared" si="6"/>
        <v>3</v>
      </c>
      <c r="AQ5" s="10">
        <f t="shared" si="7"/>
        <v>1.1276902404931703</v>
      </c>
      <c r="AR5" s="10">
        <f t="shared" si="7"/>
        <v>1.2727085306764374</v>
      </c>
      <c r="AT5" s="2">
        <f t="shared" si="8"/>
        <v>3</v>
      </c>
      <c r="AU5" s="10">
        <f t="shared" si="9"/>
        <v>1.3451139810207176</v>
      </c>
      <c r="AV5" s="10">
        <f t="shared" si="9"/>
        <v>1.3062462873493665</v>
      </c>
    </row>
    <row r="6" spans="1:48" x14ac:dyDescent="0.2">
      <c r="A6">
        <v>4</v>
      </c>
      <c r="B6" s="6">
        <v>25470672</v>
      </c>
      <c r="C6" s="7">
        <v>16916899.826087002</v>
      </c>
      <c r="D6" s="6">
        <v>8640.1739130000005</v>
      </c>
      <c r="E6" s="6">
        <v>990</v>
      </c>
      <c r="F6" s="6">
        <v>5344</v>
      </c>
      <c r="G6" s="6">
        <v>55656</v>
      </c>
      <c r="H6" s="6">
        <v>25727.951515000001</v>
      </c>
      <c r="I6" s="6">
        <v>14990.37112</v>
      </c>
      <c r="J6" s="6">
        <v>10.447887</v>
      </c>
      <c r="L6" t="s">
        <v>17</v>
      </c>
      <c r="M6" s="8">
        <v>8</v>
      </c>
      <c r="N6" s="10">
        <f t="shared" si="0"/>
        <v>1.2193069615515224</v>
      </c>
      <c r="W6" s="2">
        <v>4</v>
      </c>
      <c r="X6" s="10">
        <f>N10</f>
        <v>0.96259851352154202</v>
      </c>
      <c r="Y6" s="10">
        <f>N11</f>
        <v>1.0814279695548452</v>
      </c>
      <c r="Z6" s="10">
        <f t="shared" si="1"/>
        <v>1.1234465401349738</v>
      </c>
      <c r="AB6" s="2">
        <v>4</v>
      </c>
      <c r="AC6" s="10">
        <f>N35</f>
        <v>0.95544605097781121</v>
      </c>
      <c r="AD6" s="10">
        <f>N36</f>
        <v>0.98393344539395178</v>
      </c>
      <c r="AE6" s="10">
        <f t="shared" si="2"/>
        <v>1.0298158063314893</v>
      </c>
      <c r="AG6" s="2">
        <v>4</v>
      </c>
      <c r="AH6" s="10">
        <f>N60</f>
        <v>0.89646189458215775</v>
      </c>
      <c r="AI6" s="10">
        <f>N61</f>
        <v>1.3460099707689464</v>
      </c>
      <c r="AJ6" s="10">
        <f t="shared" si="3"/>
        <v>1.5014692525177813</v>
      </c>
      <c r="AL6" s="2">
        <f t="shared" si="4"/>
        <v>4</v>
      </c>
      <c r="AM6" s="10">
        <f t="shared" si="5"/>
        <v>1.0097699166064165</v>
      </c>
      <c r="AN6" s="10">
        <f t="shared" si="5"/>
        <v>1.1344225191438595</v>
      </c>
      <c r="AP6" s="2">
        <f t="shared" si="6"/>
        <v>4</v>
      </c>
      <c r="AQ6" s="10">
        <f t="shared" si="7"/>
        <v>0.96127028184427432</v>
      </c>
      <c r="AR6" s="10">
        <f t="shared" si="7"/>
        <v>0.98993133039995918</v>
      </c>
      <c r="AT6" s="2">
        <f t="shared" si="8"/>
        <v>4</v>
      </c>
      <c r="AU6" s="10">
        <f t="shared" si="9"/>
        <v>0.92484085581003761</v>
      </c>
      <c r="AV6" s="10">
        <f t="shared" si="9"/>
        <v>1.3886201084710021</v>
      </c>
    </row>
    <row r="7" spans="1:48" x14ac:dyDescent="0.2">
      <c r="A7">
        <v>5</v>
      </c>
      <c r="B7" s="6">
        <v>25826644</v>
      </c>
      <c r="C7" s="7">
        <v>16621952</v>
      </c>
      <c r="D7" s="6">
        <v>9528.6666669999995</v>
      </c>
      <c r="E7" s="6">
        <v>966</v>
      </c>
      <c r="F7" s="6">
        <v>5984</v>
      </c>
      <c r="G7" s="6">
        <v>56996</v>
      </c>
      <c r="H7" s="6">
        <v>26735.656315</v>
      </c>
      <c r="I7" s="6">
        <v>15091.627449</v>
      </c>
      <c r="J7" s="6">
        <v>10.194604999999999</v>
      </c>
      <c r="L7" t="s">
        <v>18</v>
      </c>
      <c r="M7" s="8">
        <v>8</v>
      </c>
      <c r="N7" s="10">
        <f t="shared" si="0"/>
        <v>1.1980482237603467</v>
      </c>
      <c r="W7" s="2">
        <v>5</v>
      </c>
      <c r="X7" s="10">
        <f>N13</f>
        <v>0.79202931141523569</v>
      </c>
      <c r="Y7" s="10">
        <f>N14</f>
        <v>1.0035278678946922</v>
      </c>
      <c r="Z7" s="10">
        <f t="shared" si="1"/>
        <v>1.2670337491696371</v>
      </c>
      <c r="AB7" s="2">
        <v>5</v>
      </c>
      <c r="AC7" s="10">
        <f>N38</f>
        <v>0.51111299889631401</v>
      </c>
      <c r="AD7" s="10">
        <f>N39</f>
        <v>0.59825993555220414</v>
      </c>
      <c r="AE7" s="10">
        <f t="shared" si="2"/>
        <v>1.170504246309668</v>
      </c>
      <c r="AG7" s="2">
        <v>5</v>
      </c>
      <c r="AH7" s="10">
        <f>N63</f>
        <v>0.63340375522053249</v>
      </c>
      <c r="AI7" s="10">
        <f>N64</f>
        <v>1.029370287769604</v>
      </c>
      <c r="AJ7" s="10">
        <f t="shared" si="3"/>
        <v>1.6251408036114463</v>
      </c>
      <c r="AL7" s="2">
        <f t="shared" si="4"/>
        <v>5</v>
      </c>
      <c r="AM7" s="10">
        <f t="shared" si="5"/>
        <v>0.83084210135724668</v>
      </c>
      <c r="AN7" s="10">
        <f t="shared" si="5"/>
        <v>1.0527049826506518</v>
      </c>
      <c r="AP7" s="2">
        <f t="shared" si="6"/>
        <v>5</v>
      </c>
      <c r="AQ7" s="10">
        <f t="shared" si="7"/>
        <v>0.51422865372724447</v>
      </c>
      <c r="AR7" s="10">
        <f t="shared" si="7"/>
        <v>0.60190682276184349</v>
      </c>
      <c r="AT7" s="2">
        <f t="shared" si="8"/>
        <v>5</v>
      </c>
      <c r="AU7" s="10">
        <f t="shared" si="9"/>
        <v>0.65345518263717162</v>
      </c>
      <c r="AV7" s="10">
        <f t="shared" si="9"/>
        <v>1.0619566806350376</v>
      </c>
    </row>
    <row r="8" spans="1:48" x14ac:dyDescent="0.2">
      <c r="A8">
        <v>6</v>
      </c>
      <c r="B8" s="6">
        <v>20021812</v>
      </c>
      <c r="C8" s="7">
        <v>12761928.41791</v>
      </c>
      <c r="D8" s="6">
        <v>8066.5373129999998</v>
      </c>
      <c r="E8" s="6">
        <v>900</v>
      </c>
      <c r="F8" s="6">
        <v>4960</v>
      </c>
      <c r="G8" s="6">
        <v>48696</v>
      </c>
      <c r="H8" s="6">
        <v>22246.457778</v>
      </c>
      <c r="I8" s="6">
        <v>12810.484188</v>
      </c>
      <c r="J8" s="6">
        <v>9.4980790000000006</v>
      </c>
      <c r="L8" t="s">
        <v>19</v>
      </c>
      <c r="M8" s="8">
        <v>8</v>
      </c>
      <c r="N8" s="10">
        <f t="shared" si="0"/>
        <v>0.91983213962077182</v>
      </c>
      <c r="W8" s="2">
        <v>6</v>
      </c>
      <c r="X8" s="10">
        <f>N15</f>
        <v>0.99093512908425829</v>
      </c>
      <c r="Y8" s="10">
        <f>N16</f>
        <v>1.1668439098262988</v>
      </c>
      <c r="Z8" s="10">
        <f t="shared" si="1"/>
        <v>1.1775179581176027</v>
      </c>
      <c r="AB8" s="2">
        <v>6</v>
      </c>
      <c r="AC8" s="10">
        <f>N40</f>
        <v>1.2070464108619858</v>
      </c>
      <c r="AD8" s="10">
        <f>N41</f>
        <v>0.9999276278138971</v>
      </c>
      <c r="AE8" s="10">
        <f t="shared" si="2"/>
        <v>0.82840860037835717</v>
      </c>
      <c r="AG8" s="2">
        <v>6</v>
      </c>
      <c r="AH8" s="10">
        <f>N65</f>
        <v>0.93171200525156417</v>
      </c>
      <c r="AI8" s="10">
        <f>N66</f>
        <v>1.1052679214036569</v>
      </c>
      <c r="AJ8" s="10">
        <f t="shared" si="3"/>
        <v>1.186276354897061</v>
      </c>
      <c r="AL8" s="2">
        <f t="shared" si="4"/>
        <v>6</v>
      </c>
      <c r="AM8" s="10">
        <f t="shared" si="5"/>
        <v>1.0394951463171849</v>
      </c>
      <c r="AN8" s="10">
        <f t="shared" si="5"/>
        <v>1.2240242021645702</v>
      </c>
      <c r="AP8" s="2">
        <f t="shared" si="6"/>
        <v>6</v>
      </c>
      <c r="AQ8" s="10">
        <f t="shared" si="7"/>
        <v>1.2144043532138342</v>
      </c>
      <c r="AR8" s="10">
        <f t="shared" si="7"/>
        <v>1.0060230105392565</v>
      </c>
      <c r="AT8" s="2">
        <f t="shared" si="8"/>
        <v>6</v>
      </c>
      <c r="AU8" s="10">
        <f t="shared" si="9"/>
        <v>0.96120686614011153</v>
      </c>
      <c r="AV8" s="10">
        <f t="shared" si="9"/>
        <v>1.1402569774667186</v>
      </c>
    </row>
    <row r="9" spans="1:48" x14ac:dyDescent="0.2">
      <c r="A9">
        <v>7</v>
      </c>
      <c r="B9" s="6">
        <v>22054932</v>
      </c>
      <c r="C9" s="7">
        <v>15127457.217390999</v>
      </c>
      <c r="D9" s="6">
        <v>6997.4492749999999</v>
      </c>
      <c r="E9" s="6">
        <v>990</v>
      </c>
      <c r="F9" s="6">
        <v>4684</v>
      </c>
      <c r="G9" s="6">
        <v>48468</v>
      </c>
      <c r="H9" s="6">
        <v>22277.709091000001</v>
      </c>
      <c r="I9" s="6">
        <v>13509.305756</v>
      </c>
      <c r="J9" s="6">
        <v>10.447887</v>
      </c>
      <c r="L9" t="s">
        <v>20</v>
      </c>
      <c r="M9" s="8">
        <v>8</v>
      </c>
      <c r="N9" s="10">
        <f t="shared" si="0"/>
        <v>1.0903306211752941</v>
      </c>
      <c r="W9" s="2">
        <v>7</v>
      </c>
      <c r="X9" s="10">
        <f>N17</f>
        <v>0.91276511558692475</v>
      </c>
      <c r="Y9" s="10">
        <f>N18</f>
        <v>1.0490988139957267</v>
      </c>
      <c r="Z9" s="10">
        <f t="shared" si="1"/>
        <v>1.1493633970894439</v>
      </c>
      <c r="AB9" s="2">
        <v>7</v>
      </c>
      <c r="AC9" s="10">
        <f>N42</f>
        <v>0.70416174745408744</v>
      </c>
      <c r="AD9" s="10">
        <f>N43</f>
        <v>0.93030876781466953</v>
      </c>
      <c r="AE9" s="10">
        <f t="shared" si="2"/>
        <v>1.3211577754375634</v>
      </c>
      <c r="AG9" s="2">
        <v>7</v>
      </c>
      <c r="AH9" s="10">
        <f>N67</f>
        <v>0.8535163259710481</v>
      </c>
      <c r="AI9" s="10">
        <f>N68</f>
        <v>0.81989746854626677</v>
      </c>
      <c r="AJ9" s="10">
        <f t="shared" si="3"/>
        <v>0.96061134813498372</v>
      </c>
      <c r="AL9" s="2">
        <f t="shared" si="4"/>
        <v>7</v>
      </c>
      <c r="AM9" s="10">
        <f t="shared" si="5"/>
        <v>0.95749447116388953</v>
      </c>
      <c r="AN9" s="10">
        <f t="shared" si="5"/>
        <v>1.1005090980712886</v>
      </c>
      <c r="AP9" s="2">
        <f t="shared" si="6"/>
        <v>7</v>
      </c>
      <c r="AQ9" s="10">
        <f t="shared" si="7"/>
        <v>0.70845419345907901</v>
      </c>
      <c r="AR9" s="10">
        <f t="shared" si="7"/>
        <v>0.93597976622981005</v>
      </c>
      <c r="AT9" s="2">
        <f t="shared" si="8"/>
        <v>7</v>
      </c>
      <c r="AU9" s="10">
        <f t="shared" si="9"/>
        <v>0.88053577528449012</v>
      </c>
      <c r="AV9" s="10">
        <f t="shared" si="9"/>
        <v>0.84585265817711719</v>
      </c>
    </row>
    <row r="10" spans="1:48" x14ac:dyDescent="0.2">
      <c r="A10">
        <v>8</v>
      </c>
      <c r="B10" s="6">
        <v>20023712</v>
      </c>
      <c r="C10" s="7">
        <v>13355277.333333001</v>
      </c>
      <c r="D10" s="6">
        <v>6314.8055560000003</v>
      </c>
      <c r="E10" s="6">
        <v>1056</v>
      </c>
      <c r="F10" s="6">
        <v>4128</v>
      </c>
      <c r="G10" s="6">
        <v>45056</v>
      </c>
      <c r="H10" s="6">
        <v>18961.848484999999</v>
      </c>
      <c r="I10" s="6">
        <v>11947.199992</v>
      </c>
      <c r="J10" s="6">
        <v>11.144413</v>
      </c>
      <c r="L10" t="s">
        <v>21</v>
      </c>
      <c r="M10" s="8">
        <v>8</v>
      </c>
      <c r="N10" s="10">
        <f t="shared" si="0"/>
        <v>0.96259851352154202</v>
      </c>
      <c r="W10" s="2">
        <v>8</v>
      </c>
      <c r="X10" s="10">
        <f>N19</f>
        <v>1.0819546571760992</v>
      </c>
      <c r="Y10" s="10">
        <f>N20</f>
        <v>1.0904581290132473</v>
      </c>
      <c r="Z10" s="10">
        <f t="shared" si="1"/>
        <v>1.0078593606310104</v>
      </c>
      <c r="AB10" s="2">
        <v>8</v>
      </c>
      <c r="AC10" s="10">
        <f>N44</f>
        <v>1.1993038226454706</v>
      </c>
      <c r="AD10" s="10">
        <f>N45</f>
        <v>1.1851345918572338</v>
      </c>
      <c r="AE10" s="10">
        <f t="shared" si="2"/>
        <v>0.98818545349335929</v>
      </c>
      <c r="AG10" s="2">
        <v>8</v>
      </c>
      <c r="AH10" s="10">
        <f>N69</f>
        <v>1.0860361052784266</v>
      </c>
      <c r="AI10" s="10">
        <f>N70</f>
        <v>1.1065834525490195</v>
      </c>
      <c r="AJ10" s="10">
        <f t="shared" si="3"/>
        <v>1.0189195802706073</v>
      </c>
      <c r="AL10" s="2">
        <f t="shared" si="4"/>
        <v>8</v>
      </c>
      <c r="AM10" s="10">
        <f t="shared" si="5"/>
        <v>1.1349750166887036</v>
      </c>
      <c r="AN10" s="10">
        <f t="shared" si="5"/>
        <v>1.1438951946520473</v>
      </c>
      <c r="AP10" s="2">
        <f t="shared" si="6"/>
        <v>8</v>
      </c>
      <c r="AQ10" s="10">
        <f t="shared" si="7"/>
        <v>1.2066145675430715</v>
      </c>
      <c r="AR10" s="10">
        <f t="shared" si="7"/>
        <v>1.1923589636192438</v>
      </c>
      <c r="AT10" s="2">
        <f t="shared" si="8"/>
        <v>8</v>
      </c>
      <c r="AU10" s="10">
        <f t="shared" si="9"/>
        <v>1.1204163468816011</v>
      </c>
      <c r="AV10" s="10">
        <f t="shared" si="9"/>
        <v>1.1416141538929281</v>
      </c>
    </row>
    <row r="11" spans="1:48" x14ac:dyDescent="0.2">
      <c r="A11">
        <v>9</v>
      </c>
      <c r="B11" s="6">
        <v>22364924</v>
      </c>
      <c r="C11" s="7">
        <v>15003940.112676</v>
      </c>
      <c r="D11" s="6">
        <v>7302.5633799999996</v>
      </c>
      <c r="E11" s="6">
        <v>1008</v>
      </c>
      <c r="F11" s="6">
        <v>4816</v>
      </c>
      <c r="G11" s="6">
        <v>49256</v>
      </c>
      <c r="H11" s="6">
        <v>22187.424602999999</v>
      </c>
      <c r="I11" s="6">
        <v>13042.789688999999</v>
      </c>
      <c r="J11" s="6">
        <v>10.637848</v>
      </c>
      <c r="L11" t="s">
        <v>22</v>
      </c>
      <c r="M11" s="8">
        <v>8</v>
      </c>
      <c r="N11" s="10">
        <f t="shared" si="0"/>
        <v>1.0814279695548452</v>
      </c>
      <c r="W11" s="2" t="s">
        <v>23</v>
      </c>
      <c r="X11" s="11">
        <f>AVERAGE(X3:X10)</f>
        <v>0.95328499858323601</v>
      </c>
      <c r="Y11" s="11">
        <f>AVERAGE(Y3:Y10)</f>
        <v>1.1191319857481259</v>
      </c>
      <c r="Z11" s="11">
        <f>AVERAGE(Z3:Z10)</f>
        <v>1.1997558337012832</v>
      </c>
      <c r="AB11" s="2" t="s">
        <v>23</v>
      </c>
      <c r="AC11" s="11">
        <f>AVERAGE(AC3:AC10)</f>
        <v>0.99394111003276953</v>
      </c>
      <c r="AD11" s="11">
        <f>AVERAGE(AD3:AD10)</f>
        <v>1.0776023635616794</v>
      </c>
      <c r="AE11" s="11">
        <f>AVERAGE(AE3:AE10)</f>
        <v>1.1159755676922236</v>
      </c>
      <c r="AG11" s="2" t="s">
        <v>23</v>
      </c>
      <c r="AH11" s="11">
        <f>AVERAGE(AH3:AH10)</f>
        <v>0.96931476258904714</v>
      </c>
      <c r="AI11" s="11">
        <f>AVERAGE(AI3:AI10)</f>
        <v>1.1905061055977215</v>
      </c>
      <c r="AJ11" s="11">
        <f>AVERAGE(AJ3:AJ10)</f>
        <v>1.2755772861101917</v>
      </c>
      <c r="AL11" s="2" t="str">
        <f t="shared" si="4"/>
        <v>Mean</v>
      </c>
      <c r="AM11" s="11">
        <f>AVERAGE(AM3:AM10)</f>
        <v>1</v>
      </c>
      <c r="AN11" s="11">
        <f>AVERAGE(AN3:AN10)</f>
        <v>1.1739741917803914</v>
      </c>
      <c r="AP11" s="2" t="str">
        <f t="shared" si="6"/>
        <v>Mean</v>
      </c>
      <c r="AQ11" s="11">
        <f>AVERAGE(AQ3:AQ10)</f>
        <v>0.99999999999999989</v>
      </c>
      <c r="AR11" s="11">
        <f>AVERAGE(AR3:AR10)</f>
        <v>1.0841712377971282</v>
      </c>
      <c r="AT11" s="2" t="str">
        <f t="shared" si="8"/>
        <v>Mean</v>
      </c>
      <c r="AU11" s="11">
        <f>AVERAGE(AU3:AU10)</f>
        <v>0.99999999999999978</v>
      </c>
      <c r="AV11" s="11">
        <f>AVERAGE(AV3:AV10)</f>
        <v>1.22819351519817</v>
      </c>
    </row>
    <row r="12" spans="1:48" x14ac:dyDescent="0.2">
      <c r="A12">
        <v>10</v>
      </c>
      <c r="B12" s="6">
        <v>18871940</v>
      </c>
      <c r="C12" s="7">
        <v>12555920.181817999</v>
      </c>
      <c r="D12" s="6">
        <v>6994.4848480000001</v>
      </c>
      <c r="E12" s="6">
        <v>903</v>
      </c>
      <c r="F12" s="6">
        <v>4876</v>
      </c>
      <c r="G12" s="6">
        <v>47340</v>
      </c>
      <c r="H12" s="6">
        <v>20899.158361000002</v>
      </c>
      <c r="I12" s="6">
        <v>12168.603302</v>
      </c>
      <c r="J12" s="6">
        <v>9.5297389999999993</v>
      </c>
      <c r="L12" t="s">
        <v>43</v>
      </c>
      <c r="M12" s="8">
        <v>8</v>
      </c>
      <c r="N12" s="9">
        <f t="shared" si="0"/>
        <v>0.90498383532233417</v>
      </c>
      <c r="W12" s="2" t="s">
        <v>24</v>
      </c>
      <c r="X12" s="10">
        <f>_xlfn.STDEV.S(X3:X10)</f>
        <v>0.15128224824598147</v>
      </c>
      <c r="Y12" s="10">
        <f t="shared" ref="Y12:Z12" si="10">_xlfn.STDEV.S(Y3:Y10)</f>
        <v>8.7521842936057359E-2</v>
      </c>
      <c r="Z12" s="10">
        <f t="shared" si="10"/>
        <v>0.22448670234715237</v>
      </c>
      <c r="AB12" s="2" t="s">
        <v>24</v>
      </c>
      <c r="AC12" s="10">
        <f>_xlfn.STDEV.S(AC3:AC10)</f>
        <v>0.27144758032581179</v>
      </c>
      <c r="AD12" s="10">
        <f t="shared" ref="AD12:AE12" si="11">_xlfn.STDEV.S(AD3:AD10)</f>
        <v>0.26647417538223411</v>
      </c>
      <c r="AE12" s="10">
        <f t="shared" si="11"/>
        <v>0.24051624448696965</v>
      </c>
      <c r="AG12" s="2" t="s">
        <v>24</v>
      </c>
      <c r="AH12" s="10">
        <f>_xlfn.STDEV.S(AH3:AH10)</f>
        <v>0.23534178058823638</v>
      </c>
      <c r="AI12" s="10">
        <f t="shared" ref="AI12:AJ12" si="12">_xlfn.STDEV.S(AI3:AI10)</f>
        <v>0.21360362957238554</v>
      </c>
      <c r="AJ12" s="10">
        <f t="shared" si="12"/>
        <v>0.32325691391816508</v>
      </c>
      <c r="AL12" s="2" t="str">
        <f t="shared" si="4"/>
        <v>SD</v>
      </c>
      <c r="AM12" s="10">
        <f>_xlfn.STDEV.S(AM3:AM10)</f>
        <v>0.15869571898311202</v>
      </c>
      <c r="AN12" s="10">
        <f t="shared" ref="AN12" si="13">_xlfn.STDEV.S(AN3:AN10)</f>
        <v>9.1810783832884782E-2</v>
      </c>
      <c r="AP12" s="2" t="str">
        <f t="shared" si="6"/>
        <v>SD</v>
      </c>
      <c r="AQ12" s="10">
        <f>_xlfn.STDEV.S(AQ3:AQ10)</f>
        <v>0.27310227697178446</v>
      </c>
      <c r="AR12" s="10">
        <f t="shared" ref="AR12" si="14">_xlfn.STDEV.S(AR3:AR10)</f>
        <v>0.26809855502751984</v>
      </c>
      <c r="AT12" s="2" t="str">
        <f t="shared" si="8"/>
        <v>SD</v>
      </c>
      <c r="AU12" s="10">
        <f>_xlfn.STDEV.S(AU3:AU10)</f>
        <v>0.24279190792435476</v>
      </c>
      <c r="AV12" s="10">
        <f t="shared" ref="AV12" si="15">_xlfn.STDEV.S(AV3:AV10)</f>
        <v>0.22036560033589953</v>
      </c>
    </row>
    <row r="13" spans="1:48" x14ac:dyDescent="0.2">
      <c r="A13">
        <v>11</v>
      </c>
      <c r="B13" s="6">
        <v>17229684</v>
      </c>
      <c r="C13" s="7">
        <v>10988767.343284</v>
      </c>
      <c r="D13" s="6">
        <v>6754.2388060000003</v>
      </c>
      <c r="E13" s="6">
        <v>924</v>
      </c>
      <c r="F13" s="6">
        <v>4644</v>
      </c>
      <c r="G13" s="6">
        <v>44064</v>
      </c>
      <c r="H13" s="6">
        <v>18646.844155999999</v>
      </c>
      <c r="I13" s="6">
        <v>11053.165612999999</v>
      </c>
      <c r="J13" s="6">
        <v>9.7513609999999993</v>
      </c>
      <c r="L13" t="s">
        <v>25</v>
      </c>
      <c r="M13" s="8">
        <v>8</v>
      </c>
      <c r="N13" s="10">
        <f t="shared" si="0"/>
        <v>0.79202931141523569</v>
      </c>
      <c r="W13" s="2" t="s">
        <v>26</v>
      </c>
      <c r="X13" s="2"/>
      <c r="Y13" s="9">
        <f>TTEST(X3:X10,Y3:Y10,2,1)</f>
        <v>2.6153350192714718E-2</v>
      </c>
      <c r="Z13" s="2"/>
      <c r="AB13" s="2" t="s">
        <v>26</v>
      </c>
      <c r="AC13" s="2"/>
      <c r="AD13" s="12">
        <f>TTEST(AC3:AC10,AD3:AD10,2,1)</f>
        <v>0.34414681794219437</v>
      </c>
      <c r="AE13" s="2"/>
      <c r="AG13" s="2" t="s">
        <v>26</v>
      </c>
      <c r="AH13" s="2"/>
      <c r="AI13" s="9">
        <f>TTEST(AH3:AH10,AI3:AI10,2,1)</f>
        <v>3.7659048765999827E-2</v>
      </c>
      <c r="AJ13" s="2"/>
      <c r="AL13" s="2" t="s">
        <v>26</v>
      </c>
      <c r="AN13" s="9">
        <f>TTEST(AM3:AM10,AN3:AN10,2,1)</f>
        <v>2.61533501927146E-2</v>
      </c>
      <c r="AP13" s="2" t="s">
        <v>26</v>
      </c>
      <c r="AR13" s="12">
        <f>TTEST(AQ3:AQ10,AR3:AR10,2,1)</f>
        <v>0.34414681794219426</v>
      </c>
      <c r="AT13" s="2" t="s">
        <v>26</v>
      </c>
      <c r="AV13" s="9">
        <f>TTEST(AU3:AU10,AV3:AV10,2,1)</f>
        <v>3.7659048765999757E-2</v>
      </c>
    </row>
    <row r="14" spans="1:48" x14ac:dyDescent="0.2">
      <c r="A14">
        <v>12</v>
      </c>
      <c r="B14" s="6">
        <v>20943412</v>
      </c>
      <c r="C14" s="7">
        <v>13923139.085713999</v>
      </c>
      <c r="D14" s="6">
        <v>6937.0285709999998</v>
      </c>
      <c r="E14" s="6">
        <v>1012</v>
      </c>
      <c r="F14" s="6">
        <v>4584</v>
      </c>
      <c r="G14" s="6">
        <v>48208</v>
      </c>
      <c r="H14" s="6">
        <v>20695.071145999998</v>
      </c>
      <c r="I14" s="6">
        <v>12293.351844999999</v>
      </c>
      <c r="J14" s="6">
        <v>10.680062</v>
      </c>
      <c r="L14" t="s">
        <v>27</v>
      </c>
      <c r="M14" s="8">
        <v>8</v>
      </c>
      <c r="N14" s="10">
        <f t="shared" si="0"/>
        <v>1.0035278678946922</v>
      </c>
    </row>
    <row r="15" spans="1:48" x14ac:dyDescent="0.2">
      <c r="A15">
        <v>13</v>
      </c>
      <c r="B15" s="6">
        <v>20750344</v>
      </c>
      <c r="C15" s="7">
        <v>13748425</v>
      </c>
      <c r="D15" s="6">
        <v>7094.1428569999998</v>
      </c>
      <c r="E15" s="6">
        <v>987</v>
      </c>
      <c r="F15" s="6">
        <v>4876</v>
      </c>
      <c r="G15" s="6">
        <v>44916</v>
      </c>
      <c r="H15" s="6">
        <v>21023.651469</v>
      </c>
      <c r="I15" s="6">
        <v>12087.650066</v>
      </c>
      <c r="J15" s="6">
        <v>10.416226999999999</v>
      </c>
      <c r="L15" t="s">
        <v>28</v>
      </c>
      <c r="M15" s="8">
        <v>8</v>
      </c>
      <c r="N15" s="10">
        <f t="shared" si="0"/>
        <v>0.99093512908425829</v>
      </c>
    </row>
    <row r="16" spans="1:48" x14ac:dyDescent="0.2">
      <c r="A16">
        <v>14</v>
      </c>
      <c r="B16" s="6">
        <v>24171996</v>
      </c>
      <c r="C16" s="7">
        <v>16189017.333333001</v>
      </c>
      <c r="D16" s="6">
        <v>7559.6388889999998</v>
      </c>
      <c r="E16" s="6">
        <v>1056</v>
      </c>
      <c r="F16" s="6">
        <v>5000</v>
      </c>
      <c r="G16" s="6">
        <v>48912</v>
      </c>
      <c r="H16" s="6">
        <v>22890.147727</v>
      </c>
      <c r="I16" s="6">
        <v>13139.566563</v>
      </c>
      <c r="J16" s="6">
        <v>11.144413</v>
      </c>
      <c r="L16" t="s">
        <v>29</v>
      </c>
      <c r="M16" s="8">
        <v>8</v>
      </c>
      <c r="N16" s="10">
        <f t="shared" si="0"/>
        <v>1.1668439098262988</v>
      </c>
      <c r="W16" s="2"/>
      <c r="X16" s="3" t="str">
        <f>F76</f>
        <v>COMPLEX IV</v>
      </c>
      <c r="Y16" s="3"/>
      <c r="Z16" s="3"/>
      <c r="AB16" s="2"/>
      <c r="AC16" s="3" t="str">
        <f>F101</f>
        <v>COMPLEX V</v>
      </c>
      <c r="AD16" s="3"/>
      <c r="AE16" s="3"/>
      <c r="AL16" s="4" t="s">
        <v>46</v>
      </c>
      <c r="AM16" s="4"/>
      <c r="AN16" s="4"/>
      <c r="AP16" s="4" t="s">
        <v>47</v>
      </c>
      <c r="AQ16" s="4"/>
      <c r="AR16" s="4"/>
    </row>
    <row r="17" spans="1:44" x14ac:dyDescent="0.2">
      <c r="A17">
        <v>15</v>
      </c>
      <c r="B17" s="6">
        <v>19176176</v>
      </c>
      <c r="C17" s="7">
        <v>12663879.164178999</v>
      </c>
      <c r="D17" s="6">
        <v>7047.9402989999999</v>
      </c>
      <c r="E17" s="6">
        <v>924</v>
      </c>
      <c r="F17" s="6">
        <v>4544</v>
      </c>
      <c r="G17" s="6">
        <v>45316</v>
      </c>
      <c r="H17" s="6">
        <v>20753.437228999999</v>
      </c>
      <c r="I17" s="6">
        <v>11960.317223</v>
      </c>
      <c r="J17" s="6">
        <v>9.7513609999999993</v>
      </c>
      <c r="L17" t="s">
        <v>30</v>
      </c>
      <c r="M17" s="8">
        <v>8</v>
      </c>
      <c r="N17" s="10">
        <f t="shared" si="0"/>
        <v>0.91276511558692475</v>
      </c>
      <c r="W17" s="2"/>
      <c r="X17" s="2" t="s">
        <v>12</v>
      </c>
      <c r="Y17" s="2" t="s">
        <v>13</v>
      </c>
      <c r="Z17" s="2" t="s">
        <v>14</v>
      </c>
      <c r="AB17" s="2"/>
      <c r="AC17" s="2" t="s">
        <v>12</v>
      </c>
      <c r="AD17" s="2" t="s">
        <v>13</v>
      </c>
      <c r="AE17" s="2" t="s">
        <v>14</v>
      </c>
      <c r="AL17" s="2"/>
      <c r="AM17" s="2" t="str">
        <f>X17</f>
        <v>PRE</v>
      </c>
      <c r="AN17" s="2" t="str">
        <f>Y17</f>
        <v>POST</v>
      </c>
      <c r="AP17" s="2"/>
      <c r="AQ17" s="2" t="str">
        <f>AC17</f>
        <v>PRE</v>
      </c>
      <c r="AR17" s="2" t="str">
        <f>AD17</f>
        <v>POST</v>
      </c>
    </row>
    <row r="18" spans="1:44" x14ac:dyDescent="0.2">
      <c r="A18">
        <v>16</v>
      </c>
      <c r="B18" s="6">
        <v>21748628</v>
      </c>
      <c r="C18" s="7">
        <v>14555399.176471001</v>
      </c>
      <c r="D18" s="6">
        <v>7611.882353</v>
      </c>
      <c r="E18" s="6">
        <v>945</v>
      </c>
      <c r="F18" s="6">
        <v>5116</v>
      </c>
      <c r="G18" s="6">
        <v>49936</v>
      </c>
      <c r="H18" s="6">
        <v>23014.421163999999</v>
      </c>
      <c r="I18" s="6">
        <v>13306.031396</v>
      </c>
      <c r="J18" s="6">
        <v>9.9729829999999993</v>
      </c>
      <c r="L18" t="s">
        <v>31</v>
      </c>
      <c r="M18" s="8">
        <v>8</v>
      </c>
      <c r="N18" s="10">
        <f t="shared" si="0"/>
        <v>1.0490988139957267</v>
      </c>
      <c r="W18" s="2">
        <v>1</v>
      </c>
      <c r="X18" s="10">
        <f>N79</f>
        <v>0.93089888950902211</v>
      </c>
      <c r="Y18" s="10">
        <f>N80</f>
        <v>1.3082526952429923</v>
      </c>
      <c r="Z18" s="10">
        <f>Y18/X18</f>
        <v>1.4053649757096556</v>
      </c>
      <c r="AB18" s="2">
        <v>1</v>
      </c>
      <c r="AC18" s="10">
        <f>N104</f>
        <v>0.85305366448684405</v>
      </c>
      <c r="AD18" s="10">
        <f>N105</f>
        <v>1.2600585028834312</v>
      </c>
      <c r="AE18" s="10">
        <f>AD18/AC18</f>
        <v>1.4771151632546138</v>
      </c>
      <c r="AL18" s="2">
        <f>W18</f>
        <v>1</v>
      </c>
      <c r="AM18" s="10">
        <f>X18/$X$26</f>
        <v>0.95123820089615119</v>
      </c>
      <c r="AN18" s="10">
        <f>Y18/$X$26</f>
        <v>1.3368368510965161</v>
      </c>
      <c r="AP18" s="2">
        <f>AB18</f>
        <v>1</v>
      </c>
      <c r="AQ18" s="10">
        <f>AC18/$AC$26</f>
        <v>0.77641900669153074</v>
      </c>
      <c r="AR18" s="10">
        <f>AD18/$AC$26</f>
        <v>1.1468602878231455</v>
      </c>
    </row>
    <row r="19" spans="1:44" x14ac:dyDescent="0.2">
      <c r="A19">
        <v>17</v>
      </c>
      <c r="B19" s="6">
        <v>23296744</v>
      </c>
      <c r="C19" s="7">
        <v>15011247.478261</v>
      </c>
      <c r="D19" s="6">
        <v>8369.1884059999993</v>
      </c>
      <c r="E19" s="6">
        <v>990</v>
      </c>
      <c r="F19" s="6">
        <v>5232</v>
      </c>
      <c r="G19" s="6">
        <v>49992</v>
      </c>
      <c r="H19" s="6">
        <v>23532.064645999999</v>
      </c>
      <c r="I19" s="6">
        <v>12780.833237000001</v>
      </c>
      <c r="J19" s="6">
        <v>10.447887</v>
      </c>
      <c r="L19" t="s">
        <v>32</v>
      </c>
      <c r="M19" s="8">
        <v>8</v>
      </c>
      <c r="N19" s="10">
        <f t="shared" si="0"/>
        <v>1.0819546571760992</v>
      </c>
      <c r="W19" s="2">
        <v>2</v>
      </c>
      <c r="X19" s="10">
        <f>N81</f>
        <v>1.2184811415453598</v>
      </c>
      <c r="Y19" s="10">
        <f>N82</f>
        <v>1.2064574742064</v>
      </c>
      <c r="Z19" s="10">
        <f t="shared" ref="Z19:Z25" si="16">Y19/X19</f>
        <v>0.99013224995529225</v>
      </c>
      <c r="AB19" s="2">
        <v>2</v>
      </c>
      <c r="AC19" s="10">
        <f>N106</f>
        <v>1.3371430981084009</v>
      </c>
      <c r="AD19" s="10">
        <f>N107</f>
        <v>1.4345893252202753</v>
      </c>
      <c r="AE19" s="10">
        <f t="shared" ref="AE19:AE25" si="17">AD19/AC19</f>
        <v>1.0728764387668959</v>
      </c>
      <c r="AL19" s="2">
        <f>W19</f>
        <v>2</v>
      </c>
      <c r="AM19" s="10">
        <f>X19/$X$26</f>
        <v>1.2451038689291112</v>
      </c>
      <c r="AN19" s="10">
        <f>Y19/$X$26</f>
        <v>1.2328174951708202</v>
      </c>
      <c r="AP19" s="2">
        <f>AB19</f>
        <v>2</v>
      </c>
      <c r="AQ19" s="10">
        <f>AC19/$AC$26</f>
        <v>1.2170199358586447</v>
      </c>
      <c r="AR19" s="10">
        <f>AD19/$AC$26</f>
        <v>1.3057120146923387</v>
      </c>
    </row>
    <row r="20" spans="1:44" x14ac:dyDescent="0.2">
      <c r="A20">
        <v>18</v>
      </c>
      <c r="B20" s="6">
        <v>23427324</v>
      </c>
      <c r="C20" s="7">
        <v>15129226.285714</v>
      </c>
      <c r="D20" s="6">
        <v>8017.4857140000004</v>
      </c>
      <c r="E20" s="6">
        <v>1035</v>
      </c>
      <c r="F20" s="6">
        <v>5536</v>
      </c>
      <c r="G20" s="6">
        <v>49536</v>
      </c>
      <c r="H20" s="6">
        <v>22635.095652</v>
      </c>
      <c r="I20" s="6">
        <v>12963.494746</v>
      </c>
      <c r="J20" s="6">
        <v>10.922791</v>
      </c>
      <c r="L20" t="s">
        <v>33</v>
      </c>
      <c r="M20" s="8">
        <v>8</v>
      </c>
      <c r="N20" s="10">
        <f t="shared" si="0"/>
        <v>1.0904581290132473</v>
      </c>
      <c r="W20" s="2">
        <v>3</v>
      </c>
      <c r="X20" s="10">
        <f>N83</f>
        <v>0.97717359827356964</v>
      </c>
      <c r="Y20" s="10">
        <f>N84</f>
        <v>1.0667060917076843</v>
      </c>
      <c r="Z20" s="10">
        <f t="shared" si="16"/>
        <v>1.0916239382565156</v>
      </c>
      <c r="AB20" s="2">
        <v>3</v>
      </c>
      <c r="AC20" s="10">
        <f>N108</f>
        <v>1.3896407813816665</v>
      </c>
      <c r="AD20" s="10">
        <f>N109</f>
        <v>1.4297578292084969</v>
      </c>
      <c r="AE20" s="10">
        <f t="shared" si="17"/>
        <v>1.0288686460301946</v>
      </c>
      <c r="AL20" s="2">
        <f>W20</f>
        <v>3</v>
      </c>
      <c r="AM20" s="10">
        <f>X20/$X$26</f>
        <v>0.99852397082052813</v>
      </c>
      <c r="AN20" s="10">
        <f>Y20/$X$26</f>
        <v>1.0900126694706389</v>
      </c>
      <c r="AP20" s="2">
        <f>AB20</f>
        <v>3</v>
      </c>
      <c r="AQ20" s="10">
        <f>AC20/$AC$26</f>
        <v>1.2648014539477261</v>
      </c>
      <c r="AR20" s="10">
        <f>AD20/$AC$26</f>
        <v>1.3013145594202187</v>
      </c>
    </row>
    <row r="21" spans="1:44" x14ac:dyDescent="0.2">
      <c r="A21">
        <v>19</v>
      </c>
      <c r="B21" s="6">
        <v>20961368</v>
      </c>
      <c r="C21" s="7">
        <v>14322340</v>
      </c>
      <c r="D21" s="6">
        <v>6858.5</v>
      </c>
      <c r="E21" s="6">
        <v>968</v>
      </c>
      <c r="F21" s="6">
        <v>4276</v>
      </c>
      <c r="G21" s="6">
        <v>47992</v>
      </c>
      <c r="H21" s="6">
        <v>21654.305785</v>
      </c>
      <c r="I21" s="6">
        <v>12946.076682999999</v>
      </c>
      <c r="J21" s="6">
        <v>10.215712</v>
      </c>
      <c r="L21" t="s">
        <v>43</v>
      </c>
      <c r="M21" s="8">
        <v>8</v>
      </c>
      <c r="N21" s="9">
        <f t="shared" si="0"/>
        <v>1.0323007789393066</v>
      </c>
      <c r="W21" s="2">
        <v>4</v>
      </c>
      <c r="X21" s="10">
        <f>N85</f>
        <v>1.03211547762487</v>
      </c>
      <c r="Y21" s="10">
        <f>N86</f>
        <v>1.1258276295590421</v>
      </c>
      <c r="Z21" s="10">
        <f t="shared" si="16"/>
        <v>1.0907961889592286</v>
      </c>
      <c r="AB21" s="2">
        <v>4</v>
      </c>
      <c r="AC21" s="10">
        <f>N110</f>
        <v>1.1188410969004412</v>
      </c>
      <c r="AD21" s="10">
        <f>N111</f>
        <v>1.3350128125282956</v>
      </c>
      <c r="AE21" s="10">
        <f t="shared" si="17"/>
        <v>1.1932103819092106</v>
      </c>
      <c r="AL21" s="2">
        <f>W21</f>
        <v>4</v>
      </c>
      <c r="AM21" s="10">
        <f>X21/$X$26</f>
        <v>1.0546662812872953</v>
      </c>
      <c r="AN21" s="10">
        <f>Y21/$X$26</f>
        <v>1.1504259602519835</v>
      </c>
      <c r="AP21" s="2">
        <f>AB21</f>
        <v>4</v>
      </c>
      <c r="AQ21" s="10">
        <f>AC21/$AC$26</f>
        <v>1.0183292438274267</v>
      </c>
      <c r="AR21" s="10">
        <f>AD21/$AC$26</f>
        <v>1.2150810259366416</v>
      </c>
    </row>
    <row r="22" spans="1:44" x14ac:dyDescent="0.2">
      <c r="A22">
        <v>20</v>
      </c>
      <c r="B22" s="6">
        <v>11951844</v>
      </c>
      <c r="C22" s="7">
        <v>7964098.6666670004</v>
      </c>
      <c r="D22" s="6">
        <v>5247.0333330000003</v>
      </c>
      <c r="E22" s="6">
        <v>760</v>
      </c>
      <c r="F22" s="6">
        <v>3476</v>
      </c>
      <c r="G22" s="6">
        <v>43780</v>
      </c>
      <c r="H22" s="6">
        <v>15726.110526</v>
      </c>
      <c r="I22" s="6">
        <v>10576.543486</v>
      </c>
      <c r="J22" s="6">
        <v>8.0206</v>
      </c>
      <c r="L22" t="s">
        <v>43</v>
      </c>
      <c r="M22" s="8">
        <v>4</v>
      </c>
      <c r="N22" s="13">
        <f>AVERAGE(C3,C12,C21)</f>
        <v>13874192.766488334</v>
      </c>
      <c r="O22" s="11"/>
      <c r="W22" s="2">
        <v>5</v>
      </c>
      <c r="X22" s="10">
        <f>N88</f>
        <v>0.79964678910253351</v>
      </c>
      <c r="Y22" s="10">
        <f>N89</f>
        <v>0.91248510490599344</v>
      </c>
      <c r="Z22" s="10">
        <f t="shared" si="16"/>
        <v>1.1411101968284043</v>
      </c>
      <c r="AB22" s="2">
        <v>5</v>
      </c>
      <c r="AC22" s="10">
        <f>N113</f>
        <v>0.93935309512433807</v>
      </c>
      <c r="AD22" s="10">
        <f>N114</f>
        <v>1.0929041483653654</v>
      </c>
      <c r="AE22" s="10">
        <f t="shared" si="17"/>
        <v>1.1634646801485256</v>
      </c>
      <c r="AL22" s="2">
        <f>W22</f>
        <v>5</v>
      </c>
      <c r="AM22" s="10">
        <f>X22/$X$26</f>
        <v>0.81711835902980301</v>
      </c>
      <c r="AN22" s="10">
        <f>Y22/$X$26</f>
        <v>0.9324220915046012</v>
      </c>
      <c r="AP22" s="2">
        <f>AB22</f>
        <v>5</v>
      </c>
      <c r="AQ22" s="10">
        <f>AC22/$AC$26</f>
        <v>0.85496566911506588</v>
      </c>
      <c r="AR22" s="10">
        <f>AD22/$AC$26</f>
        <v>0.9947223587549302</v>
      </c>
    </row>
    <row r="23" spans="1:44" x14ac:dyDescent="0.2">
      <c r="A23">
        <v>21</v>
      </c>
      <c r="B23" s="6">
        <v>7173540</v>
      </c>
      <c r="C23" s="7">
        <v>4358624.3636360001</v>
      </c>
      <c r="D23" s="6">
        <v>4357.4545449999996</v>
      </c>
      <c r="E23" s="6">
        <v>646</v>
      </c>
      <c r="F23" s="6">
        <v>2316</v>
      </c>
      <c r="G23" s="6">
        <v>29740</v>
      </c>
      <c r="H23" s="6">
        <v>11104.551084000001</v>
      </c>
      <c r="I23" s="6">
        <v>6972.3677360000001</v>
      </c>
      <c r="J23" s="6">
        <v>6.8175100000000004</v>
      </c>
      <c r="L23" t="s">
        <v>43</v>
      </c>
      <c r="M23" s="8">
        <v>2</v>
      </c>
      <c r="O23" s="11"/>
      <c r="W23" s="2">
        <v>6</v>
      </c>
      <c r="X23" s="10">
        <f>N90</f>
        <v>0.99857118842809833</v>
      </c>
      <c r="Y23" s="10">
        <f>N91</f>
        <v>1.0578271322541237</v>
      </c>
      <c r="Z23" s="10">
        <f t="shared" si="16"/>
        <v>1.0593407305485183</v>
      </c>
      <c r="AB23" s="2">
        <v>6</v>
      </c>
      <c r="AC23" s="10">
        <f>N115</f>
        <v>1.1169817799543629</v>
      </c>
      <c r="AD23" s="10">
        <f>N116</f>
        <v>1.110039265886883</v>
      </c>
      <c r="AE23" s="10">
        <f t="shared" si="17"/>
        <v>0.99378457715956336</v>
      </c>
      <c r="AL23" s="2">
        <f>W23</f>
        <v>6</v>
      </c>
      <c r="AM23" s="10">
        <f>X23/$X$26</f>
        <v>1.0203890792565715</v>
      </c>
      <c r="AN23" s="10">
        <f>Y23/$X$26</f>
        <v>1.0809397126633862</v>
      </c>
      <c r="AP23" s="2">
        <f>AB23</f>
        <v>6</v>
      </c>
      <c r="AQ23" s="10">
        <f>AC23/$AC$26</f>
        <v>1.0166369598873919</v>
      </c>
      <c r="AR23" s="10">
        <f>AD23/$AC$26</f>
        <v>1.0103181313064757</v>
      </c>
    </row>
    <row r="24" spans="1:44" x14ac:dyDescent="0.2">
      <c r="A24">
        <v>22</v>
      </c>
      <c r="B24" s="6">
        <v>25823828</v>
      </c>
      <c r="C24" s="7">
        <v>18379145.333333001</v>
      </c>
      <c r="D24" s="6">
        <v>7049.8888889999998</v>
      </c>
      <c r="E24" s="6">
        <v>1056</v>
      </c>
      <c r="F24" s="6">
        <v>2956</v>
      </c>
      <c r="G24" s="6">
        <v>53116</v>
      </c>
      <c r="H24" s="6">
        <v>24454.382576</v>
      </c>
      <c r="I24" s="6">
        <v>14702.559996</v>
      </c>
      <c r="J24" s="6">
        <v>11.144413</v>
      </c>
      <c r="L24" t="s">
        <v>43</v>
      </c>
      <c r="M24" s="8">
        <v>12</v>
      </c>
      <c r="O24" s="14"/>
      <c r="W24" s="2">
        <v>7</v>
      </c>
      <c r="X24" s="10">
        <f>N92</f>
        <v>0.86919906268884495</v>
      </c>
      <c r="Y24" s="10">
        <f>N93</f>
        <v>1.0272027422848988</v>
      </c>
      <c r="Z24" s="10">
        <f t="shared" si="16"/>
        <v>1.1817807754040526</v>
      </c>
      <c r="AB24" s="2">
        <v>7</v>
      </c>
      <c r="AC24" s="10">
        <f>N117</f>
        <v>0.97772880419635289</v>
      </c>
      <c r="AD24" s="10">
        <f>N118</f>
        <v>1.0171606554205923</v>
      </c>
      <c r="AE24" s="10">
        <f t="shared" si="17"/>
        <v>1.0403300496569194</v>
      </c>
      <c r="AL24" s="2">
        <f>W24</f>
        <v>7</v>
      </c>
      <c r="AM24" s="10">
        <f>X24/$X$26</f>
        <v>0.88819028782904619</v>
      </c>
      <c r="AN24" s="10">
        <f>Y24/$X$26</f>
        <v>1.0496462070569588</v>
      </c>
      <c r="AP24" s="2">
        <f>AB24</f>
        <v>7</v>
      </c>
      <c r="AQ24" s="10">
        <f>AC24/$AC$26</f>
        <v>0.88989387018750432</v>
      </c>
      <c r="AR24" s="10">
        <f>AD24/$AC$26</f>
        <v>0.92578333416155467</v>
      </c>
    </row>
    <row r="25" spans="1:44" x14ac:dyDescent="0.2">
      <c r="W25" s="2">
        <v>8</v>
      </c>
      <c r="X25" s="10">
        <f>N94</f>
        <v>1.0028583895969976</v>
      </c>
      <c r="Y25" s="10">
        <f>N95</f>
        <v>1.0193828624736607</v>
      </c>
      <c r="Z25" s="10">
        <f t="shared" si="16"/>
        <v>1.0164773741218873</v>
      </c>
      <c r="AB25" s="2">
        <v>8</v>
      </c>
      <c r="AC25" s="10">
        <f>N119</f>
        <v>1.0568793365545124</v>
      </c>
      <c r="AD25" s="10">
        <f>N120</f>
        <v>1.0933967051041287</v>
      </c>
      <c r="AE25" s="10">
        <f t="shared" si="17"/>
        <v>1.0345520697458852</v>
      </c>
      <c r="AL25" s="2">
        <f>W25</f>
        <v>8</v>
      </c>
      <c r="AM25" s="10">
        <f>X25/$X$26</f>
        <v>1.0247699519514937</v>
      </c>
      <c r="AN25" s="10">
        <f>Y25/$X$26</f>
        <v>1.0416554698386671</v>
      </c>
      <c r="AP25" s="2">
        <f>AB25</f>
        <v>8</v>
      </c>
      <c r="AQ25" s="10">
        <f>AC25/$AC$26</f>
        <v>0.96193386048471008</v>
      </c>
      <c r="AR25" s="10">
        <f>AD25/$AC$26</f>
        <v>0.99517066632310625</v>
      </c>
    </row>
    <row r="26" spans="1:44" x14ac:dyDescent="0.2">
      <c r="A26" t="s">
        <v>34</v>
      </c>
      <c r="F26" s="1" t="s">
        <v>35</v>
      </c>
      <c r="G26" s="1"/>
      <c r="W26" s="2" t="s">
        <v>23</v>
      </c>
      <c r="X26" s="11">
        <f>AVERAGE(X18:X25)</f>
        <v>0.97861806709616195</v>
      </c>
      <c r="Y26" s="11">
        <f>AVERAGE(Y18:Y25)</f>
        <v>1.0905177165793494</v>
      </c>
      <c r="Z26" s="11">
        <f>AVERAGE(Z18:Z25)</f>
        <v>1.1220783037229443</v>
      </c>
      <c r="AB26" s="2" t="s">
        <v>23</v>
      </c>
      <c r="AC26" s="11">
        <f>AVERAGE(AC18:AC25)</f>
        <v>1.0987027070883648</v>
      </c>
      <c r="AD26" s="11">
        <f>AVERAGE(AD18:AD25)</f>
        <v>1.2216149055771834</v>
      </c>
      <c r="AE26" s="11">
        <f>AVERAGE(AE18:AE25)</f>
        <v>1.1255252508339759</v>
      </c>
      <c r="AL26" s="2" t="str">
        <f>W26</f>
        <v>Mean</v>
      </c>
      <c r="AM26" s="11">
        <f>AVERAGE(AM18:AM25)</f>
        <v>1</v>
      </c>
      <c r="AN26" s="11">
        <f>AVERAGE(AN18:AN25)</f>
        <v>1.1143445571316963</v>
      </c>
      <c r="AP26" s="2" t="str">
        <f>AB26</f>
        <v>Mean</v>
      </c>
      <c r="AQ26" s="11">
        <f>AVERAGE(AQ18:AQ25)</f>
        <v>1</v>
      </c>
      <c r="AR26" s="11">
        <f>AVERAGE(AR18:AR25)</f>
        <v>1.1118702973023014</v>
      </c>
    </row>
    <row r="27" spans="1:44" x14ac:dyDescent="0.2">
      <c r="A27" t="s">
        <v>49</v>
      </c>
      <c r="B27" t="s">
        <v>2</v>
      </c>
      <c r="C27" s="5" t="s">
        <v>3</v>
      </c>
      <c r="D27" t="s">
        <v>4</v>
      </c>
      <c r="E27" t="s">
        <v>5</v>
      </c>
      <c r="F27" t="s">
        <v>6</v>
      </c>
      <c r="G27" t="s">
        <v>7</v>
      </c>
      <c r="H27" t="s">
        <v>8</v>
      </c>
      <c r="I27" t="s">
        <v>9</v>
      </c>
      <c r="J27" t="s">
        <v>10</v>
      </c>
      <c r="L27" t="s">
        <v>11</v>
      </c>
      <c r="M27" t="s">
        <v>42</v>
      </c>
      <c r="W27" s="2" t="s">
        <v>24</v>
      </c>
      <c r="X27" s="10">
        <f>_xlfn.STDEV.S(X18:X25)</f>
        <v>0.12401868003033376</v>
      </c>
      <c r="Y27" s="10">
        <f t="shared" ref="Y27:Z27" si="18">_xlfn.STDEV.S(Y18:Y25)</f>
        <v>0.12218111283035366</v>
      </c>
      <c r="Z27" s="10">
        <f t="shared" si="18"/>
        <v>0.13015446658854987</v>
      </c>
      <c r="AB27" s="2" t="s">
        <v>24</v>
      </c>
      <c r="AC27" s="10">
        <f>_xlfn.STDEV.S(AC18:AC25)</f>
        <v>0.18683762731321224</v>
      </c>
      <c r="AD27" s="10">
        <f t="shared" ref="AD27:AE27" si="19">_xlfn.STDEV.S(AD18:AD25)</f>
        <v>0.16487034095608283</v>
      </c>
      <c r="AE27" s="10">
        <f t="shared" si="19"/>
        <v>0.15795138832957539</v>
      </c>
      <c r="AL27" s="2" t="str">
        <f>W27</f>
        <v>SD</v>
      </c>
      <c r="AM27" s="10">
        <f>_xlfn.STDEV.S(AM18:AM25)</f>
        <v>0.1267283776993125</v>
      </c>
      <c r="AN27" s="10">
        <f t="shared" ref="AN27" si="20">_xlfn.STDEV.S(AN18:AN25)</f>
        <v>0.12485066129312414</v>
      </c>
      <c r="AP27" s="2" t="str">
        <f>AB27</f>
        <v>SD</v>
      </c>
      <c r="AQ27" s="10">
        <f>_xlfn.STDEV.S(AQ18:AQ25)</f>
        <v>0.17005294162635112</v>
      </c>
      <c r="AR27" s="10">
        <f t="shared" ref="AR27" si="21">_xlfn.STDEV.S(AR18:AR25)</f>
        <v>0.15005910142243981</v>
      </c>
    </row>
    <row r="28" spans="1:44" x14ac:dyDescent="0.2">
      <c r="A28">
        <v>1</v>
      </c>
      <c r="B28" s="6">
        <v>14513556</v>
      </c>
      <c r="C28" s="7">
        <v>10503435.344262</v>
      </c>
      <c r="D28" s="6">
        <v>5141.1803280000004</v>
      </c>
      <c r="E28" s="6">
        <v>780</v>
      </c>
      <c r="F28" s="6">
        <v>2940</v>
      </c>
      <c r="G28" s="6">
        <v>49972</v>
      </c>
      <c r="H28" s="6">
        <v>18607.123077</v>
      </c>
      <c r="I28" s="6">
        <v>13106.390743</v>
      </c>
      <c r="J28" s="6">
        <v>8.2316680000000009</v>
      </c>
      <c r="L28" t="s">
        <v>43</v>
      </c>
      <c r="M28" s="8">
        <v>8</v>
      </c>
      <c r="N28" s="9">
        <f>C28/$N$47</f>
        <v>1.1044901931795086</v>
      </c>
      <c r="W28" s="2" t="s">
        <v>26</v>
      </c>
      <c r="X28" s="2"/>
      <c r="Y28" s="9">
        <f>TTEST(X18:X25,Y18:Y25,2,1)</f>
        <v>3.3448346845766919E-2</v>
      </c>
      <c r="Z28" s="2"/>
      <c r="AB28" s="2" t="s">
        <v>26</v>
      </c>
      <c r="AC28" s="2"/>
      <c r="AD28" s="9">
        <f>TTEST(AC18:AC25,AD18:AD25,2,1)</f>
        <v>3.7579810613901254E-2</v>
      </c>
      <c r="AE28" s="2"/>
      <c r="AL28" s="2" t="s">
        <v>26</v>
      </c>
      <c r="AN28" s="9">
        <f>TTEST(AM18:AM25,AN18:AN25,2,1)</f>
        <v>3.344834684576703E-2</v>
      </c>
      <c r="AP28" s="2" t="s">
        <v>26</v>
      </c>
      <c r="AR28" s="9">
        <f>TTEST(AQ18:AQ25,AR18:AR25,2,1)</f>
        <v>3.757981061390113E-2</v>
      </c>
    </row>
    <row r="29" spans="1:44" x14ac:dyDescent="0.2">
      <c r="A29">
        <v>2</v>
      </c>
      <c r="B29" s="6">
        <v>13293856</v>
      </c>
      <c r="C29" s="7">
        <v>9093199.7241379991</v>
      </c>
      <c r="D29" s="6">
        <v>6141.3103449999999</v>
      </c>
      <c r="E29" s="6">
        <v>684</v>
      </c>
      <c r="F29" s="6">
        <v>4052</v>
      </c>
      <c r="G29" s="6">
        <v>46460</v>
      </c>
      <c r="H29" s="6">
        <v>19435.461987999999</v>
      </c>
      <c r="I29" s="6">
        <v>12014.034658</v>
      </c>
      <c r="J29" s="6">
        <v>7.21854</v>
      </c>
      <c r="L29" t="s">
        <v>15</v>
      </c>
      <c r="M29" s="8">
        <v>8</v>
      </c>
      <c r="N29" s="10">
        <f>C29/$N$47</f>
        <v>0.9561966719221715</v>
      </c>
    </row>
    <row r="30" spans="1:44" x14ac:dyDescent="0.2">
      <c r="A30">
        <v>3</v>
      </c>
      <c r="B30" s="6">
        <v>20755460</v>
      </c>
      <c r="C30" s="7">
        <v>14253224.923077</v>
      </c>
      <c r="D30" s="6">
        <v>7560.7384620000003</v>
      </c>
      <c r="E30" s="6">
        <v>860</v>
      </c>
      <c r="F30" s="6">
        <v>4656</v>
      </c>
      <c r="G30" s="6">
        <v>55708</v>
      </c>
      <c r="H30" s="6">
        <v>24134.255814</v>
      </c>
      <c r="I30" s="6">
        <v>15360.274745000001</v>
      </c>
      <c r="J30" s="6">
        <v>9.0759419999999995</v>
      </c>
      <c r="L30" t="s">
        <v>16</v>
      </c>
      <c r="M30" s="8">
        <v>8</v>
      </c>
      <c r="N30" s="10">
        <f>C30/$N$47</f>
        <v>1.4987998338391653</v>
      </c>
    </row>
    <row r="31" spans="1:44" x14ac:dyDescent="0.2">
      <c r="A31">
        <v>4</v>
      </c>
      <c r="B31" s="6">
        <v>18161688</v>
      </c>
      <c r="C31" s="7">
        <v>12337994.25</v>
      </c>
      <c r="D31" s="6">
        <v>6932.96875</v>
      </c>
      <c r="E31" s="6">
        <v>840</v>
      </c>
      <c r="F31" s="6">
        <v>4556</v>
      </c>
      <c r="G31" s="6">
        <v>52532</v>
      </c>
      <c r="H31" s="6">
        <v>21621.057143000002</v>
      </c>
      <c r="I31" s="6">
        <v>13790.644560999999</v>
      </c>
      <c r="J31" s="6">
        <v>8.8648740000000004</v>
      </c>
      <c r="L31" t="s">
        <v>17</v>
      </c>
      <c r="M31" s="8">
        <v>8</v>
      </c>
      <c r="N31" s="10">
        <f t="shared" ref="N31:N46" si="22">C31/$N$47</f>
        <v>1.2974034880954133</v>
      </c>
    </row>
    <row r="32" spans="1:44" x14ac:dyDescent="0.2">
      <c r="A32">
        <v>5</v>
      </c>
      <c r="B32" s="6">
        <v>16660960</v>
      </c>
      <c r="C32" s="7">
        <v>11026160</v>
      </c>
      <c r="D32" s="6">
        <v>6403.181818</v>
      </c>
      <c r="E32" s="6">
        <v>880</v>
      </c>
      <c r="F32" s="6">
        <v>4188</v>
      </c>
      <c r="G32" s="6">
        <v>48848</v>
      </c>
      <c r="H32" s="6">
        <v>18932.909091000001</v>
      </c>
      <c r="I32" s="6">
        <v>12827.809393</v>
      </c>
      <c r="J32" s="6">
        <v>9.2870109999999997</v>
      </c>
      <c r="L32" t="s">
        <v>18</v>
      </c>
      <c r="M32" s="8">
        <v>8</v>
      </c>
      <c r="N32" s="10">
        <f t="shared" si="22"/>
        <v>1.1594573764936</v>
      </c>
    </row>
    <row r="33" spans="1:15" x14ac:dyDescent="0.2">
      <c r="A33">
        <v>6</v>
      </c>
      <c r="B33" s="6">
        <v>16088892</v>
      </c>
      <c r="C33" s="7">
        <v>10659086.285714</v>
      </c>
      <c r="D33" s="6">
        <v>6621.7142860000004</v>
      </c>
      <c r="E33" s="6">
        <v>820</v>
      </c>
      <c r="F33" s="6">
        <v>4016</v>
      </c>
      <c r="G33" s="6">
        <v>48924</v>
      </c>
      <c r="H33" s="6">
        <v>19620.599999999999</v>
      </c>
      <c r="I33" s="6">
        <v>12160.786456</v>
      </c>
      <c r="J33" s="6">
        <v>8.6538050000000002</v>
      </c>
      <c r="L33" t="s">
        <v>19</v>
      </c>
      <c r="M33" s="8">
        <v>8</v>
      </c>
      <c r="N33" s="10">
        <f t="shared" si="22"/>
        <v>1.1208576894089026</v>
      </c>
    </row>
    <row r="34" spans="1:15" x14ac:dyDescent="0.2">
      <c r="A34">
        <v>7</v>
      </c>
      <c r="B34" s="6">
        <v>17422252</v>
      </c>
      <c r="C34" s="7">
        <v>12029819.5</v>
      </c>
      <c r="D34" s="6">
        <v>6419.5625</v>
      </c>
      <c r="E34" s="6">
        <v>840</v>
      </c>
      <c r="F34" s="6">
        <v>3648</v>
      </c>
      <c r="G34" s="6">
        <v>47712</v>
      </c>
      <c r="H34" s="6">
        <v>20740.77619</v>
      </c>
      <c r="I34" s="6">
        <v>13176.48407</v>
      </c>
      <c r="J34" s="6">
        <v>8.8648740000000004</v>
      </c>
      <c r="L34" t="s">
        <v>20</v>
      </c>
      <c r="M34" s="8">
        <v>8</v>
      </c>
      <c r="N34" s="10">
        <f t="shared" si="22"/>
        <v>1.2649973297287134</v>
      </c>
    </row>
    <row r="35" spans="1:15" x14ac:dyDescent="0.2">
      <c r="A35">
        <v>8</v>
      </c>
      <c r="B35" s="6">
        <v>13692716</v>
      </c>
      <c r="C35" s="7">
        <v>9086061.5</v>
      </c>
      <c r="D35" s="6">
        <v>5638.5</v>
      </c>
      <c r="E35" s="6">
        <v>817</v>
      </c>
      <c r="F35" s="6">
        <v>4088</v>
      </c>
      <c r="G35" s="6">
        <v>38876</v>
      </c>
      <c r="H35" s="6">
        <v>16759.750306000002</v>
      </c>
      <c r="I35" s="6">
        <v>10050.371150000001</v>
      </c>
      <c r="J35" s="6">
        <v>8.6221449999999997</v>
      </c>
      <c r="L35" t="s">
        <v>21</v>
      </c>
      <c r="M35" s="8">
        <v>8</v>
      </c>
      <c r="N35" s="10">
        <f t="shared" si="22"/>
        <v>0.95544605097781121</v>
      </c>
    </row>
    <row r="36" spans="1:15" x14ac:dyDescent="0.2">
      <c r="A36">
        <v>9</v>
      </c>
      <c r="B36" s="6">
        <v>13961456</v>
      </c>
      <c r="C36" s="7">
        <v>9356969.75</v>
      </c>
      <c r="D36" s="6">
        <v>5481.53125</v>
      </c>
      <c r="E36" s="6">
        <v>840</v>
      </c>
      <c r="F36" s="6">
        <v>3248</v>
      </c>
      <c r="G36" s="6">
        <v>42688</v>
      </c>
      <c r="H36" s="6">
        <v>16620.780952000001</v>
      </c>
      <c r="I36" s="6">
        <v>11014.127653</v>
      </c>
      <c r="J36" s="6">
        <v>8.8648740000000004</v>
      </c>
      <c r="L36" t="s">
        <v>22</v>
      </c>
      <c r="M36" s="8">
        <v>8</v>
      </c>
      <c r="N36" s="10">
        <f t="shared" si="22"/>
        <v>0.98393344539395178</v>
      </c>
    </row>
    <row r="37" spans="1:15" x14ac:dyDescent="0.2">
      <c r="A37">
        <v>10</v>
      </c>
      <c r="B37" s="6">
        <v>11683880</v>
      </c>
      <c r="C37" s="7">
        <v>7790045.3333329996</v>
      </c>
      <c r="D37" s="6">
        <v>5123.4666669999997</v>
      </c>
      <c r="E37" s="6">
        <v>760</v>
      </c>
      <c r="F37" s="6">
        <v>3388</v>
      </c>
      <c r="G37" s="6">
        <v>40808</v>
      </c>
      <c r="H37" s="6">
        <v>15373.526315999999</v>
      </c>
      <c r="I37" s="6">
        <v>10000.457028999999</v>
      </c>
      <c r="J37" s="6">
        <v>8.0206</v>
      </c>
      <c r="L37" t="s">
        <v>43</v>
      </c>
      <c r="M37" s="8">
        <v>8</v>
      </c>
      <c r="N37" s="9">
        <f t="shared" si="22"/>
        <v>0.81916329211189487</v>
      </c>
    </row>
    <row r="38" spans="1:15" x14ac:dyDescent="0.2">
      <c r="A38">
        <v>11</v>
      </c>
      <c r="B38" s="6">
        <v>8331064</v>
      </c>
      <c r="C38" s="7">
        <v>4860561.34375</v>
      </c>
      <c r="D38" s="6">
        <v>4030.78125</v>
      </c>
      <c r="E38" s="6">
        <v>861</v>
      </c>
      <c r="F38" s="6">
        <v>2668</v>
      </c>
      <c r="G38" s="6">
        <v>27056</v>
      </c>
      <c r="H38" s="6">
        <v>9676.0325200000007</v>
      </c>
      <c r="I38" s="6">
        <v>6036.1488259999996</v>
      </c>
      <c r="J38" s="6">
        <v>9.0864960000000004</v>
      </c>
      <c r="L38" t="s">
        <v>25</v>
      </c>
      <c r="M38" s="8">
        <v>8</v>
      </c>
      <c r="N38" s="10">
        <f t="shared" si="22"/>
        <v>0.51111299889631401</v>
      </c>
    </row>
    <row r="39" spans="1:15" x14ac:dyDescent="0.2">
      <c r="A39">
        <v>12</v>
      </c>
      <c r="B39" s="6">
        <v>9356136</v>
      </c>
      <c r="C39" s="7">
        <v>5689307.6923080003</v>
      </c>
      <c r="D39" s="6">
        <v>4263.7538459999996</v>
      </c>
      <c r="E39" s="6">
        <v>860</v>
      </c>
      <c r="F39" s="6">
        <v>2856</v>
      </c>
      <c r="G39" s="6">
        <v>28612</v>
      </c>
      <c r="H39" s="6">
        <v>10879.227907</v>
      </c>
      <c r="I39" s="6">
        <v>6970.2840539999997</v>
      </c>
      <c r="J39" s="6">
        <v>9.0759419999999995</v>
      </c>
      <c r="L39" t="s">
        <v>27</v>
      </c>
      <c r="M39" s="8">
        <v>8</v>
      </c>
      <c r="N39" s="10">
        <f t="shared" si="22"/>
        <v>0.59825993555220414</v>
      </c>
    </row>
    <row r="40" spans="1:15" x14ac:dyDescent="0.2">
      <c r="A40">
        <v>13</v>
      </c>
      <c r="B40" s="6">
        <v>16663960</v>
      </c>
      <c r="C40" s="7">
        <v>11478720.238806</v>
      </c>
      <c r="D40" s="6">
        <v>5611.7313430000004</v>
      </c>
      <c r="E40" s="6">
        <v>924</v>
      </c>
      <c r="F40" s="6">
        <v>3644</v>
      </c>
      <c r="G40" s="6">
        <v>46064</v>
      </c>
      <c r="H40" s="6">
        <v>18034.588745000001</v>
      </c>
      <c r="I40" s="6">
        <v>11980.145742000001</v>
      </c>
      <c r="J40" s="6">
        <v>9.7513609999999993</v>
      </c>
      <c r="L40" t="s">
        <v>28</v>
      </c>
      <c r="M40" s="8">
        <v>8</v>
      </c>
      <c r="N40" s="10">
        <f t="shared" si="22"/>
        <v>1.2070464108619858</v>
      </c>
    </row>
    <row r="41" spans="1:15" x14ac:dyDescent="0.2">
      <c r="A41">
        <v>14</v>
      </c>
      <c r="B41" s="6">
        <v>14197616</v>
      </c>
      <c r="C41" s="7">
        <v>9509070.5671640001</v>
      </c>
      <c r="D41" s="6">
        <v>4956.1791039999998</v>
      </c>
      <c r="E41" s="6">
        <v>946</v>
      </c>
      <c r="F41" s="6">
        <v>3080</v>
      </c>
      <c r="G41" s="6">
        <v>40264</v>
      </c>
      <c r="H41" s="6">
        <v>15008.050740000001</v>
      </c>
      <c r="I41" s="6">
        <v>10139.717962000001</v>
      </c>
      <c r="J41" s="6">
        <v>9.9835360000000009</v>
      </c>
      <c r="L41" t="s">
        <v>29</v>
      </c>
      <c r="M41" s="8">
        <v>8</v>
      </c>
      <c r="N41" s="10">
        <f t="shared" si="22"/>
        <v>0.9999276278138971</v>
      </c>
    </row>
    <row r="42" spans="1:15" x14ac:dyDescent="0.2">
      <c r="A42">
        <v>15</v>
      </c>
      <c r="B42" s="6">
        <v>10614056</v>
      </c>
      <c r="C42" s="7">
        <v>6696408.3809519997</v>
      </c>
      <c r="D42" s="6">
        <v>4777.6190479999996</v>
      </c>
      <c r="E42" s="6">
        <v>820</v>
      </c>
      <c r="F42" s="6">
        <v>3340</v>
      </c>
      <c r="G42" s="6">
        <v>32624</v>
      </c>
      <c r="H42" s="6">
        <v>12943.970732</v>
      </c>
      <c r="I42" s="6">
        <v>8094.0557360000003</v>
      </c>
      <c r="J42" s="6">
        <v>8.6538050000000002</v>
      </c>
      <c r="L42" t="s">
        <v>30</v>
      </c>
      <c r="M42" s="8">
        <v>8</v>
      </c>
      <c r="N42" s="10">
        <f t="shared" si="22"/>
        <v>0.70416174745408744</v>
      </c>
    </row>
    <row r="43" spans="1:15" x14ac:dyDescent="0.2">
      <c r="A43">
        <v>16</v>
      </c>
      <c r="B43" s="6">
        <v>13662732</v>
      </c>
      <c r="C43" s="7">
        <v>8847012</v>
      </c>
      <c r="D43" s="6">
        <v>5460</v>
      </c>
      <c r="E43" s="6">
        <v>882</v>
      </c>
      <c r="F43" s="6">
        <v>2632</v>
      </c>
      <c r="G43" s="6">
        <v>39100</v>
      </c>
      <c r="H43" s="6">
        <v>15490.62585</v>
      </c>
      <c r="I43" s="6">
        <v>9689.9086509999997</v>
      </c>
      <c r="J43" s="6">
        <v>9.3081169999999993</v>
      </c>
      <c r="L43" t="s">
        <v>31</v>
      </c>
      <c r="M43" s="8">
        <v>8</v>
      </c>
      <c r="N43" s="10">
        <f t="shared" si="22"/>
        <v>0.93030876781466953</v>
      </c>
    </row>
    <row r="44" spans="1:15" x14ac:dyDescent="0.2">
      <c r="A44">
        <v>17</v>
      </c>
      <c r="B44" s="6">
        <v>17089268</v>
      </c>
      <c r="C44" s="7">
        <v>11405090.092308</v>
      </c>
      <c r="D44" s="6">
        <v>6444.646154</v>
      </c>
      <c r="E44" s="6">
        <v>882</v>
      </c>
      <c r="F44" s="6">
        <v>3908</v>
      </c>
      <c r="G44" s="6">
        <v>45072</v>
      </c>
      <c r="H44" s="6">
        <v>19375.587302</v>
      </c>
      <c r="I44" s="6">
        <v>11834.528904999999</v>
      </c>
      <c r="J44" s="6">
        <v>9.3081169999999993</v>
      </c>
      <c r="L44" t="s">
        <v>32</v>
      </c>
      <c r="M44" s="8">
        <v>8</v>
      </c>
      <c r="N44" s="10">
        <f t="shared" si="22"/>
        <v>1.1993038226454706</v>
      </c>
    </row>
    <row r="45" spans="1:15" x14ac:dyDescent="0.2">
      <c r="A45">
        <v>18</v>
      </c>
      <c r="B45" s="6">
        <v>16547736</v>
      </c>
      <c r="C45" s="7">
        <v>11270344.125</v>
      </c>
      <c r="D45" s="6">
        <v>6129.375</v>
      </c>
      <c r="E45" s="6">
        <v>861</v>
      </c>
      <c r="F45" s="6">
        <v>4124</v>
      </c>
      <c r="G45" s="6">
        <v>44152</v>
      </c>
      <c r="H45" s="6">
        <v>19219.205575</v>
      </c>
      <c r="I45" s="6">
        <v>11584.369215999999</v>
      </c>
      <c r="J45" s="6">
        <v>9.0864960000000004</v>
      </c>
      <c r="L45" t="s">
        <v>33</v>
      </c>
      <c r="M45" s="8">
        <v>8</v>
      </c>
      <c r="N45" s="10">
        <f t="shared" si="22"/>
        <v>1.1851345918572338</v>
      </c>
    </row>
    <row r="46" spans="1:15" x14ac:dyDescent="0.2">
      <c r="A46">
        <v>19</v>
      </c>
      <c r="B46" s="6">
        <v>14967332</v>
      </c>
      <c r="C46" s="7">
        <v>10235795.75</v>
      </c>
      <c r="D46" s="6">
        <v>5632.78125</v>
      </c>
      <c r="E46" s="6">
        <v>840</v>
      </c>
      <c r="F46" s="6">
        <v>3576</v>
      </c>
      <c r="G46" s="6">
        <v>44508</v>
      </c>
      <c r="H46" s="6">
        <v>17818.252380999998</v>
      </c>
      <c r="I46" s="6">
        <v>11912.65114</v>
      </c>
      <c r="J46" s="6">
        <v>8.8648740000000004</v>
      </c>
      <c r="L46" t="s">
        <v>43</v>
      </c>
      <c r="M46" s="8">
        <v>8</v>
      </c>
      <c r="N46" s="9">
        <f t="shared" si="22"/>
        <v>1.0763465147085967</v>
      </c>
    </row>
    <row r="47" spans="1:15" x14ac:dyDescent="0.2">
      <c r="A47">
        <v>20</v>
      </c>
      <c r="B47" s="6">
        <v>5610380</v>
      </c>
      <c r="C47" s="7">
        <v>3187372.4745760001</v>
      </c>
      <c r="D47" s="6">
        <v>3355.9661019999999</v>
      </c>
      <c r="E47" s="6">
        <v>722</v>
      </c>
      <c r="F47" s="6">
        <v>1776</v>
      </c>
      <c r="G47" s="6">
        <v>26452</v>
      </c>
      <c r="H47" s="6">
        <v>7770.609418</v>
      </c>
      <c r="I47" s="6">
        <v>5783.9077740000002</v>
      </c>
      <c r="J47" s="6">
        <v>7.6195700000000004</v>
      </c>
      <c r="L47" t="s">
        <v>43</v>
      </c>
      <c r="M47" s="8">
        <v>4</v>
      </c>
      <c r="N47" s="13">
        <f>AVERAGE(C28,C37,C46)</f>
        <v>9509758.809198333</v>
      </c>
      <c r="O47" s="11"/>
    </row>
    <row r="48" spans="1:15" x14ac:dyDescent="0.2">
      <c r="A48">
        <v>21</v>
      </c>
      <c r="B48" s="6">
        <v>2734436</v>
      </c>
      <c r="C48" s="7">
        <v>1213689.3333330001</v>
      </c>
      <c r="D48" s="6">
        <v>2795.4901960000002</v>
      </c>
      <c r="E48" s="6">
        <v>544</v>
      </c>
      <c r="F48" s="6">
        <v>1228</v>
      </c>
      <c r="G48" s="6">
        <v>13456</v>
      </c>
      <c r="H48" s="6">
        <v>5026.5367649999998</v>
      </c>
      <c r="I48" s="6">
        <v>2814.939934</v>
      </c>
      <c r="J48" s="6">
        <v>5.7410610000000002</v>
      </c>
      <c r="L48" t="s">
        <v>43</v>
      </c>
      <c r="M48" s="8">
        <v>2</v>
      </c>
      <c r="O48" s="11"/>
    </row>
    <row r="49" spans="1:29" x14ac:dyDescent="0.2">
      <c r="A49">
        <v>22</v>
      </c>
      <c r="B49" s="6">
        <v>21498748</v>
      </c>
      <c r="C49" s="7">
        <v>15897730.197183</v>
      </c>
      <c r="D49" s="6">
        <v>5416.8450700000003</v>
      </c>
      <c r="E49" s="6">
        <v>1034</v>
      </c>
      <c r="F49" s="6">
        <v>1924</v>
      </c>
      <c r="G49" s="6">
        <v>51272</v>
      </c>
      <c r="H49" s="6">
        <v>20791.825918999999</v>
      </c>
      <c r="I49" s="6">
        <v>14910.969515999999</v>
      </c>
      <c r="J49" s="6">
        <v>10.912236999999999</v>
      </c>
      <c r="L49" t="s">
        <v>43</v>
      </c>
      <c r="M49" s="8">
        <v>12</v>
      </c>
      <c r="O49" s="15"/>
    </row>
    <row r="51" spans="1:29" x14ac:dyDescent="0.2">
      <c r="A51" t="s">
        <v>36</v>
      </c>
      <c r="F51" s="1" t="s">
        <v>37</v>
      </c>
      <c r="G51" s="1"/>
    </row>
    <row r="52" spans="1:29" x14ac:dyDescent="0.2">
      <c r="A52" t="s">
        <v>49</v>
      </c>
      <c r="B52" t="s">
        <v>2</v>
      </c>
      <c r="C52" s="5" t="s">
        <v>3</v>
      </c>
      <c r="D52" t="s">
        <v>4</v>
      </c>
      <c r="E52" t="s">
        <v>5</v>
      </c>
      <c r="F52" t="s">
        <v>6</v>
      </c>
      <c r="G52" t="s">
        <v>7</v>
      </c>
      <c r="H52" t="s">
        <v>8</v>
      </c>
      <c r="I52" t="s">
        <v>9</v>
      </c>
      <c r="J52" t="s">
        <v>10</v>
      </c>
      <c r="L52" t="s">
        <v>11</v>
      </c>
      <c r="M52" t="s">
        <v>42</v>
      </c>
    </row>
    <row r="53" spans="1:29" x14ac:dyDescent="0.2">
      <c r="A53">
        <v>1</v>
      </c>
      <c r="B53" s="6">
        <v>7667696</v>
      </c>
      <c r="C53" s="7">
        <v>4613478.4117649999</v>
      </c>
      <c r="D53" s="6">
        <v>3420.1764710000002</v>
      </c>
      <c r="E53" s="6">
        <v>893</v>
      </c>
      <c r="F53" s="6">
        <v>1328</v>
      </c>
      <c r="G53" s="6">
        <v>23876</v>
      </c>
      <c r="H53" s="6">
        <v>8586.4456890000001</v>
      </c>
      <c r="I53" s="6">
        <v>6043.732798</v>
      </c>
      <c r="J53" s="6">
        <v>9.4242050000000006</v>
      </c>
      <c r="L53" t="s">
        <v>43</v>
      </c>
      <c r="M53" s="8">
        <v>8</v>
      </c>
      <c r="N53" s="9">
        <f>C53/$N$72</f>
        <v>1.0575742456079016</v>
      </c>
    </row>
    <row r="54" spans="1:29" x14ac:dyDescent="0.2">
      <c r="A54">
        <v>2</v>
      </c>
      <c r="B54" s="6">
        <v>6754484</v>
      </c>
      <c r="C54" s="7">
        <v>3388349</v>
      </c>
      <c r="D54" s="6">
        <v>3937</v>
      </c>
      <c r="E54" s="6">
        <v>855</v>
      </c>
      <c r="F54" s="6">
        <v>2148</v>
      </c>
      <c r="G54" s="6">
        <v>19584</v>
      </c>
      <c r="H54" s="6">
        <v>7899.9812869999996</v>
      </c>
      <c r="I54" s="6">
        <v>4771.2718000000004</v>
      </c>
      <c r="J54" s="6">
        <v>9.0231750000000002</v>
      </c>
      <c r="L54" t="s">
        <v>15</v>
      </c>
      <c r="M54" s="8">
        <v>8</v>
      </c>
      <c r="N54" s="10">
        <f t="shared" ref="N54:N71" si="23">C54/$N$72</f>
        <v>0.77673076964943644</v>
      </c>
    </row>
    <row r="55" spans="1:29" x14ac:dyDescent="0.2">
      <c r="A55">
        <v>3</v>
      </c>
      <c r="B55" s="6">
        <v>11169148</v>
      </c>
      <c r="C55" s="7">
        <v>6097443.4029850001</v>
      </c>
      <c r="D55" s="6">
        <v>5802.8656719999999</v>
      </c>
      <c r="E55" s="6">
        <v>874</v>
      </c>
      <c r="F55" s="6">
        <v>2716</v>
      </c>
      <c r="G55" s="6">
        <v>31060</v>
      </c>
      <c r="H55" s="6">
        <v>12779.345538</v>
      </c>
      <c r="I55" s="6">
        <v>8188.0355689999997</v>
      </c>
      <c r="J55" s="6">
        <v>9.2236899999999995</v>
      </c>
      <c r="L55" t="s">
        <v>16</v>
      </c>
      <c r="M55" s="8">
        <v>8</v>
      </c>
      <c r="N55" s="10">
        <f t="shared" si="23"/>
        <v>1.3977520932154326</v>
      </c>
    </row>
    <row r="56" spans="1:29" x14ac:dyDescent="0.2">
      <c r="A56">
        <v>4</v>
      </c>
      <c r="B56" s="6">
        <v>9788340</v>
      </c>
      <c r="C56" s="7">
        <v>5552442.5454550004</v>
      </c>
      <c r="D56" s="6">
        <v>5115.818182</v>
      </c>
      <c r="E56" s="6">
        <v>828</v>
      </c>
      <c r="F56" s="6">
        <v>3748</v>
      </c>
      <c r="G56" s="6">
        <v>27328</v>
      </c>
      <c r="H56" s="6">
        <v>11821.666667</v>
      </c>
      <c r="I56" s="6">
        <v>7033.1772259999998</v>
      </c>
      <c r="J56" s="6">
        <v>8.7382329999999993</v>
      </c>
      <c r="L56" t="s">
        <v>17</v>
      </c>
      <c r="M56" s="8">
        <v>8</v>
      </c>
      <c r="N56" s="10">
        <f t="shared" si="23"/>
        <v>1.2728184055909053</v>
      </c>
    </row>
    <row r="57" spans="1:29" x14ac:dyDescent="0.2">
      <c r="A57">
        <v>5</v>
      </c>
      <c r="B57" s="6">
        <v>11254408</v>
      </c>
      <c r="C57" s="7">
        <v>6338469.2647059998</v>
      </c>
      <c r="D57" s="6">
        <v>5504.9705880000001</v>
      </c>
      <c r="E57" s="6">
        <v>893</v>
      </c>
      <c r="F57" s="6">
        <v>3204</v>
      </c>
      <c r="G57" s="6">
        <v>30124</v>
      </c>
      <c r="H57" s="6">
        <v>12602.920493</v>
      </c>
      <c r="I57" s="6">
        <v>7740.0002279999999</v>
      </c>
      <c r="J57" s="6">
        <v>9.4242050000000006</v>
      </c>
      <c r="L57" t="s">
        <v>18</v>
      </c>
      <c r="M57" s="8">
        <v>8</v>
      </c>
      <c r="N57" s="10">
        <f t="shared" si="23"/>
        <v>1.45300384062397</v>
      </c>
    </row>
    <row r="58" spans="1:29" x14ac:dyDescent="0.2">
      <c r="A58">
        <v>6</v>
      </c>
      <c r="B58" s="6">
        <v>9888860</v>
      </c>
      <c r="C58" s="7">
        <v>5687763.6363639999</v>
      </c>
      <c r="D58" s="6">
        <v>5073.7878790000004</v>
      </c>
      <c r="E58" s="6">
        <v>828</v>
      </c>
      <c r="F58" s="6">
        <v>3280</v>
      </c>
      <c r="G58" s="6">
        <v>29868</v>
      </c>
      <c r="H58" s="6">
        <v>11943.067633000001</v>
      </c>
      <c r="I58" s="6">
        <v>7408.5776759999999</v>
      </c>
      <c r="J58" s="6">
        <v>8.7382329999999993</v>
      </c>
      <c r="L58" t="s">
        <v>19</v>
      </c>
      <c r="M58" s="8">
        <v>8</v>
      </c>
      <c r="N58" s="10">
        <f t="shared" si="23"/>
        <v>1.3038388391683049</v>
      </c>
    </row>
    <row r="59" spans="1:29" x14ac:dyDescent="0.2">
      <c r="A59">
        <v>7</v>
      </c>
      <c r="B59" s="6">
        <v>9979280</v>
      </c>
      <c r="C59" s="7">
        <v>5523413.0625</v>
      </c>
      <c r="D59" s="6">
        <v>5453.9375</v>
      </c>
      <c r="E59" s="6">
        <v>817</v>
      </c>
      <c r="F59" s="6">
        <v>3396</v>
      </c>
      <c r="G59" s="6">
        <v>29900</v>
      </c>
      <c r="H59" s="6">
        <v>12214.541004000001</v>
      </c>
      <c r="I59" s="6">
        <v>7480.1683059999996</v>
      </c>
      <c r="J59" s="6">
        <v>8.6221449999999997</v>
      </c>
      <c r="L59" t="s">
        <v>20</v>
      </c>
      <c r="M59" s="8">
        <v>8</v>
      </c>
      <c r="N59" s="10">
        <f t="shared" si="23"/>
        <v>1.2661638099048755</v>
      </c>
    </row>
    <row r="60" spans="1:29" x14ac:dyDescent="0.2">
      <c r="A60">
        <v>8</v>
      </c>
      <c r="B60" s="6">
        <v>8077728</v>
      </c>
      <c r="C60" s="7">
        <v>3910654.6086960002</v>
      </c>
      <c r="D60" s="6">
        <v>4569.15942</v>
      </c>
      <c r="E60" s="6">
        <v>912</v>
      </c>
      <c r="F60" s="6">
        <v>3172</v>
      </c>
      <c r="G60" s="6">
        <v>21368</v>
      </c>
      <c r="H60" s="6">
        <v>8857.1578950000003</v>
      </c>
      <c r="I60" s="6">
        <v>4796.0937899999999</v>
      </c>
      <c r="J60" s="6">
        <v>9.6247199999999999</v>
      </c>
      <c r="L60" t="s">
        <v>21</v>
      </c>
      <c r="M60" s="8">
        <v>8</v>
      </c>
      <c r="N60" s="10">
        <f t="shared" si="23"/>
        <v>0.89646189458215775</v>
      </c>
    </row>
    <row r="61" spans="1:29" x14ac:dyDescent="0.2">
      <c r="A61">
        <v>9</v>
      </c>
      <c r="B61" s="6">
        <v>10322832</v>
      </c>
      <c r="C61" s="7">
        <v>5871727.6521739997</v>
      </c>
      <c r="D61" s="6">
        <v>4735.2173910000001</v>
      </c>
      <c r="E61" s="6">
        <v>940</v>
      </c>
      <c r="F61" s="6">
        <v>2384</v>
      </c>
      <c r="G61" s="6">
        <v>28568</v>
      </c>
      <c r="H61" s="6">
        <v>10981.73617</v>
      </c>
      <c r="I61" s="6">
        <v>7269.1382530000001</v>
      </c>
      <c r="J61" s="6">
        <v>9.9202159999999999</v>
      </c>
      <c r="L61" t="s">
        <v>22</v>
      </c>
      <c r="M61" s="8">
        <v>8</v>
      </c>
      <c r="N61" s="10">
        <f t="shared" si="23"/>
        <v>1.3460099707689464</v>
      </c>
    </row>
    <row r="62" spans="1:29" x14ac:dyDescent="0.2">
      <c r="A62">
        <v>10</v>
      </c>
      <c r="B62" s="6">
        <v>8072696</v>
      </c>
      <c r="C62" s="7">
        <v>4243506.3283580001</v>
      </c>
      <c r="D62" s="6">
        <v>4381.2238809999999</v>
      </c>
      <c r="E62" s="6">
        <v>874</v>
      </c>
      <c r="F62" s="6">
        <v>2592</v>
      </c>
      <c r="G62" s="6">
        <v>24172</v>
      </c>
      <c r="H62" s="6">
        <v>9236.4942790000005</v>
      </c>
      <c r="I62" s="6">
        <v>5909.0245199999999</v>
      </c>
      <c r="J62" s="6">
        <v>9.2236899999999995</v>
      </c>
      <c r="L62" t="s">
        <v>43</v>
      </c>
      <c r="M62" s="8">
        <v>8</v>
      </c>
      <c r="N62" s="9">
        <f t="shared" si="23"/>
        <v>0.97276341263481514</v>
      </c>
      <c r="AC62" s="16"/>
    </row>
    <row r="63" spans="1:29" x14ac:dyDescent="0.2">
      <c r="A63">
        <v>11</v>
      </c>
      <c r="B63" s="6">
        <v>6084344</v>
      </c>
      <c r="C63" s="7">
        <v>2763110.5454549999</v>
      </c>
      <c r="D63" s="6">
        <v>4011.151515</v>
      </c>
      <c r="E63" s="6">
        <v>828</v>
      </c>
      <c r="F63" s="6">
        <v>2428</v>
      </c>
      <c r="G63" s="6">
        <v>17836</v>
      </c>
      <c r="H63" s="6">
        <v>7348.2415460000002</v>
      </c>
      <c r="I63" s="6">
        <v>3916.218296</v>
      </c>
      <c r="J63" s="6">
        <v>8.7382329999999993</v>
      </c>
      <c r="L63" t="s">
        <v>25</v>
      </c>
      <c r="M63" s="8">
        <v>8</v>
      </c>
      <c r="N63" s="10">
        <f t="shared" si="23"/>
        <v>0.63340375522053249</v>
      </c>
    </row>
    <row r="64" spans="1:29" x14ac:dyDescent="0.2">
      <c r="A64">
        <v>12</v>
      </c>
      <c r="B64" s="6">
        <v>7995376</v>
      </c>
      <c r="C64" s="7">
        <v>4490443.6923080003</v>
      </c>
      <c r="D64" s="6">
        <v>4327.0769229999996</v>
      </c>
      <c r="E64" s="6">
        <v>810</v>
      </c>
      <c r="F64" s="6">
        <v>2448</v>
      </c>
      <c r="G64" s="6">
        <v>24704</v>
      </c>
      <c r="H64" s="6">
        <v>9870.8345680000002</v>
      </c>
      <c r="I64" s="6">
        <v>5927.0515079999996</v>
      </c>
      <c r="J64" s="6">
        <v>8.5482709999999997</v>
      </c>
      <c r="L64" t="s">
        <v>27</v>
      </c>
      <c r="M64" s="8">
        <v>8</v>
      </c>
      <c r="N64" s="10">
        <f t="shared" si="23"/>
        <v>1.029370287769604</v>
      </c>
    </row>
    <row r="65" spans="1:18" x14ac:dyDescent="0.2">
      <c r="A65">
        <v>13</v>
      </c>
      <c r="B65" s="6">
        <v>7824952</v>
      </c>
      <c r="C65" s="7">
        <v>4064426.909091</v>
      </c>
      <c r="D65" s="6">
        <v>4541.69697</v>
      </c>
      <c r="E65" s="6">
        <v>828</v>
      </c>
      <c r="F65" s="6">
        <v>2192</v>
      </c>
      <c r="G65" s="6">
        <v>22100</v>
      </c>
      <c r="H65" s="6">
        <v>9450.4251210000002</v>
      </c>
      <c r="I65" s="6">
        <v>5408.9454470000001</v>
      </c>
      <c r="J65" s="6">
        <v>8.7382329999999993</v>
      </c>
      <c r="L65" t="s">
        <v>28</v>
      </c>
      <c r="M65" s="8">
        <v>8</v>
      </c>
      <c r="N65" s="10">
        <f t="shared" si="23"/>
        <v>0.93171200525156417</v>
      </c>
    </row>
    <row r="66" spans="1:18" x14ac:dyDescent="0.2">
      <c r="A66">
        <v>14</v>
      </c>
      <c r="B66" s="6">
        <v>8876568</v>
      </c>
      <c r="C66" s="7">
        <v>4821533.538462</v>
      </c>
      <c r="D66" s="6">
        <v>5006.2153850000004</v>
      </c>
      <c r="E66" s="6">
        <v>810</v>
      </c>
      <c r="F66" s="6">
        <v>2852</v>
      </c>
      <c r="G66" s="6">
        <v>26108</v>
      </c>
      <c r="H66" s="6">
        <v>10958.725925999999</v>
      </c>
      <c r="I66" s="6">
        <v>6345.9552569999996</v>
      </c>
      <c r="J66" s="6">
        <v>8.5482709999999997</v>
      </c>
      <c r="L66" t="s">
        <v>29</v>
      </c>
      <c r="M66" s="8">
        <v>8</v>
      </c>
      <c r="N66" s="10">
        <f t="shared" si="23"/>
        <v>1.1052679214036569</v>
      </c>
    </row>
    <row r="67" spans="1:18" x14ac:dyDescent="0.2">
      <c r="A67">
        <v>15</v>
      </c>
      <c r="B67" s="6">
        <v>7268428</v>
      </c>
      <c r="C67" s="7">
        <v>3723312.25</v>
      </c>
      <c r="D67" s="6">
        <v>4476.15625</v>
      </c>
      <c r="E67" s="6">
        <v>792</v>
      </c>
      <c r="F67" s="6">
        <v>2472</v>
      </c>
      <c r="G67" s="6">
        <v>21536</v>
      </c>
      <c r="H67" s="6">
        <v>9177.3080809999992</v>
      </c>
      <c r="I67" s="6">
        <v>5064.8018819999998</v>
      </c>
      <c r="J67" s="6">
        <v>8.3583090000000002</v>
      </c>
      <c r="L67" t="s">
        <v>30</v>
      </c>
      <c r="M67" s="8">
        <v>8</v>
      </c>
      <c r="N67" s="10">
        <f t="shared" si="23"/>
        <v>0.8535163259710481</v>
      </c>
      <c r="Q67" s="17"/>
      <c r="R67" s="17"/>
    </row>
    <row r="68" spans="1:18" x14ac:dyDescent="0.2">
      <c r="A68">
        <v>16</v>
      </c>
      <c r="B68" s="6">
        <v>7542552</v>
      </c>
      <c r="C68" s="7">
        <v>3576656</v>
      </c>
      <c r="D68" s="6">
        <v>5302</v>
      </c>
      <c r="E68" s="6">
        <v>748</v>
      </c>
      <c r="F68" s="6">
        <v>3088</v>
      </c>
      <c r="G68" s="6">
        <v>20176</v>
      </c>
      <c r="H68" s="6">
        <v>10083.625668000001</v>
      </c>
      <c r="I68" s="6">
        <v>4767.2796879999996</v>
      </c>
      <c r="J68" s="6">
        <v>7.8939589999999997</v>
      </c>
      <c r="L68" t="s">
        <v>31</v>
      </c>
      <c r="M68" s="8">
        <v>8</v>
      </c>
      <c r="N68" s="10">
        <f t="shared" si="23"/>
        <v>0.81989746854626677</v>
      </c>
      <c r="Q68" s="17"/>
      <c r="R68" s="17"/>
    </row>
    <row r="69" spans="1:18" x14ac:dyDescent="0.2">
      <c r="A69">
        <v>17</v>
      </c>
      <c r="B69" s="6">
        <v>9044040</v>
      </c>
      <c r="C69" s="7">
        <v>4737638.181818</v>
      </c>
      <c r="D69" s="6">
        <v>5036.7272730000004</v>
      </c>
      <c r="E69" s="6">
        <v>855</v>
      </c>
      <c r="F69" s="6">
        <v>2636</v>
      </c>
      <c r="G69" s="6">
        <v>24804</v>
      </c>
      <c r="H69" s="6">
        <v>10577.824560999999</v>
      </c>
      <c r="I69" s="6">
        <v>6194.9926459999997</v>
      </c>
      <c r="J69" s="6">
        <v>9.0231750000000002</v>
      </c>
      <c r="L69" t="s">
        <v>32</v>
      </c>
      <c r="M69" s="8">
        <v>8</v>
      </c>
      <c r="N69" s="10">
        <f t="shared" si="23"/>
        <v>1.0860361052784266</v>
      </c>
      <c r="Q69" s="17"/>
      <c r="R69" s="17"/>
    </row>
    <row r="70" spans="1:18" x14ac:dyDescent="0.2">
      <c r="A70">
        <v>18</v>
      </c>
      <c r="B70" s="6">
        <v>8506716</v>
      </c>
      <c r="C70" s="7">
        <v>4827272.3076919997</v>
      </c>
      <c r="D70" s="6">
        <v>4542.5230769999998</v>
      </c>
      <c r="E70" s="6">
        <v>810</v>
      </c>
      <c r="F70" s="6">
        <v>2592</v>
      </c>
      <c r="G70" s="6">
        <v>24036</v>
      </c>
      <c r="H70" s="6">
        <v>10502.118519</v>
      </c>
      <c r="I70" s="6">
        <v>5919.4792729999999</v>
      </c>
      <c r="J70" s="6">
        <v>8.5482709999999997</v>
      </c>
      <c r="L70" t="s">
        <v>33</v>
      </c>
      <c r="M70" s="8">
        <v>8</v>
      </c>
      <c r="N70" s="10">
        <f t="shared" si="23"/>
        <v>1.1065834525490195</v>
      </c>
      <c r="Q70" s="17"/>
      <c r="R70" s="17"/>
    </row>
    <row r="71" spans="1:18" x14ac:dyDescent="0.2">
      <c r="A71">
        <v>19</v>
      </c>
      <c r="B71" s="6">
        <v>7446476</v>
      </c>
      <c r="C71" s="7">
        <v>4229978.461538</v>
      </c>
      <c r="D71" s="6">
        <v>3970.9846149999998</v>
      </c>
      <c r="E71" s="6">
        <v>810</v>
      </c>
      <c r="F71" s="6">
        <v>1900</v>
      </c>
      <c r="G71" s="6">
        <v>24088</v>
      </c>
      <c r="H71" s="6">
        <v>9193.1802470000002</v>
      </c>
      <c r="I71" s="6">
        <v>5753.2754859999995</v>
      </c>
      <c r="J71" s="6">
        <v>8.5482709999999997</v>
      </c>
      <c r="L71" t="s">
        <v>43</v>
      </c>
      <c r="M71" s="8">
        <v>8</v>
      </c>
      <c r="N71" s="9">
        <f t="shared" si="23"/>
        <v>0.9696623417572835</v>
      </c>
      <c r="Q71" s="17"/>
      <c r="R71" s="17"/>
    </row>
    <row r="72" spans="1:18" x14ac:dyDescent="0.2">
      <c r="A72">
        <v>20</v>
      </c>
      <c r="B72" s="6">
        <v>4598620</v>
      </c>
      <c r="C72" s="7">
        <v>2829736</v>
      </c>
      <c r="D72" s="6">
        <v>2738.2105259999998</v>
      </c>
      <c r="E72" s="6">
        <v>646</v>
      </c>
      <c r="F72" s="6">
        <v>1220</v>
      </c>
      <c r="G72" s="6">
        <v>22068</v>
      </c>
      <c r="H72" s="6">
        <v>7118.6068109999997</v>
      </c>
      <c r="I72" s="6">
        <v>5134.3438599999999</v>
      </c>
      <c r="J72" s="6">
        <v>6.8175100000000004</v>
      </c>
      <c r="L72" t="s">
        <v>43</v>
      </c>
      <c r="M72" s="8">
        <v>4</v>
      </c>
      <c r="N72" s="13">
        <f>AVERAGE(C53,C62,C71)</f>
        <v>4362321.067220333</v>
      </c>
      <c r="O72" s="11"/>
      <c r="Q72" s="17"/>
      <c r="R72" s="17"/>
    </row>
    <row r="73" spans="1:18" x14ac:dyDescent="0.2">
      <c r="A73">
        <v>21</v>
      </c>
      <c r="B73" s="6">
        <v>2435400</v>
      </c>
      <c r="C73" s="7">
        <v>1275269.387755</v>
      </c>
      <c r="D73" s="6">
        <v>2416.938776</v>
      </c>
      <c r="E73" s="6">
        <v>480</v>
      </c>
      <c r="F73" s="6">
        <v>1048</v>
      </c>
      <c r="G73" s="6">
        <v>15460</v>
      </c>
      <c r="H73" s="6">
        <v>5073.75</v>
      </c>
      <c r="I73" s="6">
        <v>3216.3860060000002</v>
      </c>
      <c r="J73" s="6">
        <v>5.0656420000000004</v>
      </c>
      <c r="L73" t="s">
        <v>43</v>
      </c>
      <c r="M73" s="8">
        <v>2</v>
      </c>
      <c r="O73" s="11"/>
      <c r="Q73" s="17"/>
      <c r="R73" s="17"/>
    </row>
    <row r="74" spans="1:18" x14ac:dyDescent="0.2">
      <c r="A74">
        <v>22</v>
      </c>
      <c r="B74" s="6">
        <v>9695728</v>
      </c>
      <c r="C74" s="7">
        <v>6025684.164384</v>
      </c>
      <c r="D74" s="6">
        <v>3598.0821919999998</v>
      </c>
      <c r="E74" s="6">
        <v>1020</v>
      </c>
      <c r="F74" s="6">
        <v>1328</v>
      </c>
      <c r="G74" s="6">
        <v>23508</v>
      </c>
      <c r="H74" s="6">
        <v>9505.6156859999992</v>
      </c>
      <c r="I74" s="6">
        <v>6368.0031479999998</v>
      </c>
      <c r="J74" s="6">
        <v>10.764488999999999</v>
      </c>
      <c r="L74" t="s">
        <v>43</v>
      </c>
      <c r="M74" s="8">
        <v>12</v>
      </c>
      <c r="O74" s="19"/>
      <c r="Q74" s="17"/>
      <c r="R74" s="17"/>
    </row>
    <row r="75" spans="1:18" x14ac:dyDescent="0.2">
      <c r="Q75" s="17"/>
      <c r="R75" s="17"/>
    </row>
    <row r="76" spans="1:18" x14ac:dyDescent="0.2">
      <c r="A76" t="s">
        <v>38</v>
      </c>
      <c r="F76" s="1" t="s">
        <v>39</v>
      </c>
      <c r="G76" s="1"/>
      <c r="Q76" s="17"/>
      <c r="R76" s="15"/>
    </row>
    <row r="77" spans="1:18" x14ac:dyDescent="0.2">
      <c r="A77" t="s">
        <v>49</v>
      </c>
      <c r="B77" t="s">
        <v>2</v>
      </c>
      <c r="C77" s="5" t="s">
        <v>3</v>
      </c>
      <c r="D77" t="s">
        <v>4</v>
      </c>
      <c r="E77" t="s">
        <v>5</v>
      </c>
      <c r="F77" t="s">
        <v>6</v>
      </c>
      <c r="G77" t="s">
        <v>7</v>
      </c>
      <c r="H77" t="s">
        <v>8</v>
      </c>
      <c r="I77" t="s">
        <v>9</v>
      </c>
      <c r="J77" t="s">
        <v>10</v>
      </c>
      <c r="L77" t="s">
        <v>11</v>
      </c>
      <c r="M77" t="s">
        <v>42</v>
      </c>
    </row>
    <row r="78" spans="1:18" x14ac:dyDescent="0.2">
      <c r="A78">
        <v>1</v>
      </c>
      <c r="B78" s="6">
        <v>18162684</v>
      </c>
      <c r="C78" s="7">
        <v>12602257.333333001</v>
      </c>
      <c r="D78" s="6">
        <v>6318.6666670000004</v>
      </c>
      <c r="E78" s="6">
        <v>880</v>
      </c>
      <c r="F78" s="6">
        <v>3348</v>
      </c>
      <c r="G78" s="6">
        <v>50252</v>
      </c>
      <c r="H78" s="6">
        <v>20639.413636000001</v>
      </c>
      <c r="I78" s="6">
        <v>13901.774422</v>
      </c>
      <c r="J78" s="6">
        <v>9.2870109999999997</v>
      </c>
      <c r="L78" t="s">
        <v>43</v>
      </c>
      <c r="M78" s="8">
        <v>8</v>
      </c>
      <c r="N78" s="9">
        <f>C78/$N$97</f>
        <v>1.090087333030014</v>
      </c>
    </row>
    <row r="79" spans="1:18" x14ac:dyDescent="0.2">
      <c r="A79">
        <v>2</v>
      </c>
      <c r="B79" s="6">
        <v>16127052</v>
      </c>
      <c r="C79" s="7">
        <v>10761915.125</v>
      </c>
      <c r="D79" s="6">
        <v>6566.875</v>
      </c>
      <c r="E79" s="6">
        <v>817</v>
      </c>
      <c r="F79" s="6">
        <v>4660</v>
      </c>
      <c r="G79" s="6">
        <v>48812</v>
      </c>
      <c r="H79" s="6">
        <v>19739.353733</v>
      </c>
      <c r="I79" s="6">
        <v>13364.059596999999</v>
      </c>
      <c r="J79" s="6">
        <v>8.6221449999999997</v>
      </c>
      <c r="L79" t="s">
        <v>15</v>
      </c>
      <c r="M79" s="8">
        <v>8</v>
      </c>
      <c r="N79" s="10">
        <f t="shared" ref="N79:N96" si="24">C79/$N$97</f>
        <v>0.93089888950902211</v>
      </c>
    </row>
    <row r="80" spans="1:18" x14ac:dyDescent="0.2">
      <c r="A80">
        <v>3</v>
      </c>
      <c r="B80" s="6">
        <v>23077548</v>
      </c>
      <c r="C80" s="7">
        <v>15124418.588235</v>
      </c>
      <c r="D80" s="6">
        <v>8644.7058820000002</v>
      </c>
      <c r="E80" s="6">
        <v>920</v>
      </c>
      <c r="F80" s="6">
        <v>5484</v>
      </c>
      <c r="G80" s="6">
        <v>57368</v>
      </c>
      <c r="H80" s="6">
        <v>25084.291303999998</v>
      </c>
      <c r="I80" s="6">
        <v>15380.919722000001</v>
      </c>
      <c r="J80" s="6">
        <v>9.7091469999999997</v>
      </c>
      <c r="L80" t="s">
        <v>16</v>
      </c>
      <c r="M80" s="8">
        <v>8</v>
      </c>
      <c r="N80" s="10">
        <f t="shared" si="24"/>
        <v>1.3082526952429923</v>
      </c>
    </row>
    <row r="81" spans="1:14" x14ac:dyDescent="0.2">
      <c r="A81">
        <v>4</v>
      </c>
      <c r="B81" s="6">
        <v>21595528</v>
      </c>
      <c r="C81" s="7">
        <v>14086589.61194</v>
      </c>
      <c r="D81" s="6">
        <v>8591.4626869999993</v>
      </c>
      <c r="E81" s="6">
        <v>874</v>
      </c>
      <c r="F81" s="6">
        <v>5544</v>
      </c>
      <c r="G81" s="6">
        <v>54120</v>
      </c>
      <c r="H81" s="6">
        <v>24708.842105</v>
      </c>
      <c r="I81" s="6">
        <v>15040.444578000001</v>
      </c>
      <c r="J81" s="6">
        <v>9.2236899999999995</v>
      </c>
      <c r="L81" t="s">
        <v>17</v>
      </c>
      <c r="M81" s="8">
        <v>8</v>
      </c>
      <c r="N81" s="10">
        <f t="shared" si="24"/>
        <v>1.2184811415453598</v>
      </c>
    </row>
    <row r="82" spans="1:14" x14ac:dyDescent="0.2">
      <c r="A82">
        <v>5</v>
      </c>
      <c r="B82" s="6">
        <v>21356600</v>
      </c>
      <c r="C82" s="7">
        <v>13947586.666666999</v>
      </c>
      <c r="D82" s="6">
        <v>8419.3333330000005</v>
      </c>
      <c r="E82" s="6">
        <v>880</v>
      </c>
      <c r="F82" s="6">
        <v>5452</v>
      </c>
      <c r="G82" s="6">
        <v>55808</v>
      </c>
      <c r="H82" s="6">
        <v>24268.863635999998</v>
      </c>
      <c r="I82" s="6">
        <v>14999.868898999999</v>
      </c>
      <c r="J82" s="6">
        <v>9.2870109999999997</v>
      </c>
      <c r="L82" t="s">
        <v>18</v>
      </c>
      <c r="M82" s="8">
        <v>8</v>
      </c>
      <c r="N82" s="10">
        <f t="shared" si="24"/>
        <v>1.2064574742064</v>
      </c>
    </row>
    <row r="83" spans="1:14" x14ac:dyDescent="0.2">
      <c r="A83">
        <v>6</v>
      </c>
      <c r="B83" s="6">
        <v>17770096</v>
      </c>
      <c r="C83" s="7">
        <v>11296886.746269001</v>
      </c>
      <c r="D83" s="6">
        <v>7406.4179100000001</v>
      </c>
      <c r="E83" s="6">
        <v>874</v>
      </c>
      <c r="F83" s="6">
        <v>4912</v>
      </c>
      <c r="G83" s="6">
        <v>46452</v>
      </c>
      <c r="H83" s="6">
        <v>20331.91762</v>
      </c>
      <c r="I83" s="6">
        <v>12537.819863999999</v>
      </c>
      <c r="J83" s="6">
        <v>9.2236899999999995</v>
      </c>
      <c r="L83" t="s">
        <v>19</v>
      </c>
      <c r="M83" s="8">
        <v>8</v>
      </c>
      <c r="N83" s="10">
        <f t="shared" si="24"/>
        <v>0.97717359827356964</v>
      </c>
    </row>
    <row r="84" spans="1:14" x14ac:dyDescent="0.2">
      <c r="A84">
        <v>7</v>
      </c>
      <c r="B84" s="6">
        <v>18613976</v>
      </c>
      <c r="C84" s="7">
        <v>12331952</v>
      </c>
      <c r="D84" s="6">
        <v>6503.130435</v>
      </c>
      <c r="E84" s="6">
        <v>966</v>
      </c>
      <c r="F84" s="6">
        <v>4320</v>
      </c>
      <c r="G84" s="6">
        <v>47480</v>
      </c>
      <c r="H84" s="6">
        <v>19269.126294000002</v>
      </c>
      <c r="I84" s="6">
        <v>13047.918749</v>
      </c>
      <c r="J84" s="6">
        <v>10.194604999999999</v>
      </c>
      <c r="L84" t="s">
        <v>20</v>
      </c>
      <c r="M84" s="8">
        <v>8</v>
      </c>
      <c r="N84" s="10">
        <f t="shared" si="24"/>
        <v>1.0667060917076843</v>
      </c>
    </row>
    <row r="85" spans="1:14" x14ac:dyDescent="0.2">
      <c r="A85">
        <v>8</v>
      </c>
      <c r="B85" s="6">
        <v>17848536</v>
      </c>
      <c r="C85" s="7">
        <v>11932057.6</v>
      </c>
      <c r="D85" s="6">
        <v>6354.9714290000002</v>
      </c>
      <c r="E85" s="6">
        <v>931</v>
      </c>
      <c r="F85" s="6">
        <v>4000</v>
      </c>
      <c r="G85" s="6">
        <v>45732</v>
      </c>
      <c r="H85" s="6">
        <v>19171.359828000001</v>
      </c>
      <c r="I85" s="6">
        <v>12581.807677000001</v>
      </c>
      <c r="J85" s="6">
        <v>9.8252349999999993</v>
      </c>
      <c r="L85" t="s">
        <v>21</v>
      </c>
      <c r="M85" s="8">
        <v>8</v>
      </c>
      <c r="N85" s="10">
        <f t="shared" si="24"/>
        <v>1.03211547762487</v>
      </c>
    </row>
    <row r="86" spans="1:14" x14ac:dyDescent="0.2">
      <c r="A86">
        <v>9</v>
      </c>
      <c r="B86" s="6">
        <v>19579596</v>
      </c>
      <c r="C86" s="7">
        <v>13015442.956521999</v>
      </c>
      <c r="D86" s="6">
        <v>7197.5362320000004</v>
      </c>
      <c r="E86" s="6">
        <v>912</v>
      </c>
      <c r="F86" s="6">
        <v>4392</v>
      </c>
      <c r="G86" s="6">
        <v>47848</v>
      </c>
      <c r="H86" s="6">
        <v>21468.855263000001</v>
      </c>
      <c r="I86" s="6">
        <v>13021.313774</v>
      </c>
      <c r="J86" s="6">
        <v>9.6247199999999999</v>
      </c>
      <c r="L86" t="s">
        <v>22</v>
      </c>
      <c r="M86" s="8">
        <v>8</v>
      </c>
      <c r="N86" s="10">
        <f t="shared" si="24"/>
        <v>1.1258276295590421</v>
      </c>
    </row>
    <row r="87" spans="1:14" x14ac:dyDescent="0.2">
      <c r="A87">
        <v>10</v>
      </c>
      <c r="B87" s="6">
        <v>14961924</v>
      </c>
      <c r="C87" s="7">
        <v>9812194.28125</v>
      </c>
      <c r="D87" s="6">
        <v>6303.21875</v>
      </c>
      <c r="E87" s="6">
        <v>817</v>
      </c>
      <c r="F87" s="6">
        <v>3772</v>
      </c>
      <c r="G87" s="6">
        <v>45300</v>
      </c>
      <c r="H87" s="6">
        <v>18313.248469999999</v>
      </c>
      <c r="I87" s="6">
        <v>12006.646849000001</v>
      </c>
      <c r="J87" s="6">
        <v>8.6221449999999997</v>
      </c>
      <c r="L87" t="s">
        <v>43</v>
      </c>
      <c r="M87" s="8">
        <v>8</v>
      </c>
      <c r="N87" s="9">
        <f t="shared" si="24"/>
        <v>0.84874863386012833</v>
      </c>
    </row>
    <row r="88" spans="1:14" x14ac:dyDescent="0.2">
      <c r="A88">
        <v>11</v>
      </c>
      <c r="B88" s="6">
        <v>13969356</v>
      </c>
      <c r="C88" s="7">
        <v>9244538.7692310009</v>
      </c>
      <c r="D88" s="6">
        <v>5833.1076919999996</v>
      </c>
      <c r="E88" s="6">
        <v>810</v>
      </c>
      <c r="F88" s="6">
        <v>3892</v>
      </c>
      <c r="G88" s="6">
        <v>41076</v>
      </c>
      <c r="H88" s="6">
        <v>17246.118519</v>
      </c>
      <c r="I88" s="6">
        <v>11099.542771</v>
      </c>
      <c r="J88" s="6">
        <v>8.5482709999999997</v>
      </c>
      <c r="L88" t="s">
        <v>25</v>
      </c>
      <c r="M88" s="8">
        <v>8</v>
      </c>
      <c r="N88" s="10">
        <f t="shared" si="24"/>
        <v>0.79964678910253351</v>
      </c>
    </row>
    <row r="89" spans="1:14" x14ac:dyDescent="0.2">
      <c r="A89">
        <v>12</v>
      </c>
      <c r="B89" s="6">
        <v>16028340</v>
      </c>
      <c r="C89" s="7">
        <v>10549037.454545001</v>
      </c>
      <c r="D89" s="6">
        <v>6617.5151519999999</v>
      </c>
      <c r="E89" s="6">
        <v>828</v>
      </c>
      <c r="F89" s="6">
        <v>3600</v>
      </c>
      <c r="G89" s="6">
        <v>43016</v>
      </c>
      <c r="H89" s="6">
        <v>19357.898550999998</v>
      </c>
      <c r="I89" s="6">
        <v>11742.701397000001</v>
      </c>
      <c r="J89" s="6">
        <v>8.7382329999999993</v>
      </c>
      <c r="L89" t="s">
        <v>27</v>
      </c>
      <c r="M89" s="8">
        <v>8</v>
      </c>
      <c r="N89" s="10">
        <f t="shared" si="24"/>
        <v>0.91248510490599344</v>
      </c>
    </row>
    <row r="90" spans="1:14" x14ac:dyDescent="0.2">
      <c r="A90">
        <v>13</v>
      </c>
      <c r="B90" s="6">
        <v>17288036</v>
      </c>
      <c r="C90" s="7">
        <v>11544259.529412</v>
      </c>
      <c r="D90" s="6">
        <v>6243.2352940000001</v>
      </c>
      <c r="E90" s="6">
        <v>920</v>
      </c>
      <c r="F90" s="6">
        <v>3896</v>
      </c>
      <c r="G90" s="6">
        <v>43476</v>
      </c>
      <c r="H90" s="6">
        <v>18791.343477999999</v>
      </c>
      <c r="I90" s="6">
        <v>11835.860823000001</v>
      </c>
      <c r="J90" s="6">
        <v>9.7091469999999997</v>
      </c>
      <c r="L90" t="s">
        <v>28</v>
      </c>
      <c r="M90" s="8">
        <v>8</v>
      </c>
      <c r="N90" s="10">
        <f t="shared" si="24"/>
        <v>0.99857118842809833</v>
      </c>
    </row>
    <row r="91" spans="1:14" x14ac:dyDescent="0.2">
      <c r="A91">
        <v>14</v>
      </c>
      <c r="B91" s="6">
        <v>18382836</v>
      </c>
      <c r="C91" s="7">
        <v>12229304.323528999</v>
      </c>
      <c r="D91" s="6">
        <v>6890.8529410000001</v>
      </c>
      <c r="E91" s="6">
        <v>893</v>
      </c>
      <c r="F91" s="6">
        <v>4064</v>
      </c>
      <c r="G91" s="6">
        <v>45500</v>
      </c>
      <c r="H91" s="6">
        <v>20585.482642999999</v>
      </c>
      <c r="I91" s="6">
        <v>12259.274463</v>
      </c>
      <c r="J91" s="6">
        <v>9.4242050000000006</v>
      </c>
      <c r="L91" t="s">
        <v>29</v>
      </c>
      <c r="M91" s="8">
        <v>8</v>
      </c>
      <c r="N91" s="10">
        <f t="shared" si="24"/>
        <v>1.0578271322541237</v>
      </c>
    </row>
    <row r="92" spans="1:14" x14ac:dyDescent="0.2">
      <c r="A92">
        <v>15</v>
      </c>
      <c r="B92" s="6">
        <v>15103304</v>
      </c>
      <c r="C92" s="7">
        <v>10048617.142857</v>
      </c>
      <c r="D92" s="6">
        <v>6530.6031750000002</v>
      </c>
      <c r="E92" s="6">
        <v>774</v>
      </c>
      <c r="F92" s="6">
        <v>4452</v>
      </c>
      <c r="G92" s="6">
        <v>43868</v>
      </c>
      <c r="H92" s="6">
        <v>19513.312661</v>
      </c>
      <c r="I92" s="6">
        <v>11775.241861</v>
      </c>
      <c r="J92" s="6">
        <v>8.1683479999999999</v>
      </c>
      <c r="L92" t="s">
        <v>30</v>
      </c>
      <c r="M92" s="8">
        <v>8</v>
      </c>
      <c r="N92" s="10">
        <f t="shared" si="24"/>
        <v>0.86919906268884495</v>
      </c>
    </row>
    <row r="93" spans="1:14" x14ac:dyDescent="0.2">
      <c r="A93">
        <v>16</v>
      </c>
      <c r="B93" s="6">
        <v>17905140</v>
      </c>
      <c r="C93" s="7">
        <v>11875262.558824001</v>
      </c>
      <c r="D93" s="6">
        <v>6752.382353</v>
      </c>
      <c r="E93" s="6">
        <v>893</v>
      </c>
      <c r="F93" s="6">
        <v>4416</v>
      </c>
      <c r="G93" s="6">
        <v>47796</v>
      </c>
      <c r="H93" s="6">
        <v>20050.548712</v>
      </c>
      <c r="I93" s="6">
        <v>12581.719485</v>
      </c>
      <c r="J93" s="6">
        <v>9.4242050000000006</v>
      </c>
      <c r="L93" t="s">
        <v>31</v>
      </c>
      <c r="M93" s="8">
        <v>8</v>
      </c>
      <c r="N93" s="10">
        <f t="shared" si="24"/>
        <v>1.0272027422848988</v>
      </c>
    </row>
    <row r="94" spans="1:14" x14ac:dyDescent="0.2">
      <c r="A94">
        <v>17</v>
      </c>
      <c r="B94" s="6">
        <v>17988912</v>
      </c>
      <c r="C94" s="7">
        <v>11593822.909091</v>
      </c>
      <c r="D94" s="6">
        <v>7479.636364</v>
      </c>
      <c r="E94" s="6">
        <v>855</v>
      </c>
      <c r="F94" s="6">
        <v>4724</v>
      </c>
      <c r="G94" s="6">
        <v>46720</v>
      </c>
      <c r="H94" s="6">
        <v>21039.663157999999</v>
      </c>
      <c r="I94" s="6">
        <v>12074.03962</v>
      </c>
      <c r="J94" s="6">
        <v>9.0231750000000002</v>
      </c>
      <c r="L94" t="s">
        <v>32</v>
      </c>
      <c r="M94" s="8">
        <v>8</v>
      </c>
      <c r="N94" s="10">
        <f t="shared" si="24"/>
        <v>1.0028583895969976</v>
      </c>
    </row>
    <row r="95" spans="1:14" x14ac:dyDescent="0.2">
      <c r="A95">
        <v>18</v>
      </c>
      <c r="B95" s="6">
        <v>18101232</v>
      </c>
      <c r="C95" s="7">
        <v>11784858.666666999</v>
      </c>
      <c r="D95" s="6">
        <v>7177.69697</v>
      </c>
      <c r="E95" s="6">
        <v>880</v>
      </c>
      <c r="F95" s="6">
        <v>4616</v>
      </c>
      <c r="G95" s="6">
        <v>44548</v>
      </c>
      <c r="H95" s="6">
        <v>20569.581817999999</v>
      </c>
      <c r="I95" s="6">
        <v>12154.918029</v>
      </c>
      <c r="J95" s="6">
        <v>9.2870109999999997</v>
      </c>
      <c r="L95" t="s">
        <v>33</v>
      </c>
      <c r="M95" s="8">
        <v>8</v>
      </c>
      <c r="N95" s="10">
        <f t="shared" si="24"/>
        <v>1.0193828624736607</v>
      </c>
    </row>
    <row r="96" spans="1:14" x14ac:dyDescent="0.2">
      <c r="A96">
        <v>19</v>
      </c>
      <c r="B96" s="6">
        <v>18593780</v>
      </c>
      <c r="C96" s="7">
        <v>12267881.492536999</v>
      </c>
      <c r="D96" s="6">
        <v>7028.7761190000001</v>
      </c>
      <c r="E96" s="6">
        <v>900</v>
      </c>
      <c r="F96" s="6">
        <v>4272</v>
      </c>
      <c r="G96" s="6">
        <v>47964</v>
      </c>
      <c r="H96" s="6">
        <v>20659.755556</v>
      </c>
      <c r="I96" s="6">
        <v>12627.485581999999</v>
      </c>
      <c r="J96" s="6">
        <v>9.4980790000000006</v>
      </c>
      <c r="L96" t="s">
        <v>43</v>
      </c>
      <c r="M96" s="8">
        <v>8</v>
      </c>
      <c r="N96" s="9">
        <f t="shared" si="24"/>
        <v>1.0611640331098575</v>
      </c>
    </row>
    <row r="97" spans="1:15" x14ac:dyDescent="0.2">
      <c r="A97">
        <v>20</v>
      </c>
      <c r="B97" s="6">
        <v>15009632</v>
      </c>
      <c r="C97" s="7">
        <v>10062303.516129</v>
      </c>
      <c r="D97" s="6">
        <v>6350.8709680000002</v>
      </c>
      <c r="E97" s="6">
        <v>779</v>
      </c>
      <c r="F97" s="6">
        <v>3460</v>
      </c>
      <c r="G97" s="6">
        <v>52488</v>
      </c>
      <c r="H97" s="6">
        <v>19267.820282000001</v>
      </c>
      <c r="I97" s="6">
        <v>13496.696895999999</v>
      </c>
      <c r="J97" s="6">
        <v>8.2211149999999993</v>
      </c>
      <c r="L97" t="s">
        <v>43</v>
      </c>
      <c r="M97" s="8">
        <v>4</v>
      </c>
      <c r="N97" s="13">
        <f>AVERAGE(C78,C87,C96)</f>
        <v>11560777.702373333</v>
      </c>
      <c r="O97" s="15"/>
    </row>
    <row r="98" spans="1:15" x14ac:dyDescent="0.2">
      <c r="A98">
        <v>21</v>
      </c>
      <c r="B98" s="6">
        <v>9168516</v>
      </c>
      <c r="C98" s="7">
        <v>6320868.8727270002</v>
      </c>
      <c r="D98" s="6">
        <v>4653.0181819999998</v>
      </c>
      <c r="E98" s="6">
        <v>612</v>
      </c>
      <c r="F98" s="6">
        <v>3032</v>
      </c>
      <c r="G98" s="6">
        <v>43372</v>
      </c>
      <c r="H98" s="6">
        <v>14981.235294</v>
      </c>
      <c r="I98" s="6">
        <v>10710.885969000001</v>
      </c>
      <c r="J98" s="6">
        <v>6.4586940000000004</v>
      </c>
      <c r="L98" t="s">
        <v>43</v>
      </c>
      <c r="M98" s="8">
        <v>2</v>
      </c>
      <c r="O98" s="15"/>
    </row>
    <row r="99" spans="1:15" x14ac:dyDescent="0.2">
      <c r="A99">
        <v>22</v>
      </c>
      <c r="B99" s="6">
        <v>22880560</v>
      </c>
      <c r="C99" s="7">
        <v>16292444.219178</v>
      </c>
      <c r="D99" s="6">
        <v>6111.4246579999999</v>
      </c>
      <c r="E99" s="6">
        <v>1078</v>
      </c>
      <c r="F99" s="6">
        <v>2844</v>
      </c>
      <c r="G99" s="6">
        <v>56152</v>
      </c>
      <c r="H99" s="6">
        <v>21225.009276000001</v>
      </c>
      <c r="I99" s="6">
        <v>15136.571666</v>
      </c>
      <c r="J99" s="6">
        <v>11.376588</v>
      </c>
      <c r="L99" t="s">
        <v>43</v>
      </c>
      <c r="M99" s="8">
        <v>12</v>
      </c>
      <c r="O99" s="15"/>
    </row>
    <row r="101" spans="1:15" x14ac:dyDescent="0.2">
      <c r="A101" t="s">
        <v>40</v>
      </c>
      <c r="F101" s="1" t="s">
        <v>41</v>
      </c>
      <c r="G101" s="1"/>
    </row>
    <row r="102" spans="1:15" x14ac:dyDescent="0.2">
      <c r="A102" t="s">
        <v>49</v>
      </c>
      <c r="B102" t="s">
        <v>2</v>
      </c>
      <c r="C102" s="5" t="s">
        <v>3</v>
      </c>
      <c r="D102" t="s">
        <v>4</v>
      </c>
      <c r="E102" t="s">
        <v>5</v>
      </c>
      <c r="F102" t="s">
        <v>6</v>
      </c>
      <c r="G102" t="s">
        <v>7</v>
      </c>
      <c r="H102" t="s">
        <v>8</v>
      </c>
      <c r="I102" t="s">
        <v>9</v>
      </c>
      <c r="J102" t="s">
        <v>10</v>
      </c>
      <c r="L102" t="s">
        <v>11</v>
      </c>
      <c r="M102" t="s">
        <v>42</v>
      </c>
    </row>
    <row r="103" spans="1:15" x14ac:dyDescent="0.2">
      <c r="A103">
        <v>1</v>
      </c>
      <c r="B103" s="6">
        <v>9487696</v>
      </c>
      <c r="C103" s="7">
        <v>6631759.75</v>
      </c>
      <c r="D103" s="6">
        <v>3733.25</v>
      </c>
      <c r="E103" s="6">
        <v>765</v>
      </c>
      <c r="F103" s="6">
        <v>1500</v>
      </c>
      <c r="G103" s="6">
        <v>44128</v>
      </c>
      <c r="H103" s="6">
        <v>12402.216993</v>
      </c>
      <c r="I103" s="6">
        <v>11174.631966000001</v>
      </c>
      <c r="J103" s="6">
        <v>8.0733669999999993</v>
      </c>
      <c r="L103" t="s">
        <v>43</v>
      </c>
      <c r="M103" s="8">
        <v>8</v>
      </c>
      <c r="N103" s="9">
        <f>C103/$N$122</f>
        <v>1.0833902473716868</v>
      </c>
    </row>
    <row r="104" spans="1:15" x14ac:dyDescent="0.2">
      <c r="A104">
        <v>2</v>
      </c>
      <c r="B104" s="6">
        <v>7953304</v>
      </c>
      <c r="C104" s="7">
        <v>5221799.78125</v>
      </c>
      <c r="D104" s="6">
        <v>3570.59375</v>
      </c>
      <c r="E104" s="6">
        <v>765</v>
      </c>
      <c r="F104" s="6">
        <v>2012</v>
      </c>
      <c r="G104" s="6">
        <v>38628</v>
      </c>
      <c r="H104" s="6">
        <v>10396.475817</v>
      </c>
      <c r="I104" s="6">
        <v>9444.1010590000005</v>
      </c>
      <c r="J104" s="6">
        <v>8.0733669999999993</v>
      </c>
      <c r="L104" t="s">
        <v>15</v>
      </c>
      <c r="M104" s="8">
        <v>8</v>
      </c>
      <c r="N104" s="10">
        <f t="shared" ref="N104:N121" si="25">C104/$N$122</f>
        <v>0.85305366448684405</v>
      </c>
    </row>
    <row r="105" spans="1:15" x14ac:dyDescent="0.2">
      <c r="A105">
        <v>3</v>
      </c>
      <c r="B105" s="6">
        <v>11482908</v>
      </c>
      <c r="C105" s="7">
        <v>7713199.6363639999</v>
      </c>
      <c r="D105" s="6">
        <v>4552.7878790000004</v>
      </c>
      <c r="E105" s="6">
        <v>828</v>
      </c>
      <c r="F105" s="6">
        <v>2772</v>
      </c>
      <c r="G105" s="6">
        <v>48120</v>
      </c>
      <c r="H105" s="6">
        <v>13868.246376999999</v>
      </c>
      <c r="I105" s="6">
        <v>12433.043068000001</v>
      </c>
      <c r="J105" s="6">
        <v>8.7382329999999993</v>
      </c>
      <c r="L105" t="s">
        <v>16</v>
      </c>
      <c r="M105" s="8">
        <v>8</v>
      </c>
      <c r="N105" s="10">
        <f t="shared" si="25"/>
        <v>1.2600585028834312</v>
      </c>
    </row>
    <row r="106" spans="1:15" x14ac:dyDescent="0.2">
      <c r="A106">
        <v>4</v>
      </c>
      <c r="B106" s="6">
        <v>11429660</v>
      </c>
      <c r="C106" s="7">
        <v>8185057.7846149998</v>
      </c>
      <c r="D106" s="6">
        <v>4149.1076919999996</v>
      </c>
      <c r="E106" s="6">
        <v>782</v>
      </c>
      <c r="F106" s="6">
        <v>2788</v>
      </c>
      <c r="G106" s="6">
        <v>48400</v>
      </c>
      <c r="H106" s="6">
        <v>14615.933504000001</v>
      </c>
      <c r="I106" s="6">
        <v>13136.391947</v>
      </c>
      <c r="J106" s="6">
        <v>8.2527749999999997</v>
      </c>
      <c r="L106" t="s">
        <v>17</v>
      </c>
      <c r="M106" s="8">
        <v>8</v>
      </c>
      <c r="N106" s="10">
        <f t="shared" si="25"/>
        <v>1.3371430981084009</v>
      </c>
    </row>
    <row r="107" spans="1:15" x14ac:dyDescent="0.2">
      <c r="A107">
        <v>5</v>
      </c>
      <c r="B107" s="6">
        <v>12513140</v>
      </c>
      <c r="C107" s="7">
        <v>8781555.6470589992</v>
      </c>
      <c r="D107" s="6">
        <v>4178.7058820000002</v>
      </c>
      <c r="E107" s="6">
        <v>893</v>
      </c>
      <c r="F107" s="6">
        <v>2488</v>
      </c>
      <c r="G107" s="6">
        <v>50312</v>
      </c>
      <c r="H107" s="6">
        <v>14012.474803999999</v>
      </c>
      <c r="I107" s="6">
        <v>13251.423089</v>
      </c>
      <c r="J107" s="6">
        <v>9.4242050000000006</v>
      </c>
      <c r="L107" t="s">
        <v>18</v>
      </c>
      <c r="M107" s="8">
        <v>8</v>
      </c>
      <c r="N107" s="10">
        <f t="shared" si="25"/>
        <v>1.4345893252202753</v>
      </c>
    </row>
    <row r="108" spans="1:15" x14ac:dyDescent="0.2">
      <c r="A108">
        <v>6</v>
      </c>
      <c r="B108" s="6">
        <v>12035852</v>
      </c>
      <c r="C108" s="7">
        <v>8506412</v>
      </c>
      <c r="D108" s="6">
        <v>4128</v>
      </c>
      <c r="E108" s="6">
        <v>855</v>
      </c>
      <c r="F108" s="6">
        <v>2612</v>
      </c>
      <c r="G108" s="6">
        <v>49136</v>
      </c>
      <c r="H108" s="6">
        <v>14077.019883000001</v>
      </c>
      <c r="I108" s="6">
        <v>13030.662112</v>
      </c>
      <c r="J108" s="6">
        <v>9.0231750000000002</v>
      </c>
      <c r="L108" t="s">
        <v>19</v>
      </c>
      <c r="M108" s="8">
        <v>8</v>
      </c>
      <c r="N108" s="10">
        <f t="shared" si="25"/>
        <v>1.3896407813816665</v>
      </c>
    </row>
    <row r="109" spans="1:15" x14ac:dyDescent="0.2">
      <c r="A109">
        <v>7</v>
      </c>
      <c r="B109" s="6">
        <v>12587700</v>
      </c>
      <c r="C109" s="7">
        <v>8751980.5970150009</v>
      </c>
      <c r="D109" s="6">
        <v>4261.9104479999996</v>
      </c>
      <c r="E109" s="6">
        <v>900</v>
      </c>
      <c r="F109" s="6">
        <v>2184</v>
      </c>
      <c r="G109" s="6">
        <v>47996</v>
      </c>
      <c r="H109" s="6">
        <v>13986.333333</v>
      </c>
      <c r="I109" s="6">
        <v>12710.820846000001</v>
      </c>
      <c r="J109" s="6">
        <v>9.4980790000000006</v>
      </c>
      <c r="L109" t="s">
        <v>20</v>
      </c>
      <c r="M109" s="8">
        <v>8</v>
      </c>
      <c r="N109" s="10">
        <f t="shared" si="25"/>
        <v>1.4297578292084969</v>
      </c>
    </row>
    <row r="110" spans="1:15" x14ac:dyDescent="0.2">
      <c r="A110">
        <v>8</v>
      </c>
      <c r="B110" s="6">
        <v>10250468</v>
      </c>
      <c r="C110" s="7">
        <v>6848765.1343280002</v>
      </c>
      <c r="D110" s="6">
        <v>4020.925373</v>
      </c>
      <c r="E110" s="6">
        <v>846</v>
      </c>
      <c r="F110" s="6">
        <v>2556</v>
      </c>
      <c r="G110" s="6">
        <v>38696</v>
      </c>
      <c r="H110" s="6">
        <v>12116.392435</v>
      </c>
      <c r="I110" s="6">
        <v>10230.123392</v>
      </c>
      <c r="J110" s="6">
        <v>8.9281939999999995</v>
      </c>
      <c r="L110" t="s">
        <v>21</v>
      </c>
      <c r="M110" s="8">
        <v>8</v>
      </c>
      <c r="N110" s="10">
        <f t="shared" si="25"/>
        <v>1.1188410969004412</v>
      </c>
    </row>
    <row r="111" spans="1:15" x14ac:dyDescent="0.2">
      <c r="A111">
        <v>9</v>
      </c>
      <c r="B111" s="6">
        <v>12442336</v>
      </c>
      <c r="C111" s="7">
        <v>8172017.6615380002</v>
      </c>
      <c r="D111" s="6">
        <v>4841.6307690000003</v>
      </c>
      <c r="E111" s="6">
        <v>882</v>
      </c>
      <c r="F111" s="6">
        <v>2412</v>
      </c>
      <c r="G111" s="6">
        <v>44892</v>
      </c>
      <c r="H111" s="6">
        <v>14106.956915999999</v>
      </c>
      <c r="I111" s="6">
        <v>11605.189617</v>
      </c>
      <c r="J111" s="6">
        <v>9.3081169999999993</v>
      </c>
      <c r="L111" t="s">
        <v>22</v>
      </c>
      <c r="M111" s="8">
        <v>8</v>
      </c>
      <c r="N111" s="10">
        <f t="shared" si="25"/>
        <v>1.3350128125282956</v>
      </c>
    </row>
    <row r="112" spans="1:15" x14ac:dyDescent="0.2">
      <c r="A112">
        <v>10</v>
      </c>
      <c r="B112" s="6">
        <v>7857460</v>
      </c>
      <c r="C112" s="7">
        <v>4469661.1428570002</v>
      </c>
      <c r="D112" s="6">
        <v>4529.1428569999998</v>
      </c>
      <c r="E112" s="6">
        <v>748</v>
      </c>
      <c r="F112" s="6">
        <v>2492</v>
      </c>
      <c r="G112" s="6">
        <v>40524</v>
      </c>
      <c r="H112" s="6">
        <v>10504.625668000001</v>
      </c>
      <c r="I112" s="6">
        <v>8447.3638819999996</v>
      </c>
      <c r="J112" s="6">
        <v>7.8939589999999997</v>
      </c>
      <c r="L112" t="s">
        <v>43</v>
      </c>
      <c r="M112" s="8">
        <v>8</v>
      </c>
      <c r="N112" s="18">
        <f t="shared" si="25"/>
        <v>0.73018135061775447</v>
      </c>
    </row>
    <row r="113" spans="1:15" x14ac:dyDescent="0.2">
      <c r="A113">
        <v>11</v>
      </c>
      <c r="B113" s="6">
        <v>9103816</v>
      </c>
      <c r="C113" s="7">
        <v>5750064.7272730004</v>
      </c>
      <c r="D113" s="6">
        <v>4050.424242</v>
      </c>
      <c r="E113" s="6">
        <v>828</v>
      </c>
      <c r="F113" s="6">
        <v>2436</v>
      </c>
      <c r="G113" s="6">
        <v>34392</v>
      </c>
      <c r="H113" s="6">
        <v>10994.94686</v>
      </c>
      <c r="I113" s="6">
        <v>8350.4979590000003</v>
      </c>
      <c r="J113" s="6">
        <v>8.7382329999999993</v>
      </c>
      <c r="L113" t="s">
        <v>25</v>
      </c>
      <c r="M113" s="8">
        <v>8</v>
      </c>
      <c r="N113" s="10">
        <f t="shared" si="25"/>
        <v>0.93935309512433807</v>
      </c>
    </row>
    <row r="114" spans="1:15" x14ac:dyDescent="0.2">
      <c r="A114">
        <v>12</v>
      </c>
      <c r="B114" s="6">
        <v>9766232</v>
      </c>
      <c r="C114" s="7">
        <v>6689997.21875</v>
      </c>
      <c r="D114" s="6">
        <v>3765.28125</v>
      </c>
      <c r="E114" s="6">
        <v>817</v>
      </c>
      <c r="F114" s="6">
        <v>1860</v>
      </c>
      <c r="G114" s="6">
        <v>37704</v>
      </c>
      <c r="H114" s="6">
        <v>11953.772338000001</v>
      </c>
      <c r="I114" s="6">
        <v>9718.4893269999993</v>
      </c>
      <c r="J114" s="6">
        <v>8.6221449999999997</v>
      </c>
      <c r="L114" t="s">
        <v>27</v>
      </c>
      <c r="M114" s="8">
        <v>8</v>
      </c>
      <c r="N114" s="10">
        <f t="shared" si="25"/>
        <v>1.0929041483653654</v>
      </c>
    </row>
    <row r="115" spans="1:15" x14ac:dyDescent="0.2">
      <c r="A115">
        <v>13</v>
      </c>
      <c r="B115" s="6">
        <v>9929532</v>
      </c>
      <c r="C115" s="7">
        <v>6837383.6923080003</v>
      </c>
      <c r="D115" s="6">
        <v>3954.1538460000002</v>
      </c>
      <c r="E115" s="6">
        <v>782</v>
      </c>
      <c r="F115" s="6">
        <v>2528</v>
      </c>
      <c r="G115" s="6">
        <v>37364</v>
      </c>
      <c r="H115" s="6">
        <v>12697.611252999999</v>
      </c>
      <c r="I115" s="6">
        <v>9920.4083780000001</v>
      </c>
      <c r="J115" s="6">
        <v>8.2527749999999997</v>
      </c>
      <c r="L115" t="s">
        <v>28</v>
      </c>
      <c r="M115" s="8">
        <v>8</v>
      </c>
      <c r="N115" s="10">
        <f t="shared" si="25"/>
        <v>1.1169817799543629</v>
      </c>
    </row>
    <row r="116" spans="1:15" x14ac:dyDescent="0.2">
      <c r="A116">
        <v>14</v>
      </c>
      <c r="B116" s="6">
        <v>9914184</v>
      </c>
      <c r="C116" s="7">
        <v>6794886.461538</v>
      </c>
      <c r="D116" s="6">
        <v>3850.9846149999998</v>
      </c>
      <c r="E116" s="6">
        <v>810</v>
      </c>
      <c r="F116" s="6">
        <v>1636</v>
      </c>
      <c r="G116" s="6">
        <v>37884</v>
      </c>
      <c r="H116" s="6">
        <v>12239.733333</v>
      </c>
      <c r="I116" s="6">
        <v>9896.6878849999994</v>
      </c>
      <c r="J116" s="6">
        <v>8.5482709999999997</v>
      </c>
      <c r="L116" t="s">
        <v>29</v>
      </c>
      <c r="M116" s="8">
        <v>8</v>
      </c>
      <c r="N116" s="10">
        <f t="shared" si="25"/>
        <v>1.110039265886883</v>
      </c>
    </row>
    <row r="117" spans="1:15" x14ac:dyDescent="0.2">
      <c r="A117">
        <v>15</v>
      </c>
      <c r="B117" s="6">
        <v>8656880</v>
      </c>
      <c r="C117" s="7">
        <v>5984974.0625</v>
      </c>
      <c r="D117" s="6">
        <v>3492.6875</v>
      </c>
      <c r="E117" s="6">
        <v>765</v>
      </c>
      <c r="F117" s="6">
        <v>2164</v>
      </c>
      <c r="G117" s="6">
        <v>35976</v>
      </c>
      <c r="H117" s="6">
        <v>11316.183007</v>
      </c>
      <c r="I117" s="6">
        <v>9044.2475340000001</v>
      </c>
      <c r="J117" s="6">
        <v>8.0733669999999993</v>
      </c>
      <c r="L117" t="s">
        <v>30</v>
      </c>
      <c r="M117" s="8">
        <v>8</v>
      </c>
      <c r="N117" s="10">
        <f t="shared" si="25"/>
        <v>0.97772880419635289</v>
      </c>
    </row>
    <row r="118" spans="1:15" x14ac:dyDescent="0.2">
      <c r="A118">
        <v>16</v>
      </c>
      <c r="B118" s="6">
        <v>9151572</v>
      </c>
      <c r="C118" s="7">
        <v>6226348.3636360001</v>
      </c>
      <c r="D118" s="6">
        <v>3532.878788</v>
      </c>
      <c r="E118" s="6">
        <v>828</v>
      </c>
      <c r="F118" s="6">
        <v>2204</v>
      </c>
      <c r="G118" s="6">
        <v>34956</v>
      </c>
      <c r="H118" s="6">
        <v>11052.623188</v>
      </c>
      <c r="I118" s="6">
        <v>8837.4006809999992</v>
      </c>
      <c r="J118" s="6">
        <v>8.7382329999999993</v>
      </c>
      <c r="L118" t="s">
        <v>31</v>
      </c>
      <c r="M118" s="8">
        <v>8</v>
      </c>
      <c r="N118" s="10">
        <f t="shared" si="25"/>
        <v>1.0171606554205923</v>
      </c>
    </row>
    <row r="119" spans="1:15" x14ac:dyDescent="0.2">
      <c r="A119">
        <v>17</v>
      </c>
      <c r="B119" s="6">
        <v>9462780</v>
      </c>
      <c r="C119" s="7">
        <v>6469478.4375</v>
      </c>
      <c r="D119" s="6">
        <v>3912.8125</v>
      </c>
      <c r="E119" s="6">
        <v>765</v>
      </c>
      <c r="F119" s="6">
        <v>2044</v>
      </c>
      <c r="G119" s="6">
        <v>37888</v>
      </c>
      <c r="H119" s="6">
        <v>12369.647059000001</v>
      </c>
      <c r="I119" s="6">
        <v>9730.3479289999996</v>
      </c>
      <c r="J119" s="6">
        <v>8.0733669999999993</v>
      </c>
      <c r="L119" t="s">
        <v>32</v>
      </c>
      <c r="M119" s="8">
        <v>8</v>
      </c>
      <c r="N119" s="10">
        <f t="shared" si="25"/>
        <v>1.0568793365545124</v>
      </c>
    </row>
    <row r="120" spans="1:15" x14ac:dyDescent="0.2">
      <c r="A120">
        <v>18</v>
      </c>
      <c r="B120" s="6">
        <v>9469468</v>
      </c>
      <c r="C120" s="7">
        <v>6693012.3076919997</v>
      </c>
      <c r="D120" s="6">
        <v>3427.7230770000001</v>
      </c>
      <c r="E120" s="6">
        <v>810</v>
      </c>
      <c r="F120" s="6">
        <v>1716</v>
      </c>
      <c r="G120" s="6">
        <v>38148</v>
      </c>
      <c r="H120" s="6">
        <v>11690.701235</v>
      </c>
      <c r="I120" s="6">
        <v>9747.0895660000006</v>
      </c>
      <c r="J120" s="6">
        <v>8.5482709999999997</v>
      </c>
      <c r="L120" t="s">
        <v>33</v>
      </c>
      <c r="M120" s="8">
        <v>8</v>
      </c>
      <c r="N120" s="10">
        <f t="shared" si="25"/>
        <v>1.0933967051041287</v>
      </c>
    </row>
    <row r="121" spans="1:15" x14ac:dyDescent="0.2">
      <c r="A121">
        <v>19</v>
      </c>
      <c r="B121" s="6">
        <v>7883816</v>
      </c>
      <c r="C121" s="7">
        <v>5610845.8412699997</v>
      </c>
      <c r="D121" s="6">
        <v>3038.7301590000002</v>
      </c>
      <c r="E121" s="6">
        <v>748</v>
      </c>
      <c r="F121" s="6">
        <v>1576</v>
      </c>
      <c r="G121" s="6">
        <v>35728</v>
      </c>
      <c r="H121" s="6">
        <v>10539.860962999999</v>
      </c>
      <c r="I121" s="6">
        <v>8767.7066009999999</v>
      </c>
      <c r="J121" s="6">
        <v>7.8939589999999997</v>
      </c>
      <c r="L121" t="s">
        <v>43</v>
      </c>
      <c r="M121" s="8">
        <v>8</v>
      </c>
      <c r="N121" s="9">
        <f t="shared" si="25"/>
        <v>0.91660975262831323</v>
      </c>
    </row>
    <row r="122" spans="1:15" x14ac:dyDescent="0.2">
      <c r="A122">
        <v>20</v>
      </c>
      <c r="B122" s="6">
        <v>5062304</v>
      </c>
      <c r="C122" s="7">
        <v>3697105.1428570002</v>
      </c>
      <c r="D122" s="6">
        <v>2245.3928569999998</v>
      </c>
      <c r="E122" s="6">
        <v>608</v>
      </c>
      <c r="F122" s="6">
        <v>1284</v>
      </c>
      <c r="G122" s="6">
        <v>30128</v>
      </c>
      <c r="H122" s="6">
        <v>8326.1578950000003</v>
      </c>
      <c r="I122" s="6">
        <v>7205.9785540000003</v>
      </c>
      <c r="J122" s="6">
        <v>6.41648</v>
      </c>
      <c r="L122" t="s">
        <v>43</v>
      </c>
      <c r="M122" s="8">
        <v>4</v>
      </c>
      <c r="N122" s="13">
        <f>AVERAGE(C103,C121)</f>
        <v>6121302.7956349999</v>
      </c>
      <c r="O122" s="15"/>
    </row>
    <row r="123" spans="1:15" x14ac:dyDescent="0.2">
      <c r="A123">
        <v>21</v>
      </c>
      <c r="B123" s="6">
        <v>2855928</v>
      </c>
      <c r="C123" s="7">
        <v>1756792</v>
      </c>
      <c r="D123" s="6">
        <v>1908.2222220000001</v>
      </c>
      <c r="E123" s="6">
        <v>576</v>
      </c>
      <c r="F123" s="6">
        <v>576</v>
      </c>
      <c r="G123" s="6">
        <v>19408</v>
      </c>
      <c r="H123" s="6">
        <v>4958.2083329999996</v>
      </c>
      <c r="I123" s="6">
        <v>4177.5159970000004</v>
      </c>
      <c r="J123" s="6">
        <v>6.0787709999999997</v>
      </c>
      <c r="L123" t="s">
        <v>43</v>
      </c>
      <c r="M123" s="8">
        <v>2</v>
      </c>
      <c r="O123" s="15"/>
    </row>
    <row r="124" spans="1:15" x14ac:dyDescent="0.2">
      <c r="A124">
        <v>22</v>
      </c>
      <c r="B124" s="6">
        <v>11813084</v>
      </c>
      <c r="C124" s="7">
        <v>8093075.6521739997</v>
      </c>
      <c r="D124" s="6">
        <v>4078.9565219999999</v>
      </c>
      <c r="E124" s="6">
        <v>912</v>
      </c>
      <c r="F124" s="6">
        <v>1048</v>
      </c>
      <c r="G124" s="6">
        <v>41148</v>
      </c>
      <c r="H124" s="6">
        <v>12952.942982</v>
      </c>
      <c r="I124" s="6">
        <v>10063.558628999999</v>
      </c>
      <c r="J124" s="6">
        <v>9.6247199999999999</v>
      </c>
      <c r="L124" t="s">
        <v>43</v>
      </c>
      <c r="M124" s="8">
        <v>12</v>
      </c>
      <c r="O124" s="15"/>
    </row>
  </sheetData>
  <mergeCells count="15">
    <mergeCell ref="F51:G51"/>
    <mergeCell ref="F76:G76"/>
    <mergeCell ref="F101:G101"/>
    <mergeCell ref="AT1:AV1"/>
    <mergeCell ref="F26:G26"/>
    <mergeCell ref="X16:Z16"/>
    <mergeCell ref="AC16:AE16"/>
    <mergeCell ref="AL16:AN16"/>
    <mergeCell ref="AP16:AR16"/>
    <mergeCell ref="F1:G1"/>
    <mergeCell ref="X1:Z1"/>
    <mergeCell ref="AC1:AE1"/>
    <mergeCell ref="AH1:AJ1"/>
    <mergeCell ref="AL1:AN1"/>
    <mergeCell ref="AP1:AR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200615 OXPHOS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Stocks</dc:creator>
  <cp:lastModifiedBy>Ben Stocks</cp:lastModifiedBy>
  <dcterms:created xsi:type="dcterms:W3CDTF">2021-11-03T15:18:30Z</dcterms:created>
  <dcterms:modified xsi:type="dcterms:W3CDTF">2021-11-03T15:27:08Z</dcterms:modified>
</cp:coreProperties>
</file>