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cj345/Documents/CBMR/ACE/Source data/"/>
    </mc:Choice>
  </mc:AlternateContent>
  <xr:revisionPtr revIDLastSave="0" documentId="13_ncr:1_{8980E0AA-813F-2649-B665-F33807199B02}" xr6:coauthVersionLast="36" xr6:coauthVersionMax="36" xr10:uidLastSave="{00000000-0000-0000-0000-000000000000}"/>
  <bookViews>
    <workbookView xWindow="0" yWindow="0" windowWidth="33600" windowHeight="21000" xr2:uid="{BAFD575A-251F-144D-9C4D-02E1C4D8145D}"/>
  </bookViews>
  <sheets>
    <sheet name="MYLK2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N21" i="1" s="1"/>
  <c r="N15" i="1"/>
  <c r="Y8" i="1" s="1"/>
  <c r="N14" i="1"/>
  <c r="Z7" i="1" s="1"/>
  <c r="N13" i="1"/>
  <c r="Y7" i="1" s="1"/>
  <c r="AD12" i="1"/>
  <c r="AD11" i="1"/>
  <c r="N11" i="1"/>
  <c r="AD10" i="1"/>
  <c r="N10" i="1"/>
  <c r="AD9" i="1"/>
  <c r="AD8" i="1"/>
  <c r="N8" i="1"/>
  <c r="Y5" i="1" s="1"/>
  <c r="AD7" i="1"/>
  <c r="N7" i="1"/>
  <c r="AD6" i="1"/>
  <c r="Z6" i="1"/>
  <c r="AA6" i="1" s="1"/>
  <c r="Y6" i="1"/>
  <c r="N6" i="1"/>
  <c r="AD5" i="1"/>
  <c r="N5" i="1"/>
  <c r="Z3" i="1" s="1"/>
  <c r="AD4" i="1"/>
  <c r="AA4" i="1"/>
  <c r="Z4" i="1"/>
  <c r="Y4" i="1"/>
  <c r="AD3" i="1"/>
  <c r="N3" i="1"/>
  <c r="AF2" i="1"/>
  <c r="AE2" i="1"/>
  <c r="Y1" i="1"/>
  <c r="AA7" i="1" l="1"/>
  <c r="N12" i="1"/>
  <c r="N16" i="1"/>
  <c r="Z8" i="1" s="1"/>
  <c r="N17" i="1"/>
  <c r="Y9" i="1" s="1"/>
  <c r="N18" i="1"/>
  <c r="Z9" i="1" s="1"/>
  <c r="N19" i="1"/>
  <c r="Y10" i="1" s="1"/>
  <c r="N9" i="1"/>
  <c r="Z5" i="1" s="1"/>
  <c r="N4" i="1"/>
  <c r="Y3" i="1" s="1"/>
  <c r="N20" i="1"/>
  <c r="Z10" i="1" s="1"/>
  <c r="AA10" i="1" l="1"/>
  <c r="Y11" i="1"/>
  <c r="Y12" i="1"/>
  <c r="Z13" i="1"/>
  <c r="AF5" i="1"/>
  <c r="AA5" i="1"/>
  <c r="AA3" i="1"/>
  <c r="AA9" i="1"/>
  <c r="AF9" i="1"/>
  <c r="Z12" i="1"/>
  <c r="AA8" i="1"/>
  <c r="Z11" i="1"/>
  <c r="AE4" i="1" l="1"/>
  <c r="AF6" i="1"/>
  <c r="AF4" i="1"/>
  <c r="AE5" i="1"/>
  <c r="AE8" i="1"/>
  <c r="AF3" i="1"/>
  <c r="AE6" i="1"/>
  <c r="AF7" i="1"/>
  <c r="AE7" i="1"/>
  <c r="AA12" i="1"/>
  <c r="AA11" i="1"/>
  <c r="AE3" i="1"/>
  <c r="AF8" i="1"/>
  <c r="AE10" i="1"/>
  <c r="AE9" i="1"/>
  <c r="AF10" i="1"/>
  <c r="AE12" i="1" l="1"/>
  <c r="AF13" i="1"/>
  <c r="AE11" i="1"/>
  <c r="AF12" i="1"/>
  <c r="AF11" i="1"/>
</calcChain>
</file>

<file path=xl/sharedStrings.xml><?xml version="1.0" encoding="utf-8"?>
<sst xmlns="http://schemas.openxmlformats.org/spreadsheetml/2006/main" count="45" uniqueCount="38">
  <si>
    <t>200915 ACE_C MYLK2 #389 25secQ</t>
  </si>
  <si>
    <t>MYLK2</t>
  </si>
  <si>
    <t>MYLK2 (relative to mean Pre)</t>
  </si>
  <si>
    <t>Lane</t>
  </si>
  <si>
    <t>Volume (Int)</t>
  </si>
  <si>
    <t>Adj. Vol. (Int)</t>
  </si>
  <si>
    <t>Mean Bkgd. (Int)</t>
  </si>
  <si>
    <t># of Pixels</t>
  </si>
  <si>
    <t>Min. Value (Int)</t>
  </si>
  <si>
    <t>Max. Value (Int)</t>
  </si>
  <si>
    <t>Mean Value (Int)</t>
  </si>
  <si>
    <t>Std. Dev.</t>
  </si>
  <si>
    <t>Area (mm2)</t>
  </si>
  <si>
    <t>Sample</t>
  </si>
  <si>
    <t>Input (uL)</t>
  </si>
  <si>
    <t>PRE</t>
  </si>
  <si>
    <t>POST</t>
  </si>
  <si>
    <t>RATIO</t>
  </si>
  <si>
    <t>Ctrl</t>
  </si>
  <si>
    <t>1.A</t>
  </si>
  <si>
    <t>1.B</t>
  </si>
  <si>
    <t>2.A</t>
  </si>
  <si>
    <t>2.B</t>
  </si>
  <si>
    <t>3.A</t>
  </si>
  <si>
    <t>3.B</t>
  </si>
  <si>
    <t>4.A</t>
  </si>
  <si>
    <t>4.B</t>
  </si>
  <si>
    <t>Mean</t>
  </si>
  <si>
    <t>SD</t>
  </si>
  <si>
    <t>5.A</t>
  </si>
  <si>
    <t>TTEST</t>
  </si>
  <si>
    <t>5.B</t>
  </si>
  <si>
    <t>6.A</t>
  </si>
  <si>
    <t>6.B</t>
  </si>
  <si>
    <t>7.A</t>
  </si>
  <si>
    <t>7.B</t>
  </si>
  <si>
    <t>8.A</t>
  </si>
  <si>
    <t>8.B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</si>
</sst>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3" fontId="0" fillId="0" borderId="0" xfId="0" applyNumberFormat="1"/>
    <xf numFmtId="3" fontId="0" fillId="3" borderId="0" xfId="0" applyNumberFormat="1" applyFill="1"/>
    <xf numFmtId="3" fontId="0" fillId="0" borderId="0" xfId="0" applyNumberFormat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2" fontId="1" fillId="0" borderId="0" xfId="0" applyNumberFormat="1" applyFont="1" applyAlignment="1">
      <alignment horizontal="center"/>
    </xf>
    <xf numFmtId="164" fontId="0" fillId="4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3" fontId="0" fillId="5" borderId="0" xfId="0" applyNumberFormat="1" applyFill="1" applyAlignment="1">
      <alignment horizontal="center"/>
    </xf>
    <xf numFmtId="164" fontId="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MYLK2</a:t>
            </a:r>
          </a:p>
        </c:rich>
      </c:tx>
      <c:layout>
        <c:manualLayout>
          <c:xMode val="edge"/>
          <c:yMode val="edge"/>
          <c:x val="0.44047900262467188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9222659667541556E-2"/>
                  <c:y val="0.343214494021580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</c:trendlineLbl>
          </c:trendline>
          <c:xVal>
            <c:numRef>
              <c:f>MYLK2!$M$21:$M$25</c:f>
              <c:numCache>
                <c:formatCode>#,##0</c:formatCode>
                <c:ptCount val="5"/>
                <c:pt idx="0">
                  <c:v>20</c:v>
                </c:pt>
                <c:pt idx="1">
                  <c:v>5</c:v>
                </c:pt>
                <c:pt idx="3">
                  <c:v>10</c:v>
                </c:pt>
                <c:pt idx="4">
                  <c:v>25</c:v>
                </c:pt>
              </c:numCache>
            </c:numRef>
          </c:xVal>
          <c:yVal>
            <c:numRef>
              <c:f>MYLK2!$C$21:$C$25</c:f>
              <c:numCache>
                <c:formatCode>#,##0</c:formatCode>
                <c:ptCount val="5"/>
                <c:pt idx="0">
                  <c:v>7766416</c:v>
                </c:pt>
                <c:pt idx="1">
                  <c:v>5923750.3870970001</c:v>
                </c:pt>
                <c:pt idx="2">
                  <c:v>8103664.6769230003</c:v>
                </c:pt>
                <c:pt idx="3">
                  <c:v>5545435.3442620002</c:v>
                </c:pt>
                <c:pt idx="4">
                  <c:v>11150550.08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17-6D43-A3C5-DBB08ACE9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437256"/>
        <c:axId val="383439552"/>
      </c:scatterChart>
      <c:valAx>
        <c:axId val="383437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Input (uL)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9552"/>
        <c:crosses val="autoZero"/>
        <c:crossBetween val="midCat"/>
      </c:valAx>
      <c:valAx>
        <c:axId val="383439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Intansity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7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1</xdr:row>
      <xdr:rowOff>171450</xdr:rowOff>
    </xdr:from>
    <xdr:to>
      <xdr:col>21</xdr:col>
      <xdr:colOff>457200</xdr:colOff>
      <xdr:row>16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1086B1-8594-9F40-9581-588D5684A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rf/2s4xw3d971x6jl0k086q2cg096yg61/T/com.microsoft.Outlook/Outlook%20Temp/210831%20ACE%20WB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15 OXPHOS"/>
      <sheetName val="200909 Sly1+THUMPD1+TDP43"/>
      <sheetName val="200915 IGFBP7+MYLK2"/>
      <sheetName val="200915 IGFBP7 Q2+3"/>
      <sheetName val="200916 MFN2+TNNT3+NAMPT"/>
      <sheetName val="200916 TNNT3 3s vs. 6s"/>
      <sheetName val="200924 SIRT-3+SIRT-5"/>
      <sheetName val="201001 SIRT-1+Coomassie"/>
      <sheetName val="201001 Coomassie2Gray+201008 CM"/>
      <sheetName val="210811 ReincubationA-C"/>
      <sheetName val="210811 ReincubationD-E"/>
      <sheetName val="210816 StainFree+Pan-acetyl"/>
      <sheetName val="210823 StainFree"/>
      <sheetName val="210823 GCN5L1+SOD K68"/>
      <sheetName val="210823 GCN5L1+SOD K122"/>
      <sheetName val="210823 SOD K122Q1+2"/>
    </sheetNames>
    <sheetDataSet>
      <sheetData sheetId="0"/>
      <sheetData sheetId="1"/>
      <sheetData sheetId="2">
        <row r="21">
          <cell r="C21">
            <v>7766416</v>
          </cell>
          <cell r="M21">
            <v>20</v>
          </cell>
        </row>
        <row r="22">
          <cell r="C22">
            <v>5923750.3870970001</v>
          </cell>
          <cell r="M22">
            <v>5</v>
          </cell>
        </row>
        <row r="23">
          <cell r="C23">
            <v>8103664.6769230003</v>
          </cell>
        </row>
        <row r="24">
          <cell r="C24">
            <v>5545435.3442620002</v>
          </cell>
          <cell r="M24">
            <v>10</v>
          </cell>
        </row>
        <row r="25">
          <cell r="C25">
            <v>11150550.08</v>
          </cell>
          <cell r="M25">
            <v>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109F3-F5FB-E643-8135-E3EE5874A9F7}">
  <dimension ref="A1:AF25"/>
  <sheetViews>
    <sheetView tabSelected="1" workbookViewId="0">
      <selection activeCell="C40" sqref="C40"/>
    </sheetView>
  </sheetViews>
  <sheetFormatPr baseColWidth="10" defaultColWidth="8.6640625" defaultRowHeight="15" x14ac:dyDescent="0.2"/>
  <cols>
    <col min="2" max="3" width="11.33203125" bestFit="1" customWidth="1"/>
    <col min="4" max="10" width="8.83203125" bestFit="1" customWidth="1"/>
    <col min="11" max="11" width="2.5" customWidth="1"/>
    <col min="14" max="14" width="9.83203125" bestFit="1" customWidth="1"/>
    <col min="23" max="23" width="2" customWidth="1"/>
    <col min="28" max="29" width="2" customWidth="1"/>
  </cols>
  <sheetData>
    <row r="1" spans="1:32" x14ac:dyDescent="0.2">
      <c r="A1" t="s">
        <v>0</v>
      </c>
      <c r="F1" s="1" t="s">
        <v>1</v>
      </c>
      <c r="X1" s="2"/>
      <c r="Y1" s="3" t="str">
        <f>F1</f>
        <v>MYLK2</v>
      </c>
      <c r="Z1" s="3"/>
      <c r="AA1" s="3"/>
      <c r="AD1" s="4" t="s">
        <v>2</v>
      </c>
      <c r="AE1" s="4"/>
      <c r="AF1" s="4"/>
    </row>
    <row r="2" spans="1:32" x14ac:dyDescent="0.2">
      <c r="A2" t="s">
        <v>3</v>
      </c>
      <c r="B2" t="s">
        <v>4</v>
      </c>
      <c r="C2" s="5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L2" t="s">
        <v>13</v>
      </c>
      <c r="M2" t="s">
        <v>14</v>
      </c>
      <c r="X2" s="2"/>
      <c r="Y2" s="2" t="s">
        <v>15</v>
      </c>
      <c r="Z2" s="2" t="s">
        <v>16</v>
      </c>
      <c r="AA2" s="2" t="s">
        <v>17</v>
      </c>
      <c r="AD2" s="2"/>
      <c r="AE2" s="2" t="str">
        <f>Y2</f>
        <v>PRE</v>
      </c>
      <c r="AF2" s="2" t="str">
        <f>Z2</f>
        <v>POST</v>
      </c>
    </row>
    <row r="3" spans="1:32" x14ac:dyDescent="0.2">
      <c r="A3">
        <v>1</v>
      </c>
      <c r="B3" s="6">
        <v>12938632</v>
      </c>
      <c r="C3" s="7">
        <v>9009895.015385</v>
      </c>
      <c r="D3" s="6">
        <v>4699.4461540000002</v>
      </c>
      <c r="E3" s="6">
        <v>836</v>
      </c>
      <c r="F3" s="6">
        <v>2880</v>
      </c>
      <c r="G3" s="6">
        <v>35832</v>
      </c>
      <c r="H3" s="6">
        <v>15476.832536</v>
      </c>
      <c r="I3" s="6">
        <v>9038.7832290000006</v>
      </c>
      <c r="J3" s="6">
        <v>8.8226600000000008</v>
      </c>
      <c r="L3" t="s">
        <v>18</v>
      </c>
      <c r="M3" s="8">
        <v>20</v>
      </c>
      <c r="N3" s="9">
        <f>C3/$N$22</f>
        <v>1.0041893230019125</v>
      </c>
      <c r="X3" s="2">
        <v>1</v>
      </c>
      <c r="Y3" s="10">
        <f>N4</f>
        <v>0.73226047873612399</v>
      </c>
      <c r="Z3" s="10">
        <f>N5</f>
        <v>0.68477008555950269</v>
      </c>
      <c r="AA3" s="10">
        <f>Z3/Y3</f>
        <v>0.9351454918629647</v>
      </c>
      <c r="AD3" s="2">
        <f>X3</f>
        <v>1</v>
      </c>
      <c r="AE3" s="10">
        <f>Y3/$Y$11</f>
        <v>0.59797849241692602</v>
      </c>
      <c r="AF3" s="10">
        <f>Z3/$Y$11</f>
        <v>0.55919689141470041</v>
      </c>
    </row>
    <row r="4" spans="1:32" x14ac:dyDescent="0.2">
      <c r="A4">
        <v>2</v>
      </c>
      <c r="B4" s="6">
        <v>9731260</v>
      </c>
      <c r="C4" s="7">
        <v>6570065.9090910004</v>
      </c>
      <c r="D4" s="6">
        <v>3697.30303</v>
      </c>
      <c r="E4" s="6">
        <v>855</v>
      </c>
      <c r="F4" s="6">
        <v>2136</v>
      </c>
      <c r="G4" s="6">
        <v>28184</v>
      </c>
      <c r="H4" s="6">
        <v>11381.590643</v>
      </c>
      <c r="I4" s="6">
        <v>6943.5009959999998</v>
      </c>
      <c r="J4" s="6">
        <v>9.0231750000000002</v>
      </c>
      <c r="L4" t="s">
        <v>19</v>
      </c>
      <c r="M4" s="8">
        <v>20</v>
      </c>
      <c r="N4" s="11">
        <f>C4/$N$22</f>
        <v>0.73226047873612399</v>
      </c>
      <c r="X4" s="2">
        <v>2</v>
      </c>
      <c r="Y4" s="10">
        <f>N6</f>
        <v>1.3185496175191767</v>
      </c>
      <c r="Z4" s="10">
        <f>N7</f>
        <v>0.69653641824221013</v>
      </c>
      <c r="AA4" s="10">
        <f t="shared" ref="AA4:AA10" si="0">Z4/Y4</f>
        <v>0.52825954290042476</v>
      </c>
      <c r="AD4" s="2">
        <f>X4</f>
        <v>2</v>
      </c>
      <c r="AE4" s="10">
        <f>Y4/$Y$11</f>
        <v>1.0767538811078745</v>
      </c>
      <c r="AF4" s="10">
        <f>Z4/$Y$11</f>
        <v>0.56880551305030402</v>
      </c>
    </row>
    <row r="5" spans="1:32" x14ac:dyDescent="0.2">
      <c r="A5">
        <v>3</v>
      </c>
      <c r="B5" s="6">
        <v>9502136</v>
      </c>
      <c r="C5" s="7">
        <v>6143967.5161290001</v>
      </c>
      <c r="D5" s="6">
        <v>4310.8709680000002</v>
      </c>
      <c r="E5" s="6">
        <v>779</v>
      </c>
      <c r="F5" s="6">
        <v>2428</v>
      </c>
      <c r="G5" s="6">
        <v>27888</v>
      </c>
      <c r="H5" s="6">
        <v>12197.863928000001</v>
      </c>
      <c r="I5" s="6">
        <v>7147.1848769999997</v>
      </c>
      <c r="J5" s="6">
        <v>8.2211149999999993</v>
      </c>
      <c r="L5" t="s">
        <v>20</v>
      </c>
      <c r="M5" s="8">
        <v>20</v>
      </c>
      <c r="N5" s="10">
        <f>C5/$N$22</f>
        <v>0.68477008555950269</v>
      </c>
      <c r="X5" s="2">
        <v>3</v>
      </c>
      <c r="Y5" s="10">
        <f>N8</f>
        <v>1.3292958210671195</v>
      </c>
      <c r="Z5" s="10">
        <f>N9</f>
        <v>0.72361268233902509</v>
      </c>
      <c r="AA5" s="10">
        <f t="shared" si="0"/>
        <v>0.54435790052971822</v>
      </c>
      <c r="AD5" s="2">
        <f>X5</f>
        <v>3</v>
      </c>
      <c r="AE5" s="10">
        <f>Y5/$Y$11</f>
        <v>1.0855294449726558</v>
      </c>
      <c r="AF5" s="10">
        <f>Z5/$Y$11</f>
        <v>0.59091652962850516</v>
      </c>
    </row>
    <row r="6" spans="1:32" x14ac:dyDescent="0.2">
      <c r="A6">
        <v>4</v>
      </c>
      <c r="B6" s="6">
        <v>16419024</v>
      </c>
      <c r="C6" s="7">
        <v>11830432.125</v>
      </c>
      <c r="D6" s="6">
        <v>5329.375</v>
      </c>
      <c r="E6" s="6">
        <v>861</v>
      </c>
      <c r="F6" s="6">
        <v>2356</v>
      </c>
      <c r="G6" s="6">
        <v>47768</v>
      </c>
      <c r="H6" s="6">
        <v>19069.714285999999</v>
      </c>
      <c r="I6" s="6">
        <v>12848.474956</v>
      </c>
      <c r="J6" s="6">
        <v>9.0864960000000004</v>
      </c>
      <c r="L6" t="s">
        <v>21</v>
      </c>
      <c r="M6" s="8">
        <v>20</v>
      </c>
      <c r="N6" s="10">
        <f>C6/$N$22</f>
        <v>1.3185496175191767</v>
      </c>
      <c r="X6" s="2">
        <v>4</v>
      </c>
      <c r="Y6" s="10">
        <f>N10</f>
        <v>1.5008302735941896</v>
      </c>
      <c r="Z6" s="10">
        <f>N11</f>
        <v>1.0150467105223109</v>
      </c>
      <c r="AA6" s="10">
        <f t="shared" si="0"/>
        <v>0.67632345134635119</v>
      </c>
      <c r="AD6" s="2">
        <f>X6</f>
        <v>4</v>
      </c>
      <c r="AE6" s="10">
        <f>Y6/$Y$11</f>
        <v>1.2256078956036962</v>
      </c>
      <c r="AF6" s="10">
        <f>Z6/$Y$11</f>
        <v>0.82890736195203041</v>
      </c>
    </row>
    <row r="7" spans="1:32" x14ac:dyDescent="0.2">
      <c r="A7">
        <v>5</v>
      </c>
      <c r="B7" s="6">
        <v>9155500</v>
      </c>
      <c r="C7" s="7">
        <v>6249538.6666670004</v>
      </c>
      <c r="D7" s="6">
        <v>3641.5555559999998</v>
      </c>
      <c r="E7" s="6">
        <v>798</v>
      </c>
      <c r="F7" s="6">
        <v>2044</v>
      </c>
      <c r="G7" s="6">
        <v>29728</v>
      </c>
      <c r="H7" s="6">
        <v>11473.057644</v>
      </c>
      <c r="I7" s="6">
        <v>7401.1975339999999</v>
      </c>
      <c r="J7" s="6">
        <v>8.4216300000000004</v>
      </c>
      <c r="L7" t="s">
        <v>22</v>
      </c>
      <c r="M7" s="8">
        <v>20</v>
      </c>
      <c r="N7" s="10">
        <f>C7/$N$22</f>
        <v>0.69653641824221013</v>
      </c>
      <c r="X7" s="2">
        <v>5</v>
      </c>
      <c r="Y7" s="10">
        <f>N13</f>
        <v>1.4200909337640657</v>
      </c>
      <c r="Z7" s="10">
        <f>N14</f>
        <v>0.86182213819483666</v>
      </c>
      <c r="AA7" s="10">
        <f t="shared" si="0"/>
        <v>0.606878135550452</v>
      </c>
      <c r="AD7" s="2">
        <f>X7</f>
        <v>5</v>
      </c>
      <c r="AE7" s="10">
        <f>Y7/$Y$11</f>
        <v>1.1596745424973167</v>
      </c>
      <c r="AF7" s="10">
        <f>Z7/$Y$11</f>
        <v>0.70378112419609506</v>
      </c>
    </row>
    <row r="8" spans="1:32" x14ac:dyDescent="0.2">
      <c r="A8">
        <v>6</v>
      </c>
      <c r="B8" s="6">
        <v>15818452</v>
      </c>
      <c r="C8" s="7">
        <v>11926850.363636</v>
      </c>
      <c r="D8" s="6">
        <v>4309.636364</v>
      </c>
      <c r="E8" s="6">
        <v>903</v>
      </c>
      <c r="F8" s="6">
        <v>2280</v>
      </c>
      <c r="G8" s="6">
        <v>47652</v>
      </c>
      <c r="H8" s="6">
        <v>17517.665559000001</v>
      </c>
      <c r="I8" s="6">
        <v>13130.620263000001</v>
      </c>
      <c r="J8" s="6">
        <v>9.5297389999999993</v>
      </c>
      <c r="L8" t="s">
        <v>23</v>
      </c>
      <c r="M8" s="8">
        <v>20</v>
      </c>
      <c r="N8" s="10">
        <f>C8/$N$22</f>
        <v>1.3292958210671195</v>
      </c>
      <c r="X8" s="2">
        <v>6</v>
      </c>
      <c r="Y8" s="10">
        <f>N15</f>
        <v>1.2323628886333511</v>
      </c>
      <c r="Z8" s="10">
        <f>N16</f>
        <v>0.82865425436420059</v>
      </c>
      <c r="AA8" s="10">
        <f t="shared" si="0"/>
        <v>0.67241091240839801</v>
      </c>
      <c r="AD8" s="2">
        <f>X8</f>
        <v>6</v>
      </c>
      <c r="AE8" s="10">
        <f>Y8/$Y$11</f>
        <v>1.0063720815951571</v>
      </c>
      <c r="AF8" s="10">
        <f>Z8/$Y$11</f>
        <v>0.67669556960773836</v>
      </c>
    </row>
    <row r="9" spans="1:32" x14ac:dyDescent="0.2">
      <c r="A9">
        <v>7</v>
      </c>
      <c r="B9" s="6">
        <v>9916720</v>
      </c>
      <c r="C9" s="7">
        <v>6492475.2238809997</v>
      </c>
      <c r="D9" s="6">
        <v>3804.716418</v>
      </c>
      <c r="E9" s="6">
        <v>900</v>
      </c>
      <c r="F9" s="6">
        <v>2284</v>
      </c>
      <c r="G9" s="6">
        <v>27208</v>
      </c>
      <c r="H9" s="6">
        <v>11018.577778000001</v>
      </c>
      <c r="I9" s="6">
        <v>6820.4473289999996</v>
      </c>
      <c r="J9" s="6">
        <v>9.4980790000000006</v>
      </c>
      <c r="L9" t="s">
        <v>24</v>
      </c>
      <c r="M9" s="8">
        <v>20</v>
      </c>
      <c r="N9" s="10">
        <f>C9/$N$22</f>
        <v>0.72361268233902509</v>
      </c>
      <c r="X9" s="2">
        <v>7</v>
      </c>
      <c r="Y9" s="10">
        <f>N17</f>
        <v>1.2063506958763104</v>
      </c>
      <c r="Z9" s="10">
        <f>N18</f>
        <v>0.982117664147379</v>
      </c>
      <c r="AA9" s="10">
        <f t="shared" si="0"/>
        <v>0.81412284794510326</v>
      </c>
      <c r="AD9" s="2">
        <f>X9</f>
        <v>7</v>
      </c>
      <c r="AE9" s="10">
        <f>Y9/$Y$11</f>
        <v>0.98513000686764896</v>
      </c>
      <c r="AF9" s="10">
        <f>Z9/$Y$11</f>
        <v>0.80201684678726948</v>
      </c>
    </row>
    <row r="10" spans="1:32" x14ac:dyDescent="0.2">
      <c r="A10">
        <v>8</v>
      </c>
      <c r="B10" s="6">
        <v>18178472</v>
      </c>
      <c r="C10" s="7">
        <v>13465910.153845999</v>
      </c>
      <c r="D10" s="6">
        <v>5479.7230769999996</v>
      </c>
      <c r="E10" s="6">
        <v>860</v>
      </c>
      <c r="F10" s="6">
        <v>2784</v>
      </c>
      <c r="G10" s="6">
        <v>55288</v>
      </c>
      <c r="H10" s="6">
        <v>21137.758140000002</v>
      </c>
      <c r="I10" s="6">
        <v>14636.123122000001</v>
      </c>
      <c r="J10" s="6">
        <v>9.0759419999999995</v>
      </c>
      <c r="L10" t="s">
        <v>25</v>
      </c>
      <c r="M10" s="8">
        <v>20</v>
      </c>
      <c r="N10" s="10">
        <f>C10/$N$22</f>
        <v>1.5008302735941896</v>
      </c>
      <c r="X10" s="2">
        <v>8</v>
      </c>
      <c r="Y10" s="10">
        <f>N19</f>
        <v>1.0567384354217468</v>
      </c>
      <c r="Z10" s="10">
        <f>N20</f>
        <v>0.98730925334329045</v>
      </c>
      <c r="AA10" s="10">
        <f t="shared" si="0"/>
        <v>0.93429861188805252</v>
      </c>
      <c r="AD10" s="2">
        <f>X10</f>
        <v>8</v>
      </c>
      <c r="AE10" s="10">
        <f>Y10/$Y$11</f>
        <v>0.86295365493872311</v>
      </c>
      <c r="AF10" s="10">
        <f>Z10/$Y$11</f>
        <v>0.80625640193297043</v>
      </c>
    </row>
    <row r="11" spans="1:32" x14ac:dyDescent="0.2">
      <c r="A11">
        <v>9</v>
      </c>
      <c r="B11" s="6">
        <v>13270668</v>
      </c>
      <c r="C11" s="7">
        <v>9107310.8307690006</v>
      </c>
      <c r="D11" s="6">
        <v>4980.0923080000002</v>
      </c>
      <c r="E11" s="6">
        <v>836</v>
      </c>
      <c r="F11" s="6">
        <v>2800</v>
      </c>
      <c r="G11" s="6">
        <v>39320</v>
      </c>
      <c r="H11" s="6">
        <v>15874.004784999999</v>
      </c>
      <c r="I11" s="6">
        <v>10180.384278</v>
      </c>
      <c r="J11" s="6">
        <v>8.8226600000000008</v>
      </c>
      <c r="L11" t="s">
        <v>26</v>
      </c>
      <c r="M11" s="8">
        <v>20</v>
      </c>
      <c r="N11" s="10">
        <f>C11/$N$22</f>
        <v>1.0150467105223109</v>
      </c>
      <c r="X11" s="2" t="s">
        <v>27</v>
      </c>
      <c r="Y11" s="12">
        <f>AVERAGE(Y3:Y10)</f>
        <v>1.2245598930765107</v>
      </c>
      <c r="Z11" s="12">
        <f>AVERAGE(Z3:Z10)</f>
        <v>0.84748365083909427</v>
      </c>
      <c r="AA11" s="12">
        <f>AVERAGE(AA3:AA10)</f>
        <v>0.71397461180393307</v>
      </c>
      <c r="AD11" s="2" t="str">
        <f>X11</f>
        <v>Mean</v>
      </c>
      <c r="AE11" s="12">
        <f>AVERAGE(AE3:AE10)</f>
        <v>0.99999999999999978</v>
      </c>
      <c r="AF11" s="12">
        <f>AVERAGE(AF3:AF10)</f>
        <v>0.69207202982120164</v>
      </c>
    </row>
    <row r="12" spans="1:32" x14ac:dyDescent="0.2">
      <c r="A12">
        <v>10</v>
      </c>
      <c r="B12" s="6">
        <v>14596928</v>
      </c>
      <c r="C12" s="7">
        <v>10140610.352941001</v>
      </c>
      <c r="D12" s="6">
        <v>4843.8235290000002</v>
      </c>
      <c r="E12" s="6">
        <v>920</v>
      </c>
      <c r="F12" s="6">
        <v>3220</v>
      </c>
      <c r="G12" s="6">
        <v>38948</v>
      </c>
      <c r="H12" s="6">
        <v>15866.226086999999</v>
      </c>
      <c r="I12" s="6">
        <v>10074.189657000001</v>
      </c>
      <c r="J12" s="6">
        <v>9.7091469999999997</v>
      </c>
      <c r="L12" t="s">
        <v>18</v>
      </c>
      <c r="M12" s="8">
        <v>20</v>
      </c>
      <c r="N12" s="9">
        <f>C12/$N$22</f>
        <v>1.130212130969084</v>
      </c>
      <c r="X12" s="2" t="s">
        <v>28</v>
      </c>
      <c r="Y12" s="10">
        <f>_xlfn.STDEV.S(Y3:Y10)</f>
        <v>0.24061724512125476</v>
      </c>
      <c r="Z12" s="10">
        <f t="shared" ref="Z12:AA12" si="1">_xlfn.STDEV.S(Z3:Z10)</f>
        <v>0.13675829680165086</v>
      </c>
      <c r="AA12" s="10">
        <f t="shared" si="1"/>
        <v>0.16272835128336399</v>
      </c>
      <c r="AD12" s="2" t="str">
        <f>X12</f>
        <v>SD</v>
      </c>
      <c r="AE12" s="10">
        <f>_xlfn.STDEV.S(AE3:AE10)</f>
        <v>0.19649283508440216</v>
      </c>
      <c r="AF12" s="10">
        <f t="shared" ref="AF12" si="2">_xlfn.STDEV.S(AF3:AF10)</f>
        <v>0.11167954917914746</v>
      </c>
    </row>
    <row r="13" spans="1:32" x14ac:dyDescent="0.2">
      <c r="A13">
        <v>11</v>
      </c>
      <c r="B13" s="6">
        <v>17604728</v>
      </c>
      <c r="C13" s="7">
        <v>12741492</v>
      </c>
      <c r="D13" s="6">
        <v>5034.4057970000003</v>
      </c>
      <c r="E13" s="6">
        <v>966</v>
      </c>
      <c r="F13" s="6">
        <v>2832</v>
      </c>
      <c r="G13" s="6">
        <v>45432</v>
      </c>
      <c r="H13" s="6">
        <v>18224.356108</v>
      </c>
      <c r="I13" s="6">
        <v>12236.998678</v>
      </c>
      <c r="J13" s="6">
        <v>10.194604999999999</v>
      </c>
      <c r="L13" t="s">
        <v>29</v>
      </c>
      <c r="M13" s="8">
        <v>20</v>
      </c>
      <c r="N13" s="10">
        <f>C13/$N$22</f>
        <v>1.4200909337640657</v>
      </c>
      <c r="X13" s="2" t="s">
        <v>30</v>
      </c>
      <c r="Y13" s="2"/>
      <c r="Z13" s="13">
        <f>TTEST(Y3:Y10,Z3:Z10,2,1)</f>
        <v>2.6293152928709104E-3</v>
      </c>
      <c r="AA13" s="2"/>
      <c r="AD13" s="2" t="s">
        <v>30</v>
      </c>
      <c r="AF13" s="13">
        <f>TTEST(AE3:AE10,AF3:AF10,2,1)</f>
        <v>2.6293152928709247E-3</v>
      </c>
    </row>
    <row r="14" spans="1:32" x14ac:dyDescent="0.2">
      <c r="A14">
        <v>12</v>
      </c>
      <c r="B14" s="6">
        <v>11720512</v>
      </c>
      <c r="C14" s="7">
        <v>7732532.9090910004</v>
      </c>
      <c r="D14" s="6">
        <v>4664.30303</v>
      </c>
      <c r="E14" s="6">
        <v>855</v>
      </c>
      <c r="F14" s="6">
        <v>2656</v>
      </c>
      <c r="G14" s="6">
        <v>32180</v>
      </c>
      <c r="H14" s="6">
        <v>13708.20117</v>
      </c>
      <c r="I14" s="6">
        <v>8158.3955070000002</v>
      </c>
      <c r="J14" s="6">
        <v>9.0231750000000002</v>
      </c>
      <c r="L14" t="s">
        <v>31</v>
      </c>
      <c r="M14" s="8">
        <v>20</v>
      </c>
      <c r="N14" s="10">
        <f>C14/$N$22</f>
        <v>0.86182213819483666</v>
      </c>
    </row>
    <row r="15" spans="1:32" x14ac:dyDescent="0.2">
      <c r="A15">
        <v>13</v>
      </c>
      <c r="B15" s="6">
        <v>15803512</v>
      </c>
      <c r="C15" s="7">
        <v>11057138.323528999</v>
      </c>
      <c r="D15" s="6">
        <v>5022.617647</v>
      </c>
      <c r="E15" s="6">
        <v>945</v>
      </c>
      <c r="F15" s="6">
        <v>2788</v>
      </c>
      <c r="G15" s="6">
        <v>44356</v>
      </c>
      <c r="H15" s="6">
        <v>16723.293121999999</v>
      </c>
      <c r="I15" s="6">
        <v>10991.187803000001</v>
      </c>
      <c r="J15" s="6">
        <v>9.9729829999999993</v>
      </c>
      <c r="L15" t="s">
        <v>32</v>
      </c>
      <c r="M15" s="8">
        <v>20</v>
      </c>
      <c r="N15" s="10">
        <f>C15/$N$22</f>
        <v>1.2323628886333511</v>
      </c>
    </row>
    <row r="16" spans="1:32" x14ac:dyDescent="0.2">
      <c r="A16">
        <v>14</v>
      </c>
      <c r="B16" s="6">
        <v>11021596</v>
      </c>
      <c r="C16" s="7">
        <v>7434940.46875</v>
      </c>
      <c r="D16" s="6">
        <v>4390.03125</v>
      </c>
      <c r="E16" s="6">
        <v>817</v>
      </c>
      <c r="F16" s="6">
        <v>3104</v>
      </c>
      <c r="G16" s="6">
        <v>32564</v>
      </c>
      <c r="H16" s="6">
        <v>13490.325580999999</v>
      </c>
      <c r="I16" s="6">
        <v>8236.3491510000003</v>
      </c>
      <c r="J16" s="6">
        <v>8.6221449999999997</v>
      </c>
      <c r="L16" t="s">
        <v>33</v>
      </c>
      <c r="M16" s="8">
        <v>20</v>
      </c>
      <c r="N16" s="10">
        <f>C16/$N$22</f>
        <v>0.82865425436420059</v>
      </c>
    </row>
    <row r="17" spans="1:15" x14ac:dyDescent="0.2">
      <c r="A17">
        <v>15</v>
      </c>
      <c r="B17" s="6">
        <v>15285316</v>
      </c>
      <c r="C17" s="7">
        <v>10823748.941175999</v>
      </c>
      <c r="D17" s="6">
        <v>4849.5294119999999</v>
      </c>
      <c r="E17" s="6">
        <v>920</v>
      </c>
      <c r="F17" s="6">
        <v>2944</v>
      </c>
      <c r="G17" s="6">
        <v>44044</v>
      </c>
      <c r="H17" s="6">
        <v>16614.473913000002</v>
      </c>
      <c r="I17" s="6">
        <v>11202.782590000001</v>
      </c>
      <c r="J17" s="6">
        <v>9.7091469999999997</v>
      </c>
      <c r="L17" t="s">
        <v>34</v>
      </c>
      <c r="M17" s="8">
        <v>20</v>
      </c>
      <c r="N17" s="10">
        <f>C17/$N$22</f>
        <v>1.2063506958763104</v>
      </c>
    </row>
    <row r="18" spans="1:15" x14ac:dyDescent="0.2">
      <c r="A18">
        <v>16</v>
      </c>
      <c r="B18" s="6">
        <v>13194324</v>
      </c>
      <c r="C18" s="7">
        <v>8811861.3134330008</v>
      </c>
      <c r="D18" s="6">
        <v>4869.4029849999997</v>
      </c>
      <c r="E18" s="6">
        <v>900</v>
      </c>
      <c r="F18" s="6">
        <v>2752</v>
      </c>
      <c r="G18" s="6">
        <v>35924</v>
      </c>
      <c r="H18" s="6">
        <v>14660.36</v>
      </c>
      <c r="I18" s="6">
        <v>9295.7845679999991</v>
      </c>
      <c r="J18" s="6">
        <v>9.4980790000000006</v>
      </c>
      <c r="L18" t="s">
        <v>35</v>
      </c>
      <c r="M18" s="8">
        <v>20</v>
      </c>
      <c r="N18" s="10">
        <f>C18/$N$22</f>
        <v>0.982117664147379</v>
      </c>
    </row>
    <row r="19" spans="1:15" x14ac:dyDescent="0.2">
      <c r="A19">
        <v>17</v>
      </c>
      <c r="B19" s="6">
        <v>13820940</v>
      </c>
      <c r="C19" s="7">
        <v>9481381.7910450008</v>
      </c>
      <c r="D19" s="6">
        <v>4821.7313430000004</v>
      </c>
      <c r="E19" s="6">
        <v>900</v>
      </c>
      <c r="F19" s="6">
        <v>2976</v>
      </c>
      <c r="G19" s="6">
        <v>42240</v>
      </c>
      <c r="H19" s="6">
        <v>15356.6</v>
      </c>
      <c r="I19" s="6">
        <v>10193.289568</v>
      </c>
      <c r="J19" s="6">
        <v>9.4980790000000006</v>
      </c>
      <c r="L19" t="s">
        <v>36</v>
      </c>
      <c r="M19" s="8">
        <v>20</v>
      </c>
      <c r="N19" s="10">
        <f>C19/$N$22</f>
        <v>1.0567384354217468</v>
      </c>
    </row>
    <row r="20" spans="1:15" x14ac:dyDescent="0.2">
      <c r="A20">
        <v>18</v>
      </c>
      <c r="B20" s="6">
        <v>13835672</v>
      </c>
      <c r="C20" s="7">
        <v>8858441.8461540006</v>
      </c>
      <c r="D20" s="6">
        <v>5787.4769230000002</v>
      </c>
      <c r="E20" s="6">
        <v>860</v>
      </c>
      <c r="F20" s="6">
        <v>3832</v>
      </c>
      <c r="G20" s="6">
        <v>38528</v>
      </c>
      <c r="H20" s="6">
        <v>16087.990698</v>
      </c>
      <c r="I20" s="6">
        <v>9592.0562750000008</v>
      </c>
      <c r="J20" s="6">
        <v>9.0759419999999995</v>
      </c>
      <c r="L20" t="s">
        <v>37</v>
      </c>
      <c r="M20" s="8">
        <v>20</v>
      </c>
      <c r="N20" s="10">
        <f>C20/$N$22</f>
        <v>0.98730925334329045</v>
      </c>
    </row>
    <row r="21" spans="1:15" x14ac:dyDescent="0.2">
      <c r="A21">
        <v>19</v>
      </c>
      <c r="B21" s="6">
        <v>12275456</v>
      </c>
      <c r="C21" s="7">
        <v>7766416</v>
      </c>
      <c r="D21" s="6">
        <v>5123.9090910000004</v>
      </c>
      <c r="E21" s="6">
        <v>880</v>
      </c>
      <c r="F21" s="6">
        <v>3088</v>
      </c>
      <c r="G21" s="6">
        <v>33604</v>
      </c>
      <c r="H21" s="6">
        <v>13949.381818</v>
      </c>
      <c r="I21" s="6">
        <v>8263.3041809999995</v>
      </c>
      <c r="J21" s="6">
        <v>9.2870109999999997</v>
      </c>
      <c r="L21" t="s">
        <v>18</v>
      </c>
      <c r="M21" s="8">
        <v>20</v>
      </c>
      <c r="N21" s="9">
        <f>C21/$N$22</f>
        <v>0.86559854602900355</v>
      </c>
    </row>
    <row r="22" spans="1:15" x14ac:dyDescent="0.2">
      <c r="A22">
        <v>20</v>
      </c>
      <c r="B22" s="6">
        <v>9785364</v>
      </c>
      <c r="C22" s="7">
        <v>5923750.3870970001</v>
      </c>
      <c r="D22" s="6">
        <v>5282.6451610000004</v>
      </c>
      <c r="E22" s="6">
        <v>731</v>
      </c>
      <c r="F22" s="6">
        <v>3648</v>
      </c>
      <c r="G22" s="6">
        <v>31652</v>
      </c>
      <c r="H22" s="6">
        <v>13386.270861999999</v>
      </c>
      <c r="I22" s="6">
        <v>7510.4258600000003</v>
      </c>
      <c r="J22" s="6">
        <v>7.7145510000000002</v>
      </c>
      <c r="L22" t="s">
        <v>18</v>
      </c>
      <c r="M22" s="8">
        <v>5</v>
      </c>
      <c r="N22" s="7">
        <f>AVERAGE(C3,C12,C21)</f>
        <v>8972307.122775333</v>
      </c>
      <c r="O22" s="14"/>
    </row>
    <row r="23" spans="1:15" x14ac:dyDescent="0.2">
      <c r="A23">
        <v>21</v>
      </c>
      <c r="B23" s="6">
        <v>12216476</v>
      </c>
      <c r="C23" s="7">
        <v>8103664.6769230003</v>
      </c>
      <c r="D23" s="6">
        <v>4919.6307690000003</v>
      </c>
      <c r="E23" s="6">
        <v>836</v>
      </c>
      <c r="F23" s="6">
        <v>3108</v>
      </c>
      <c r="G23" s="6">
        <v>34604</v>
      </c>
      <c r="H23" s="6">
        <v>14613.009569</v>
      </c>
      <c r="I23" s="6">
        <v>8807.5612729999993</v>
      </c>
      <c r="J23" s="6">
        <v>8.8226600000000008</v>
      </c>
      <c r="L23" t="s">
        <v>18</v>
      </c>
      <c r="M23" s="15"/>
      <c r="N23" s="2">
        <v>30</v>
      </c>
      <c r="O23" s="14"/>
    </row>
    <row r="24" spans="1:15" x14ac:dyDescent="0.2">
      <c r="A24">
        <v>22</v>
      </c>
      <c r="B24" s="6">
        <v>8484916</v>
      </c>
      <c r="C24" s="7">
        <v>5545435.3442620002</v>
      </c>
      <c r="D24" s="6">
        <v>3867.737705</v>
      </c>
      <c r="E24" s="6">
        <v>760</v>
      </c>
      <c r="F24" s="6">
        <v>2036</v>
      </c>
      <c r="G24" s="6">
        <v>28844</v>
      </c>
      <c r="H24" s="6">
        <v>11164.363158</v>
      </c>
      <c r="I24" s="6">
        <v>6842.6874660000003</v>
      </c>
      <c r="J24" s="6">
        <v>8.0206</v>
      </c>
      <c r="L24" t="s">
        <v>18</v>
      </c>
      <c r="M24" s="8">
        <v>10</v>
      </c>
      <c r="O24" s="16"/>
    </row>
    <row r="25" spans="1:15" x14ac:dyDescent="0.2">
      <c r="A25">
        <v>23</v>
      </c>
      <c r="B25" s="6">
        <v>16332724</v>
      </c>
      <c r="C25" s="7">
        <v>11150550.08</v>
      </c>
      <c r="D25" s="6">
        <v>4618.6933330000002</v>
      </c>
      <c r="E25" s="6">
        <v>1122</v>
      </c>
      <c r="F25" s="6">
        <v>2276</v>
      </c>
      <c r="G25" s="6">
        <v>38372</v>
      </c>
      <c r="H25" s="6">
        <v>14556.795008999999</v>
      </c>
      <c r="I25" s="6">
        <v>9646.0058939999999</v>
      </c>
      <c r="J25" s="6">
        <v>11.840938</v>
      </c>
      <c r="L25" t="s">
        <v>18</v>
      </c>
      <c r="M25" s="8">
        <v>25</v>
      </c>
    </row>
  </sheetData>
  <mergeCells count="2">
    <mergeCell ref="Y1:AA1"/>
    <mergeCell ref="AD1:A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MYLK2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Stocks</dc:creator>
  <cp:lastModifiedBy>Ben Stocks</cp:lastModifiedBy>
  <dcterms:created xsi:type="dcterms:W3CDTF">2021-11-03T15:29:53Z</dcterms:created>
  <dcterms:modified xsi:type="dcterms:W3CDTF">2021-11-03T15:42:49Z</dcterms:modified>
</cp:coreProperties>
</file>