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wcj345/Documents/CBMR/ACE/Source data/"/>
    </mc:Choice>
  </mc:AlternateContent>
  <xr:revisionPtr revIDLastSave="0" documentId="13_ncr:1_{6789B223-4776-DC40-ADB1-30063D5621F5}" xr6:coauthVersionLast="36" xr6:coauthVersionMax="36" xr10:uidLastSave="{00000000-0000-0000-0000-000000000000}"/>
  <bookViews>
    <workbookView xWindow="0" yWindow="460" windowWidth="33600" windowHeight="17860" xr2:uid="{00000000-000D-0000-FFFF-FFFF00000000}"/>
  </bookViews>
  <sheets>
    <sheet name="GCN5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" i="1" l="1"/>
  <c r="X3" i="1"/>
  <c r="N22" i="1"/>
  <c r="N4" i="1" s="1"/>
  <c r="N3" i="1" l="1"/>
  <c r="N21" i="1"/>
  <c r="AC12" i="1"/>
  <c r="AC11" i="1"/>
  <c r="AC10" i="1"/>
  <c r="AC9" i="1"/>
  <c r="AC8" i="1"/>
  <c r="AC7" i="1"/>
  <c r="AC6" i="1"/>
  <c r="AC5" i="1"/>
  <c r="AC4" i="1"/>
  <c r="AC3" i="1"/>
  <c r="AE2" i="1"/>
  <c r="AD2" i="1"/>
  <c r="X1" i="1"/>
  <c r="N17" i="1" l="1"/>
  <c r="X9" i="1" s="1"/>
  <c r="N11" i="1"/>
  <c r="N7" i="1"/>
  <c r="Y4" i="1" s="1"/>
  <c r="N5" i="1"/>
  <c r="N13" i="1"/>
  <c r="X7" i="1" s="1"/>
  <c r="N15" i="1"/>
  <c r="X8" i="1" s="1"/>
  <c r="N19" i="1"/>
  <c r="X10" i="1" s="1"/>
  <c r="N18" i="1"/>
  <c r="N6" i="1"/>
  <c r="X4" i="1" s="1"/>
  <c r="N10" i="1"/>
  <c r="N12" i="1"/>
  <c r="N14" i="1"/>
  <c r="N20" i="1"/>
  <c r="N8" i="1"/>
  <c r="X5" i="1" s="1"/>
  <c r="N16" i="1"/>
  <c r="N9" i="1"/>
  <c r="Y3" i="1" l="1"/>
  <c r="Y8" i="1"/>
  <c r="Y10" i="1"/>
  <c r="Y9" i="1"/>
  <c r="Y7" i="1"/>
  <c r="X12" i="1"/>
  <c r="X11" i="1"/>
  <c r="Y5" i="1"/>
  <c r="Z4" i="1"/>
  <c r="Z3" i="1"/>
  <c r="AD10" i="1" l="1"/>
  <c r="Y13" i="1"/>
  <c r="AD9" i="1"/>
  <c r="AD7" i="1"/>
  <c r="AE4" i="1"/>
  <c r="AE3" i="1"/>
  <c r="Z10" i="1"/>
  <c r="AE10" i="1"/>
  <c r="AE5" i="1"/>
  <c r="Z5" i="1"/>
  <c r="Y11" i="1"/>
  <c r="Y12" i="1"/>
  <c r="AD8" i="1"/>
  <c r="AE9" i="1"/>
  <c r="Z9" i="1"/>
  <c r="AE7" i="1"/>
  <c r="Z7" i="1"/>
  <c r="AD5" i="1"/>
  <c r="AE8" i="1"/>
  <c r="Z8" i="1"/>
  <c r="AD4" i="1"/>
  <c r="AD12" i="1" l="1"/>
  <c r="AE13" i="1"/>
  <c r="AD11" i="1"/>
  <c r="Z11" i="1"/>
  <c r="Z12" i="1"/>
  <c r="AE12" i="1"/>
  <c r="AE11" i="1"/>
</calcChain>
</file>

<file path=xl/sharedStrings.xml><?xml version="1.0" encoding="utf-8"?>
<sst xmlns="http://schemas.openxmlformats.org/spreadsheetml/2006/main" count="44" uniqueCount="37">
  <si>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</si>
  <si>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</si>
  <si>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</si>
  <si>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</si>
  <si>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</si>
  <si>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</si>
  <si>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</si>
  <si>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</si>
  <si>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</si>
  <si>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</si>
  <si>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PRE</t>
  </si>
  <si>
    <t>POST</t>
  </si>
  <si>
    <t>RATIO</t>
  </si>
  <si>
    <t>1.A</t>
  </si>
  <si>
    <t>1.B</t>
  </si>
  <si>
    <t>2.A</t>
  </si>
  <si>
    <t>2.B</t>
  </si>
  <si>
    <t>3.A</t>
  </si>
  <si>
    <t>3.B</t>
  </si>
  <si>
    <t>4.A</t>
  </si>
  <si>
    <t>Mean</t>
  </si>
  <si>
    <t>SD</t>
  </si>
  <si>
    <t>5.A</t>
  </si>
  <si>
    <t>TTEST</t>
  </si>
  <si>
    <t>5.B</t>
  </si>
  <si>
    <t>6.A</t>
  </si>
  <si>
    <t>6.B</t>
  </si>
  <si>
    <t>7.A</t>
  </si>
  <si>
    <t>7.B</t>
  </si>
  <si>
    <t>8.A</t>
  </si>
  <si>
    <t>8.B</t>
  </si>
  <si>
    <t>211007 ACE_K GCN5L1 IS 12secQ2</t>
  </si>
  <si>
    <t>Lane</t>
  </si>
  <si>
    <t>Ctrl</t>
  </si>
  <si>
    <t>GCN5L1</t>
  </si>
  <si>
    <t>Input (uL)</t>
  </si>
  <si>
    <t>GCN5L1 (relative to mean Pre)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</si>
</sst>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Alignment="1">
      <alignment horizontal="center"/>
    </xf>
    <xf numFmtId="3" fontId="0" fillId="0" borderId="0" xfId="0" applyNumberFormat="1" applyFill="1"/>
    <xf numFmtId="0" fontId="0" fillId="0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u="none" strike="noStrike" baseline="0">
                <a:effectLst/>
              </a:rPr>
              <a:t>GCN5L1 upper bands 15-kDa</a:t>
            </a:r>
            <a:r>
              <a:rPr lang="da-DK" sz="1400" b="0" i="0" u="none" strike="noStrike" baseline="0"/>
              <a:t> 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222659667541556E-2"/>
                  <c:y val="0.343214494021580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GCN5L1!$M$21:$M$24</c:f>
              <c:numCache>
                <c:formatCode>#,##0</c:formatCode>
                <c:ptCount val="4"/>
                <c:pt idx="0">
                  <c:v>18</c:v>
                </c:pt>
                <c:pt idx="1">
                  <c:v>6</c:v>
                </c:pt>
                <c:pt idx="2">
                  <c:v>24</c:v>
                </c:pt>
                <c:pt idx="3">
                  <c:v>12</c:v>
                </c:pt>
              </c:numCache>
            </c:numRef>
          </c:xVal>
          <c:yVal>
            <c:numRef>
              <c:f>GCN5L1!$C$21:$C$24</c:f>
              <c:numCache>
                <c:formatCode>#,##0</c:formatCode>
                <c:ptCount val="4"/>
                <c:pt idx="0">
                  <c:v>2701671.7757009999</c:v>
                </c:pt>
                <c:pt idx="1">
                  <c:v>332071.80582499999</c:v>
                </c:pt>
                <c:pt idx="2">
                  <c:v>4049593.2844039998</c:v>
                </c:pt>
                <c:pt idx="3">
                  <c:v>1970781.864078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AC-4423-907B-DEEF0BDE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1</xdr:row>
      <xdr:rowOff>69850</xdr:rowOff>
    </xdr:from>
    <xdr:to>
      <xdr:col>20</xdr:col>
      <xdr:colOff>584200</xdr:colOff>
      <xdr:row>16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1"/>
  <sheetViews>
    <sheetView tabSelected="1" workbookViewId="0">
      <selection activeCell="P1" sqref="P1:P1048576"/>
    </sheetView>
  </sheetViews>
  <sheetFormatPr baseColWidth="10" defaultColWidth="8.83203125" defaultRowHeight="15" x14ac:dyDescent="0.2"/>
  <cols>
    <col min="2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15" max="21" width="9.83203125" style="12" customWidth="1"/>
    <col min="22" max="22" width="2" customWidth="1"/>
    <col min="27" max="27" width="2.1640625" customWidth="1"/>
    <col min="28" max="28" width="2" customWidth="1"/>
    <col min="32" max="32" width="2" customWidth="1"/>
  </cols>
  <sheetData>
    <row r="1" spans="1:31" x14ac:dyDescent="0.2">
      <c r="A1" t="s">
        <v>31</v>
      </c>
      <c r="F1" s="1" t="s">
        <v>34</v>
      </c>
      <c r="G1" s="1"/>
      <c r="H1" s="1"/>
      <c r="W1" s="2"/>
      <c r="X1" s="13" t="str">
        <f>F1</f>
        <v>GCN5L1</v>
      </c>
      <c r="Y1" s="13"/>
      <c r="Z1" s="13"/>
      <c r="AC1" s="14" t="s">
        <v>36</v>
      </c>
      <c r="AD1" s="14"/>
      <c r="AE1" s="14"/>
    </row>
    <row r="2" spans="1:31" x14ac:dyDescent="0.2">
      <c r="A2" t="s">
        <v>32</v>
      </c>
      <c r="B2" t="s">
        <v>0</v>
      </c>
      <c r="C2" s="3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L2" t="s">
        <v>9</v>
      </c>
      <c r="M2" t="s">
        <v>35</v>
      </c>
      <c r="W2" s="2"/>
      <c r="X2" s="2" t="s">
        <v>10</v>
      </c>
      <c r="Y2" s="2" t="s">
        <v>11</v>
      </c>
      <c r="Z2" s="2" t="s">
        <v>12</v>
      </c>
      <c r="AC2" s="2"/>
      <c r="AD2" s="2" t="str">
        <f>X2</f>
        <v>PRE</v>
      </c>
      <c r="AE2" s="2" t="str">
        <f>Y2</f>
        <v>POST</v>
      </c>
    </row>
    <row r="3" spans="1:31" x14ac:dyDescent="0.2">
      <c r="A3">
        <v>1</v>
      </c>
      <c r="B3" s="4">
        <v>9360768</v>
      </c>
      <c r="C3" s="5">
        <v>2598076.1034479998</v>
      </c>
      <c r="D3" s="4">
        <v>2084.0344829999999</v>
      </c>
      <c r="E3" s="4">
        <v>3245</v>
      </c>
      <c r="F3" s="4">
        <v>824</v>
      </c>
      <c r="G3" s="4">
        <v>5504</v>
      </c>
      <c r="H3" s="4">
        <v>2884.6742680000002</v>
      </c>
      <c r="I3" s="4">
        <v>747.93775000000005</v>
      </c>
      <c r="J3" s="4">
        <v>24.926182000000001</v>
      </c>
      <c r="L3" t="s">
        <v>33</v>
      </c>
      <c r="M3" s="6">
        <v>18</v>
      </c>
      <c r="N3" s="7">
        <f>C3/$N$22</f>
        <v>1.0007000637513122</v>
      </c>
      <c r="O3" s="9"/>
      <c r="P3" s="9"/>
      <c r="Q3" s="9"/>
      <c r="R3" s="9"/>
      <c r="S3" s="9"/>
      <c r="T3" s="9"/>
      <c r="U3" s="9"/>
      <c r="W3" s="2">
        <v>1</v>
      </c>
      <c r="X3" s="8">
        <f>N4</f>
        <v>1.9109990562786807</v>
      </c>
      <c r="Y3" s="8">
        <f>N5</f>
        <v>2.6709866709749197</v>
      </c>
      <c r="Z3" s="8">
        <f>Y3/X3</f>
        <v>1.3976912558900867</v>
      </c>
      <c r="AC3" s="2">
        <f>W3</f>
        <v>1</v>
      </c>
      <c r="AD3" s="8">
        <f>X3/$X$11</f>
        <v>1.1067078492603331</v>
      </c>
      <c r="AE3" s="8">
        <f>Y3/$X$11</f>
        <v>1.5468358837360916</v>
      </c>
    </row>
    <row r="4" spans="1:31" x14ac:dyDescent="0.2">
      <c r="A4">
        <v>2</v>
      </c>
      <c r="B4" s="4">
        <v>14732576</v>
      </c>
      <c r="C4" s="5">
        <v>4961447.6521739997</v>
      </c>
      <c r="D4" s="4">
        <v>3061.130435</v>
      </c>
      <c r="E4" s="4">
        <v>3192</v>
      </c>
      <c r="F4" s="4">
        <v>1496</v>
      </c>
      <c r="G4" s="4">
        <v>9256</v>
      </c>
      <c r="H4" s="4">
        <v>4615.468672</v>
      </c>
      <c r="I4" s="4">
        <v>1259.597039</v>
      </c>
      <c r="J4" s="4">
        <v>24.519067</v>
      </c>
      <c r="L4" t="s">
        <v>13</v>
      </c>
      <c r="M4" s="6">
        <v>20</v>
      </c>
      <c r="N4" s="9">
        <f>C4/$N$22</f>
        <v>1.9109990562786807</v>
      </c>
      <c r="O4" s="9"/>
      <c r="P4" s="9"/>
      <c r="Q4" s="9"/>
      <c r="R4" s="9"/>
      <c r="S4" s="9"/>
      <c r="T4" s="9"/>
      <c r="U4" s="9"/>
      <c r="W4" s="2">
        <v>2</v>
      </c>
      <c r="X4" s="8">
        <f>N6</f>
        <v>1.8621169878118866</v>
      </c>
      <c r="Y4" s="8">
        <f>N7</f>
        <v>2.2075840577095809</v>
      </c>
      <c r="Z4" s="8">
        <f t="shared" ref="Z4:Z10" si="0">Y4/X4</f>
        <v>1.1855238269984538</v>
      </c>
      <c r="AC4" s="2">
        <f>W4</f>
        <v>2</v>
      </c>
      <c r="AD4" s="8">
        <f>X4/$X$11</f>
        <v>1.0783990080379682</v>
      </c>
      <c r="AE4" s="8">
        <f>Y4/$X$11</f>
        <v>1.2784677190405085</v>
      </c>
    </row>
    <row r="5" spans="1:31" x14ac:dyDescent="0.2">
      <c r="A5">
        <v>3</v>
      </c>
      <c r="B5" s="4">
        <v>17621712</v>
      </c>
      <c r="C5" s="5">
        <v>6934572</v>
      </c>
      <c r="D5" s="4">
        <v>3665</v>
      </c>
      <c r="E5" s="4">
        <v>2916</v>
      </c>
      <c r="F5" s="4">
        <v>2212</v>
      </c>
      <c r="G5" s="4">
        <v>10228</v>
      </c>
      <c r="H5" s="4">
        <v>6043.1111110000002</v>
      </c>
      <c r="I5" s="4">
        <v>1753.4215160000001</v>
      </c>
      <c r="J5" s="4">
        <v>22.398997999999999</v>
      </c>
      <c r="L5" t="s">
        <v>14</v>
      </c>
      <c r="M5" s="6">
        <v>20</v>
      </c>
      <c r="N5" s="8">
        <f>C5/$N$22</f>
        <v>2.6709866709749197</v>
      </c>
      <c r="O5" s="9"/>
      <c r="P5" s="9"/>
      <c r="Q5" s="9"/>
      <c r="R5" s="9"/>
      <c r="S5" s="9"/>
      <c r="T5" s="9"/>
      <c r="U5" s="9"/>
      <c r="W5" s="2">
        <v>3</v>
      </c>
      <c r="X5" s="8">
        <f>N8</f>
        <v>1.7650919195796295</v>
      </c>
      <c r="Y5" s="8">
        <f>N9</f>
        <v>1.5615659369070378</v>
      </c>
      <c r="Z5" s="8">
        <f t="shared" si="0"/>
        <v>0.88469383355340325</v>
      </c>
      <c r="AC5" s="2">
        <f>W5</f>
        <v>3</v>
      </c>
      <c r="AD5" s="8">
        <f>X5/$X$11</f>
        <v>1.0222093389563109</v>
      </c>
      <c r="AE5" s="8">
        <f>Y5/$X$11</f>
        <v>0.904342298775349</v>
      </c>
    </row>
    <row r="6" spans="1:31" x14ac:dyDescent="0.2">
      <c r="A6">
        <v>4</v>
      </c>
      <c r="B6" s="4">
        <v>14952580</v>
      </c>
      <c r="C6" s="5">
        <v>4834537.1636359999</v>
      </c>
      <c r="D6" s="4">
        <v>3469.8363639999998</v>
      </c>
      <c r="E6" s="4">
        <v>2916</v>
      </c>
      <c r="F6" s="4">
        <v>2112</v>
      </c>
      <c r="G6" s="4">
        <v>11120</v>
      </c>
      <c r="H6" s="4">
        <v>5127.7709189999996</v>
      </c>
      <c r="I6" s="4">
        <v>1516.620797</v>
      </c>
      <c r="J6" s="4">
        <v>22.398997999999999</v>
      </c>
      <c r="L6" t="s">
        <v>15</v>
      </c>
      <c r="M6" s="6">
        <v>20</v>
      </c>
      <c r="N6" s="8">
        <f>C6/$N$22</f>
        <v>1.8621169878118866</v>
      </c>
      <c r="O6" s="9"/>
      <c r="P6" s="9"/>
      <c r="Q6" s="9"/>
      <c r="R6" s="9"/>
      <c r="S6" s="9"/>
      <c r="T6" s="9"/>
      <c r="U6" s="9"/>
      <c r="W6" s="2">
        <v>4</v>
      </c>
      <c r="X6" s="8"/>
      <c r="Y6" s="8"/>
      <c r="Z6" s="8"/>
      <c r="AC6" s="2">
        <f>W6</f>
        <v>4</v>
      </c>
      <c r="AD6" s="8"/>
      <c r="AE6" s="8"/>
    </row>
    <row r="7" spans="1:31" x14ac:dyDescent="0.2">
      <c r="A7">
        <v>5</v>
      </c>
      <c r="B7" s="4">
        <v>16991392</v>
      </c>
      <c r="C7" s="5">
        <v>5731459</v>
      </c>
      <c r="D7" s="4">
        <v>4165.7169809999996</v>
      </c>
      <c r="E7" s="4">
        <v>2703</v>
      </c>
      <c r="F7" s="4">
        <v>2252</v>
      </c>
      <c r="G7" s="4">
        <v>12416</v>
      </c>
      <c r="H7" s="4">
        <v>6286.1235660000002</v>
      </c>
      <c r="I7" s="4">
        <v>1907.5599910000001</v>
      </c>
      <c r="J7" s="4">
        <v>20.762857</v>
      </c>
      <c r="L7" t="s">
        <v>16</v>
      </c>
      <c r="M7" s="6">
        <v>20</v>
      </c>
      <c r="N7" s="8">
        <f>C7/$N$22</f>
        <v>2.2075840577095809</v>
      </c>
      <c r="O7" s="9"/>
      <c r="P7" s="9"/>
      <c r="Q7" s="9"/>
      <c r="R7" s="9"/>
      <c r="S7" s="9"/>
      <c r="T7" s="9"/>
      <c r="U7" s="9"/>
      <c r="W7" s="2">
        <v>5</v>
      </c>
      <c r="X7" s="8">
        <f>N13</f>
        <v>1.4988256811299778</v>
      </c>
      <c r="Y7" s="8">
        <f>N14</f>
        <v>1.4069990816730691</v>
      </c>
      <c r="Z7" s="8">
        <f t="shared" si="0"/>
        <v>0.93873430338631514</v>
      </c>
      <c r="AC7" s="2">
        <f>W7</f>
        <v>5</v>
      </c>
      <c r="AD7" s="8">
        <f>X7/$X$11</f>
        <v>0.86800783105023904</v>
      </c>
      <c r="AE7" s="8">
        <f>Y7/$X$11</f>
        <v>0.81482872661481254</v>
      </c>
    </row>
    <row r="8" spans="1:31" x14ac:dyDescent="0.2">
      <c r="A8">
        <v>6</v>
      </c>
      <c r="B8" s="4">
        <v>15439908</v>
      </c>
      <c r="C8" s="5">
        <v>4582635</v>
      </c>
      <c r="D8" s="4">
        <v>4344.6470589999999</v>
      </c>
      <c r="E8" s="4">
        <v>2499</v>
      </c>
      <c r="F8" s="4">
        <v>2492</v>
      </c>
      <c r="G8" s="4">
        <v>10608</v>
      </c>
      <c r="H8" s="4">
        <v>6178.4345739999999</v>
      </c>
      <c r="I8" s="4">
        <v>1628.0044680000001</v>
      </c>
      <c r="J8" s="4">
        <v>19.195848999999999</v>
      </c>
      <c r="L8" t="s">
        <v>17</v>
      </c>
      <c r="M8" s="6">
        <v>20</v>
      </c>
      <c r="N8" s="8">
        <f>C8/$N$22</f>
        <v>1.7650919195796295</v>
      </c>
      <c r="O8" s="9"/>
      <c r="P8" s="9"/>
      <c r="Q8" s="9"/>
      <c r="R8" s="9"/>
      <c r="S8" s="9"/>
      <c r="T8" s="9"/>
      <c r="U8" s="9"/>
      <c r="W8" s="2">
        <v>6</v>
      </c>
      <c r="X8" s="8">
        <f>N15</f>
        <v>1.8784197680094927</v>
      </c>
      <c r="Y8" s="8">
        <f>N16</f>
        <v>1.9978929140944497</v>
      </c>
      <c r="Z8" s="8">
        <f t="shared" si="0"/>
        <v>1.0636030072296137</v>
      </c>
      <c r="AC8" s="2">
        <f>W8</f>
        <v>6</v>
      </c>
      <c r="AD8" s="8">
        <f>X8/$X$11</f>
        <v>1.0878403600628044</v>
      </c>
      <c r="AE8" s="8">
        <f>Y8/$X$11</f>
        <v>1.1570302783485444</v>
      </c>
    </row>
    <row r="9" spans="1:31" x14ac:dyDescent="0.2">
      <c r="A9">
        <v>7</v>
      </c>
      <c r="B9" s="4">
        <v>15377516</v>
      </c>
      <c r="C9" s="5">
        <v>4054228.9259259999</v>
      </c>
      <c r="D9" s="4">
        <v>4031.0740740000001</v>
      </c>
      <c r="E9" s="4">
        <v>2809</v>
      </c>
      <c r="F9" s="4">
        <v>2068</v>
      </c>
      <c r="G9" s="4">
        <v>9576</v>
      </c>
      <c r="H9" s="4">
        <v>5474.373799</v>
      </c>
      <c r="I9" s="4">
        <v>1402.2155150000001</v>
      </c>
      <c r="J9" s="4">
        <v>21.577086999999999</v>
      </c>
      <c r="L9" t="s">
        <v>18</v>
      </c>
      <c r="M9" s="6">
        <v>20</v>
      </c>
      <c r="N9" s="8">
        <f>C9/$N$22</f>
        <v>1.5615659369070378</v>
      </c>
      <c r="O9" s="9"/>
      <c r="P9" s="9"/>
      <c r="Q9" s="9"/>
      <c r="R9" s="9"/>
      <c r="S9" s="9"/>
      <c r="T9" s="9"/>
      <c r="U9" s="9"/>
      <c r="W9" s="2">
        <v>7</v>
      </c>
      <c r="X9" s="8">
        <f>N17</f>
        <v>1.8383765868309578</v>
      </c>
      <c r="Y9" s="8">
        <f>N18</f>
        <v>1.3741990336280616</v>
      </c>
      <c r="Z9" s="8">
        <f t="shared" si="0"/>
        <v>0.74750681850063283</v>
      </c>
      <c r="AC9" s="2">
        <f>W9</f>
        <v>7</v>
      </c>
      <c r="AD9" s="8">
        <f>X9/$X$11</f>
        <v>1.0646503418500608</v>
      </c>
      <c r="AE9" s="8">
        <f>Y9/$X$11</f>
        <v>0.79583338985195007</v>
      </c>
    </row>
    <row r="10" spans="1:31" x14ac:dyDescent="0.2">
      <c r="A10">
        <v>8</v>
      </c>
      <c r="B10" s="4">
        <v>13928468</v>
      </c>
      <c r="C10" s="5">
        <v>4991530.4629629999</v>
      </c>
      <c r="D10" s="4">
        <v>3181.5370370000001</v>
      </c>
      <c r="E10" s="4">
        <v>2809</v>
      </c>
      <c r="F10" s="4">
        <v>1656</v>
      </c>
      <c r="G10" s="4">
        <v>9828</v>
      </c>
      <c r="H10" s="4">
        <v>4958.5147740000002</v>
      </c>
      <c r="I10" s="4">
        <v>1689.4389699999999</v>
      </c>
      <c r="J10" s="4">
        <v>21.577086999999999</v>
      </c>
      <c r="L10" t="s">
        <v>19</v>
      </c>
      <c r="M10" s="6">
        <v>20</v>
      </c>
      <c r="N10" s="8">
        <f>C10/$N$22</f>
        <v>1.9225860419849188</v>
      </c>
      <c r="O10" s="9"/>
      <c r="P10" s="9"/>
      <c r="Q10" s="9"/>
      <c r="R10" s="9"/>
      <c r="S10" s="9"/>
      <c r="T10" s="9"/>
      <c r="U10" s="9"/>
      <c r="W10" s="2">
        <v>8</v>
      </c>
      <c r="X10" s="8">
        <f>N19</f>
        <v>1.3333648304053212</v>
      </c>
      <c r="Y10" s="8">
        <f>N20</f>
        <v>1.743537184009345</v>
      </c>
      <c r="Z10" s="8">
        <f t="shared" si="0"/>
        <v>1.3076219983088486</v>
      </c>
      <c r="AC10" s="2">
        <f>W10</f>
        <v>8</v>
      </c>
      <c r="AD10" s="8">
        <f>X10/$X$11</f>
        <v>0.77218527078228372</v>
      </c>
      <c r="AE10" s="8">
        <f>Y10/$X$11</f>
        <v>1.0097264468449891</v>
      </c>
    </row>
    <row r="11" spans="1:31" x14ac:dyDescent="0.2">
      <c r="A11">
        <v>9</v>
      </c>
      <c r="B11" s="4">
        <v>9583284</v>
      </c>
      <c r="C11" s="5">
        <v>2608932</v>
      </c>
      <c r="D11" s="4">
        <v>2635.8095239999998</v>
      </c>
      <c r="E11" s="4">
        <v>2646</v>
      </c>
      <c r="F11" s="4">
        <v>1396</v>
      </c>
      <c r="G11" s="4">
        <v>6104</v>
      </c>
      <c r="H11" s="4">
        <v>3621.8004540000002</v>
      </c>
      <c r="I11" s="4">
        <v>814.10565499999996</v>
      </c>
      <c r="J11" s="4">
        <v>20.325016000000002</v>
      </c>
      <c r="L11" t="s">
        <v>33</v>
      </c>
      <c r="M11" s="6">
        <v>18</v>
      </c>
      <c r="N11" s="7">
        <f>C11/$N$22</f>
        <v>1.0048814256279897</v>
      </c>
      <c r="O11" s="9"/>
      <c r="P11" s="9"/>
      <c r="Q11" s="9"/>
      <c r="R11" s="9"/>
      <c r="S11" s="9"/>
      <c r="T11" s="9"/>
      <c r="U11" s="9"/>
      <c r="W11" s="2" t="s">
        <v>20</v>
      </c>
      <c r="X11" s="10">
        <f>AVERAGE(X3:X10)</f>
        <v>1.7267421185779923</v>
      </c>
      <c r="Y11" s="10">
        <f>AVERAGE(Y3:Y10)</f>
        <v>1.8518235541423518</v>
      </c>
      <c r="Z11" s="10">
        <f>AVERAGE(Z3:Z10)</f>
        <v>1.0750535776953363</v>
      </c>
      <c r="AC11" s="2" t="str">
        <f>W11</f>
        <v>Mean</v>
      </c>
      <c r="AD11" s="10">
        <f>AVERAGE(AD3:AD10)</f>
        <v>1</v>
      </c>
      <c r="AE11" s="10">
        <f>AVERAGE(AE3:AE10)</f>
        <v>1.072437820458892</v>
      </c>
    </row>
    <row r="12" spans="1:31" x14ac:dyDescent="0.2">
      <c r="A12">
        <v>10</v>
      </c>
      <c r="B12" s="4">
        <v>8927880</v>
      </c>
      <c r="C12" s="5">
        <v>2476354.3486239999</v>
      </c>
      <c r="D12" s="4">
        <v>2254.2018349999998</v>
      </c>
      <c r="E12" s="4">
        <v>2862</v>
      </c>
      <c r="F12" s="4">
        <v>1324</v>
      </c>
      <c r="G12" s="4">
        <v>5608</v>
      </c>
      <c r="H12" s="4">
        <v>3119.4549270000002</v>
      </c>
      <c r="I12" s="4">
        <v>736.71134600000005</v>
      </c>
      <c r="J12" s="4">
        <v>21.984200999999999</v>
      </c>
      <c r="L12" t="s">
        <v>33</v>
      </c>
      <c r="M12" s="6">
        <v>18</v>
      </c>
      <c r="N12" s="7">
        <f>C12/$N$22</f>
        <v>0.95381653803370747</v>
      </c>
      <c r="O12" s="9"/>
      <c r="P12" s="9"/>
      <c r="Q12" s="9"/>
      <c r="R12" s="9"/>
      <c r="S12" s="9"/>
      <c r="T12" s="9"/>
      <c r="U12" s="9"/>
      <c r="W12" s="2" t="s">
        <v>21</v>
      </c>
      <c r="X12" s="8">
        <f>_xlfn.STDEV.S(X3:X10)</f>
        <v>0.22207642779610096</v>
      </c>
      <c r="Y12" s="8">
        <f t="shared" ref="Y12:Z12" si="1">_xlfn.STDEV.S(Y3:Y10)</f>
        <v>0.47274013686482758</v>
      </c>
      <c r="Z12" s="8">
        <f t="shared" si="1"/>
        <v>0.23545154823569631</v>
      </c>
      <c r="AC12" s="2" t="str">
        <f>W12</f>
        <v>SD</v>
      </c>
      <c r="AD12" s="8">
        <f>_xlfn.STDEV.S(AD3:AD10)</f>
        <v>0.12861007176855452</v>
      </c>
      <c r="AE12" s="8">
        <f t="shared" ref="AE12" si="2">_xlfn.STDEV.S(AE3:AE10)</f>
        <v>0.27377576059483644</v>
      </c>
    </row>
    <row r="13" spans="1:31" x14ac:dyDescent="0.2">
      <c r="A13">
        <v>11</v>
      </c>
      <c r="B13" s="4">
        <v>10588472</v>
      </c>
      <c r="C13" s="5">
        <v>3891339</v>
      </c>
      <c r="D13" s="4">
        <v>2297.4727269999998</v>
      </c>
      <c r="E13" s="4">
        <v>2915</v>
      </c>
      <c r="F13" s="4">
        <v>1092</v>
      </c>
      <c r="G13" s="4">
        <v>6804</v>
      </c>
      <c r="H13" s="4">
        <v>3632.408919</v>
      </c>
      <c r="I13" s="4">
        <v>1171.1326100000001</v>
      </c>
      <c r="J13" s="4">
        <v>22.391316</v>
      </c>
      <c r="L13" t="s">
        <v>22</v>
      </c>
      <c r="M13" s="6">
        <v>20</v>
      </c>
      <c r="N13" s="8">
        <f>C13/$N$22</f>
        <v>1.4988256811299778</v>
      </c>
      <c r="O13" s="9"/>
      <c r="P13" s="9"/>
      <c r="Q13" s="9"/>
      <c r="R13" s="9"/>
      <c r="S13" s="9"/>
      <c r="T13" s="9"/>
      <c r="U13" s="9"/>
      <c r="W13" s="2" t="s">
        <v>23</v>
      </c>
      <c r="X13" s="2"/>
      <c r="Y13" s="9">
        <f>TTEST(X3:X10,Y3:Y10,2,1)</f>
        <v>0.45598278022849237</v>
      </c>
      <c r="Z13" s="2"/>
      <c r="AC13" s="2" t="s">
        <v>23</v>
      </c>
      <c r="AE13" s="9">
        <f>TTEST(AD3:AD10,AE3:AE10,2,1)</f>
        <v>0.45598278022849237</v>
      </c>
    </row>
    <row r="14" spans="1:31" x14ac:dyDescent="0.2">
      <c r="A14">
        <v>12</v>
      </c>
      <c r="B14" s="4">
        <v>11776216</v>
      </c>
      <c r="C14" s="5">
        <v>3652933.4054049999</v>
      </c>
      <c r="D14" s="4">
        <v>2740.6486490000002</v>
      </c>
      <c r="E14" s="4">
        <v>2964</v>
      </c>
      <c r="F14" s="4">
        <v>1644</v>
      </c>
      <c r="G14" s="4">
        <v>6952</v>
      </c>
      <c r="H14" s="4">
        <v>3973.0823209999999</v>
      </c>
      <c r="I14" s="4">
        <v>1071.3247240000001</v>
      </c>
      <c r="J14" s="4">
        <v>22.767704999999999</v>
      </c>
      <c r="L14" t="s">
        <v>24</v>
      </c>
      <c r="M14" s="6">
        <v>20</v>
      </c>
      <c r="N14" s="8">
        <f>C14/$N$22</f>
        <v>1.4069990816730691</v>
      </c>
      <c r="O14" s="9"/>
      <c r="P14" s="9"/>
      <c r="Q14" s="9"/>
      <c r="R14" s="9"/>
      <c r="S14" s="9"/>
      <c r="T14" s="9"/>
      <c r="U14" s="9"/>
    </row>
    <row r="15" spans="1:31" x14ac:dyDescent="0.2">
      <c r="A15">
        <v>13</v>
      </c>
      <c r="B15" s="4">
        <v>14473020</v>
      </c>
      <c r="C15" s="5">
        <v>4876863.396226</v>
      </c>
      <c r="D15" s="4">
        <v>3554.132075</v>
      </c>
      <c r="E15" s="4">
        <v>2700</v>
      </c>
      <c r="F15" s="4">
        <v>2028</v>
      </c>
      <c r="G15" s="4">
        <v>9556</v>
      </c>
      <c r="H15" s="4">
        <v>5360.377778</v>
      </c>
      <c r="I15" s="4">
        <v>1575.2428620000001</v>
      </c>
      <c r="J15" s="4">
        <v>20.739813000000002</v>
      </c>
      <c r="L15" t="s">
        <v>25</v>
      </c>
      <c r="M15" s="6">
        <v>20</v>
      </c>
      <c r="N15" s="8">
        <f>C15/$N$22</f>
        <v>1.8784197680094927</v>
      </c>
      <c r="O15" s="9"/>
      <c r="P15" s="9"/>
      <c r="Q15" s="9"/>
      <c r="R15" s="9"/>
      <c r="S15" s="9"/>
      <c r="T15" s="9"/>
      <c r="U15" s="9"/>
    </row>
    <row r="16" spans="1:31" x14ac:dyDescent="0.2">
      <c r="A16">
        <v>14</v>
      </c>
      <c r="B16" s="4">
        <v>16584356</v>
      </c>
      <c r="C16" s="5">
        <v>5187046.5740740001</v>
      </c>
      <c r="D16" s="4">
        <v>4057.4259259999999</v>
      </c>
      <c r="E16" s="4">
        <v>2809</v>
      </c>
      <c r="F16" s="4">
        <v>2136</v>
      </c>
      <c r="G16" s="4">
        <v>10060</v>
      </c>
      <c r="H16" s="4">
        <v>5904.0071200000002</v>
      </c>
      <c r="I16" s="4">
        <v>1694.6027630000001</v>
      </c>
      <c r="J16" s="4">
        <v>21.577086999999999</v>
      </c>
      <c r="L16" t="s">
        <v>26</v>
      </c>
      <c r="M16" s="6">
        <v>20</v>
      </c>
      <c r="N16" s="8">
        <f>C16/$N$22</f>
        <v>1.9978929140944497</v>
      </c>
      <c r="O16" s="9"/>
      <c r="P16" s="9"/>
      <c r="Q16" s="9"/>
      <c r="R16" s="9"/>
      <c r="S16" s="9"/>
      <c r="T16" s="9"/>
      <c r="U16" s="9"/>
    </row>
    <row r="17" spans="1:21" x14ac:dyDescent="0.2">
      <c r="A17">
        <v>15</v>
      </c>
      <c r="B17" s="4">
        <v>15058784</v>
      </c>
      <c r="C17" s="5">
        <v>4772900.9444439998</v>
      </c>
      <c r="D17" s="4">
        <v>3666.9814809999998</v>
      </c>
      <c r="E17" s="4">
        <v>2805</v>
      </c>
      <c r="F17" s="4">
        <v>1932</v>
      </c>
      <c r="G17" s="4">
        <v>9548</v>
      </c>
      <c r="H17" s="4">
        <v>5368.5504460000002</v>
      </c>
      <c r="I17" s="4">
        <v>1519.5252599999999</v>
      </c>
      <c r="J17" s="4">
        <v>21.546361000000001</v>
      </c>
      <c r="L17" t="s">
        <v>27</v>
      </c>
      <c r="M17" s="6">
        <v>20</v>
      </c>
      <c r="N17" s="8">
        <f>C17/$N$22</f>
        <v>1.8383765868309578</v>
      </c>
      <c r="O17" s="9"/>
      <c r="P17" s="9"/>
      <c r="Q17" s="9"/>
      <c r="R17" s="9"/>
      <c r="S17" s="9"/>
      <c r="T17" s="9"/>
      <c r="U17" s="9"/>
    </row>
    <row r="18" spans="1:21" x14ac:dyDescent="0.2">
      <c r="A18">
        <v>16</v>
      </c>
      <c r="B18" s="4">
        <v>12880716</v>
      </c>
      <c r="C18" s="5">
        <v>3567776</v>
      </c>
      <c r="D18" s="4">
        <v>3316.5740740000001</v>
      </c>
      <c r="E18" s="4">
        <v>2808</v>
      </c>
      <c r="F18" s="4">
        <v>1812</v>
      </c>
      <c r="G18" s="4">
        <v>7688</v>
      </c>
      <c r="H18" s="4">
        <v>4587.1495729999997</v>
      </c>
      <c r="I18" s="4">
        <v>1021.379872</v>
      </c>
      <c r="J18" s="4">
        <v>21.569405</v>
      </c>
      <c r="L18" t="s">
        <v>28</v>
      </c>
      <c r="M18" s="6">
        <v>20</v>
      </c>
      <c r="N18" s="8">
        <f>C18/$N$22</f>
        <v>1.3741990336280616</v>
      </c>
      <c r="O18" s="9"/>
      <c r="P18" s="9"/>
      <c r="Q18" s="9"/>
      <c r="R18" s="9"/>
      <c r="S18" s="9"/>
      <c r="T18" s="9"/>
      <c r="U18" s="9"/>
    </row>
    <row r="19" spans="1:21" x14ac:dyDescent="0.2">
      <c r="A19">
        <v>17</v>
      </c>
      <c r="B19" s="4">
        <v>12326372</v>
      </c>
      <c r="C19" s="5">
        <v>3461759.8504670002</v>
      </c>
      <c r="D19" s="4">
        <v>3223.4953270000001</v>
      </c>
      <c r="E19" s="4">
        <v>2750</v>
      </c>
      <c r="F19" s="4">
        <v>1936</v>
      </c>
      <c r="G19" s="4">
        <v>7440</v>
      </c>
      <c r="H19" s="4">
        <v>4482.3170909999999</v>
      </c>
      <c r="I19" s="4">
        <v>1045.7442269999999</v>
      </c>
      <c r="J19" s="4">
        <v>21.123882999999999</v>
      </c>
      <c r="L19" t="s">
        <v>29</v>
      </c>
      <c r="M19" s="6">
        <v>20</v>
      </c>
      <c r="N19" s="8">
        <f>C19/$N$22</f>
        <v>1.3333648304053212</v>
      </c>
      <c r="O19" s="9"/>
      <c r="P19" s="9"/>
      <c r="Q19" s="9"/>
      <c r="R19" s="9"/>
      <c r="S19" s="9"/>
      <c r="T19" s="9"/>
      <c r="U19" s="9"/>
    </row>
    <row r="20" spans="1:21" x14ac:dyDescent="0.2">
      <c r="A20">
        <v>18</v>
      </c>
      <c r="B20" s="4">
        <v>13769460</v>
      </c>
      <c r="C20" s="5">
        <v>4526673.3333329996</v>
      </c>
      <c r="D20" s="4">
        <v>3295.1111110000002</v>
      </c>
      <c r="E20" s="4">
        <v>2805</v>
      </c>
      <c r="F20" s="4">
        <v>1756</v>
      </c>
      <c r="G20" s="4">
        <v>8368</v>
      </c>
      <c r="H20" s="4">
        <v>4908.8983959999996</v>
      </c>
      <c r="I20" s="4">
        <v>1322.0383429999999</v>
      </c>
      <c r="J20" s="4">
        <v>21.546361000000001</v>
      </c>
      <c r="L20" t="s">
        <v>30</v>
      </c>
      <c r="M20" s="6">
        <v>20</v>
      </c>
      <c r="N20" s="8">
        <f>C20/$N$22</f>
        <v>1.743537184009345</v>
      </c>
      <c r="O20" s="9"/>
      <c r="P20" s="9"/>
      <c r="Q20" s="9"/>
      <c r="R20" s="9"/>
      <c r="S20" s="9"/>
      <c r="T20" s="9"/>
      <c r="U20" s="9"/>
    </row>
    <row r="21" spans="1:21" x14ac:dyDescent="0.2">
      <c r="A21">
        <v>19</v>
      </c>
      <c r="B21" s="4">
        <v>10422292</v>
      </c>
      <c r="C21" s="5">
        <v>2701671.7757009999</v>
      </c>
      <c r="D21" s="4">
        <v>2803.4205609999999</v>
      </c>
      <c r="E21" s="4">
        <v>2754</v>
      </c>
      <c r="F21" s="4">
        <v>1500</v>
      </c>
      <c r="G21" s="4">
        <v>6488</v>
      </c>
      <c r="H21" s="4">
        <v>3784.4197530000001</v>
      </c>
      <c r="I21" s="4">
        <v>793.67704900000001</v>
      </c>
      <c r="J21" s="4">
        <v>21.154609000000001</v>
      </c>
      <c r="L21" t="s">
        <v>33</v>
      </c>
      <c r="M21" s="6">
        <v>18</v>
      </c>
      <c r="N21" s="7">
        <f>C21/$N$22</f>
        <v>1.0406019725869908</v>
      </c>
      <c r="O21" s="9"/>
      <c r="P21" s="9"/>
      <c r="Q21" s="9"/>
      <c r="R21" s="9"/>
      <c r="S21" s="9"/>
      <c r="T21" s="9"/>
      <c r="U21" s="9"/>
    </row>
    <row r="22" spans="1:21" x14ac:dyDescent="0.2">
      <c r="A22">
        <v>20</v>
      </c>
      <c r="B22" s="4">
        <v>5617272</v>
      </c>
      <c r="C22" s="5">
        <v>332071.80582499999</v>
      </c>
      <c r="D22" s="4">
        <v>2082.4271840000001</v>
      </c>
      <c r="E22" s="4">
        <v>2538</v>
      </c>
      <c r="F22" s="4">
        <v>868</v>
      </c>
      <c r="G22" s="4">
        <v>3564</v>
      </c>
      <c r="H22" s="4">
        <v>2213.267139</v>
      </c>
      <c r="I22" s="4">
        <v>406.81300599999997</v>
      </c>
      <c r="J22" s="4">
        <v>19.495424</v>
      </c>
      <c r="L22" t="s">
        <v>33</v>
      </c>
      <c r="M22" s="6">
        <v>6</v>
      </c>
      <c r="N22" s="5">
        <f>AVERAGE(C3,C11,C12,C21)</f>
        <v>2596258.5569432499</v>
      </c>
      <c r="O22" s="11"/>
      <c r="P22" s="11"/>
      <c r="Q22" s="11"/>
      <c r="R22" s="11"/>
      <c r="S22" s="11"/>
      <c r="T22" s="11"/>
      <c r="U22" s="11"/>
    </row>
    <row r="23" spans="1:21" x14ac:dyDescent="0.2">
      <c r="A23">
        <v>21</v>
      </c>
      <c r="B23" s="4">
        <v>11952692</v>
      </c>
      <c r="C23" s="5">
        <v>4049593.2844039998</v>
      </c>
      <c r="D23" s="4">
        <v>2790.642202</v>
      </c>
      <c r="E23" s="4">
        <v>2832</v>
      </c>
      <c r="F23" s="4">
        <v>1516</v>
      </c>
      <c r="G23" s="4">
        <v>8400</v>
      </c>
      <c r="H23" s="4">
        <v>4220.5833329999996</v>
      </c>
      <c r="I23" s="4">
        <v>1201.6678260000001</v>
      </c>
      <c r="J23" s="4">
        <v>21.753758999999999</v>
      </c>
      <c r="L23" t="s">
        <v>33</v>
      </c>
      <c r="M23" s="6">
        <v>24</v>
      </c>
    </row>
    <row r="24" spans="1:21" x14ac:dyDescent="0.2">
      <c r="A24">
        <v>22</v>
      </c>
      <c r="B24" s="4">
        <v>6860444</v>
      </c>
      <c r="C24" s="5">
        <v>1970781.864078</v>
      </c>
      <c r="D24" s="4">
        <v>1917.514563</v>
      </c>
      <c r="E24" s="4">
        <v>2550</v>
      </c>
      <c r="F24" s="4">
        <v>624</v>
      </c>
      <c r="G24" s="4">
        <v>5144</v>
      </c>
      <c r="H24" s="4">
        <v>2690.3701959999999</v>
      </c>
      <c r="I24" s="4">
        <v>766.64816299999995</v>
      </c>
      <c r="J24" s="4">
        <v>19.587600999999999</v>
      </c>
      <c r="L24" t="s">
        <v>33</v>
      </c>
      <c r="M24" s="6">
        <v>12</v>
      </c>
    </row>
    <row r="25" spans="1:21" x14ac:dyDescent="0.2">
      <c r="B25" s="4"/>
      <c r="C25" s="11"/>
      <c r="D25" s="4"/>
      <c r="E25" s="4"/>
      <c r="F25" s="4"/>
      <c r="G25" s="4"/>
      <c r="H25" s="4"/>
      <c r="I25" s="4"/>
      <c r="J25" s="4"/>
      <c r="M25" s="6"/>
    </row>
    <row r="26" spans="1:21" x14ac:dyDescent="0.2">
      <c r="B26" s="4"/>
      <c r="C26" s="4"/>
      <c r="D26" s="4"/>
      <c r="E26" s="4"/>
      <c r="F26" s="4"/>
      <c r="G26" s="4"/>
      <c r="H26" s="4"/>
      <c r="I26" s="4"/>
      <c r="J26" s="4"/>
    </row>
    <row r="51" spans="2:13" x14ac:dyDescent="0.2">
      <c r="B51" s="4"/>
      <c r="C51" s="11"/>
      <c r="D51" s="4"/>
      <c r="E51" s="4"/>
      <c r="F51" s="4"/>
      <c r="G51" s="4"/>
      <c r="H51" s="4"/>
      <c r="I51" s="4"/>
      <c r="J51" s="4"/>
      <c r="M51" s="6"/>
    </row>
  </sheetData>
  <mergeCells count="2">
    <mergeCell ref="AC1:AE1"/>
    <mergeCell ref="X1:Z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GCN5L1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Thomassen</dc:creator>
  <cp:lastModifiedBy>Ben Stocks</cp:lastModifiedBy>
  <dcterms:created xsi:type="dcterms:W3CDTF">2021-10-11T13:07:13Z</dcterms:created>
  <dcterms:modified xsi:type="dcterms:W3CDTF">2021-11-03T15:48:42Z</dcterms:modified>
</cp:coreProperties>
</file>