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13_ncr:1_{66298B55-453E-7E49-8756-78ED7CDC4EBF}" xr6:coauthVersionLast="36" xr6:coauthVersionMax="36" xr10:uidLastSave="{00000000-0000-0000-0000-000000000000}"/>
  <bookViews>
    <workbookView xWindow="0" yWindow="460" windowWidth="33600" windowHeight="19020" xr2:uid="{D66D3CDB-659C-844C-9904-01E6B5CAE1E4}"/>
  </bookViews>
  <sheets>
    <sheet name="SIR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 s="1"/>
  <c r="AE12" i="1"/>
  <c r="AE11" i="1"/>
  <c r="AE10" i="1"/>
  <c r="AE9" i="1"/>
  <c r="AE8" i="1"/>
  <c r="AE7" i="1"/>
  <c r="AE6" i="1"/>
  <c r="AE5" i="1"/>
  <c r="AE4" i="1"/>
  <c r="AE3" i="1"/>
  <c r="AG2" i="1"/>
  <c r="AF2" i="1"/>
  <c r="Z1" i="1"/>
  <c r="N8" i="1" l="1"/>
  <c r="Z5" i="1" s="1"/>
  <c r="N9" i="1"/>
  <c r="AA5" i="1" s="1"/>
  <c r="N12" i="1"/>
  <c r="N11" i="1"/>
  <c r="AA6" i="1" s="1"/>
  <c r="N17" i="1"/>
  <c r="Z9" i="1" s="1"/>
  <c r="N5" i="1"/>
  <c r="N18" i="1"/>
  <c r="AA9" i="1" s="1"/>
  <c r="N13" i="1"/>
  <c r="Z7" i="1" s="1"/>
  <c r="N14" i="1"/>
  <c r="AA7" i="1" s="1"/>
  <c r="AB7" i="1" s="1"/>
  <c r="N15" i="1"/>
  <c r="Z8" i="1" s="1"/>
  <c r="N3" i="1"/>
  <c r="N16" i="1"/>
  <c r="AA8" i="1" s="1"/>
  <c r="N4" i="1"/>
  <c r="Z3" i="1" s="1"/>
  <c r="N6" i="1"/>
  <c r="Z4" i="1" s="1"/>
  <c r="N19" i="1"/>
  <c r="Z10" i="1" s="1"/>
  <c r="N7" i="1"/>
  <c r="AA4" i="1" s="1"/>
  <c r="N20" i="1"/>
  <c r="AA10" i="1" s="1"/>
  <c r="AA3" i="1"/>
  <c r="N10" i="1"/>
  <c r="Z6" i="1" s="1"/>
  <c r="AB6" i="1" s="1"/>
  <c r="AB9" i="1"/>
  <c r="AB5" i="1"/>
  <c r="Z11" i="1" l="1"/>
  <c r="AF10" i="1" s="1"/>
  <c r="AB3" i="1"/>
  <c r="AA12" i="1"/>
  <c r="Z12" i="1"/>
  <c r="AA13" i="1"/>
  <c r="AB8" i="1"/>
  <c r="AB4" i="1"/>
  <c r="AB12" i="1" s="1"/>
  <c r="AA11" i="1"/>
  <c r="AB10" i="1"/>
  <c r="AF5" i="1"/>
  <c r="AF7" i="1"/>
  <c r="AG3" i="1"/>
  <c r="AG5" i="1"/>
  <c r="AF8" i="1"/>
  <c r="AG7" i="1"/>
  <c r="AG10" i="1"/>
  <c r="AG8" i="1"/>
  <c r="AG9" i="1"/>
  <c r="AF3" i="1"/>
  <c r="AG6" i="1"/>
  <c r="AF6" i="1"/>
  <c r="AF9" i="1"/>
  <c r="AG4" i="1"/>
  <c r="AB11" i="1" l="1"/>
  <c r="AF4" i="1"/>
  <c r="AG12" i="1"/>
  <c r="AG11" i="1"/>
  <c r="AF12" i="1"/>
  <c r="AF11" i="1"/>
  <c r="AG13" i="1"/>
</calcChain>
</file>

<file path=xl/sharedStrings.xml><?xml version="1.0" encoding="utf-8"?>
<sst xmlns="http://schemas.openxmlformats.org/spreadsheetml/2006/main" count="44" uniqueCount="38">
  <si>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</si>
  <si>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</si>
  <si>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</si>
  <si>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</si>
  <si>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</si>
  <si>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</si>
  <si>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</si>
  <si>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</si>
  <si>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</si>
  <si>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</si>
  <si>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</si>
  <si>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</si>
  <si>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</si>
  <si>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</si>
  <si>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</si>
  <si>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</si>
  <si>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</si>
  <si>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</si>
  <si>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</si>
  <si>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</si>
  <si>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</si>
  <si>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</si>
  <si>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</si>
  <si>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</si>
  <si>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</si>
  <si>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</si>
  <si>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</si>
  <si>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</si>
  <si>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</si>
  <si>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</si>
  <si>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</si>
  <si>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</si>
  <si>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201001 ACE_F SIRT1 07-131 25secQ</t>
  </si>
  <si>
    <t>SIRT1</t>
  </si>
  <si>
    <t>Lane</t>
  </si>
  <si>
    <t>Input (uL)</t>
  </si>
  <si>
    <t>Ctrl</t>
  </si>
  <si>
    <t>SIRT1 (relative to mean Pre)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</si>
</sst>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ill="1"/>
    <xf numFmtId="3" fontId="0" fillId="5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SIRT-1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SIRT1!$M$21:$M$24</c:f>
              <c:numCache>
                <c:formatCode>#,##0</c:formatCode>
                <c:ptCount val="4"/>
                <c:pt idx="0">
                  <c:v>20</c:v>
                </c:pt>
                <c:pt idx="1">
                  <c:v>5</c:v>
                </c:pt>
                <c:pt idx="2">
                  <c:v>30</c:v>
                </c:pt>
                <c:pt idx="3">
                  <c:v>6</c:v>
                </c:pt>
              </c:numCache>
            </c:numRef>
          </c:xVal>
          <c:yVal>
            <c:numRef>
              <c:f>SIRT1!$C$21:$C$24</c:f>
              <c:numCache>
                <c:formatCode>#,##0</c:formatCode>
                <c:ptCount val="4"/>
                <c:pt idx="0">
                  <c:v>3767332</c:v>
                </c:pt>
                <c:pt idx="1">
                  <c:v>967975.93650800001</c:v>
                </c:pt>
                <c:pt idx="2">
                  <c:v>4819628.4000000004</c:v>
                </c:pt>
                <c:pt idx="3">
                  <c:v>1768735.0447760001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A8-2B47-A03E-3C9D0F93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146050</xdr:colOff>
      <xdr:row>3</xdr:row>
      <xdr:rowOff>69850</xdr:rowOff>
    </xdr:from>
    <xdr:to>
      <xdr:col>22</xdr:col>
      <xdr:colOff>501650</xdr:colOff>
      <xdr:row>18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83387E-3641-D74D-9028-E4475C5FA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4DCB-0162-FE4E-B2E4-F79AFB6DA760}">
  <dimension ref="A1:AG36"/>
  <sheetViews>
    <sheetView tabSelected="1" workbookViewId="0">
      <selection activeCell="T26" sqref="T26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4" max="24" width="2" customWidth="1"/>
    <col min="29" max="29" width="2.5" customWidth="1"/>
    <col min="30" max="30" width="2.1640625" customWidth="1"/>
  </cols>
  <sheetData>
    <row r="1" spans="1:33" x14ac:dyDescent="0.2">
      <c r="A1" t="s">
        <v>32</v>
      </c>
      <c r="F1" s="1" t="s">
        <v>33</v>
      </c>
      <c r="Y1" s="2"/>
      <c r="Z1" s="17" t="str">
        <f>F1</f>
        <v>SIRT1</v>
      </c>
      <c r="AA1" s="17"/>
      <c r="AB1" s="17"/>
      <c r="AE1" s="18" t="s">
        <v>37</v>
      </c>
      <c r="AF1" s="18"/>
      <c r="AG1" s="18"/>
    </row>
    <row r="2" spans="1:33" x14ac:dyDescent="0.2">
      <c r="A2" t="s">
        <v>34</v>
      </c>
      <c r="B2" t="s">
        <v>0</v>
      </c>
      <c r="C2" s="3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L2" t="s">
        <v>9</v>
      </c>
      <c r="M2" t="s">
        <v>35</v>
      </c>
      <c r="Y2" s="2"/>
      <c r="Z2" s="2" t="s">
        <v>10</v>
      </c>
      <c r="AA2" s="2" t="s">
        <v>11</v>
      </c>
      <c r="AB2" s="2" t="s">
        <v>12</v>
      </c>
      <c r="AE2" s="2"/>
      <c r="AF2" s="2" t="str">
        <f>Z2</f>
        <v>PRE</v>
      </c>
      <c r="AG2" s="2" t="str">
        <f>AA2</f>
        <v>POST</v>
      </c>
    </row>
    <row r="3" spans="1:33" x14ac:dyDescent="0.2">
      <c r="A3">
        <v>1</v>
      </c>
      <c r="B3" s="4">
        <v>6449420</v>
      </c>
      <c r="C3" s="5">
        <v>4262917.297297</v>
      </c>
      <c r="D3" s="4">
        <v>1987.72973</v>
      </c>
      <c r="E3" s="4">
        <v>1100</v>
      </c>
      <c r="F3" s="4">
        <v>372</v>
      </c>
      <c r="G3" s="4">
        <v>23024</v>
      </c>
      <c r="H3" s="4">
        <v>5863.1090910000003</v>
      </c>
      <c r="I3" s="4">
        <v>4892.3767619999999</v>
      </c>
      <c r="J3" s="4">
        <v>10.655013</v>
      </c>
      <c r="L3" t="s">
        <v>36</v>
      </c>
      <c r="M3" s="6">
        <v>20</v>
      </c>
      <c r="N3" s="7">
        <f t="shared" ref="N3:N10" si="0">C3/$N$22</f>
        <v>1.135722090989522</v>
      </c>
      <c r="Y3" s="2">
        <v>1</v>
      </c>
      <c r="Z3" s="8">
        <f>N4</f>
        <v>4.4256282608879376</v>
      </c>
      <c r="AA3" s="8">
        <f>N5</f>
        <v>1.3597527577249899</v>
      </c>
      <c r="AB3" s="8">
        <f>AA3/Z3</f>
        <v>0.30724513618596955</v>
      </c>
      <c r="AE3" s="2">
        <f t="shared" ref="AE3:AE12" si="1">Y3</f>
        <v>1</v>
      </c>
      <c r="AF3" s="8">
        <f t="shared" ref="AF3:AG10" si="2">Z3/$Z$11</f>
        <v>3.6881106285379768</v>
      </c>
      <c r="AG3" s="8">
        <f t="shared" si="2"/>
        <v>1.1331540523340724</v>
      </c>
    </row>
    <row r="4" spans="1:33" x14ac:dyDescent="0.2">
      <c r="A4">
        <v>2</v>
      </c>
      <c r="B4" s="4">
        <v>20556028</v>
      </c>
      <c r="C4" s="5">
        <v>16611535</v>
      </c>
      <c r="D4" s="4">
        <v>2667</v>
      </c>
      <c r="E4" s="4">
        <v>1479</v>
      </c>
      <c r="F4" s="4">
        <v>940</v>
      </c>
      <c r="G4" s="4">
        <v>63360</v>
      </c>
      <c r="H4" s="4">
        <v>13898.599053</v>
      </c>
      <c r="I4" s="4">
        <v>15772.093881999999</v>
      </c>
      <c r="J4" s="4">
        <v>14.32615</v>
      </c>
      <c r="L4" t="s">
        <v>13</v>
      </c>
      <c r="M4" s="6">
        <v>20</v>
      </c>
      <c r="N4" s="9">
        <f t="shared" si="0"/>
        <v>4.4256282608879376</v>
      </c>
      <c r="Y4" s="2">
        <v>2</v>
      </c>
      <c r="Z4" s="8">
        <f>N6</f>
        <v>0.80187811417409782</v>
      </c>
      <c r="AA4" s="8">
        <f>N7</f>
        <v>1.0323314257741425</v>
      </c>
      <c r="AB4" s="8">
        <f t="shared" ref="AB4:AB10" si="3">AA4/Z4</f>
        <v>1.2873919458911811</v>
      </c>
      <c r="AE4" s="2">
        <f t="shared" si="1"/>
        <v>2</v>
      </c>
      <c r="AF4" s="8">
        <f t="shared" si="2"/>
        <v>0.66824753940904136</v>
      </c>
      <c r="AG4" s="8">
        <f t="shared" si="2"/>
        <v>0.86029650009679948</v>
      </c>
    </row>
    <row r="5" spans="1:33" x14ac:dyDescent="0.2">
      <c r="A5">
        <v>3</v>
      </c>
      <c r="B5" s="4">
        <v>7353704</v>
      </c>
      <c r="C5" s="5">
        <v>5103813.3333329996</v>
      </c>
      <c r="D5" s="4">
        <v>1956.426667</v>
      </c>
      <c r="E5" s="4">
        <v>1150</v>
      </c>
      <c r="F5" s="4">
        <v>344</v>
      </c>
      <c r="G5" s="4">
        <v>22248</v>
      </c>
      <c r="H5" s="4">
        <v>6394.5252170000003</v>
      </c>
      <c r="I5" s="4">
        <v>5334.2289970000002</v>
      </c>
      <c r="J5" s="4">
        <v>11.139332</v>
      </c>
      <c r="L5" t="s">
        <v>14</v>
      </c>
      <c r="M5" s="6">
        <v>20</v>
      </c>
      <c r="N5" s="8">
        <f t="shared" si="0"/>
        <v>1.3597527577249899</v>
      </c>
      <c r="Y5" s="2">
        <v>3</v>
      </c>
      <c r="Z5" s="8">
        <f>N8</f>
        <v>0.91118193657687474</v>
      </c>
      <c r="AA5" s="8">
        <f>N9</f>
        <v>1.5256103064303124</v>
      </c>
      <c r="AB5" s="8">
        <f t="shared" si="3"/>
        <v>1.6743201825990099</v>
      </c>
      <c r="AE5" s="2">
        <f t="shared" si="1"/>
        <v>3</v>
      </c>
      <c r="AF5" s="8">
        <f t="shared" si="2"/>
        <v>0.75933620871870178</v>
      </c>
      <c r="AG5" s="8">
        <f t="shared" si="2"/>
        <v>1.2713719396359366</v>
      </c>
    </row>
    <row r="6" spans="1:33" x14ac:dyDescent="0.2">
      <c r="A6">
        <v>4</v>
      </c>
      <c r="B6" s="4">
        <v>4216976</v>
      </c>
      <c r="C6" s="5">
        <v>3009838.5074629998</v>
      </c>
      <c r="D6" s="4">
        <v>1381.1641790000001</v>
      </c>
      <c r="E6" s="4">
        <v>874</v>
      </c>
      <c r="F6" s="4">
        <v>400</v>
      </c>
      <c r="G6" s="4">
        <v>16232</v>
      </c>
      <c r="H6" s="4">
        <v>4824.9153319999996</v>
      </c>
      <c r="I6" s="4">
        <v>3899.0878200000002</v>
      </c>
      <c r="J6" s="4">
        <v>8.4658920000000002</v>
      </c>
      <c r="L6" t="s">
        <v>15</v>
      </c>
      <c r="M6" s="6">
        <v>20</v>
      </c>
      <c r="N6" s="8">
        <f t="shared" si="0"/>
        <v>0.80187811417409782</v>
      </c>
      <c r="Y6" s="2">
        <v>4</v>
      </c>
      <c r="Z6" s="8">
        <f>N10</f>
        <v>0.38655764577020957</v>
      </c>
      <c r="AA6" s="8">
        <f>N11</f>
        <v>0.31170171096675819</v>
      </c>
      <c r="AB6" s="8">
        <f t="shared" si="3"/>
        <v>0.80635246612623013</v>
      </c>
      <c r="AE6" s="2">
        <f t="shared" si="1"/>
        <v>4</v>
      </c>
      <c r="AF6" s="8">
        <f t="shared" si="2"/>
        <v>0.32213897730797858</v>
      </c>
      <c r="AG6" s="8">
        <f t="shared" si="2"/>
        <v>0.25975755878767026</v>
      </c>
    </row>
    <row r="7" spans="1:33" x14ac:dyDescent="0.2">
      <c r="A7">
        <v>5</v>
      </c>
      <c r="B7" s="4">
        <v>5137612</v>
      </c>
      <c r="C7" s="5">
        <v>3874841.8529409999</v>
      </c>
      <c r="D7" s="4">
        <v>1336.2647059999999</v>
      </c>
      <c r="E7" s="4">
        <v>945</v>
      </c>
      <c r="F7" s="4">
        <v>136</v>
      </c>
      <c r="G7" s="4">
        <v>18704</v>
      </c>
      <c r="H7" s="4">
        <v>5436.6264549999996</v>
      </c>
      <c r="I7" s="4">
        <v>4682.7223139999996</v>
      </c>
      <c r="J7" s="4">
        <v>9.1536249999999999</v>
      </c>
      <c r="L7" t="s">
        <v>16</v>
      </c>
      <c r="M7" s="6">
        <v>20</v>
      </c>
      <c r="N7" s="8">
        <f t="shared" si="0"/>
        <v>1.0323314257741425</v>
      </c>
      <c r="Y7" s="2">
        <v>5</v>
      </c>
      <c r="Z7" s="8">
        <f>N13</f>
        <v>1.1408122424753722</v>
      </c>
      <c r="AA7" s="8">
        <f>N14</f>
        <v>0.55018680995918756</v>
      </c>
      <c r="AB7" s="8">
        <f t="shared" si="3"/>
        <v>0.48227638999155026</v>
      </c>
      <c r="AE7" s="2">
        <f t="shared" si="1"/>
        <v>5</v>
      </c>
      <c r="AF7" s="8">
        <f t="shared" si="2"/>
        <v>0.95069931512853767</v>
      </c>
      <c r="AG7" s="8">
        <f t="shared" si="2"/>
        <v>0.45849983366763036</v>
      </c>
    </row>
    <row r="8" spans="1:33" x14ac:dyDescent="0.2">
      <c r="A8">
        <v>6</v>
      </c>
      <c r="B8" s="4">
        <v>4644460</v>
      </c>
      <c r="C8" s="5">
        <v>3420108.90625</v>
      </c>
      <c r="D8" s="4">
        <v>1498.59375</v>
      </c>
      <c r="E8" s="4">
        <v>817</v>
      </c>
      <c r="F8" s="4">
        <v>696</v>
      </c>
      <c r="G8" s="4">
        <v>17328</v>
      </c>
      <c r="H8" s="4">
        <v>5684.7735620000003</v>
      </c>
      <c r="I8" s="4">
        <v>4609.1817080000001</v>
      </c>
      <c r="J8" s="4">
        <v>7.9137690000000003</v>
      </c>
      <c r="L8" t="s">
        <v>17</v>
      </c>
      <c r="M8" s="6">
        <v>20</v>
      </c>
      <c r="N8" s="8">
        <f t="shared" si="0"/>
        <v>0.91118193657687474</v>
      </c>
      <c r="Y8" s="2">
        <v>6</v>
      </c>
      <c r="Z8" s="8">
        <f>N15</f>
        <v>0.62523313499714839</v>
      </c>
      <c r="AA8" s="8">
        <f>N16</f>
        <v>0.57294227036201839</v>
      </c>
      <c r="AB8" s="8">
        <f t="shared" si="3"/>
        <v>0.91636581347313195</v>
      </c>
      <c r="AE8" s="2">
        <f t="shared" si="1"/>
        <v>6</v>
      </c>
      <c r="AF8" s="8">
        <f t="shared" si="2"/>
        <v>0.52103991446277764</v>
      </c>
      <c r="AG8" s="8">
        <f t="shared" si="2"/>
        <v>0.47746316506865433</v>
      </c>
    </row>
    <row r="9" spans="1:33" x14ac:dyDescent="0.2">
      <c r="A9">
        <v>7</v>
      </c>
      <c r="B9" s="4">
        <v>7269408</v>
      </c>
      <c r="C9" s="5">
        <v>5726357.3684210004</v>
      </c>
      <c r="D9" s="4">
        <v>1315.473684</v>
      </c>
      <c r="E9" s="4">
        <v>1173</v>
      </c>
      <c r="F9" s="4">
        <v>220</v>
      </c>
      <c r="G9" s="4">
        <v>20420</v>
      </c>
      <c r="H9" s="4">
        <v>6197.2787719999997</v>
      </c>
      <c r="I9" s="4">
        <v>5225.9472889999997</v>
      </c>
      <c r="J9" s="4">
        <v>11.362119</v>
      </c>
      <c r="L9" t="s">
        <v>18</v>
      </c>
      <c r="M9" s="6">
        <v>20</v>
      </c>
      <c r="N9" s="8">
        <f t="shared" si="0"/>
        <v>1.5256103064303124</v>
      </c>
      <c r="Y9" s="2">
        <v>7</v>
      </c>
      <c r="Z9" s="8">
        <f>N17</f>
        <v>0.5861512463166394</v>
      </c>
      <c r="AA9" s="8">
        <f>N18</f>
        <v>1.3004432180905223</v>
      </c>
      <c r="AB9" s="8">
        <f t="shared" si="3"/>
        <v>2.2186137558564907</v>
      </c>
      <c r="AE9" s="2">
        <f t="shared" si="1"/>
        <v>7</v>
      </c>
      <c r="AF9" s="8">
        <f t="shared" si="2"/>
        <v>0.48847090492807177</v>
      </c>
      <c r="AG9" s="8">
        <f t="shared" si="2"/>
        <v>1.0837282690090881</v>
      </c>
    </row>
    <row r="10" spans="1:33" x14ac:dyDescent="0.2">
      <c r="A10">
        <v>8</v>
      </c>
      <c r="B10" s="4">
        <v>2284080</v>
      </c>
      <c r="C10" s="5">
        <v>1450938.8235289999</v>
      </c>
      <c r="D10" s="4">
        <v>905.58823500000005</v>
      </c>
      <c r="E10" s="4">
        <v>920</v>
      </c>
      <c r="F10" s="4">
        <v>0</v>
      </c>
      <c r="G10" s="4">
        <v>6760</v>
      </c>
      <c r="H10" s="4">
        <v>2482.6956519999999</v>
      </c>
      <c r="I10" s="4">
        <v>1535.9140609999999</v>
      </c>
      <c r="J10" s="4">
        <v>8.9114660000000008</v>
      </c>
      <c r="L10" t="s">
        <v>19</v>
      </c>
      <c r="M10" s="6">
        <v>20</v>
      </c>
      <c r="N10" s="8">
        <f t="shared" si="0"/>
        <v>0.38655764577020957</v>
      </c>
      <c r="Y10" s="2">
        <v>8</v>
      </c>
      <c r="Z10" s="8">
        <f>N19</f>
        <v>0.72233075888143183</v>
      </c>
      <c r="AA10" s="8">
        <f>N20</f>
        <v>1.1557437523656988</v>
      </c>
      <c r="AB10" s="8">
        <f t="shared" si="3"/>
        <v>1.6000201267289662</v>
      </c>
      <c r="AE10" s="2">
        <f t="shared" si="1"/>
        <v>8</v>
      </c>
      <c r="AF10" s="8">
        <f t="shared" si="2"/>
        <v>0.60195651150691343</v>
      </c>
      <c r="AG10" s="8">
        <f t="shared" si="2"/>
        <v>0.96314253382661796</v>
      </c>
    </row>
    <row r="11" spans="1:33" x14ac:dyDescent="0.2">
      <c r="A11">
        <v>9</v>
      </c>
      <c r="B11" s="4">
        <v>1857812</v>
      </c>
      <c r="C11" s="5">
        <v>1063607.3623190001</v>
      </c>
      <c r="D11" s="4">
        <v>844.898551</v>
      </c>
      <c r="E11" s="4">
        <v>940</v>
      </c>
      <c r="F11" s="4">
        <v>0</v>
      </c>
      <c r="G11" s="4">
        <v>5084</v>
      </c>
      <c r="H11" s="4">
        <v>1976.395745</v>
      </c>
      <c r="I11" s="4">
        <v>1088.187232</v>
      </c>
      <c r="J11" s="4">
        <v>9.1051929999999999</v>
      </c>
      <c r="L11" t="s">
        <v>20</v>
      </c>
      <c r="M11" s="15">
        <v>18</v>
      </c>
      <c r="N11" s="8">
        <f>C11*1.1/$N$22</f>
        <v>0.31170171096675819</v>
      </c>
      <c r="Y11" s="2" t="s">
        <v>21</v>
      </c>
      <c r="Z11" s="10">
        <f>AVERAGE(Z3:Z10)</f>
        <v>1.1999716675099641</v>
      </c>
      <c r="AA11" s="10">
        <f>AVERAGE(AA3:AA10)</f>
        <v>0.97608903145920378</v>
      </c>
      <c r="AB11" s="10">
        <f>AVERAGE(AB3:AB10)</f>
        <v>1.1615732271065662</v>
      </c>
      <c r="AE11" s="2" t="str">
        <f t="shared" si="1"/>
        <v>Mean</v>
      </c>
      <c r="AF11" s="10">
        <f>AVERAGE(AF3:AF10)</f>
        <v>0.99999999999999989</v>
      </c>
      <c r="AG11" s="10">
        <f>AVERAGE(AG3:AG10)</f>
        <v>0.81342673155330858</v>
      </c>
    </row>
    <row r="12" spans="1:33" x14ac:dyDescent="0.2">
      <c r="A12">
        <v>10</v>
      </c>
      <c r="B12" s="4">
        <v>4342184</v>
      </c>
      <c r="C12" s="5">
        <v>3230209.5714289998</v>
      </c>
      <c r="D12" s="4">
        <v>1074.371429</v>
      </c>
      <c r="E12" s="4">
        <v>1035</v>
      </c>
      <c r="F12" s="4">
        <v>0</v>
      </c>
      <c r="G12" s="4">
        <v>14444</v>
      </c>
      <c r="H12" s="4">
        <v>4195.3468599999997</v>
      </c>
      <c r="I12" s="4">
        <v>3432.7107430000001</v>
      </c>
      <c r="J12" s="4">
        <v>10.025399</v>
      </c>
      <c r="L12" t="s">
        <v>36</v>
      </c>
      <c r="M12" s="6">
        <v>20</v>
      </c>
      <c r="N12" s="7">
        <f t="shared" ref="N12:N21" si="4">C12/$N$22</f>
        <v>0.86058914892012661</v>
      </c>
      <c r="Y12" s="2" t="s">
        <v>22</v>
      </c>
      <c r="Z12" s="8">
        <f>_xlfn.STDEV.S(Z3:Z10)</f>
        <v>1.3227202155547515</v>
      </c>
      <c r="AA12" s="8">
        <f t="shared" ref="AA12:AB12" si="5">_xlfn.STDEV.S(AA3:AA10)</f>
        <v>0.44322626847090235</v>
      </c>
      <c r="AB12" s="8">
        <f t="shared" si="5"/>
        <v>0.65092673475751139</v>
      </c>
      <c r="AE12" s="2" t="str">
        <f t="shared" si="1"/>
        <v>SD</v>
      </c>
      <c r="AF12" s="8">
        <f>_xlfn.STDEV.S(AF3:AF10)</f>
        <v>1.1022928718804677</v>
      </c>
      <c r="AG12" s="8">
        <f t="shared" ref="AG12" si="6">_xlfn.STDEV.S(AG3:AG10)</f>
        <v>0.36936394455931826</v>
      </c>
    </row>
    <row r="13" spans="1:33" x14ac:dyDescent="0.2">
      <c r="A13">
        <v>11</v>
      </c>
      <c r="B13" s="4">
        <v>5411548</v>
      </c>
      <c r="C13" s="5">
        <v>4282023.1111110002</v>
      </c>
      <c r="D13" s="4">
        <v>1044.8888890000001</v>
      </c>
      <c r="E13" s="4">
        <v>1081</v>
      </c>
      <c r="F13" s="4">
        <v>288</v>
      </c>
      <c r="G13" s="4">
        <v>17364</v>
      </c>
      <c r="H13" s="4">
        <v>5006.0573539999996</v>
      </c>
      <c r="I13" s="4">
        <v>4450.7756799999997</v>
      </c>
      <c r="J13" s="4">
        <v>10.470972</v>
      </c>
      <c r="L13" t="s">
        <v>23</v>
      </c>
      <c r="M13" s="6">
        <v>20</v>
      </c>
      <c r="N13" s="8">
        <f t="shared" si="4"/>
        <v>1.1408122424753722</v>
      </c>
      <c r="Y13" s="2" t="s">
        <v>24</v>
      </c>
      <c r="Z13" s="2"/>
      <c r="AA13" s="11">
        <f>TTEST(Z3:Z10,AA3:AA10,2,1)</f>
        <v>0.62080867441004628</v>
      </c>
      <c r="AB13" s="2"/>
      <c r="AE13" s="2" t="s">
        <v>24</v>
      </c>
      <c r="AG13" s="11">
        <f>TTEST(AF3:AF10,AG3:AG10,2,1)</f>
        <v>0.62080867441004628</v>
      </c>
    </row>
    <row r="14" spans="1:33" x14ac:dyDescent="0.2">
      <c r="A14">
        <v>12</v>
      </c>
      <c r="B14" s="4">
        <v>3105684</v>
      </c>
      <c r="C14" s="5">
        <v>2065118.6478870001</v>
      </c>
      <c r="D14" s="4">
        <v>983.52112699999998</v>
      </c>
      <c r="E14" s="4">
        <v>1058</v>
      </c>
      <c r="F14" s="4">
        <v>60</v>
      </c>
      <c r="G14" s="4">
        <v>9264</v>
      </c>
      <c r="H14" s="4">
        <v>2935.4291119999998</v>
      </c>
      <c r="I14" s="4">
        <v>2116.811189</v>
      </c>
      <c r="J14" s="4">
        <v>10.248184999999999</v>
      </c>
      <c r="L14" t="s">
        <v>25</v>
      </c>
      <c r="M14" s="6">
        <v>20</v>
      </c>
      <c r="N14" s="8">
        <f t="shared" si="4"/>
        <v>0.55018680995918756</v>
      </c>
    </row>
    <row r="15" spans="1:33" x14ac:dyDescent="0.2">
      <c r="A15">
        <v>13</v>
      </c>
      <c r="B15" s="4">
        <v>3437648</v>
      </c>
      <c r="C15" s="5">
        <v>2346804</v>
      </c>
      <c r="D15" s="4">
        <v>988.08333300000004</v>
      </c>
      <c r="E15" s="4">
        <v>1104</v>
      </c>
      <c r="F15" s="4">
        <v>48</v>
      </c>
      <c r="G15" s="4">
        <v>11140</v>
      </c>
      <c r="H15" s="4">
        <v>3113.8115939999998</v>
      </c>
      <c r="I15" s="4">
        <v>2566.3584799999999</v>
      </c>
      <c r="J15" s="4">
        <v>10.693759</v>
      </c>
      <c r="L15" t="s">
        <v>26</v>
      </c>
      <c r="M15" s="6">
        <v>20</v>
      </c>
      <c r="N15" s="8">
        <f t="shared" si="4"/>
        <v>0.62523313499714839</v>
      </c>
    </row>
    <row r="16" spans="1:33" x14ac:dyDescent="0.2">
      <c r="A16">
        <v>14</v>
      </c>
      <c r="B16" s="4">
        <v>3200964</v>
      </c>
      <c r="C16" s="5">
        <v>2150530.956522</v>
      </c>
      <c r="D16" s="4">
        <v>1061.0434780000001</v>
      </c>
      <c r="E16" s="4">
        <v>990</v>
      </c>
      <c r="F16" s="4">
        <v>32</v>
      </c>
      <c r="G16" s="4">
        <v>10116</v>
      </c>
      <c r="H16" s="4">
        <v>3233.2969699999999</v>
      </c>
      <c r="I16" s="4">
        <v>2395.3067209999999</v>
      </c>
      <c r="J16" s="4">
        <v>9.5895119999999991</v>
      </c>
      <c r="L16" t="s">
        <v>27</v>
      </c>
      <c r="M16" s="6">
        <v>20</v>
      </c>
      <c r="N16" s="8">
        <f t="shared" si="4"/>
        <v>0.57294227036201839</v>
      </c>
    </row>
    <row r="17" spans="1:16" x14ac:dyDescent="0.2">
      <c r="A17">
        <v>15</v>
      </c>
      <c r="B17" s="4">
        <v>3417004</v>
      </c>
      <c r="C17" s="5">
        <v>2200110.6666669999</v>
      </c>
      <c r="D17" s="4">
        <v>1152.3611109999999</v>
      </c>
      <c r="E17" s="4">
        <v>1056</v>
      </c>
      <c r="F17" s="4">
        <v>444</v>
      </c>
      <c r="G17" s="4">
        <v>10648</v>
      </c>
      <c r="H17" s="4">
        <v>3235.799242</v>
      </c>
      <c r="I17" s="4">
        <v>2338.9238150000001</v>
      </c>
      <c r="J17" s="4">
        <v>10.228813000000001</v>
      </c>
      <c r="L17" t="s">
        <v>28</v>
      </c>
      <c r="M17" s="6">
        <v>20</v>
      </c>
      <c r="N17" s="8">
        <f t="shared" si="4"/>
        <v>0.5861512463166394</v>
      </c>
    </row>
    <row r="18" spans="1:16" x14ac:dyDescent="0.2">
      <c r="A18">
        <v>16</v>
      </c>
      <c r="B18" s="4">
        <v>6562680</v>
      </c>
      <c r="C18" s="5">
        <v>4881195.7894740002</v>
      </c>
      <c r="D18" s="4">
        <v>1401.236842</v>
      </c>
      <c r="E18" s="4">
        <v>1200</v>
      </c>
      <c r="F18" s="4">
        <v>148</v>
      </c>
      <c r="G18" s="4">
        <v>18596</v>
      </c>
      <c r="H18" s="4">
        <v>5468.9</v>
      </c>
      <c r="I18" s="4">
        <v>4635.1031190000003</v>
      </c>
      <c r="J18" s="4">
        <v>11.623651000000001</v>
      </c>
      <c r="L18" t="s">
        <v>29</v>
      </c>
      <c r="M18" s="6">
        <v>20</v>
      </c>
      <c r="N18" s="8">
        <f t="shared" si="4"/>
        <v>1.3004432180905223</v>
      </c>
    </row>
    <row r="19" spans="1:16" x14ac:dyDescent="0.2">
      <c r="A19">
        <v>17</v>
      </c>
      <c r="B19" s="4">
        <v>4140632</v>
      </c>
      <c r="C19" s="5">
        <v>2711258.6</v>
      </c>
      <c r="D19" s="4">
        <v>1448.2</v>
      </c>
      <c r="E19" s="4">
        <v>987</v>
      </c>
      <c r="F19" s="4">
        <v>384</v>
      </c>
      <c r="G19" s="4">
        <v>12692</v>
      </c>
      <c r="H19" s="4">
        <v>4195.1692000000003</v>
      </c>
      <c r="I19" s="4">
        <v>3062.8903329999998</v>
      </c>
      <c r="J19" s="4">
        <v>9.5604530000000008</v>
      </c>
      <c r="L19" t="s">
        <v>30</v>
      </c>
      <c r="M19" s="6">
        <v>20</v>
      </c>
      <c r="N19" s="8">
        <f t="shared" si="4"/>
        <v>0.72233075888143183</v>
      </c>
    </row>
    <row r="20" spans="1:16" x14ac:dyDescent="0.2">
      <c r="A20">
        <v>18</v>
      </c>
      <c r="B20" s="4">
        <v>5817788</v>
      </c>
      <c r="C20" s="5">
        <v>4338068.3287669998</v>
      </c>
      <c r="D20" s="4">
        <v>1311.808219</v>
      </c>
      <c r="E20" s="4">
        <v>1128</v>
      </c>
      <c r="F20" s="4">
        <v>340</v>
      </c>
      <c r="G20" s="4">
        <v>17164</v>
      </c>
      <c r="H20" s="4">
        <v>5157.6134750000001</v>
      </c>
      <c r="I20" s="4">
        <v>4523.5543349999998</v>
      </c>
      <c r="J20" s="4">
        <v>10.926232000000001</v>
      </c>
      <c r="L20" t="s">
        <v>31</v>
      </c>
      <c r="M20" s="6">
        <v>20</v>
      </c>
      <c r="N20" s="8">
        <f t="shared" si="4"/>
        <v>1.1557437523656988</v>
      </c>
    </row>
    <row r="21" spans="1:16" x14ac:dyDescent="0.2">
      <c r="A21">
        <v>19</v>
      </c>
      <c r="B21" s="4">
        <v>5203228</v>
      </c>
      <c r="C21" s="5">
        <v>3767332</v>
      </c>
      <c r="D21" s="4">
        <v>1332</v>
      </c>
      <c r="E21" s="4">
        <v>1078</v>
      </c>
      <c r="F21" s="4">
        <v>352</v>
      </c>
      <c r="G21" s="4">
        <v>15124</v>
      </c>
      <c r="H21" s="4">
        <v>4826.742115</v>
      </c>
      <c r="I21" s="4">
        <v>3877.6416880000002</v>
      </c>
      <c r="J21" s="4">
        <v>10.441913</v>
      </c>
      <c r="L21" t="s">
        <v>36</v>
      </c>
      <c r="M21" s="6">
        <v>20</v>
      </c>
      <c r="N21" s="7">
        <f t="shared" si="4"/>
        <v>1.0036887600903515</v>
      </c>
    </row>
    <row r="22" spans="1:16" x14ac:dyDescent="0.2">
      <c r="A22">
        <v>20</v>
      </c>
      <c r="B22" s="4">
        <v>1976628</v>
      </c>
      <c r="C22" s="5">
        <v>967975.93650800001</v>
      </c>
      <c r="D22" s="4">
        <v>1230.063492</v>
      </c>
      <c r="E22" s="4">
        <v>820</v>
      </c>
      <c r="F22" s="4">
        <v>0</v>
      </c>
      <c r="G22" s="4">
        <v>6400</v>
      </c>
      <c r="H22" s="4">
        <v>2410.5219510000002</v>
      </c>
      <c r="I22" s="4">
        <v>1315.41374</v>
      </c>
      <c r="J22" s="4">
        <v>7.9428280000000004</v>
      </c>
      <c r="L22" t="s">
        <v>36</v>
      </c>
      <c r="M22" s="6">
        <v>5</v>
      </c>
      <c r="N22" s="5">
        <f>AVERAGE(C3,C12,C21)</f>
        <v>3753486.2895753332</v>
      </c>
      <c r="O22" s="12"/>
      <c r="P22" s="10"/>
    </row>
    <row r="23" spans="1:16" x14ac:dyDescent="0.2">
      <c r="A23">
        <v>21</v>
      </c>
      <c r="B23" s="4">
        <v>6442836</v>
      </c>
      <c r="C23" s="5">
        <v>4819628.4000000004</v>
      </c>
      <c r="D23" s="4">
        <v>1252.4749999999999</v>
      </c>
      <c r="E23" s="4">
        <v>1296</v>
      </c>
      <c r="F23" s="4">
        <v>92</v>
      </c>
      <c r="G23" s="4">
        <v>17068</v>
      </c>
      <c r="H23" s="4">
        <v>4971.3240740000001</v>
      </c>
      <c r="I23" s="4">
        <v>4235.782021</v>
      </c>
      <c r="J23" s="4">
        <v>12.553542999999999</v>
      </c>
      <c r="L23" t="s">
        <v>36</v>
      </c>
      <c r="M23" s="16">
        <v>30</v>
      </c>
      <c r="O23" s="12"/>
      <c r="P23" s="10"/>
    </row>
    <row r="24" spans="1:16" x14ac:dyDescent="0.2">
      <c r="A24">
        <v>22</v>
      </c>
      <c r="B24" s="4">
        <v>2824936</v>
      </c>
      <c r="C24" s="5">
        <v>1768735.0447760001</v>
      </c>
      <c r="D24" s="4">
        <v>1143.074627</v>
      </c>
      <c r="E24" s="4">
        <v>924</v>
      </c>
      <c r="F24" s="4">
        <v>272</v>
      </c>
      <c r="G24" s="4">
        <v>9128</v>
      </c>
      <c r="H24" s="4">
        <v>3057.290043</v>
      </c>
      <c r="I24" s="4">
        <v>2149.0324409999998</v>
      </c>
      <c r="J24" s="4">
        <v>8.9502109999999995</v>
      </c>
      <c r="L24" t="s">
        <v>36</v>
      </c>
      <c r="M24" s="16">
        <v>6</v>
      </c>
      <c r="O24" s="12"/>
      <c r="P24" s="13"/>
    </row>
    <row r="26" spans="1:16" x14ac:dyDescent="0.2">
      <c r="B26" s="4"/>
      <c r="C26" s="4"/>
      <c r="D26" s="4"/>
      <c r="E26" s="4"/>
      <c r="F26" s="4"/>
      <c r="G26" s="4"/>
      <c r="H26" s="4"/>
      <c r="I26" s="4"/>
      <c r="J26" s="4"/>
    </row>
    <row r="36" spans="27:27" x14ac:dyDescent="0.2">
      <c r="AA36" s="14"/>
    </row>
  </sheetData>
  <mergeCells count="2">
    <mergeCell ref="Z1:AB1"/>
    <mergeCell ref="AE1:A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2021-11-03T15:39:20Z</dcterms:created>
  <dcterms:modified xsi:type="dcterms:W3CDTF">2021-11-03T15:47:25Z</dcterms:modified>
</cp:coreProperties>
</file>