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U Lei\Desktop\21, Elife, Liu et al Liu, GABA-B PAM\1 Source data\Fig. 3\"/>
    </mc:Choice>
  </mc:AlternateContent>
  <bookViews>
    <workbookView xWindow="31620" yWindow="0" windowWidth="19560" windowHeight="8115" firstSheet="11" activeTab="15"/>
  </bookViews>
  <sheets>
    <sheet name="Fig. 3 rac_Raw" sheetId="13" r:id="rId1"/>
    <sheet name="Fig. 3 rac_%" sheetId="15" r:id="rId2"/>
    <sheet name="Fig. 3 GABA_Raw" sheetId="16" r:id="rId3"/>
    <sheet name="Fig. 3 GABA_%" sheetId="17" r:id="rId4"/>
    <sheet name="Fig. 3S1A_Raw" sheetId="18" r:id="rId5"/>
    <sheet name="Fig. 3S1A_%" sheetId="19" r:id="rId6"/>
    <sheet name="Fig. 3S1D_Raw" sheetId="20" r:id="rId7"/>
    <sheet name="Fig. 3S1D_%" sheetId="21" r:id="rId8"/>
    <sheet name="Fig. 3S1E_Raw" sheetId="22" r:id="rId9"/>
    <sheet name="Fig. 3S1E_%" sheetId="23" r:id="rId10"/>
    <sheet name="Fig. 3S1F_Raw" sheetId="24" r:id="rId11"/>
    <sheet name="Fig. 3S1F_%" sheetId="25" r:id="rId12"/>
    <sheet name="Fig. 3S2A BRET" sheetId="26" r:id="rId13"/>
    <sheet name="Fig. 3S2A ΔBRET" sheetId="27" r:id="rId14"/>
    <sheet name="Fig. 3S2B_Raw" sheetId="28" r:id="rId15"/>
    <sheet name="Fig. 3S2B_%" sheetId="29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29" l="1"/>
  <c r="G36" i="29"/>
  <c r="O36" i="29" s="1"/>
  <c r="F36" i="29"/>
  <c r="B36" i="29"/>
  <c r="H35" i="29"/>
  <c r="G35" i="29"/>
  <c r="F35" i="29"/>
  <c r="B35" i="29"/>
  <c r="H34" i="29"/>
  <c r="G34" i="29"/>
  <c r="F34" i="29"/>
  <c r="B34" i="29"/>
  <c r="H33" i="29"/>
  <c r="G33" i="29"/>
  <c r="F33" i="29"/>
  <c r="B33" i="29"/>
  <c r="H32" i="29"/>
  <c r="G32" i="29"/>
  <c r="F32" i="29"/>
  <c r="B32" i="29"/>
  <c r="H31" i="29"/>
  <c r="G31" i="29"/>
  <c r="F31" i="29"/>
  <c r="B31" i="29"/>
  <c r="H30" i="29"/>
  <c r="G30" i="29"/>
  <c r="F30" i="29"/>
  <c r="B30" i="29"/>
  <c r="H29" i="29"/>
  <c r="G29" i="29"/>
  <c r="F29" i="29"/>
  <c r="B29" i="29"/>
  <c r="H28" i="29"/>
  <c r="G28" i="29"/>
  <c r="F28" i="29"/>
  <c r="B28" i="29"/>
  <c r="H27" i="29"/>
  <c r="G27" i="29"/>
  <c r="F27" i="29"/>
  <c r="B27" i="29"/>
  <c r="H26" i="29"/>
  <c r="G26" i="29"/>
  <c r="F26" i="29"/>
  <c r="B26" i="29"/>
  <c r="E24" i="29"/>
  <c r="D24" i="29"/>
  <c r="C24" i="29"/>
  <c r="B24" i="29"/>
  <c r="E23" i="29"/>
  <c r="D23" i="29"/>
  <c r="C23" i="29"/>
  <c r="O23" i="29" s="1"/>
  <c r="B23" i="29"/>
  <c r="E22" i="29"/>
  <c r="D22" i="29"/>
  <c r="C22" i="29"/>
  <c r="N22" i="29" s="1"/>
  <c r="B22" i="29"/>
  <c r="E21" i="29"/>
  <c r="D21" i="29"/>
  <c r="C21" i="29"/>
  <c r="M21" i="29" s="1"/>
  <c r="B21" i="29"/>
  <c r="E20" i="29"/>
  <c r="D20" i="29"/>
  <c r="C20" i="29"/>
  <c r="O20" i="29" s="1"/>
  <c r="B20" i="29"/>
  <c r="E19" i="29"/>
  <c r="D19" i="29"/>
  <c r="C19" i="29"/>
  <c r="O19" i="29" s="1"/>
  <c r="B19" i="29"/>
  <c r="E18" i="29"/>
  <c r="D18" i="29"/>
  <c r="C18" i="29"/>
  <c r="N18" i="29" s="1"/>
  <c r="B18" i="29"/>
  <c r="E17" i="29"/>
  <c r="D17" i="29"/>
  <c r="C17" i="29"/>
  <c r="B17" i="29"/>
  <c r="E16" i="29"/>
  <c r="D16" i="29"/>
  <c r="C16" i="29"/>
  <c r="M16" i="29" s="1"/>
  <c r="B16" i="29"/>
  <c r="E15" i="29"/>
  <c r="D15" i="29"/>
  <c r="C15" i="29"/>
  <c r="B15" i="29"/>
  <c r="E14" i="29"/>
  <c r="D14" i="29"/>
  <c r="C14" i="29"/>
  <c r="B14" i="29"/>
  <c r="H12" i="29"/>
  <c r="G12" i="29"/>
  <c r="F12" i="29"/>
  <c r="B12" i="29"/>
  <c r="H11" i="29"/>
  <c r="G11" i="29"/>
  <c r="F11" i="29"/>
  <c r="B11" i="29"/>
  <c r="H10" i="29"/>
  <c r="G10" i="29"/>
  <c r="F10" i="29"/>
  <c r="B10" i="29"/>
  <c r="H9" i="29"/>
  <c r="G9" i="29"/>
  <c r="F9" i="29"/>
  <c r="B9" i="29"/>
  <c r="H8" i="29"/>
  <c r="G8" i="29"/>
  <c r="F8" i="29"/>
  <c r="B8" i="29"/>
  <c r="H7" i="29"/>
  <c r="G7" i="29"/>
  <c r="F7" i="29"/>
  <c r="B7" i="29"/>
  <c r="H6" i="29"/>
  <c r="G6" i="29"/>
  <c r="F6" i="29"/>
  <c r="B6" i="29"/>
  <c r="H5" i="29"/>
  <c r="G5" i="29"/>
  <c r="F5" i="29"/>
  <c r="B5" i="29"/>
  <c r="H4" i="29"/>
  <c r="G4" i="29"/>
  <c r="F4" i="29"/>
  <c r="B4" i="29"/>
  <c r="H3" i="29"/>
  <c r="G3" i="29"/>
  <c r="F3" i="29"/>
  <c r="B3" i="29"/>
  <c r="H2" i="29"/>
  <c r="G2" i="29"/>
  <c r="F2" i="29"/>
  <c r="B2" i="29"/>
  <c r="O24" i="29" l="1"/>
  <c r="O28" i="29"/>
  <c r="O32" i="29"/>
  <c r="M24" i="29"/>
  <c r="O7" i="29"/>
  <c r="N6" i="29"/>
  <c r="M23" i="29"/>
  <c r="O6" i="29"/>
  <c r="N4" i="29"/>
  <c r="O4" i="29"/>
  <c r="O5" i="29"/>
  <c r="N12" i="29"/>
  <c r="O12" i="29"/>
  <c r="O29" i="29"/>
  <c r="O33" i="29"/>
  <c r="O3" i="29"/>
  <c r="N10" i="29"/>
  <c r="O10" i="29"/>
  <c r="O11" i="29"/>
  <c r="M19" i="29"/>
  <c r="M22" i="29"/>
  <c r="O30" i="29"/>
  <c r="O34" i="29"/>
  <c r="N8" i="29"/>
  <c r="O8" i="29"/>
  <c r="O9" i="29"/>
  <c r="O16" i="29"/>
  <c r="M20" i="29"/>
  <c r="O27" i="29"/>
  <c r="O31" i="29"/>
  <c r="O35" i="29"/>
  <c r="N15" i="29"/>
  <c r="M15" i="29"/>
  <c r="M18" i="29"/>
  <c r="O18" i="29"/>
  <c r="M17" i="29"/>
  <c r="O17" i="29"/>
  <c r="N3" i="29"/>
  <c r="N5" i="29"/>
  <c r="N7" i="29"/>
  <c r="N9" i="29"/>
  <c r="N11" i="29"/>
  <c r="O15" i="29"/>
  <c r="N17" i="29"/>
  <c r="N21" i="29"/>
  <c r="O22" i="29"/>
  <c r="N16" i="29"/>
  <c r="N20" i="29"/>
  <c r="O21" i="29"/>
  <c r="N24" i="29"/>
  <c r="M27" i="29"/>
  <c r="M28" i="29"/>
  <c r="M29" i="29"/>
  <c r="M30" i="29"/>
  <c r="M31" i="29"/>
  <c r="M32" i="29"/>
  <c r="M33" i="29"/>
  <c r="M34" i="29"/>
  <c r="M35" i="29"/>
  <c r="M36" i="29"/>
  <c r="M3" i="29"/>
  <c r="M4" i="29"/>
  <c r="M5" i="29"/>
  <c r="M6" i="29"/>
  <c r="M7" i="29"/>
  <c r="M8" i="29"/>
  <c r="N19" i="29"/>
  <c r="N23" i="29"/>
  <c r="N27" i="29"/>
  <c r="N28" i="29"/>
  <c r="N29" i="29"/>
  <c r="N30" i="29"/>
  <c r="N31" i="29"/>
  <c r="N32" i="29"/>
  <c r="N33" i="29"/>
  <c r="N34" i="29"/>
  <c r="N35" i="29"/>
  <c r="N36" i="29"/>
  <c r="M9" i="29"/>
  <c r="M10" i="29"/>
  <c r="M11" i="29"/>
  <c r="M12" i="29"/>
  <c r="D48" i="27" l="1"/>
  <c r="C48" i="27"/>
  <c r="N48" i="27" s="1"/>
  <c r="B48" i="27"/>
  <c r="M48" i="27" s="1"/>
  <c r="N47" i="27"/>
  <c r="M47" i="27"/>
  <c r="L47" i="27"/>
  <c r="D46" i="27"/>
  <c r="C46" i="27"/>
  <c r="B46" i="27"/>
  <c r="D43" i="27"/>
  <c r="C43" i="27"/>
  <c r="N43" i="27" s="1"/>
  <c r="B43" i="27"/>
  <c r="M43" i="27" s="1"/>
  <c r="N42" i="27"/>
  <c r="M42" i="27"/>
  <c r="L42" i="27"/>
  <c r="D41" i="27"/>
  <c r="C41" i="27"/>
  <c r="B41" i="27"/>
  <c r="G38" i="27"/>
  <c r="F38" i="27"/>
  <c r="N38" i="27" s="1"/>
  <c r="E38" i="27"/>
  <c r="M38" i="27" s="1"/>
  <c r="N37" i="27"/>
  <c r="M37" i="27"/>
  <c r="L37" i="27"/>
  <c r="G36" i="27"/>
  <c r="F36" i="27"/>
  <c r="E36" i="27"/>
  <c r="G33" i="27"/>
  <c r="F33" i="27"/>
  <c r="N33" i="27" s="1"/>
  <c r="E33" i="27"/>
  <c r="M33" i="27" s="1"/>
  <c r="N32" i="27"/>
  <c r="M32" i="27"/>
  <c r="L32" i="27"/>
  <c r="G31" i="27"/>
  <c r="F31" i="27"/>
  <c r="E31" i="27"/>
  <c r="G28" i="27"/>
  <c r="F28" i="27"/>
  <c r="N28" i="27" s="1"/>
  <c r="E28" i="27"/>
  <c r="M28" i="27" s="1"/>
  <c r="N27" i="27"/>
  <c r="M27" i="27"/>
  <c r="L27" i="27"/>
  <c r="G26" i="27"/>
  <c r="F26" i="27"/>
  <c r="E26" i="27"/>
  <c r="D23" i="27"/>
  <c r="C23" i="27"/>
  <c r="N23" i="27" s="1"/>
  <c r="B23" i="27"/>
  <c r="M23" i="27" s="1"/>
  <c r="N22" i="27"/>
  <c r="M22" i="27"/>
  <c r="L22" i="27"/>
  <c r="D21" i="27"/>
  <c r="C21" i="27"/>
  <c r="B21" i="27"/>
  <c r="J18" i="27"/>
  <c r="I18" i="27"/>
  <c r="H18" i="27"/>
  <c r="D18" i="27"/>
  <c r="C18" i="27"/>
  <c r="B18" i="27"/>
  <c r="N18" i="27" s="1"/>
  <c r="N17" i="27"/>
  <c r="M17" i="27"/>
  <c r="L17" i="27"/>
  <c r="J16" i="27"/>
  <c r="I16" i="27"/>
  <c r="H16" i="27"/>
  <c r="D16" i="27"/>
  <c r="C16" i="27"/>
  <c r="B16" i="27"/>
  <c r="J13" i="27"/>
  <c r="I13" i="27"/>
  <c r="H13" i="27"/>
  <c r="L13" i="27" s="1"/>
  <c r="N12" i="27"/>
  <c r="M12" i="27"/>
  <c r="L12" i="27"/>
  <c r="J11" i="27"/>
  <c r="I11" i="27"/>
  <c r="H11" i="27"/>
  <c r="J8" i="27"/>
  <c r="I8" i="27"/>
  <c r="H8" i="27"/>
  <c r="G8" i="27"/>
  <c r="F8" i="27"/>
  <c r="E8" i="27"/>
  <c r="D8" i="27"/>
  <c r="M8" i="27" s="1"/>
  <c r="C8" i="27"/>
  <c r="B8" i="27"/>
  <c r="L8" i="27" s="1"/>
  <c r="N7" i="27"/>
  <c r="M7" i="27"/>
  <c r="L7" i="27"/>
  <c r="J6" i="27"/>
  <c r="I6" i="27"/>
  <c r="H6" i="27"/>
  <c r="G6" i="27"/>
  <c r="F6" i="27"/>
  <c r="E6" i="27"/>
  <c r="D6" i="27"/>
  <c r="C6" i="27"/>
  <c r="B6" i="27"/>
  <c r="N3" i="27"/>
  <c r="M3" i="27"/>
  <c r="L3" i="27"/>
  <c r="N48" i="26"/>
  <c r="M48" i="26"/>
  <c r="L48" i="26"/>
  <c r="N47" i="26"/>
  <c r="M47" i="26"/>
  <c r="L47" i="26"/>
  <c r="N43" i="26"/>
  <c r="M43" i="26"/>
  <c r="L43" i="26"/>
  <c r="N42" i="26"/>
  <c r="M42" i="26"/>
  <c r="L42" i="26"/>
  <c r="N38" i="26"/>
  <c r="M38" i="26"/>
  <c r="L38" i="26"/>
  <c r="N37" i="26"/>
  <c r="M37" i="26"/>
  <c r="L37" i="26"/>
  <c r="N33" i="26"/>
  <c r="M33" i="26"/>
  <c r="L33" i="26"/>
  <c r="N32" i="26"/>
  <c r="M32" i="26"/>
  <c r="L32" i="26"/>
  <c r="N28" i="26"/>
  <c r="M28" i="26"/>
  <c r="L28" i="26"/>
  <c r="N27" i="26"/>
  <c r="M27" i="26"/>
  <c r="L27" i="26"/>
  <c r="N23" i="26"/>
  <c r="M23" i="26"/>
  <c r="L23" i="26"/>
  <c r="N22" i="26"/>
  <c r="M22" i="26"/>
  <c r="L22" i="26"/>
  <c r="N18" i="26"/>
  <c r="M18" i="26"/>
  <c r="L18" i="26"/>
  <c r="N17" i="26"/>
  <c r="M17" i="26"/>
  <c r="L17" i="26"/>
  <c r="N13" i="26"/>
  <c r="M13" i="26"/>
  <c r="L13" i="26"/>
  <c r="N12" i="26"/>
  <c r="M12" i="26"/>
  <c r="L12" i="26"/>
  <c r="N8" i="26"/>
  <c r="M8" i="26"/>
  <c r="L8" i="26"/>
  <c r="N7" i="26"/>
  <c r="M7" i="26"/>
  <c r="L7" i="26"/>
  <c r="N3" i="26"/>
  <c r="M3" i="26"/>
  <c r="L3" i="26"/>
  <c r="M13" i="27" l="1"/>
  <c r="N8" i="27"/>
  <c r="N13" i="27"/>
  <c r="L18" i="27"/>
  <c r="L23" i="27"/>
  <c r="L28" i="27"/>
  <c r="L33" i="27"/>
  <c r="L38" i="27"/>
  <c r="L43" i="27"/>
  <c r="L48" i="27"/>
  <c r="M18" i="27"/>
  <c r="E23" i="25" l="1"/>
  <c r="D23" i="25"/>
  <c r="I23" i="25" s="1"/>
  <c r="C23" i="25"/>
  <c r="H23" i="25" s="1"/>
  <c r="A23" i="25"/>
  <c r="B23" i="25" s="1"/>
  <c r="E22" i="25"/>
  <c r="D22" i="25"/>
  <c r="I22" i="25" s="1"/>
  <c r="C22" i="25"/>
  <c r="H22" i="25" s="1"/>
  <c r="A22" i="25"/>
  <c r="B22" i="25" s="1"/>
  <c r="E21" i="25"/>
  <c r="D21" i="25"/>
  <c r="I21" i="25" s="1"/>
  <c r="C21" i="25"/>
  <c r="H21" i="25" s="1"/>
  <c r="A21" i="25"/>
  <c r="B21" i="25" s="1"/>
  <c r="E20" i="25"/>
  <c r="D20" i="25"/>
  <c r="I20" i="25" s="1"/>
  <c r="C20" i="25"/>
  <c r="H20" i="25" s="1"/>
  <c r="A20" i="25"/>
  <c r="B20" i="25" s="1"/>
  <c r="E19" i="25"/>
  <c r="D19" i="25"/>
  <c r="I19" i="25" s="1"/>
  <c r="C19" i="25"/>
  <c r="H19" i="25" s="1"/>
  <c r="A19" i="25"/>
  <c r="B19" i="25" s="1"/>
  <c r="E18" i="25"/>
  <c r="D18" i="25"/>
  <c r="I18" i="25" s="1"/>
  <c r="C18" i="25"/>
  <c r="H18" i="25" s="1"/>
  <c r="A18" i="25"/>
  <c r="B18" i="25" s="1"/>
  <c r="E17" i="25"/>
  <c r="D17" i="25"/>
  <c r="I17" i="25" s="1"/>
  <c r="C17" i="25"/>
  <c r="H17" i="25" s="1"/>
  <c r="A17" i="25"/>
  <c r="B17" i="25" s="1"/>
  <c r="E16" i="25"/>
  <c r="D16" i="25"/>
  <c r="I16" i="25" s="1"/>
  <c r="C16" i="25"/>
  <c r="H16" i="25" s="1"/>
  <c r="A16" i="25"/>
  <c r="E14" i="25"/>
  <c r="D14" i="25"/>
  <c r="C14" i="25"/>
  <c r="A13" i="25"/>
  <c r="E11" i="25"/>
  <c r="D11" i="25"/>
  <c r="I11" i="25" s="1"/>
  <c r="C11" i="25"/>
  <c r="H11" i="25" s="1"/>
  <c r="B11" i="25"/>
  <c r="A11" i="25"/>
  <c r="E10" i="25"/>
  <c r="D10" i="25"/>
  <c r="I10" i="25" s="1"/>
  <c r="C10" i="25"/>
  <c r="H10" i="25" s="1"/>
  <c r="B10" i="25"/>
  <c r="A10" i="25"/>
  <c r="E9" i="25"/>
  <c r="D9" i="25"/>
  <c r="I9" i="25" s="1"/>
  <c r="C9" i="25"/>
  <c r="H9" i="25" s="1"/>
  <c r="A9" i="25"/>
  <c r="B9" i="25" s="1"/>
  <c r="E8" i="25"/>
  <c r="D8" i="25"/>
  <c r="I8" i="25" s="1"/>
  <c r="C8" i="25"/>
  <c r="H8" i="25" s="1"/>
  <c r="A8" i="25"/>
  <c r="B8" i="25" s="1"/>
  <c r="E7" i="25"/>
  <c r="D7" i="25"/>
  <c r="I7" i="25" s="1"/>
  <c r="C7" i="25"/>
  <c r="H7" i="25" s="1"/>
  <c r="A7" i="25"/>
  <c r="B7" i="25" s="1"/>
  <c r="E6" i="25"/>
  <c r="D6" i="25"/>
  <c r="I6" i="25" s="1"/>
  <c r="C6" i="25"/>
  <c r="H6" i="25" s="1"/>
  <c r="A6" i="25"/>
  <c r="B6" i="25" s="1"/>
  <c r="E5" i="25"/>
  <c r="D5" i="25"/>
  <c r="I5" i="25" s="1"/>
  <c r="C5" i="25"/>
  <c r="H5" i="25" s="1"/>
  <c r="A5" i="25"/>
  <c r="B5" i="25" s="1"/>
  <c r="E4" i="25"/>
  <c r="D4" i="25"/>
  <c r="I4" i="25" s="1"/>
  <c r="C4" i="25"/>
  <c r="H4" i="25" s="1"/>
  <c r="A4" i="25"/>
  <c r="E2" i="25"/>
  <c r="D2" i="25"/>
  <c r="C2" i="25"/>
  <c r="A1" i="25"/>
  <c r="B23" i="24"/>
  <c r="B22" i="24"/>
  <c r="B21" i="24"/>
  <c r="B20" i="24"/>
  <c r="B19" i="24"/>
  <c r="B18" i="24"/>
  <c r="B17" i="24"/>
  <c r="B11" i="24"/>
  <c r="B10" i="24"/>
  <c r="B9" i="24"/>
  <c r="B8" i="24"/>
  <c r="B7" i="24"/>
  <c r="B6" i="24"/>
  <c r="B5" i="24"/>
  <c r="E23" i="23"/>
  <c r="D23" i="23"/>
  <c r="I23" i="23" s="1"/>
  <c r="C23" i="23"/>
  <c r="H23" i="23" s="1"/>
  <c r="A23" i="23"/>
  <c r="B23" i="23" s="1"/>
  <c r="E22" i="23"/>
  <c r="D22" i="23"/>
  <c r="I22" i="23" s="1"/>
  <c r="C22" i="23"/>
  <c r="H22" i="23" s="1"/>
  <c r="A22" i="23"/>
  <c r="B22" i="23" s="1"/>
  <c r="E21" i="23"/>
  <c r="D21" i="23"/>
  <c r="I21" i="23" s="1"/>
  <c r="C21" i="23"/>
  <c r="H21" i="23" s="1"/>
  <c r="A21" i="23"/>
  <c r="B21" i="23" s="1"/>
  <c r="E20" i="23"/>
  <c r="D20" i="23"/>
  <c r="I20" i="23" s="1"/>
  <c r="C20" i="23"/>
  <c r="H20" i="23" s="1"/>
  <c r="A20" i="23"/>
  <c r="B20" i="23" s="1"/>
  <c r="E19" i="23"/>
  <c r="D19" i="23"/>
  <c r="I19" i="23" s="1"/>
  <c r="C19" i="23"/>
  <c r="H19" i="23" s="1"/>
  <c r="A19" i="23"/>
  <c r="B19" i="23" s="1"/>
  <c r="E18" i="23"/>
  <c r="D18" i="23"/>
  <c r="I18" i="23" s="1"/>
  <c r="C18" i="23"/>
  <c r="H18" i="23" s="1"/>
  <c r="A18" i="23"/>
  <c r="B18" i="23" s="1"/>
  <c r="E17" i="23"/>
  <c r="D17" i="23"/>
  <c r="I17" i="23" s="1"/>
  <c r="C17" i="23"/>
  <c r="H17" i="23" s="1"/>
  <c r="A17" i="23"/>
  <c r="B17" i="23" s="1"/>
  <c r="E16" i="23"/>
  <c r="D16" i="23"/>
  <c r="I16" i="23" s="1"/>
  <c r="C16" i="23"/>
  <c r="H16" i="23" s="1"/>
  <c r="A16" i="23"/>
  <c r="E14" i="23"/>
  <c r="D14" i="23"/>
  <c r="C14" i="23"/>
  <c r="A13" i="23"/>
  <c r="E11" i="23"/>
  <c r="D11" i="23"/>
  <c r="C11" i="23"/>
  <c r="H11" i="23" s="1"/>
  <c r="A11" i="23"/>
  <c r="B11" i="23" s="1"/>
  <c r="H10" i="23"/>
  <c r="E10" i="23"/>
  <c r="D10" i="23"/>
  <c r="C10" i="23"/>
  <c r="G10" i="23" s="1"/>
  <c r="A10" i="23"/>
  <c r="B10" i="23" s="1"/>
  <c r="E9" i="23"/>
  <c r="D9" i="23"/>
  <c r="C9" i="23"/>
  <c r="G9" i="23" s="1"/>
  <c r="A9" i="23"/>
  <c r="B9" i="23" s="1"/>
  <c r="E8" i="23"/>
  <c r="D8" i="23"/>
  <c r="C8" i="23"/>
  <c r="G8" i="23" s="1"/>
  <c r="A8" i="23"/>
  <c r="B8" i="23" s="1"/>
  <c r="E7" i="23"/>
  <c r="D7" i="23"/>
  <c r="C7" i="23"/>
  <c r="G7" i="23" s="1"/>
  <c r="A7" i="23"/>
  <c r="B7" i="23" s="1"/>
  <c r="E6" i="23"/>
  <c r="D6" i="23"/>
  <c r="C6" i="23"/>
  <c r="G6" i="23" s="1"/>
  <c r="A6" i="23"/>
  <c r="B6" i="23" s="1"/>
  <c r="E5" i="23"/>
  <c r="D5" i="23"/>
  <c r="C5" i="23"/>
  <c r="G5" i="23" s="1"/>
  <c r="A5" i="23"/>
  <c r="B5" i="23" s="1"/>
  <c r="E4" i="23"/>
  <c r="D4" i="23"/>
  <c r="C4" i="23"/>
  <c r="G4" i="23" s="1"/>
  <c r="A4" i="23"/>
  <c r="E2" i="23"/>
  <c r="D2" i="23"/>
  <c r="C2" i="23"/>
  <c r="A1" i="23"/>
  <c r="B23" i="22"/>
  <c r="B22" i="22"/>
  <c r="B21" i="22"/>
  <c r="B20" i="22"/>
  <c r="B19" i="22"/>
  <c r="B18" i="22"/>
  <c r="B17" i="22"/>
  <c r="B11" i="22"/>
  <c r="B10" i="22"/>
  <c r="B9" i="22"/>
  <c r="B8" i="22"/>
  <c r="B7" i="22"/>
  <c r="B6" i="22"/>
  <c r="B5" i="22"/>
  <c r="H5" i="23" l="1"/>
  <c r="H7" i="23"/>
  <c r="H8" i="23"/>
  <c r="H9" i="23"/>
  <c r="I5" i="23"/>
  <c r="I6" i="23"/>
  <c r="I8" i="23"/>
  <c r="I10" i="23"/>
  <c r="I11" i="23"/>
  <c r="G16" i="23"/>
  <c r="G16" i="25"/>
  <c r="G17" i="25"/>
  <c r="G18" i="25"/>
  <c r="G19" i="25"/>
  <c r="G20" i="25"/>
  <c r="G21" i="25"/>
  <c r="G22" i="25"/>
  <c r="G23" i="25"/>
  <c r="H4" i="23"/>
  <c r="H6" i="23"/>
  <c r="I4" i="23"/>
  <c r="I7" i="23"/>
  <c r="I9" i="23"/>
  <c r="G17" i="23"/>
  <c r="G18" i="23"/>
  <c r="G19" i="23"/>
  <c r="G20" i="23"/>
  <c r="G21" i="23"/>
  <c r="G22" i="23"/>
  <c r="G23" i="23"/>
  <c r="G11" i="23"/>
  <c r="G4" i="25"/>
  <c r="G5" i="25"/>
  <c r="G6" i="25"/>
  <c r="G7" i="25"/>
  <c r="G8" i="25"/>
  <c r="G9" i="25"/>
  <c r="G10" i="25"/>
  <c r="G11" i="25"/>
  <c r="E35" i="21" l="1"/>
  <c r="D35" i="21"/>
  <c r="J35" i="21" s="1"/>
  <c r="C35" i="21"/>
  <c r="I35" i="21" s="1"/>
  <c r="A35" i="21"/>
  <c r="E34" i="21"/>
  <c r="D34" i="21"/>
  <c r="J34" i="21" s="1"/>
  <c r="C34" i="21"/>
  <c r="I34" i="21" s="1"/>
  <c r="A34" i="21"/>
  <c r="E33" i="21"/>
  <c r="D33" i="21"/>
  <c r="J33" i="21" s="1"/>
  <c r="C33" i="21"/>
  <c r="I33" i="21" s="1"/>
  <c r="A33" i="21"/>
  <c r="E32" i="21"/>
  <c r="D32" i="21"/>
  <c r="J32" i="21" s="1"/>
  <c r="C32" i="21"/>
  <c r="I32" i="21" s="1"/>
  <c r="A32" i="21"/>
  <c r="E31" i="21"/>
  <c r="D31" i="21"/>
  <c r="J31" i="21" s="1"/>
  <c r="C31" i="21"/>
  <c r="I31" i="21" s="1"/>
  <c r="A31" i="21"/>
  <c r="E30" i="21"/>
  <c r="D30" i="21"/>
  <c r="J30" i="21" s="1"/>
  <c r="C30" i="21"/>
  <c r="I30" i="21" s="1"/>
  <c r="A30" i="21"/>
  <c r="E29" i="21"/>
  <c r="D29" i="21"/>
  <c r="J29" i="21" s="1"/>
  <c r="C29" i="21"/>
  <c r="I29" i="21" s="1"/>
  <c r="A29" i="21"/>
  <c r="E28" i="21"/>
  <c r="D28" i="21"/>
  <c r="J28" i="21" s="1"/>
  <c r="C28" i="21"/>
  <c r="I28" i="21" s="1"/>
  <c r="A28" i="21"/>
  <c r="B27" i="21"/>
  <c r="A27" i="21"/>
  <c r="E26" i="21"/>
  <c r="D26" i="21"/>
  <c r="C26" i="21"/>
  <c r="A25" i="21"/>
  <c r="E23" i="21"/>
  <c r="H23" i="21" s="1"/>
  <c r="D23" i="21"/>
  <c r="J23" i="21" s="1"/>
  <c r="C23" i="21"/>
  <c r="I23" i="21" s="1"/>
  <c r="B23" i="21"/>
  <c r="A23" i="21"/>
  <c r="E22" i="21"/>
  <c r="H22" i="21" s="1"/>
  <c r="D22" i="21"/>
  <c r="J22" i="21" s="1"/>
  <c r="C22" i="21"/>
  <c r="I22" i="21" s="1"/>
  <c r="A22" i="21"/>
  <c r="E21" i="21"/>
  <c r="H21" i="21" s="1"/>
  <c r="D21" i="21"/>
  <c r="J21" i="21" s="1"/>
  <c r="C21" i="21"/>
  <c r="I21" i="21" s="1"/>
  <c r="A21" i="21"/>
  <c r="E20" i="21"/>
  <c r="H20" i="21" s="1"/>
  <c r="D20" i="21"/>
  <c r="J20" i="21" s="1"/>
  <c r="C20" i="21"/>
  <c r="I20" i="21" s="1"/>
  <c r="B20" i="21"/>
  <c r="A20" i="21"/>
  <c r="E19" i="21"/>
  <c r="H19" i="21" s="1"/>
  <c r="D19" i="21"/>
  <c r="J19" i="21" s="1"/>
  <c r="C19" i="21"/>
  <c r="I19" i="21" s="1"/>
  <c r="B19" i="21"/>
  <c r="A19" i="21"/>
  <c r="E18" i="21"/>
  <c r="H18" i="21" s="1"/>
  <c r="D18" i="21"/>
  <c r="J18" i="21" s="1"/>
  <c r="C18" i="21"/>
  <c r="I18" i="21" s="1"/>
  <c r="A18" i="21"/>
  <c r="E17" i="21"/>
  <c r="H17" i="21" s="1"/>
  <c r="D17" i="21"/>
  <c r="J17" i="21" s="1"/>
  <c r="C17" i="21"/>
  <c r="I17" i="21" s="1"/>
  <c r="A17" i="21"/>
  <c r="E16" i="21"/>
  <c r="H16" i="21" s="1"/>
  <c r="D16" i="21"/>
  <c r="J16" i="21" s="1"/>
  <c r="C16" i="21"/>
  <c r="I16" i="21" s="1"/>
  <c r="A16" i="21"/>
  <c r="B15" i="21"/>
  <c r="A15" i="21"/>
  <c r="E14" i="21"/>
  <c r="D14" i="21"/>
  <c r="C14" i="21"/>
  <c r="A13" i="21"/>
  <c r="H11" i="21"/>
  <c r="E11" i="21"/>
  <c r="D11" i="21"/>
  <c r="C11" i="21"/>
  <c r="J11" i="21" s="1"/>
  <c r="B11" i="21"/>
  <c r="A11" i="21"/>
  <c r="H10" i="21"/>
  <c r="E10" i="21"/>
  <c r="D10" i="21"/>
  <c r="C10" i="21"/>
  <c r="J10" i="21" s="1"/>
  <c r="B10" i="21"/>
  <c r="A10" i="21"/>
  <c r="H9" i="21"/>
  <c r="E9" i="21"/>
  <c r="D9" i="21"/>
  <c r="C9" i="21"/>
  <c r="J9" i="21" s="1"/>
  <c r="B9" i="21"/>
  <c r="A9" i="21"/>
  <c r="H8" i="21"/>
  <c r="E8" i="21"/>
  <c r="D8" i="21"/>
  <c r="C8" i="21"/>
  <c r="I8" i="21" s="1"/>
  <c r="A8" i="21"/>
  <c r="H7" i="21"/>
  <c r="E7" i="21"/>
  <c r="D7" i="21"/>
  <c r="C7" i="21"/>
  <c r="J7" i="21" s="1"/>
  <c r="B7" i="21"/>
  <c r="A7" i="21"/>
  <c r="H6" i="21"/>
  <c r="E6" i="21"/>
  <c r="D6" i="21"/>
  <c r="C6" i="21"/>
  <c r="I6" i="21" s="1"/>
  <c r="B6" i="21"/>
  <c r="A6" i="21"/>
  <c r="H5" i="21"/>
  <c r="E5" i="21"/>
  <c r="D5" i="21"/>
  <c r="C5" i="21"/>
  <c r="J5" i="21" s="1"/>
  <c r="B5" i="21"/>
  <c r="A5" i="21"/>
  <c r="H4" i="21"/>
  <c r="E4" i="21"/>
  <c r="D4" i="21"/>
  <c r="C4" i="21"/>
  <c r="I4" i="21" s="1"/>
  <c r="A4" i="21"/>
  <c r="B3" i="21"/>
  <c r="A3" i="21"/>
  <c r="E2" i="21"/>
  <c r="D2" i="21"/>
  <c r="C2" i="21"/>
  <c r="A1" i="21"/>
  <c r="B35" i="20"/>
  <c r="B35" i="21" s="1"/>
  <c r="B34" i="20"/>
  <c r="B34" i="21" s="1"/>
  <c r="B33" i="20"/>
  <c r="B33" i="21" s="1"/>
  <c r="B32" i="20"/>
  <c r="B32" i="21" s="1"/>
  <c r="B31" i="20"/>
  <c r="B31" i="21" s="1"/>
  <c r="B30" i="20"/>
  <c r="B30" i="21" s="1"/>
  <c r="B29" i="20"/>
  <c r="B29" i="21" s="1"/>
  <c r="B23" i="20"/>
  <c r="B22" i="20"/>
  <c r="B22" i="21" s="1"/>
  <c r="B21" i="20"/>
  <c r="B21" i="21" s="1"/>
  <c r="B20" i="20"/>
  <c r="B19" i="20"/>
  <c r="B18" i="20"/>
  <c r="B18" i="21" s="1"/>
  <c r="B17" i="20"/>
  <c r="B17" i="21" s="1"/>
  <c r="B11" i="20"/>
  <c r="B10" i="20"/>
  <c r="B9" i="20"/>
  <c r="B8" i="20"/>
  <c r="B8" i="21" s="1"/>
  <c r="B7" i="20"/>
  <c r="B6" i="20"/>
  <c r="B5" i="20"/>
  <c r="I5" i="21" l="1"/>
  <c r="I7" i="21"/>
  <c r="I9" i="21"/>
  <c r="I10" i="21"/>
  <c r="I11" i="21"/>
  <c r="J4" i="21"/>
  <c r="J6" i="21"/>
  <c r="J8" i="21"/>
  <c r="H28" i="21"/>
  <c r="H29" i="21"/>
  <c r="H30" i="21"/>
  <c r="H31" i="21"/>
  <c r="H32" i="21"/>
  <c r="H33" i="21"/>
  <c r="H34" i="21"/>
  <c r="H35" i="21"/>
  <c r="T83" i="19" l="1"/>
  <c r="S83" i="19"/>
  <c r="R83" i="19"/>
  <c r="AC83" i="19" s="1"/>
  <c r="B83" i="19"/>
  <c r="T82" i="19"/>
  <c r="S82" i="19"/>
  <c r="R82" i="19"/>
  <c r="AB82" i="19" s="1"/>
  <c r="B82" i="19"/>
  <c r="A82" i="19"/>
  <c r="T81" i="19"/>
  <c r="AA81" i="19" s="1"/>
  <c r="S81" i="19"/>
  <c r="R81" i="19"/>
  <c r="AB81" i="19" s="1"/>
  <c r="B81" i="19"/>
  <c r="T80" i="19"/>
  <c r="S80" i="19"/>
  <c r="AA80" i="19" s="1"/>
  <c r="R80" i="19"/>
  <c r="AB80" i="19" s="1"/>
  <c r="B80" i="19"/>
  <c r="A80" i="19"/>
  <c r="T79" i="19"/>
  <c r="S79" i="19"/>
  <c r="R79" i="19"/>
  <c r="A78" i="19"/>
  <c r="H76" i="19"/>
  <c r="G76" i="19"/>
  <c r="AA76" i="19" s="1"/>
  <c r="F76" i="19"/>
  <c r="AB76" i="19" s="1"/>
  <c r="B76" i="19"/>
  <c r="H75" i="19"/>
  <c r="G75" i="19"/>
  <c r="F75" i="19"/>
  <c r="AC75" i="19" s="1"/>
  <c r="B75" i="19"/>
  <c r="A75" i="19"/>
  <c r="H74" i="19"/>
  <c r="G74" i="19"/>
  <c r="F74" i="19"/>
  <c r="AC74" i="19" s="1"/>
  <c r="B74" i="19"/>
  <c r="H73" i="19"/>
  <c r="G73" i="19"/>
  <c r="F73" i="19"/>
  <c r="AC73" i="19" s="1"/>
  <c r="B73" i="19"/>
  <c r="A73" i="19"/>
  <c r="H72" i="19"/>
  <c r="G72" i="19"/>
  <c r="F72" i="19"/>
  <c r="A71" i="19"/>
  <c r="H69" i="19"/>
  <c r="G69" i="19"/>
  <c r="F69" i="19"/>
  <c r="AC69" i="19" s="1"/>
  <c r="B69" i="19"/>
  <c r="H68" i="19"/>
  <c r="G68" i="19"/>
  <c r="F68" i="19"/>
  <c r="AB68" i="19" s="1"/>
  <c r="B68" i="19"/>
  <c r="A68" i="19"/>
  <c r="H67" i="19"/>
  <c r="G67" i="19"/>
  <c r="F67" i="19"/>
  <c r="AB67" i="19" s="1"/>
  <c r="B67" i="19"/>
  <c r="H66" i="19"/>
  <c r="G66" i="19"/>
  <c r="AA66" i="19" s="1"/>
  <c r="F66" i="19"/>
  <c r="AB66" i="19" s="1"/>
  <c r="B66" i="19"/>
  <c r="A66" i="19"/>
  <c r="H65" i="19"/>
  <c r="G65" i="19"/>
  <c r="F65" i="19"/>
  <c r="A64" i="19"/>
  <c r="X62" i="19"/>
  <c r="W62" i="19"/>
  <c r="V62" i="19"/>
  <c r="U62" i="19"/>
  <c r="AA62" i="19" s="1"/>
  <c r="B62" i="19"/>
  <c r="X61" i="19"/>
  <c r="W61" i="19"/>
  <c r="V61" i="19"/>
  <c r="U61" i="19"/>
  <c r="AA61" i="19" s="1"/>
  <c r="B61" i="19"/>
  <c r="A61" i="19"/>
  <c r="X60" i="19"/>
  <c r="W60" i="19"/>
  <c r="V60" i="19"/>
  <c r="U60" i="19"/>
  <c r="AB60" i="19" s="1"/>
  <c r="B60" i="19"/>
  <c r="X59" i="19"/>
  <c r="W59" i="19"/>
  <c r="V59" i="19"/>
  <c r="U59" i="19"/>
  <c r="AB59" i="19" s="1"/>
  <c r="B59" i="19"/>
  <c r="A59" i="19"/>
  <c r="X58" i="19"/>
  <c r="W58" i="19"/>
  <c r="V58" i="19"/>
  <c r="U58" i="19"/>
  <c r="A57" i="19"/>
  <c r="N55" i="19"/>
  <c r="J55" i="19"/>
  <c r="I55" i="19"/>
  <c r="AC55" i="19" s="1"/>
  <c r="B55" i="19"/>
  <c r="N54" i="19"/>
  <c r="J54" i="19"/>
  <c r="I54" i="19"/>
  <c r="AC54" i="19" s="1"/>
  <c r="B54" i="19"/>
  <c r="A54" i="19"/>
  <c r="N53" i="19"/>
  <c r="J53" i="19"/>
  <c r="I53" i="19"/>
  <c r="AC53" i="19" s="1"/>
  <c r="B53" i="19"/>
  <c r="N52" i="19"/>
  <c r="J52" i="19"/>
  <c r="I52" i="19"/>
  <c r="AB52" i="19" s="1"/>
  <c r="B52" i="19"/>
  <c r="A52" i="19"/>
  <c r="N51" i="19"/>
  <c r="J51" i="19"/>
  <c r="I51" i="19"/>
  <c r="A50" i="19"/>
  <c r="N48" i="19"/>
  <c r="J48" i="19"/>
  <c r="I48" i="19"/>
  <c r="AB48" i="19" s="1"/>
  <c r="B48" i="19"/>
  <c r="N47" i="19"/>
  <c r="J47" i="19"/>
  <c r="AC47" i="19" s="1"/>
  <c r="I47" i="19"/>
  <c r="AA47" i="19" s="1"/>
  <c r="B47" i="19"/>
  <c r="A47" i="19"/>
  <c r="N46" i="19"/>
  <c r="J46" i="19"/>
  <c r="AC46" i="19" s="1"/>
  <c r="I46" i="19"/>
  <c r="AA46" i="19" s="1"/>
  <c r="B46" i="19"/>
  <c r="N45" i="19"/>
  <c r="J45" i="19"/>
  <c r="I45" i="19"/>
  <c r="AC45" i="19" s="1"/>
  <c r="B45" i="19"/>
  <c r="A45" i="19"/>
  <c r="N44" i="19"/>
  <c r="J44" i="19"/>
  <c r="I44" i="19"/>
  <c r="A43" i="19"/>
  <c r="L41" i="19"/>
  <c r="J41" i="19"/>
  <c r="I41" i="19"/>
  <c r="AC41" i="19" s="1"/>
  <c r="B41" i="19"/>
  <c r="L40" i="19"/>
  <c r="J40" i="19"/>
  <c r="I40" i="19"/>
  <c r="AC40" i="19" s="1"/>
  <c r="B40" i="19"/>
  <c r="A40" i="19"/>
  <c r="L39" i="19"/>
  <c r="J39" i="19"/>
  <c r="AA39" i="19" s="1"/>
  <c r="I39" i="19"/>
  <c r="AC39" i="19" s="1"/>
  <c r="B39" i="19"/>
  <c r="L38" i="19"/>
  <c r="J38" i="19"/>
  <c r="I38" i="19"/>
  <c r="AB38" i="19" s="1"/>
  <c r="B38" i="19"/>
  <c r="A38" i="19"/>
  <c r="L37" i="19"/>
  <c r="J37" i="19"/>
  <c r="I37" i="19"/>
  <c r="A36" i="19"/>
  <c r="M34" i="19"/>
  <c r="E34" i="19"/>
  <c r="D34" i="19"/>
  <c r="AB34" i="19" s="1"/>
  <c r="B34" i="19"/>
  <c r="M33" i="19"/>
  <c r="E33" i="19"/>
  <c r="AA33" i="19" s="1"/>
  <c r="D33" i="19"/>
  <c r="AB33" i="19" s="1"/>
  <c r="B33" i="19"/>
  <c r="A33" i="19"/>
  <c r="M32" i="19"/>
  <c r="E32" i="19"/>
  <c r="AA32" i="19" s="1"/>
  <c r="D32" i="19"/>
  <c r="AB32" i="19" s="1"/>
  <c r="B32" i="19"/>
  <c r="M31" i="19"/>
  <c r="E31" i="19"/>
  <c r="D31" i="19"/>
  <c r="AC31" i="19" s="1"/>
  <c r="B31" i="19"/>
  <c r="A31" i="19"/>
  <c r="M30" i="19"/>
  <c r="E30" i="19"/>
  <c r="D30" i="19"/>
  <c r="A29" i="19"/>
  <c r="P27" i="19"/>
  <c r="O27" i="19"/>
  <c r="C27" i="19"/>
  <c r="AC27" i="19" s="1"/>
  <c r="B27" i="19"/>
  <c r="P26" i="19"/>
  <c r="O26" i="19"/>
  <c r="AC26" i="19" s="1"/>
  <c r="C26" i="19"/>
  <c r="AB26" i="19" s="1"/>
  <c r="B26" i="19"/>
  <c r="A26" i="19"/>
  <c r="P25" i="19"/>
  <c r="O25" i="19"/>
  <c r="AC25" i="19" s="1"/>
  <c r="C25" i="19"/>
  <c r="AB25" i="19" s="1"/>
  <c r="B25" i="19"/>
  <c r="P24" i="19"/>
  <c r="O24" i="19"/>
  <c r="C24" i="19"/>
  <c r="AB24" i="19" s="1"/>
  <c r="B24" i="19"/>
  <c r="A24" i="19"/>
  <c r="P23" i="19"/>
  <c r="O23" i="19"/>
  <c r="C23" i="19"/>
  <c r="A22" i="19"/>
  <c r="Q20" i="19"/>
  <c r="P20" i="19"/>
  <c r="O20" i="19"/>
  <c r="AB20" i="19" s="1"/>
  <c r="B20" i="19"/>
  <c r="Q19" i="19"/>
  <c r="P19" i="19"/>
  <c r="AA19" i="19" s="1"/>
  <c r="O19" i="19"/>
  <c r="AB19" i="19" s="1"/>
  <c r="B19" i="19"/>
  <c r="A19" i="19"/>
  <c r="Q18" i="19"/>
  <c r="P18" i="19"/>
  <c r="AA18" i="19" s="1"/>
  <c r="O18" i="19"/>
  <c r="AB18" i="19" s="1"/>
  <c r="B18" i="19"/>
  <c r="Q17" i="19"/>
  <c r="P17" i="19"/>
  <c r="O17" i="19"/>
  <c r="AC17" i="19" s="1"/>
  <c r="B17" i="19"/>
  <c r="A17" i="19"/>
  <c r="Q16" i="19"/>
  <c r="P16" i="19"/>
  <c r="O16" i="19"/>
  <c r="A15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AC13" i="19" s="1"/>
  <c r="B13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AB12" i="19" s="1"/>
  <c r="B12" i="19"/>
  <c r="A12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AA11" i="19" s="1"/>
  <c r="B11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AC10" i="19" s="1"/>
  <c r="B10" i="19"/>
  <c r="A10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A8" i="19"/>
  <c r="X6" i="19"/>
  <c r="W6" i="19"/>
  <c r="V6" i="19"/>
  <c r="U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C6" i="19"/>
  <c r="AA6" i="19" s="1"/>
  <c r="B6" i="19"/>
  <c r="X5" i="19"/>
  <c r="W5" i="19"/>
  <c r="V5" i="19"/>
  <c r="U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AC5" i="19" s="1"/>
  <c r="B5" i="19"/>
  <c r="A5" i="19"/>
  <c r="X4" i="19"/>
  <c r="W4" i="19"/>
  <c r="V4" i="19"/>
  <c r="U4" i="19"/>
  <c r="Q4" i="19"/>
  <c r="P4" i="19"/>
  <c r="O4" i="19"/>
  <c r="N4" i="19"/>
  <c r="M4" i="19"/>
  <c r="L4" i="19"/>
  <c r="K4" i="19"/>
  <c r="J4" i="19"/>
  <c r="I4" i="19"/>
  <c r="H4" i="19"/>
  <c r="G4" i="19"/>
  <c r="F4" i="19"/>
  <c r="E4" i="19"/>
  <c r="D4" i="19"/>
  <c r="C4" i="19"/>
  <c r="AC4" i="19" s="1"/>
  <c r="B4" i="19"/>
  <c r="X3" i="19"/>
  <c r="W3" i="19"/>
  <c r="V3" i="19"/>
  <c r="U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D3" i="19"/>
  <c r="C3" i="19"/>
  <c r="AC3" i="19" s="1"/>
  <c r="B3" i="19"/>
  <c r="A3" i="19"/>
  <c r="X2" i="19"/>
  <c r="W2" i="19"/>
  <c r="V2" i="19"/>
  <c r="U2" i="19"/>
  <c r="Q2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C2" i="19"/>
  <c r="A1" i="19"/>
  <c r="AA4" i="19" l="1"/>
  <c r="AA5" i="19"/>
  <c r="AB6" i="19"/>
  <c r="AB11" i="19"/>
  <c r="AC12" i="19"/>
  <c r="AA13" i="19"/>
  <c r="AA17" i="19"/>
  <c r="AC20" i="19"/>
  <c r="AC24" i="19"/>
  <c r="AA27" i="19"/>
  <c r="AA31" i="19"/>
  <c r="AC34" i="19"/>
  <c r="AC38" i="19"/>
  <c r="AA41" i="19"/>
  <c r="AA45" i="19"/>
  <c r="AB46" i="19"/>
  <c r="AB47" i="19"/>
  <c r="AC48" i="19"/>
  <c r="AC52" i="19"/>
  <c r="AA55" i="19"/>
  <c r="AC59" i="19"/>
  <c r="AC60" i="19"/>
  <c r="AB61" i="19"/>
  <c r="AB62" i="19"/>
  <c r="AC67" i="19"/>
  <c r="AC68" i="19"/>
  <c r="AA74" i="19"/>
  <c r="AA75" i="19"/>
  <c r="AC81" i="19"/>
  <c r="AC82" i="19"/>
  <c r="AA3" i="19"/>
  <c r="AB4" i="19"/>
  <c r="AB5" i="19"/>
  <c r="AC6" i="19"/>
  <c r="AA10" i="19"/>
  <c r="AC11" i="19"/>
  <c r="AB13" i="19"/>
  <c r="AB17" i="19"/>
  <c r="AC18" i="19"/>
  <c r="AC19" i="19"/>
  <c r="AA25" i="19"/>
  <c r="AA26" i="19"/>
  <c r="AB27" i="19"/>
  <c r="AB31" i="19"/>
  <c r="AC32" i="19"/>
  <c r="AC33" i="19"/>
  <c r="AA40" i="19"/>
  <c r="AB41" i="19"/>
  <c r="AB45" i="19"/>
  <c r="AA53" i="19"/>
  <c r="AA54" i="19"/>
  <c r="AB55" i="19"/>
  <c r="AC61" i="19"/>
  <c r="AC62" i="19"/>
  <c r="AC66" i="19"/>
  <c r="AA69" i="19"/>
  <c r="AA73" i="19"/>
  <c r="AB74" i="19"/>
  <c r="AB75" i="19"/>
  <c r="AC76" i="19"/>
  <c r="AC80" i="19"/>
  <c r="AA83" i="19"/>
  <c r="AB3" i="19"/>
  <c r="AB10" i="19"/>
  <c r="AA12" i="19"/>
  <c r="AA20" i="19"/>
  <c r="AA24" i="19"/>
  <c r="AA34" i="19"/>
  <c r="AA38" i="19"/>
  <c r="AB39" i="19"/>
  <c r="AB40" i="19"/>
  <c r="AA48" i="19"/>
  <c r="AA52" i="19"/>
  <c r="AB53" i="19"/>
  <c r="AB54" i="19"/>
  <c r="AA59" i="19"/>
  <c r="AA60" i="19"/>
  <c r="AA67" i="19"/>
  <c r="AA68" i="19"/>
  <c r="AB69" i="19"/>
  <c r="AB73" i="19"/>
  <c r="AA82" i="19"/>
  <c r="AB83" i="19"/>
  <c r="O95" i="17" l="1"/>
  <c r="N95" i="17"/>
  <c r="T95" i="17" s="1"/>
  <c r="M95" i="17"/>
  <c r="S95" i="17" s="1"/>
  <c r="A95" i="17"/>
  <c r="T94" i="17"/>
  <c r="S94" i="17"/>
  <c r="R94" i="17"/>
  <c r="A94" i="17"/>
  <c r="T93" i="17"/>
  <c r="S93" i="17"/>
  <c r="R93" i="17"/>
  <c r="B93" i="17"/>
  <c r="A93" i="17"/>
  <c r="T92" i="17"/>
  <c r="S92" i="17"/>
  <c r="R92" i="17"/>
  <c r="A92" i="17"/>
  <c r="T91" i="17"/>
  <c r="S91" i="17"/>
  <c r="R91" i="17"/>
  <c r="A91" i="17"/>
  <c r="T90" i="17"/>
  <c r="S90" i="17"/>
  <c r="R90" i="17"/>
  <c r="A90" i="17"/>
  <c r="T89" i="17"/>
  <c r="S89" i="17"/>
  <c r="R89" i="17"/>
  <c r="B89" i="17"/>
  <c r="A89" i="17"/>
  <c r="T88" i="17"/>
  <c r="S88" i="17"/>
  <c r="R88" i="17"/>
  <c r="A88" i="17"/>
  <c r="B87" i="17"/>
  <c r="A87" i="17"/>
  <c r="O86" i="17"/>
  <c r="N86" i="17"/>
  <c r="M86" i="17"/>
  <c r="A85" i="17"/>
  <c r="O83" i="17"/>
  <c r="N83" i="17"/>
  <c r="T83" i="17" s="1"/>
  <c r="M83" i="17"/>
  <c r="A83" i="17"/>
  <c r="T82" i="17"/>
  <c r="S82" i="17"/>
  <c r="R82" i="17"/>
  <c r="A82" i="17"/>
  <c r="T81" i="17"/>
  <c r="S81" i="17"/>
  <c r="R81" i="17"/>
  <c r="A81" i="17"/>
  <c r="T80" i="17"/>
  <c r="S80" i="17"/>
  <c r="R80" i="17"/>
  <c r="B80" i="17"/>
  <c r="A80" i="17"/>
  <c r="T79" i="17"/>
  <c r="S79" i="17"/>
  <c r="R79" i="17"/>
  <c r="A79" i="17"/>
  <c r="T78" i="17"/>
  <c r="S78" i="17"/>
  <c r="R78" i="17"/>
  <c r="A78" i="17"/>
  <c r="T77" i="17"/>
  <c r="S77" i="17"/>
  <c r="R77" i="17"/>
  <c r="B77" i="17"/>
  <c r="A77" i="17"/>
  <c r="T76" i="17"/>
  <c r="S76" i="17"/>
  <c r="R76" i="17"/>
  <c r="A76" i="17"/>
  <c r="B75" i="17"/>
  <c r="A75" i="17"/>
  <c r="O74" i="17"/>
  <c r="N74" i="17"/>
  <c r="M74" i="17"/>
  <c r="A73" i="17"/>
  <c r="T71" i="17"/>
  <c r="O71" i="17"/>
  <c r="N71" i="17"/>
  <c r="M71" i="17"/>
  <c r="S71" i="17" s="1"/>
  <c r="A71" i="17"/>
  <c r="T70" i="17"/>
  <c r="S70" i="17"/>
  <c r="R70" i="17"/>
  <c r="A70" i="17"/>
  <c r="T69" i="17"/>
  <c r="S69" i="17"/>
  <c r="R69" i="17"/>
  <c r="B69" i="17"/>
  <c r="A69" i="17"/>
  <c r="T68" i="17"/>
  <c r="S68" i="17"/>
  <c r="R68" i="17"/>
  <c r="A68" i="17"/>
  <c r="T67" i="17"/>
  <c r="S67" i="17"/>
  <c r="R67" i="17"/>
  <c r="A67" i="17"/>
  <c r="T66" i="17"/>
  <c r="S66" i="17"/>
  <c r="R66" i="17"/>
  <c r="A66" i="17"/>
  <c r="T65" i="17"/>
  <c r="S65" i="17"/>
  <c r="R65" i="17"/>
  <c r="A65" i="17"/>
  <c r="T64" i="17"/>
  <c r="S64" i="17"/>
  <c r="R64" i="17"/>
  <c r="A64" i="17"/>
  <c r="B63" i="17"/>
  <c r="A63" i="17"/>
  <c r="O62" i="17"/>
  <c r="N62" i="17"/>
  <c r="M62" i="17"/>
  <c r="A61" i="17"/>
  <c r="O59" i="17"/>
  <c r="N59" i="17"/>
  <c r="T59" i="17" s="1"/>
  <c r="M59" i="17"/>
  <c r="S59" i="17" s="1"/>
  <c r="A59" i="17"/>
  <c r="O58" i="17"/>
  <c r="N58" i="17"/>
  <c r="T58" i="17" s="1"/>
  <c r="M58" i="17"/>
  <c r="A58" i="17"/>
  <c r="T57" i="17"/>
  <c r="O57" i="17"/>
  <c r="N57" i="17"/>
  <c r="M57" i="17"/>
  <c r="S57" i="17" s="1"/>
  <c r="A57" i="17"/>
  <c r="T56" i="17"/>
  <c r="O56" i="17"/>
  <c r="N56" i="17"/>
  <c r="M56" i="17"/>
  <c r="S56" i="17" s="1"/>
  <c r="A56" i="17"/>
  <c r="O55" i="17"/>
  <c r="N55" i="17"/>
  <c r="T55" i="17" s="1"/>
  <c r="M55" i="17"/>
  <c r="S55" i="17" s="1"/>
  <c r="A55" i="17"/>
  <c r="O54" i="17"/>
  <c r="N54" i="17"/>
  <c r="T54" i="17" s="1"/>
  <c r="M54" i="17"/>
  <c r="A54" i="17"/>
  <c r="T53" i="17"/>
  <c r="O53" i="17"/>
  <c r="N53" i="17"/>
  <c r="M53" i="17"/>
  <c r="S53" i="17" s="1"/>
  <c r="A53" i="17"/>
  <c r="T52" i="17"/>
  <c r="O52" i="17"/>
  <c r="N52" i="17"/>
  <c r="M52" i="17"/>
  <c r="S52" i="17" s="1"/>
  <c r="A52" i="17"/>
  <c r="B51" i="17"/>
  <c r="A51" i="17"/>
  <c r="O50" i="17"/>
  <c r="N50" i="17"/>
  <c r="M50" i="17"/>
  <c r="A49" i="17"/>
  <c r="L47" i="17"/>
  <c r="K47" i="17"/>
  <c r="J47" i="17"/>
  <c r="I47" i="17"/>
  <c r="H47" i="17"/>
  <c r="G47" i="17"/>
  <c r="T47" i="17" s="1"/>
  <c r="F47" i="17"/>
  <c r="A47" i="17"/>
  <c r="L46" i="17"/>
  <c r="K46" i="17"/>
  <c r="J46" i="17"/>
  <c r="I46" i="17"/>
  <c r="H46" i="17"/>
  <c r="G46" i="17"/>
  <c r="T46" i="17" s="1"/>
  <c r="F46" i="17"/>
  <c r="A46" i="17"/>
  <c r="L45" i="17"/>
  <c r="K45" i="17"/>
  <c r="J45" i="17"/>
  <c r="I45" i="17"/>
  <c r="H45" i="17"/>
  <c r="G45" i="17"/>
  <c r="T45" i="17" s="1"/>
  <c r="F45" i="17"/>
  <c r="B45" i="17"/>
  <c r="A45" i="17"/>
  <c r="L44" i="17"/>
  <c r="K44" i="17"/>
  <c r="J44" i="17"/>
  <c r="I44" i="17"/>
  <c r="H44" i="17"/>
  <c r="G44" i="17"/>
  <c r="F44" i="17"/>
  <c r="A44" i="17"/>
  <c r="L43" i="17"/>
  <c r="K43" i="17"/>
  <c r="J43" i="17"/>
  <c r="I43" i="17"/>
  <c r="H43" i="17"/>
  <c r="G43" i="17"/>
  <c r="F43" i="17"/>
  <c r="A43" i="17"/>
  <c r="L42" i="17"/>
  <c r="K42" i="17"/>
  <c r="J42" i="17"/>
  <c r="I42" i="17"/>
  <c r="H42" i="17"/>
  <c r="G42" i="17"/>
  <c r="F42" i="17"/>
  <c r="A42" i="17"/>
  <c r="L41" i="17"/>
  <c r="K41" i="17"/>
  <c r="J41" i="17"/>
  <c r="I41" i="17"/>
  <c r="H41" i="17"/>
  <c r="G41" i="17"/>
  <c r="F41" i="17"/>
  <c r="B41" i="17"/>
  <c r="A41" i="17"/>
  <c r="L40" i="17"/>
  <c r="K40" i="17"/>
  <c r="J40" i="17"/>
  <c r="I40" i="17"/>
  <c r="H40" i="17"/>
  <c r="G40" i="17"/>
  <c r="T40" i="17" s="1"/>
  <c r="F40" i="17"/>
  <c r="S40" i="17" s="1"/>
  <c r="A40" i="17"/>
  <c r="B39" i="17"/>
  <c r="A39" i="17"/>
  <c r="L38" i="17"/>
  <c r="K38" i="17"/>
  <c r="J38" i="17"/>
  <c r="I38" i="17"/>
  <c r="H38" i="17"/>
  <c r="G38" i="17"/>
  <c r="F38" i="17"/>
  <c r="A37" i="17"/>
  <c r="I35" i="17"/>
  <c r="H35" i="17"/>
  <c r="G35" i="17"/>
  <c r="F35" i="17"/>
  <c r="R35" i="17" s="1"/>
  <c r="E35" i="17"/>
  <c r="D35" i="17"/>
  <c r="C35" i="17"/>
  <c r="B35" i="17"/>
  <c r="A35" i="17"/>
  <c r="I34" i="17"/>
  <c r="H34" i="17"/>
  <c r="G34" i="17"/>
  <c r="F34" i="17"/>
  <c r="R34" i="17" s="1"/>
  <c r="E34" i="17"/>
  <c r="D34" i="17"/>
  <c r="C34" i="17"/>
  <c r="T34" i="17" s="1"/>
  <c r="A34" i="17"/>
  <c r="I33" i="17"/>
  <c r="H33" i="17"/>
  <c r="G33" i="17"/>
  <c r="F33" i="17"/>
  <c r="R33" i="17" s="1"/>
  <c r="E33" i="17"/>
  <c r="D33" i="17"/>
  <c r="C33" i="17"/>
  <c r="A33" i="17"/>
  <c r="I32" i="17"/>
  <c r="H32" i="17"/>
  <c r="G32" i="17"/>
  <c r="F32" i="17"/>
  <c r="R32" i="17" s="1"/>
  <c r="E32" i="17"/>
  <c r="D32" i="17"/>
  <c r="C32" i="17"/>
  <c r="T32" i="17" s="1"/>
  <c r="B32" i="17"/>
  <c r="A32" i="17"/>
  <c r="I31" i="17"/>
  <c r="H31" i="17"/>
  <c r="G31" i="17"/>
  <c r="F31" i="17"/>
  <c r="R31" i="17" s="1"/>
  <c r="E31" i="17"/>
  <c r="D31" i="17"/>
  <c r="C31" i="17"/>
  <c r="B31" i="17"/>
  <c r="A31" i="17"/>
  <c r="I30" i="17"/>
  <c r="H30" i="17"/>
  <c r="G30" i="17"/>
  <c r="F30" i="17"/>
  <c r="R30" i="17" s="1"/>
  <c r="E30" i="17"/>
  <c r="D30" i="17"/>
  <c r="C30" i="17"/>
  <c r="T30" i="17" s="1"/>
  <c r="A30" i="17"/>
  <c r="I29" i="17"/>
  <c r="H29" i="17"/>
  <c r="G29" i="17"/>
  <c r="F29" i="17"/>
  <c r="R29" i="17" s="1"/>
  <c r="E29" i="17"/>
  <c r="D29" i="17"/>
  <c r="C29" i="17"/>
  <c r="A29" i="17"/>
  <c r="I28" i="17"/>
  <c r="H28" i="17"/>
  <c r="G28" i="17"/>
  <c r="F28" i="17"/>
  <c r="R28" i="17" s="1"/>
  <c r="E28" i="17"/>
  <c r="D28" i="17"/>
  <c r="C28" i="17"/>
  <c r="T28" i="17" s="1"/>
  <c r="A28" i="17"/>
  <c r="B27" i="17"/>
  <c r="A27" i="17"/>
  <c r="I26" i="17"/>
  <c r="H26" i="17"/>
  <c r="G26" i="17"/>
  <c r="F26" i="17"/>
  <c r="E26" i="17"/>
  <c r="D26" i="17"/>
  <c r="C26" i="17"/>
  <c r="A25" i="17"/>
  <c r="S23" i="17"/>
  <c r="O23" i="17"/>
  <c r="N23" i="17"/>
  <c r="M23" i="17"/>
  <c r="F23" i="17"/>
  <c r="R23" i="17" s="1"/>
  <c r="A23" i="17"/>
  <c r="O22" i="17"/>
  <c r="N22" i="17"/>
  <c r="T22" i="17" s="1"/>
  <c r="M22" i="17"/>
  <c r="F22" i="17"/>
  <c r="A22" i="17"/>
  <c r="O21" i="17"/>
  <c r="N21" i="17"/>
  <c r="M21" i="17"/>
  <c r="F21" i="17"/>
  <c r="B21" i="17"/>
  <c r="A21" i="17"/>
  <c r="O20" i="17"/>
  <c r="N20" i="17"/>
  <c r="M20" i="17"/>
  <c r="F20" i="17"/>
  <c r="A20" i="17"/>
  <c r="S19" i="17"/>
  <c r="O19" i="17"/>
  <c r="N19" i="17"/>
  <c r="M19" i="17"/>
  <c r="F19" i="17"/>
  <c r="R19" i="17" s="1"/>
  <c r="A19" i="17"/>
  <c r="S18" i="17"/>
  <c r="O18" i="17"/>
  <c r="N18" i="17"/>
  <c r="M18" i="17"/>
  <c r="T18" i="17" s="1"/>
  <c r="F18" i="17"/>
  <c r="R18" i="17" s="1"/>
  <c r="A18" i="17"/>
  <c r="O17" i="17"/>
  <c r="N17" i="17"/>
  <c r="M17" i="17"/>
  <c r="F17" i="17"/>
  <c r="R17" i="17" s="1"/>
  <c r="B17" i="17"/>
  <c r="A17" i="17"/>
  <c r="O16" i="17"/>
  <c r="N16" i="17"/>
  <c r="M16" i="17"/>
  <c r="F16" i="17"/>
  <c r="A16" i="17"/>
  <c r="B15" i="17"/>
  <c r="A15" i="17"/>
  <c r="O14" i="17"/>
  <c r="N14" i="17"/>
  <c r="M14" i="17"/>
  <c r="F14" i="17"/>
  <c r="A13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T11" i="17" s="1"/>
  <c r="C11" i="17"/>
  <c r="A11" i="17"/>
  <c r="O10" i="17"/>
  <c r="N10" i="17"/>
  <c r="M10" i="17"/>
  <c r="L10" i="17"/>
  <c r="K10" i="17"/>
  <c r="J10" i="17"/>
  <c r="I10" i="17"/>
  <c r="H10" i="17"/>
  <c r="G10" i="17"/>
  <c r="F10" i="17"/>
  <c r="T10" i="17" s="1"/>
  <c r="E10" i="17"/>
  <c r="D10" i="17"/>
  <c r="S10" i="17" s="1"/>
  <c r="C10" i="17"/>
  <c r="B10" i="17"/>
  <c r="A10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S9" i="17" s="1"/>
  <c r="A9" i="17"/>
  <c r="O8" i="17"/>
  <c r="N8" i="17"/>
  <c r="M8" i="17"/>
  <c r="L8" i="17"/>
  <c r="K8" i="17"/>
  <c r="J8" i="17"/>
  <c r="I8" i="17"/>
  <c r="H8" i="17"/>
  <c r="G8" i="17"/>
  <c r="F8" i="17"/>
  <c r="E8" i="17"/>
  <c r="T8" i="17" s="1"/>
  <c r="D8" i="17"/>
  <c r="R8" i="17" s="1"/>
  <c r="C8" i="17"/>
  <c r="B8" i="17"/>
  <c r="A8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O6" i="17"/>
  <c r="N6" i="17"/>
  <c r="M6" i="17"/>
  <c r="L6" i="17"/>
  <c r="K6" i="17"/>
  <c r="J6" i="17"/>
  <c r="I6" i="17"/>
  <c r="H6" i="17"/>
  <c r="G6" i="17"/>
  <c r="F6" i="17"/>
  <c r="E6" i="17"/>
  <c r="D6" i="17"/>
  <c r="S6" i="17" s="1"/>
  <c r="C6" i="17"/>
  <c r="B6" i="17"/>
  <c r="A6" i="17"/>
  <c r="T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O4" i="17"/>
  <c r="N4" i="17"/>
  <c r="M4" i="17"/>
  <c r="L4" i="17"/>
  <c r="K4" i="17"/>
  <c r="J4" i="17"/>
  <c r="I4" i="17"/>
  <c r="H4" i="17"/>
  <c r="G4" i="17"/>
  <c r="F4" i="17"/>
  <c r="E4" i="17"/>
  <c r="D4" i="17"/>
  <c r="T4" i="17" s="1"/>
  <c r="C4" i="17"/>
  <c r="A4" i="17"/>
  <c r="B3" i="17"/>
  <c r="A3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A1" i="17"/>
  <c r="B95" i="16"/>
  <c r="B95" i="17" s="1"/>
  <c r="B94" i="16"/>
  <c r="B94" i="17" s="1"/>
  <c r="B93" i="16"/>
  <c r="B92" i="16"/>
  <c r="B92" i="17" s="1"/>
  <c r="B91" i="16"/>
  <c r="B91" i="17" s="1"/>
  <c r="B90" i="16"/>
  <c r="B90" i="17" s="1"/>
  <c r="B89" i="16"/>
  <c r="B83" i="16"/>
  <c r="B83" i="17" s="1"/>
  <c r="B82" i="16"/>
  <c r="B82" i="17" s="1"/>
  <c r="B81" i="16"/>
  <c r="B81" i="17" s="1"/>
  <c r="B80" i="16"/>
  <c r="B79" i="16"/>
  <c r="B79" i="17" s="1"/>
  <c r="B78" i="16"/>
  <c r="B78" i="17" s="1"/>
  <c r="B77" i="16"/>
  <c r="B71" i="16"/>
  <c r="B71" i="17" s="1"/>
  <c r="B70" i="16"/>
  <c r="B70" i="17" s="1"/>
  <c r="B69" i="16"/>
  <c r="B68" i="16"/>
  <c r="B68" i="17" s="1"/>
  <c r="B67" i="16"/>
  <c r="B67" i="17" s="1"/>
  <c r="B66" i="16"/>
  <c r="B66" i="17" s="1"/>
  <c r="B65" i="16"/>
  <c r="B65" i="17" s="1"/>
  <c r="B59" i="16"/>
  <c r="B59" i="17" s="1"/>
  <c r="B58" i="16"/>
  <c r="B58" i="17" s="1"/>
  <c r="B57" i="16"/>
  <c r="B57" i="17" s="1"/>
  <c r="B56" i="16"/>
  <c r="B56" i="17" s="1"/>
  <c r="B55" i="16"/>
  <c r="B55" i="17" s="1"/>
  <c r="B54" i="16"/>
  <c r="B54" i="17" s="1"/>
  <c r="B53" i="16"/>
  <c r="B53" i="17" s="1"/>
  <c r="B47" i="16"/>
  <c r="B47" i="17" s="1"/>
  <c r="B46" i="16"/>
  <c r="B46" i="17" s="1"/>
  <c r="B45" i="16"/>
  <c r="B44" i="16"/>
  <c r="B44" i="17" s="1"/>
  <c r="B43" i="16"/>
  <c r="B43" i="17" s="1"/>
  <c r="B42" i="16"/>
  <c r="B42" i="17" s="1"/>
  <c r="B41" i="16"/>
  <c r="B35" i="16"/>
  <c r="B34" i="16"/>
  <c r="B34" i="17" s="1"/>
  <c r="B33" i="16"/>
  <c r="B33" i="17" s="1"/>
  <c r="B32" i="16"/>
  <c r="B31" i="16"/>
  <c r="B30" i="16"/>
  <c r="B30" i="17" s="1"/>
  <c r="B29" i="16"/>
  <c r="B29" i="17" s="1"/>
  <c r="B23" i="16"/>
  <c r="B23" i="17" s="1"/>
  <c r="B22" i="16"/>
  <c r="B22" i="17" s="1"/>
  <c r="B21" i="16"/>
  <c r="B20" i="16"/>
  <c r="B20" i="17" s="1"/>
  <c r="B19" i="16"/>
  <c r="B19" i="17" s="1"/>
  <c r="B18" i="16"/>
  <c r="B18" i="17" s="1"/>
  <c r="B17" i="16"/>
  <c r="B11" i="16"/>
  <c r="B11" i="17" s="1"/>
  <c r="B10" i="16"/>
  <c r="B9" i="16"/>
  <c r="B9" i="17" s="1"/>
  <c r="B8" i="16"/>
  <c r="B7" i="16"/>
  <c r="B6" i="16"/>
  <c r="B5" i="16"/>
  <c r="R6" i="17" l="1"/>
  <c r="S8" i="17"/>
  <c r="R11" i="17"/>
  <c r="S7" i="17"/>
  <c r="R9" i="17"/>
  <c r="S21" i="17"/>
  <c r="S4" i="17"/>
  <c r="T6" i="17"/>
  <c r="T16" i="17"/>
  <c r="R16" i="17"/>
  <c r="T20" i="17"/>
  <c r="S20" i="17"/>
  <c r="R22" i="17"/>
  <c r="T29" i="17"/>
  <c r="T33" i="17"/>
  <c r="S42" i="17"/>
  <c r="R4" i="17"/>
  <c r="S5" i="17"/>
  <c r="R7" i="17"/>
  <c r="T9" i="17"/>
  <c r="R10" i="17"/>
  <c r="S17" i="17"/>
  <c r="R20" i="17"/>
  <c r="T31" i="17"/>
  <c r="T35" i="17"/>
  <c r="S41" i="17"/>
  <c r="S43" i="17"/>
  <c r="S44" i="17"/>
  <c r="R5" i="17"/>
  <c r="T7" i="17"/>
  <c r="S11" i="17"/>
  <c r="S16" i="17"/>
  <c r="T17" i="17"/>
  <c r="T21" i="17"/>
  <c r="S22" i="17"/>
  <c r="T41" i="17"/>
  <c r="T42" i="17"/>
  <c r="T43" i="17"/>
  <c r="T44" i="17"/>
  <c r="S45" i="17"/>
  <c r="S46" i="17"/>
  <c r="S47" i="17"/>
  <c r="S54" i="17"/>
  <c r="S58" i="17"/>
  <c r="S83" i="17"/>
  <c r="T19" i="17"/>
  <c r="R21" i="17"/>
  <c r="T23" i="17"/>
  <c r="S28" i="17"/>
  <c r="S29" i="17"/>
  <c r="S30" i="17"/>
  <c r="S31" i="17"/>
  <c r="S32" i="17"/>
  <c r="S33" i="17"/>
  <c r="S34" i="17"/>
  <c r="S35" i="17"/>
  <c r="R40" i="17"/>
  <c r="R41" i="17"/>
  <c r="R42" i="17"/>
  <c r="R43" i="17"/>
  <c r="R44" i="17"/>
  <c r="R45" i="17"/>
  <c r="R46" i="17"/>
  <c r="R47" i="17"/>
  <c r="R52" i="17"/>
  <c r="R53" i="17"/>
  <c r="R54" i="17"/>
  <c r="R55" i="17"/>
  <c r="R56" i="17"/>
  <c r="R57" i="17"/>
  <c r="R58" i="17"/>
  <c r="R59" i="17"/>
  <c r="R71" i="17"/>
  <c r="R83" i="17"/>
  <c r="R95" i="17"/>
  <c r="N107" i="15" l="1"/>
  <c r="D107" i="15"/>
  <c r="C107" i="15"/>
  <c r="N106" i="15"/>
  <c r="D106" i="15"/>
  <c r="C106" i="15"/>
  <c r="N105" i="15"/>
  <c r="D105" i="15"/>
  <c r="C105" i="15"/>
  <c r="N104" i="15"/>
  <c r="D104" i="15"/>
  <c r="C104" i="15"/>
  <c r="N103" i="15"/>
  <c r="D103" i="15"/>
  <c r="C103" i="15"/>
  <c r="N102" i="15"/>
  <c r="D102" i="15"/>
  <c r="C102" i="15"/>
  <c r="N101" i="15"/>
  <c r="D101" i="15"/>
  <c r="C101" i="15"/>
  <c r="N100" i="15"/>
  <c r="D100" i="15"/>
  <c r="C100" i="15"/>
  <c r="N98" i="15"/>
  <c r="D98" i="15"/>
  <c r="C98" i="15"/>
  <c r="G95" i="15"/>
  <c r="F95" i="15"/>
  <c r="E95" i="15"/>
  <c r="G94" i="15"/>
  <c r="F94" i="15"/>
  <c r="E94" i="15"/>
  <c r="G93" i="15"/>
  <c r="F93" i="15"/>
  <c r="E93" i="15"/>
  <c r="G92" i="15"/>
  <c r="F92" i="15"/>
  <c r="E92" i="15"/>
  <c r="G91" i="15"/>
  <c r="F91" i="15"/>
  <c r="E91" i="15"/>
  <c r="G90" i="15"/>
  <c r="F90" i="15"/>
  <c r="E90" i="15"/>
  <c r="G89" i="15"/>
  <c r="F89" i="15"/>
  <c r="E89" i="15"/>
  <c r="G88" i="15"/>
  <c r="F88" i="15"/>
  <c r="E88" i="15"/>
  <c r="G86" i="15"/>
  <c r="F86" i="15"/>
  <c r="E86" i="15"/>
  <c r="W83" i="15"/>
  <c r="Q83" i="15"/>
  <c r="P83" i="15"/>
  <c r="M83" i="15"/>
  <c r="L83" i="15"/>
  <c r="W82" i="15"/>
  <c r="Q82" i="15"/>
  <c r="P82" i="15"/>
  <c r="M82" i="15"/>
  <c r="L82" i="15"/>
  <c r="W81" i="15"/>
  <c r="Q81" i="15"/>
  <c r="P81" i="15"/>
  <c r="M81" i="15"/>
  <c r="L81" i="15"/>
  <c r="W80" i="15"/>
  <c r="Q80" i="15"/>
  <c r="P80" i="15"/>
  <c r="M80" i="15"/>
  <c r="L80" i="15"/>
  <c r="W79" i="15"/>
  <c r="Q79" i="15"/>
  <c r="P79" i="15"/>
  <c r="M79" i="15"/>
  <c r="L79" i="15"/>
  <c r="W78" i="15"/>
  <c r="Q78" i="15"/>
  <c r="P78" i="15"/>
  <c r="M78" i="15"/>
  <c r="L78" i="15"/>
  <c r="W77" i="15"/>
  <c r="Q77" i="15"/>
  <c r="P77" i="15"/>
  <c r="M77" i="15"/>
  <c r="L77" i="15"/>
  <c r="W76" i="15"/>
  <c r="Q76" i="15"/>
  <c r="P76" i="15"/>
  <c r="M76" i="15"/>
  <c r="L76" i="15"/>
  <c r="W74" i="15"/>
  <c r="Q74" i="15"/>
  <c r="P74" i="15"/>
  <c r="M74" i="15"/>
  <c r="L74" i="15"/>
  <c r="W71" i="15"/>
  <c r="V71" i="15"/>
  <c r="U71" i="15"/>
  <c r="O71" i="15"/>
  <c r="W70" i="15"/>
  <c r="V70" i="15"/>
  <c r="U70" i="15"/>
  <c r="O70" i="15"/>
  <c r="W69" i="15"/>
  <c r="V69" i="15"/>
  <c r="U69" i="15"/>
  <c r="O69" i="15"/>
  <c r="W68" i="15"/>
  <c r="V68" i="15"/>
  <c r="U68" i="15"/>
  <c r="O68" i="15"/>
  <c r="W67" i="15"/>
  <c r="V67" i="15"/>
  <c r="U67" i="15"/>
  <c r="O67" i="15"/>
  <c r="W66" i="15"/>
  <c r="V66" i="15"/>
  <c r="U66" i="15"/>
  <c r="O66" i="15"/>
  <c r="W65" i="15"/>
  <c r="V65" i="15"/>
  <c r="U65" i="15"/>
  <c r="O65" i="15"/>
  <c r="W64" i="15"/>
  <c r="V64" i="15"/>
  <c r="U64" i="15"/>
  <c r="O64" i="15"/>
  <c r="W62" i="15"/>
  <c r="V62" i="15"/>
  <c r="U62" i="15"/>
  <c r="O62" i="15"/>
  <c r="V59" i="15"/>
  <c r="T59" i="15"/>
  <c r="S59" i="15"/>
  <c r="R59" i="15"/>
  <c r="N59" i="15"/>
  <c r="V58" i="15"/>
  <c r="T58" i="15"/>
  <c r="S58" i="15"/>
  <c r="R58" i="15"/>
  <c r="N58" i="15"/>
  <c r="V57" i="15"/>
  <c r="T57" i="15"/>
  <c r="S57" i="15"/>
  <c r="R57" i="15"/>
  <c r="N57" i="15"/>
  <c r="V56" i="15"/>
  <c r="T56" i="15"/>
  <c r="S56" i="15"/>
  <c r="R56" i="15"/>
  <c r="N56" i="15"/>
  <c r="V55" i="15"/>
  <c r="T55" i="15"/>
  <c r="S55" i="15"/>
  <c r="R55" i="15"/>
  <c r="N55" i="15"/>
  <c r="V54" i="15"/>
  <c r="T54" i="15"/>
  <c r="S54" i="15"/>
  <c r="R54" i="15"/>
  <c r="N54" i="15"/>
  <c r="V53" i="15"/>
  <c r="T53" i="15"/>
  <c r="S53" i="15"/>
  <c r="R53" i="15"/>
  <c r="N53" i="15"/>
  <c r="V52" i="15"/>
  <c r="T52" i="15"/>
  <c r="S52" i="15"/>
  <c r="R52" i="15"/>
  <c r="N52" i="15"/>
  <c r="V50" i="15"/>
  <c r="T50" i="15"/>
  <c r="S50" i="15"/>
  <c r="R50" i="15"/>
  <c r="N50" i="15"/>
  <c r="W47" i="15"/>
  <c r="U47" i="15"/>
  <c r="N47" i="15"/>
  <c r="K47" i="15"/>
  <c r="J47" i="15"/>
  <c r="I47" i="15"/>
  <c r="D47" i="15"/>
  <c r="C47" i="15"/>
  <c r="W46" i="15"/>
  <c r="U46" i="15"/>
  <c r="N46" i="15"/>
  <c r="K46" i="15"/>
  <c r="J46" i="15"/>
  <c r="I46" i="15"/>
  <c r="D46" i="15"/>
  <c r="C46" i="15"/>
  <c r="W45" i="15"/>
  <c r="U45" i="15"/>
  <c r="N45" i="15"/>
  <c r="K45" i="15"/>
  <c r="J45" i="15"/>
  <c r="I45" i="15"/>
  <c r="D45" i="15"/>
  <c r="C45" i="15"/>
  <c r="W44" i="15"/>
  <c r="U44" i="15"/>
  <c r="N44" i="15"/>
  <c r="K44" i="15"/>
  <c r="J44" i="15"/>
  <c r="I44" i="15"/>
  <c r="D44" i="15"/>
  <c r="C44" i="15"/>
  <c r="W43" i="15"/>
  <c r="U43" i="15"/>
  <c r="N43" i="15"/>
  <c r="K43" i="15"/>
  <c r="J43" i="15"/>
  <c r="I43" i="15"/>
  <c r="D43" i="15"/>
  <c r="C43" i="15"/>
  <c r="W42" i="15"/>
  <c r="U42" i="15"/>
  <c r="N42" i="15"/>
  <c r="K42" i="15"/>
  <c r="J42" i="15"/>
  <c r="I42" i="15"/>
  <c r="D42" i="15"/>
  <c r="C42" i="15"/>
  <c r="W41" i="15"/>
  <c r="U41" i="15"/>
  <c r="N41" i="15"/>
  <c r="K41" i="15"/>
  <c r="J41" i="15"/>
  <c r="I41" i="15"/>
  <c r="D41" i="15"/>
  <c r="C41" i="15"/>
  <c r="W40" i="15"/>
  <c r="U40" i="15"/>
  <c r="N40" i="15"/>
  <c r="K40" i="15"/>
  <c r="J40" i="15"/>
  <c r="I40" i="15"/>
  <c r="D40" i="15"/>
  <c r="C40" i="15"/>
  <c r="W38" i="15"/>
  <c r="U38" i="15"/>
  <c r="N38" i="15"/>
  <c r="K38" i="15"/>
  <c r="J38" i="15"/>
  <c r="I38" i="15"/>
  <c r="D38" i="15"/>
  <c r="C38" i="15"/>
  <c r="W35" i="15"/>
  <c r="K35" i="15"/>
  <c r="J35" i="15"/>
  <c r="W34" i="15"/>
  <c r="K34" i="15"/>
  <c r="J34" i="15"/>
  <c r="W33" i="15"/>
  <c r="K33" i="15"/>
  <c r="J33" i="15"/>
  <c r="W32" i="15"/>
  <c r="K32" i="15"/>
  <c r="J32" i="15"/>
  <c r="W31" i="15"/>
  <c r="K31" i="15"/>
  <c r="J31" i="15"/>
  <c r="W30" i="15"/>
  <c r="K30" i="15"/>
  <c r="J30" i="15"/>
  <c r="W29" i="15"/>
  <c r="K29" i="15"/>
  <c r="J29" i="15"/>
  <c r="W28" i="15"/>
  <c r="K28" i="15"/>
  <c r="J28" i="15"/>
  <c r="W26" i="15"/>
  <c r="K26" i="15"/>
  <c r="J26" i="15"/>
  <c r="W23" i="15"/>
  <c r="K23" i="15"/>
  <c r="J23" i="15"/>
  <c r="I23" i="15"/>
  <c r="H23" i="15"/>
  <c r="W22" i="15"/>
  <c r="K22" i="15"/>
  <c r="J22" i="15"/>
  <c r="I22" i="15"/>
  <c r="H22" i="15"/>
  <c r="W21" i="15"/>
  <c r="K21" i="15"/>
  <c r="J21" i="15"/>
  <c r="I21" i="15"/>
  <c r="H21" i="15"/>
  <c r="W20" i="15"/>
  <c r="K20" i="15"/>
  <c r="J20" i="15"/>
  <c r="I20" i="15"/>
  <c r="H20" i="15"/>
  <c r="W19" i="15"/>
  <c r="K19" i="15"/>
  <c r="J19" i="15"/>
  <c r="I19" i="15"/>
  <c r="H19" i="15"/>
  <c r="W18" i="15"/>
  <c r="K18" i="15"/>
  <c r="J18" i="15"/>
  <c r="I18" i="15"/>
  <c r="H18" i="15"/>
  <c r="W17" i="15"/>
  <c r="K17" i="15"/>
  <c r="J17" i="15"/>
  <c r="I17" i="15"/>
  <c r="H17" i="15"/>
  <c r="W16" i="15"/>
  <c r="K16" i="15"/>
  <c r="J16" i="15"/>
  <c r="I16" i="15"/>
  <c r="H16" i="15"/>
  <c r="W14" i="15"/>
  <c r="K14" i="15"/>
  <c r="J14" i="15"/>
  <c r="I14" i="15"/>
  <c r="H14" i="15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C7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D4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D2" i="15"/>
  <c r="E2" i="15"/>
  <c r="F2" i="15"/>
  <c r="G2" i="15"/>
  <c r="H2" i="15"/>
  <c r="I2" i="15"/>
  <c r="J2" i="15"/>
  <c r="K2" i="15"/>
  <c r="L2" i="15"/>
  <c r="M2" i="15"/>
  <c r="N2" i="15"/>
  <c r="O2" i="15"/>
  <c r="P2" i="15"/>
  <c r="Q2" i="15"/>
  <c r="R2" i="15"/>
  <c r="S2" i="15"/>
  <c r="T2" i="15"/>
  <c r="U2" i="15"/>
  <c r="V2" i="15"/>
  <c r="W2" i="15"/>
  <c r="C4" i="15"/>
  <c r="C2" i="15"/>
  <c r="AA107" i="15" l="1"/>
  <c r="Z107" i="15"/>
  <c r="Y107" i="15"/>
  <c r="B107" i="15"/>
  <c r="AA106" i="15"/>
  <c r="Z106" i="15"/>
  <c r="Y106" i="15"/>
  <c r="B106" i="15"/>
  <c r="AA105" i="15"/>
  <c r="Z105" i="15"/>
  <c r="Y105" i="15"/>
  <c r="B105" i="15"/>
  <c r="AA104" i="15"/>
  <c r="Z104" i="15"/>
  <c r="Y104" i="15"/>
  <c r="B104" i="15"/>
  <c r="AA103" i="15"/>
  <c r="Z103" i="15"/>
  <c r="Y103" i="15"/>
  <c r="B103" i="15"/>
  <c r="AA102" i="15"/>
  <c r="Z102" i="15"/>
  <c r="Y102" i="15"/>
  <c r="B102" i="15"/>
  <c r="AA101" i="15"/>
  <c r="Z101" i="15"/>
  <c r="Y101" i="15"/>
  <c r="B101" i="15"/>
  <c r="AA100" i="15"/>
  <c r="Z100" i="15"/>
  <c r="Y100" i="15"/>
  <c r="AA95" i="15"/>
  <c r="Z95" i="15"/>
  <c r="Y95" i="15"/>
  <c r="B95" i="15"/>
  <c r="AA94" i="15"/>
  <c r="Z94" i="15"/>
  <c r="Y94" i="15"/>
  <c r="B94" i="15"/>
  <c r="AA93" i="15"/>
  <c r="Z93" i="15"/>
  <c r="Y93" i="15"/>
  <c r="B93" i="15"/>
  <c r="AA92" i="15"/>
  <c r="Z92" i="15"/>
  <c r="Y92" i="15"/>
  <c r="B92" i="15"/>
  <c r="AA91" i="15"/>
  <c r="Z91" i="15"/>
  <c r="Y91" i="15"/>
  <c r="B91" i="15"/>
  <c r="AA90" i="15"/>
  <c r="Z90" i="15"/>
  <c r="Y90" i="15"/>
  <c r="B90" i="15"/>
  <c r="AA89" i="15"/>
  <c r="Z89" i="15"/>
  <c r="Y89" i="15"/>
  <c r="B89" i="15"/>
  <c r="AA88" i="15"/>
  <c r="Z88" i="15"/>
  <c r="Y88" i="15"/>
  <c r="AA83" i="15"/>
  <c r="Z83" i="15"/>
  <c r="Y83" i="15"/>
  <c r="B83" i="15"/>
  <c r="AA82" i="15"/>
  <c r="Z82" i="15"/>
  <c r="Y82" i="15"/>
  <c r="B82" i="15"/>
  <c r="AA81" i="15"/>
  <c r="Z81" i="15"/>
  <c r="Y81" i="15"/>
  <c r="B81" i="15"/>
  <c r="AA80" i="15"/>
  <c r="Z80" i="15"/>
  <c r="Y80" i="15"/>
  <c r="B80" i="15"/>
  <c r="AA79" i="15"/>
  <c r="Z79" i="15"/>
  <c r="Y79" i="15"/>
  <c r="B79" i="15"/>
  <c r="AA78" i="15"/>
  <c r="Z78" i="15"/>
  <c r="Y78" i="15"/>
  <c r="B78" i="15"/>
  <c r="AA77" i="15"/>
  <c r="Z77" i="15"/>
  <c r="Y77" i="15"/>
  <c r="B77" i="15"/>
  <c r="AA76" i="15"/>
  <c r="Z76" i="15"/>
  <c r="Y76" i="15"/>
  <c r="AA71" i="15"/>
  <c r="Z71" i="15"/>
  <c r="Y71" i="15"/>
  <c r="B71" i="15"/>
  <c r="AA70" i="15"/>
  <c r="Z70" i="15"/>
  <c r="Y70" i="15"/>
  <c r="B70" i="15"/>
  <c r="AA69" i="15"/>
  <c r="Z69" i="15"/>
  <c r="Y69" i="15"/>
  <c r="B69" i="15"/>
  <c r="AA68" i="15"/>
  <c r="Z68" i="15"/>
  <c r="Y68" i="15"/>
  <c r="B68" i="15"/>
  <c r="AA67" i="15"/>
  <c r="Z67" i="15"/>
  <c r="Y67" i="15"/>
  <c r="B67" i="15"/>
  <c r="AA66" i="15"/>
  <c r="Z66" i="15"/>
  <c r="Y66" i="15"/>
  <c r="B66" i="15"/>
  <c r="AA65" i="15"/>
  <c r="Z65" i="15"/>
  <c r="Y65" i="15"/>
  <c r="B65" i="15"/>
  <c r="AA64" i="15"/>
  <c r="Z64" i="15"/>
  <c r="Y64" i="15"/>
  <c r="AA59" i="15"/>
  <c r="Z59" i="15"/>
  <c r="Y59" i="15"/>
  <c r="B59" i="15"/>
  <c r="AA58" i="15"/>
  <c r="Z58" i="15"/>
  <c r="Y58" i="15"/>
  <c r="B58" i="15"/>
  <c r="AA57" i="15"/>
  <c r="Z57" i="15"/>
  <c r="Y57" i="15"/>
  <c r="B57" i="15"/>
  <c r="AA56" i="15"/>
  <c r="Z56" i="15"/>
  <c r="Y56" i="15"/>
  <c r="B56" i="15"/>
  <c r="AA55" i="15"/>
  <c r="Z55" i="15"/>
  <c r="Y55" i="15"/>
  <c r="B55" i="15"/>
  <c r="AA54" i="15"/>
  <c r="Z54" i="15"/>
  <c r="Y54" i="15"/>
  <c r="B54" i="15"/>
  <c r="AA53" i="15"/>
  <c r="Z53" i="15"/>
  <c r="Y53" i="15"/>
  <c r="B53" i="15"/>
  <c r="AA52" i="15"/>
  <c r="Z52" i="15"/>
  <c r="Y52" i="15"/>
  <c r="AA47" i="15"/>
  <c r="Z47" i="15"/>
  <c r="Y47" i="15"/>
  <c r="B47" i="15"/>
  <c r="AA46" i="15"/>
  <c r="Z46" i="15"/>
  <c r="Y46" i="15"/>
  <c r="B46" i="15"/>
  <c r="AA45" i="15"/>
  <c r="Z45" i="15"/>
  <c r="Y45" i="15"/>
  <c r="B45" i="15"/>
  <c r="AA44" i="15"/>
  <c r="Z44" i="15"/>
  <c r="Y44" i="15"/>
  <c r="B44" i="15"/>
  <c r="AA43" i="15"/>
  <c r="Z43" i="15"/>
  <c r="Y43" i="15"/>
  <c r="B43" i="15"/>
  <c r="AA42" i="15"/>
  <c r="Z42" i="15"/>
  <c r="Y42" i="15"/>
  <c r="B42" i="15"/>
  <c r="AA41" i="15"/>
  <c r="Z41" i="15"/>
  <c r="Y41" i="15"/>
  <c r="B41" i="15"/>
  <c r="AA40" i="15"/>
  <c r="Z40" i="15"/>
  <c r="Y40" i="15"/>
  <c r="AA35" i="15"/>
  <c r="Z35" i="15"/>
  <c r="Y35" i="15"/>
  <c r="B35" i="15"/>
  <c r="AA34" i="15"/>
  <c r="Z34" i="15"/>
  <c r="Y34" i="15"/>
  <c r="B34" i="15"/>
  <c r="AA33" i="15"/>
  <c r="Z33" i="15"/>
  <c r="Y33" i="15"/>
  <c r="B33" i="15"/>
  <c r="AA32" i="15"/>
  <c r="Z32" i="15"/>
  <c r="Y32" i="15"/>
  <c r="B32" i="15"/>
  <c r="AA31" i="15"/>
  <c r="Z31" i="15"/>
  <c r="Y31" i="15"/>
  <c r="B31" i="15"/>
  <c r="AA30" i="15"/>
  <c r="Z30" i="15"/>
  <c r="Y30" i="15"/>
  <c r="B30" i="15"/>
  <c r="AA29" i="15"/>
  <c r="Z29" i="15"/>
  <c r="Y29" i="15"/>
  <c r="B29" i="15"/>
  <c r="AA28" i="15"/>
  <c r="Z28" i="15"/>
  <c r="Y28" i="15"/>
  <c r="AA23" i="15"/>
  <c r="Z23" i="15"/>
  <c r="Y23" i="15"/>
  <c r="B23" i="15"/>
  <c r="AA22" i="15"/>
  <c r="Z22" i="15"/>
  <c r="Y22" i="15"/>
  <c r="B22" i="15"/>
  <c r="AA21" i="15"/>
  <c r="Z21" i="15"/>
  <c r="Y21" i="15"/>
  <c r="B21" i="15"/>
  <c r="AA20" i="15"/>
  <c r="Z20" i="15"/>
  <c r="Y20" i="15"/>
  <c r="B20" i="15"/>
  <c r="AA19" i="15"/>
  <c r="Z19" i="15"/>
  <c r="Y19" i="15"/>
  <c r="B19" i="15"/>
  <c r="AA18" i="15"/>
  <c r="Z18" i="15"/>
  <c r="Y18" i="15"/>
  <c r="B18" i="15"/>
  <c r="AA17" i="15"/>
  <c r="Z17" i="15"/>
  <c r="Y17" i="15"/>
  <c r="B17" i="15"/>
  <c r="AA16" i="15"/>
  <c r="Z16" i="15"/>
  <c r="Y16" i="15"/>
  <c r="AA11" i="15"/>
  <c r="Z11" i="15"/>
  <c r="Y11" i="15"/>
  <c r="B11" i="15"/>
  <c r="AA10" i="15"/>
  <c r="Z10" i="15"/>
  <c r="Y10" i="15"/>
  <c r="B10" i="15"/>
  <c r="AA9" i="15"/>
  <c r="Z9" i="15"/>
  <c r="Y9" i="15"/>
  <c r="B9" i="15"/>
  <c r="AA8" i="15"/>
  <c r="Z8" i="15"/>
  <c r="Y8" i="15"/>
  <c r="B8" i="15"/>
  <c r="AA7" i="15"/>
  <c r="Z7" i="15"/>
  <c r="Y7" i="15"/>
  <c r="B7" i="15"/>
  <c r="AA6" i="15"/>
  <c r="Z6" i="15"/>
  <c r="Y6" i="15"/>
  <c r="B6" i="15"/>
  <c r="AA5" i="15"/>
  <c r="Z5" i="15"/>
  <c r="Y5" i="15"/>
  <c r="B5" i="15"/>
  <c r="AA4" i="15"/>
  <c r="Z4" i="15"/>
  <c r="Y4" i="15"/>
  <c r="AA107" i="13" l="1"/>
  <c r="Z107" i="13"/>
  <c r="Y107" i="13"/>
  <c r="B107" i="13"/>
  <c r="AA106" i="13"/>
  <c r="Z106" i="13"/>
  <c r="Y106" i="13"/>
  <c r="B106" i="13"/>
  <c r="AA105" i="13"/>
  <c r="Z105" i="13"/>
  <c r="Y105" i="13"/>
  <c r="B105" i="13"/>
  <c r="AA104" i="13"/>
  <c r="Z104" i="13"/>
  <c r="Y104" i="13"/>
  <c r="B104" i="13"/>
  <c r="AA103" i="13"/>
  <c r="Z103" i="13"/>
  <c r="Y103" i="13"/>
  <c r="B103" i="13"/>
  <c r="AA102" i="13"/>
  <c r="Z102" i="13"/>
  <c r="Y102" i="13"/>
  <c r="B102" i="13"/>
  <c r="AA101" i="13"/>
  <c r="Z101" i="13"/>
  <c r="Y101" i="13"/>
  <c r="B101" i="13"/>
  <c r="AA100" i="13"/>
  <c r="Z100" i="13"/>
  <c r="Y100" i="13"/>
  <c r="AA95" i="13"/>
  <c r="Z95" i="13"/>
  <c r="Y95" i="13"/>
  <c r="B95" i="13"/>
  <c r="AA94" i="13"/>
  <c r="Z94" i="13"/>
  <c r="Y94" i="13"/>
  <c r="B94" i="13"/>
  <c r="AA93" i="13"/>
  <c r="Z93" i="13"/>
  <c r="Y93" i="13"/>
  <c r="B93" i="13"/>
  <c r="AA92" i="13"/>
  <c r="Z92" i="13"/>
  <c r="Y92" i="13"/>
  <c r="B92" i="13"/>
  <c r="AA91" i="13"/>
  <c r="Z91" i="13"/>
  <c r="Y91" i="13"/>
  <c r="B91" i="13"/>
  <c r="AA90" i="13"/>
  <c r="Z90" i="13"/>
  <c r="Y90" i="13"/>
  <c r="B90" i="13"/>
  <c r="AA89" i="13"/>
  <c r="Z89" i="13"/>
  <c r="Y89" i="13"/>
  <c r="B89" i="13"/>
  <c r="AA88" i="13"/>
  <c r="Z88" i="13"/>
  <c r="Y88" i="13"/>
  <c r="AA83" i="13"/>
  <c r="Z83" i="13"/>
  <c r="Y83" i="13"/>
  <c r="B83" i="13"/>
  <c r="AA82" i="13"/>
  <c r="Z82" i="13"/>
  <c r="Y82" i="13"/>
  <c r="B82" i="13"/>
  <c r="AA81" i="13"/>
  <c r="Z81" i="13"/>
  <c r="Y81" i="13"/>
  <c r="B81" i="13"/>
  <c r="AA80" i="13"/>
  <c r="Z80" i="13"/>
  <c r="Y80" i="13"/>
  <c r="B80" i="13"/>
  <c r="AA79" i="13"/>
  <c r="Z79" i="13"/>
  <c r="Y79" i="13"/>
  <c r="B79" i="13"/>
  <c r="AA78" i="13"/>
  <c r="Z78" i="13"/>
  <c r="Y78" i="13"/>
  <c r="B78" i="13"/>
  <c r="AA77" i="13"/>
  <c r="Z77" i="13"/>
  <c r="Y77" i="13"/>
  <c r="B77" i="13"/>
  <c r="AA76" i="13"/>
  <c r="Z76" i="13"/>
  <c r="Y76" i="13"/>
  <c r="AA71" i="13"/>
  <c r="Z71" i="13"/>
  <c r="Y71" i="13"/>
  <c r="B71" i="13"/>
  <c r="AA70" i="13"/>
  <c r="Z70" i="13"/>
  <c r="Y70" i="13"/>
  <c r="B70" i="13"/>
  <c r="AA69" i="13"/>
  <c r="Z69" i="13"/>
  <c r="Y69" i="13"/>
  <c r="B69" i="13"/>
  <c r="AA68" i="13"/>
  <c r="Z68" i="13"/>
  <c r="Y68" i="13"/>
  <c r="B68" i="13"/>
  <c r="AA67" i="13"/>
  <c r="Z67" i="13"/>
  <c r="Y67" i="13"/>
  <c r="B67" i="13"/>
  <c r="AA66" i="13"/>
  <c r="Z66" i="13"/>
  <c r="Y66" i="13"/>
  <c r="B66" i="13"/>
  <c r="AA65" i="13"/>
  <c r="Z65" i="13"/>
  <c r="Y65" i="13"/>
  <c r="B65" i="13"/>
  <c r="AA64" i="13"/>
  <c r="Z64" i="13"/>
  <c r="Y64" i="13"/>
  <c r="AA59" i="13"/>
  <c r="Z59" i="13"/>
  <c r="Y59" i="13"/>
  <c r="B59" i="13"/>
  <c r="AA58" i="13"/>
  <c r="Z58" i="13"/>
  <c r="Y58" i="13"/>
  <c r="B58" i="13"/>
  <c r="AA57" i="13"/>
  <c r="Z57" i="13"/>
  <c r="Y57" i="13"/>
  <c r="B57" i="13"/>
  <c r="AA56" i="13"/>
  <c r="Z56" i="13"/>
  <c r="Y56" i="13"/>
  <c r="B56" i="13"/>
  <c r="AA55" i="13"/>
  <c r="Z55" i="13"/>
  <c r="Y55" i="13"/>
  <c r="B55" i="13"/>
  <c r="AA54" i="13"/>
  <c r="Z54" i="13"/>
  <c r="Y54" i="13"/>
  <c r="B54" i="13"/>
  <c r="AA53" i="13"/>
  <c r="Z53" i="13"/>
  <c r="Y53" i="13"/>
  <c r="B53" i="13"/>
  <c r="AA52" i="13"/>
  <c r="Z52" i="13"/>
  <c r="Y52" i="13"/>
  <c r="AA47" i="13"/>
  <c r="Z47" i="13"/>
  <c r="Y47" i="13"/>
  <c r="B47" i="13"/>
  <c r="AA46" i="13"/>
  <c r="Z46" i="13"/>
  <c r="Y46" i="13"/>
  <c r="B46" i="13"/>
  <c r="AA45" i="13"/>
  <c r="Z45" i="13"/>
  <c r="Y45" i="13"/>
  <c r="B45" i="13"/>
  <c r="AA44" i="13"/>
  <c r="Z44" i="13"/>
  <c r="Y44" i="13"/>
  <c r="B44" i="13"/>
  <c r="AA43" i="13"/>
  <c r="Z43" i="13"/>
  <c r="Y43" i="13"/>
  <c r="B43" i="13"/>
  <c r="AA42" i="13"/>
  <c r="Z42" i="13"/>
  <c r="Y42" i="13"/>
  <c r="B42" i="13"/>
  <c r="AA41" i="13"/>
  <c r="Z41" i="13"/>
  <c r="Y41" i="13"/>
  <c r="B41" i="13"/>
  <c r="AA40" i="13"/>
  <c r="Z40" i="13"/>
  <c r="Y40" i="13"/>
  <c r="AA35" i="13"/>
  <c r="Z35" i="13"/>
  <c r="Y35" i="13"/>
  <c r="B35" i="13"/>
  <c r="AA34" i="13"/>
  <c r="Z34" i="13"/>
  <c r="Y34" i="13"/>
  <c r="B34" i="13"/>
  <c r="AA33" i="13"/>
  <c r="Z33" i="13"/>
  <c r="Y33" i="13"/>
  <c r="B33" i="13"/>
  <c r="AA32" i="13"/>
  <c r="Z32" i="13"/>
  <c r="Y32" i="13"/>
  <c r="B32" i="13"/>
  <c r="AA31" i="13"/>
  <c r="Z31" i="13"/>
  <c r="Y31" i="13"/>
  <c r="B31" i="13"/>
  <c r="AA30" i="13"/>
  <c r="Z30" i="13"/>
  <c r="Y30" i="13"/>
  <c r="B30" i="13"/>
  <c r="AA29" i="13"/>
  <c r="Z29" i="13"/>
  <c r="Y29" i="13"/>
  <c r="B29" i="13"/>
  <c r="AA28" i="13"/>
  <c r="Z28" i="13"/>
  <c r="Y28" i="13"/>
  <c r="AA23" i="13"/>
  <c r="Z23" i="13"/>
  <c r="Y23" i="13"/>
  <c r="B23" i="13"/>
  <c r="AA22" i="13"/>
  <c r="Z22" i="13"/>
  <c r="Y22" i="13"/>
  <c r="B22" i="13"/>
  <c r="AA21" i="13"/>
  <c r="Z21" i="13"/>
  <c r="Y21" i="13"/>
  <c r="B21" i="13"/>
  <c r="AA20" i="13"/>
  <c r="Z20" i="13"/>
  <c r="Y20" i="13"/>
  <c r="B20" i="13"/>
  <c r="AA19" i="13"/>
  <c r="Z19" i="13"/>
  <c r="Y19" i="13"/>
  <c r="B19" i="13"/>
  <c r="AA18" i="13"/>
  <c r="Z18" i="13"/>
  <c r="Y18" i="13"/>
  <c r="B18" i="13"/>
  <c r="AA17" i="13"/>
  <c r="Z17" i="13"/>
  <c r="Y17" i="13"/>
  <c r="B17" i="13"/>
  <c r="AA16" i="13"/>
  <c r="Z16" i="13"/>
  <c r="Y16" i="13"/>
  <c r="AA11" i="13"/>
  <c r="Z11" i="13"/>
  <c r="Y11" i="13"/>
  <c r="B11" i="13"/>
  <c r="AA10" i="13"/>
  <c r="Z10" i="13"/>
  <c r="Y10" i="13"/>
  <c r="B10" i="13"/>
  <c r="AA9" i="13"/>
  <c r="Z9" i="13"/>
  <c r="Y9" i="13"/>
  <c r="B9" i="13"/>
  <c r="AA8" i="13"/>
  <c r="Z8" i="13"/>
  <c r="Y8" i="13"/>
  <c r="B8" i="13"/>
  <c r="AA7" i="13"/>
  <c r="Z7" i="13"/>
  <c r="Y7" i="13"/>
  <c r="B7" i="13"/>
  <c r="AA6" i="13"/>
  <c r="Z6" i="13"/>
  <c r="Y6" i="13"/>
  <c r="B6" i="13"/>
  <c r="AA5" i="13"/>
  <c r="Z5" i="13"/>
  <c r="Y5" i="13"/>
  <c r="B5" i="13"/>
  <c r="AA4" i="13"/>
  <c r="Z4" i="13"/>
  <c r="Y4" i="13"/>
</calcChain>
</file>

<file path=xl/sharedStrings.xml><?xml version="1.0" encoding="utf-8"?>
<sst xmlns="http://schemas.openxmlformats.org/spreadsheetml/2006/main" count="519" uniqueCount="90">
  <si>
    <t>Mean</t>
    <phoneticPr fontId="0" type="noConversion"/>
  </si>
  <si>
    <t>SEM</t>
    <phoneticPr fontId="0" type="noConversion"/>
  </si>
  <si>
    <t>N</t>
    <phoneticPr fontId="0" type="noConversion"/>
  </si>
  <si>
    <t>Concentration (M)</t>
    <phoneticPr fontId="0" type="noConversion"/>
  </si>
  <si>
    <t>Mean</t>
    <phoneticPr fontId="0" type="noConversion"/>
  </si>
  <si>
    <t>SEM</t>
    <phoneticPr fontId="0" type="noConversion"/>
  </si>
  <si>
    <t>N</t>
    <phoneticPr fontId="0" type="noConversion"/>
  </si>
  <si>
    <t>Concentration (M)</t>
    <phoneticPr fontId="0" type="noConversion"/>
  </si>
  <si>
    <t>Log M</t>
    <phoneticPr fontId="0" type="noConversion"/>
  </si>
  <si>
    <t>GB1+GB2</t>
  </si>
  <si>
    <t>Log M</t>
    <phoneticPr fontId="0" type="noConversion"/>
  </si>
  <si>
    <t>GB1/2+GB2</t>
  </si>
  <si>
    <t>Log M</t>
    <phoneticPr fontId="0" type="noConversion"/>
  </si>
  <si>
    <t>GB1-TM7+GB2</t>
  </si>
  <si>
    <t>N</t>
    <phoneticPr fontId="0" type="noConversion"/>
  </si>
  <si>
    <t>GB2/1+GB2</t>
  </si>
  <si>
    <t>Concentration (M)</t>
    <phoneticPr fontId="0" type="noConversion"/>
  </si>
  <si>
    <t>ΔVGB1+GB2</t>
  </si>
  <si>
    <t>GB1+ΔVGB2</t>
  </si>
  <si>
    <t>Mean</t>
    <phoneticPr fontId="0" type="noConversion"/>
  </si>
  <si>
    <t>SEM</t>
    <phoneticPr fontId="0" type="noConversion"/>
  </si>
  <si>
    <t>Log M</t>
    <phoneticPr fontId="0" type="noConversion"/>
  </si>
  <si>
    <t>ΔVGB1+ΔVGB2</t>
  </si>
  <si>
    <t>GB1-ASA</t>
  </si>
  <si>
    <t>GB2</t>
  </si>
  <si>
    <t>Buffer</t>
  </si>
  <si>
    <t>GB1+GB2</t>
    <phoneticPr fontId="3" type="noConversion"/>
  </si>
  <si>
    <t>Log M</t>
    <phoneticPr fontId="0" type="noConversion"/>
  </si>
  <si>
    <t>GB1-DCRC+GB2</t>
    <phoneticPr fontId="3" type="noConversion"/>
  </si>
  <si>
    <t>pRK</t>
  </si>
  <si>
    <t>HA</t>
    <phoneticPr fontId="0" type="noConversion"/>
  </si>
  <si>
    <t>Surface</t>
    <phoneticPr fontId="0" type="noConversion"/>
  </si>
  <si>
    <t>Total</t>
    <phoneticPr fontId="0" type="noConversion"/>
  </si>
  <si>
    <t>Flag</t>
    <phoneticPr fontId="0" type="noConversion"/>
  </si>
  <si>
    <t>Surface</t>
  </si>
  <si>
    <t>Total</t>
  </si>
  <si>
    <t>HA</t>
    <phoneticPr fontId="0" type="noConversion"/>
  </si>
  <si>
    <t>Total</t>
    <phoneticPr fontId="0" type="noConversion"/>
  </si>
  <si>
    <t>Flag</t>
    <phoneticPr fontId="0" type="noConversion"/>
  </si>
  <si>
    <t>GB1a</t>
    <phoneticPr fontId="3" type="noConversion"/>
  </si>
  <si>
    <t>Flag</t>
    <phoneticPr fontId="0" type="noConversion"/>
  </si>
  <si>
    <t>Surface</t>
    <phoneticPr fontId="0" type="noConversion"/>
  </si>
  <si>
    <t>GB1-DCRC+GB2</t>
  </si>
  <si>
    <t>Surface</t>
    <phoneticPr fontId="0" type="noConversion"/>
  </si>
  <si>
    <t>SEM</t>
    <phoneticPr fontId="0" type="noConversion"/>
  </si>
  <si>
    <t>Mean</t>
    <phoneticPr fontId="0" type="noConversion"/>
  </si>
  <si>
    <t>N</t>
    <phoneticPr fontId="0" type="noConversion"/>
  </si>
  <si>
    <t>Mean</t>
    <phoneticPr fontId="0" type="noConversion"/>
  </si>
  <si>
    <t>N</t>
    <phoneticPr fontId="0" type="noConversion"/>
  </si>
  <si>
    <t>N</t>
    <phoneticPr fontId="0" type="noConversion"/>
  </si>
  <si>
    <t>Mean</t>
    <phoneticPr fontId="0" type="noConversion"/>
  </si>
  <si>
    <t>SEM</t>
    <phoneticPr fontId="0" type="noConversion"/>
  </si>
  <si>
    <t>GABA dose</t>
  </si>
  <si>
    <t>Log M</t>
    <phoneticPr fontId="0" type="noConversion"/>
  </si>
  <si>
    <t>GABA dose + rac-BHFF 10 μM</t>
  </si>
  <si>
    <t>Concentration (M)</t>
    <phoneticPr fontId="0" type="noConversion"/>
  </si>
  <si>
    <t>GABA dose + rac-BHFF 20 μM</t>
  </si>
  <si>
    <t>Mean</t>
    <phoneticPr fontId="0" type="noConversion"/>
  </si>
  <si>
    <t>SEM</t>
    <phoneticPr fontId="0" type="noConversion"/>
  </si>
  <si>
    <t>N</t>
    <phoneticPr fontId="0" type="noConversion"/>
  </si>
  <si>
    <t>Basal</t>
  </si>
  <si>
    <t>Log M</t>
    <phoneticPr fontId="0" type="noConversion"/>
  </si>
  <si>
    <t>Compounds</t>
    <phoneticPr fontId="1" type="noConversion"/>
  </si>
  <si>
    <t>Mean</t>
    <phoneticPr fontId="1" type="noConversion"/>
  </si>
  <si>
    <t>SEM</t>
    <phoneticPr fontId="1" type="noConversion"/>
  </si>
  <si>
    <t>N</t>
    <phoneticPr fontId="1" type="noConversion"/>
  </si>
  <si>
    <r>
      <t xml:space="preserve">rac-BHFF: 100 </t>
    </r>
    <r>
      <rPr>
        <sz val="10"/>
        <color theme="1"/>
        <rFont val="等线"/>
        <family val="3"/>
        <charset val="134"/>
        <scheme val="minor"/>
      </rPr>
      <t>μ</t>
    </r>
    <r>
      <rPr>
        <sz val="10"/>
        <color theme="1"/>
        <rFont val="等线"/>
        <family val="2"/>
        <scheme val="minor"/>
      </rPr>
      <t>M</t>
    </r>
    <phoneticPr fontId="11" type="noConversion"/>
  </si>
  <si>
    <t>Mean</t>
    <phoneticPr fontId="1" type="noConversion"/>
  </si>
  <si>
    <t>SEM</t>
    <phoneticPr fontId="1" type="noConversion"/>
  </si>
  <si>
    <t>N</t>
    <phoneticPr fontId="1" type="noConversion"/>
  </si>
  <si>
    <t>rac-BHFF</t>
  </si>
  <si>
    <t>Compounds</t>
    <phoneticPr fontId="1" type="noConversion"/>
  </si>
  <si>
    <t>N</t>
    <phoneticPr fontId="1" type="noConversion"/>
  </si>
  <si>
    <r>
      <t xml:space="preserve">rac-BHFF: 100 </t>
    </r>
    <r>
      <rPr>
        <sz val="10"/>
        <color theme="1"/>
        <rFont val="等线"/>
        <family val="3"/>
        <charset val="134"/>
        <scheme val="minor"/>
      </rPr>
      <t>μ</t>
    </r>
    <r>
      <rPr>
        <sz val="10"/>
        <color theme="1"/>
        <rFont val="等线"/>
        <family val="2"/>
        <scheme val="minor"/>
      </rPr>
      <t>M</t>
    </r>
    <phoneticPr fontId="11" type="noConversion"/>
  </si>
  <si>
    <t>SEM</t>
    <phoneticPr fontId="1" type="noConversion"/>
  </si>
  <si>
    <t>Mean</t>
    <phoneticPr fontId="1" type="noConversion"/>
  </si>
  <si>
    <t>pRK</t>
    <phoneticPr fontId="11" type="noConversion"/>
  </si>
  <si>
    <r>
      <rPr>
        <sz val="10"/>
        <rFont val="等线"/>
        <family val="2"/>
        <scheme val="minor"/>
      </rPr>
      <t>GB1+GB2</t>
    </r>
  </si>
  <si>
    <r>
      <t>Δ</t>
    </r>
    <r>
      <rPr>
        <sz val="10"/>
        <rFont val="等线"/>
        <family val="1"/>
        <scheme val="minor"/>
      </rPr>
      <t>VGB1+GB2</t>
    </r>
  </si>
  <si>
    <r>
      <t>GB1+</t>
    </r>
    <r>
      <rPr>
        <sz val="10"/>
        <rFont val="等线"/>
        <family val="3"/>
        <charset val="134"/>
        <scheme val="minor"/>
      </rPr>
      <t>Δ</t>
    </r>
    <r>
      <rPr>
        <sz val="10"/>
        <rFont val="等线"/>
        <family val="1"/>
        <scheme val="minor"/>
      </rPr>
      <t>VGB2</t>
    </r>
  </si>
  <si>
    <r>
      <t>Δ</t>
    </r>
    <r>
      <rPr>
        <sz val="10"/>
        <rFont val="等线"/>
        <family val="1"/>
        <scheme val="minor"/>
      </rPr>
      <t>VGB1+ΔVGB2</t>
    </r>
  </si>
  <si>
    <r>
      <t xml:space="preserve">rac-BHFF 30 </t>
    </r>
    <r>
      <rPr>
        <b/>
        <sz val="10"/>
        <color rgb="FFFF0000"/>
        <rFont val="等线"/>
        <family val="3"/>
        <charset val="134"/>
        <scheme val="minor"/>
      </rPr>
      <t>μ</t>
    </r>
    <r>
      <rPr>
        <b/>
        <sz val="10"/>
        <color rgb="FFFF0000"/>
        <rFont val="等线"/>
        <family val="2"/>
        <scheme val="minor"/>
      </rPr>
      <t>M</t>
    </r>
    <phoneticPr fontId="11" type="noConversion"/>
  </si>
  <si>
    <t>pRK</t>
    <phoneticPr fontId="11" type="noConversion"/>
  </si>
  <si>
    <t>CGP7930 30 μM</t>
    <phoneticPr fontId="11" type="noConversion"/>
  </si>
  <si>
    <r>
      <t xml:space="preserve">GS39783 30 </t>
    </r>
    <r>
      <rPr>
        <b/>
        <sz val="10"/>
        <color rgb="FFFF0000"/>
        <rFont val="等线"/>
        <family val="3"/>
        <charset val="134"/>
        <scheme val="minor"/>
      </rPr>
      <t>μ</t>
    </r>
    <r>
      <rPr>
        <b/>
        <sz val="10"/>
        <color rgb="FFFF0000"/>
        <rFont val="等线"/>
        <family val="2"/>
        <scheme val="minor"/>
      </rPr>
      <t>M</t>
    </r>
    <phoneticPr fontId="11" type="noConversion"/>
  </si>
  <si>
    <t>Mean</t>
    <phoneticPr fontId="4" type="noConversion"/>
  </si>
  <si>
    <t>SEM</t>
    <phoneticPr fontId="4" type="noConversion"/>
  </si>
  <si>
    <t>N</t>
    <phoneticPr fontId="4" type="noConversion"/>
  </si>
  <si>
    <t>Mean</t>
    <phoneticPr fontId="4" type="noConversion"/>
  </si>
  <si>
    <t>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</si>
</sst>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b/>
      <u/>
      <sz val="10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b/>
      <sz val="10"/>
      <color rgb="FFFF0000"/>
      <name val="等线"/>
      <family val="2"/>
      <scheme val="minor"/>
    </font>
    <font>
      <sz val="10"/>
      <color rgb="FFFF0000"/>
      <name val="等线"/>
      <family val="2"/>
      <scheme val="minor"/>
    </font>
    <font>
      <sz val="10"/>
      <name val="等线"/>
      <family val="2"/>
      <scheme val="minor"/>
    </font>
    <font>
      <sz val="11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等线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2FAEA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1" fontId="9" fillId="0" borderId="1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/>
    <xf numFmtId="0" fontId="9" fillId="0" borderId="1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opLeftCell="A67" zoomScale="55" zoomScaleNormal="55" workbookViewId="0">
      <pane xSplit="1" topLeftCell="B1" activePane="topRight" state="frozen"/>
      <selection pane="topRight" activeCell="O21" sqref="O21"/>
    </sheetView>
  </sheetViews>
  <sheetFormatPr defaultColWidth="9.125" defaultRowHeight="12.75" x14ac:dyDescent="0.2"/>
  <cols>
    <col min="1" max="1" width="15" style="6" bestFit="1" customWidth="1"/>
    <col min="2" max="2" width="5.875" style="6" customWidth="1"/>
    <col min="3" max="23" width="9.75" style="6" customWidth="1"/>
    <col min="24" max="24" width="7.875" style="6" customWidth="1"/>
    <col min="25" max="26" width="9.75" style="6" customWidth="1"/>
    <col min="27" max="27" width="4.625" style="6" customWidth="1"/>
    <col min="28" max="16384" width="9.125" style="6"/>
  </cols>
  <sheetData>
    <row r="1" spans="1:27" s="2" customFormat="1" ht="13.5" thickBot="1" x14ac:dyDescent="0.25">
      <c r="A1" s="1" t="s">
        <v>9</v>
      </c>
    </row>
    <row r="2" spans="1:27" s="2" customFormat="1" ht="14.25" thickTop="1" thickBot="1" x14ac:dyDescent="0.25">
      <c r="A2" s="3"/>
      <c r="B2" s="4"/>
      <c r="C2" s="7">
        <v>20160330</v>
      </c>
      <c r="D2" s="7">
        <v>20160331</v>
      </c>
      <c r="E2" s="8">
        <v>20160524</v>
      </c>
      <c r="F2" s="8">
        <v>20160525</v>
      </c>
      <c r="G2" s="7">
        <v>20160527</v>
      </c>
      <c r="H2" s="8">
        <v>20160531</v>
      </c>
      <c r="I2" s="8">
        <v>20160601</v>
      </c>
      <c r="J2" s="8">
        <v>20160604</v>
      </c>
      <c r="K2" s="8">
        <v>20160605</v>
      </c>
      <c r="L2" s="7">
        <v>20160619</v>
      </c>
      <c r="M2" s="7">
        <v>20160716</v>
      </c>
      <c r="N2" s="8">
        <v>20160719</v>
      </c>
      <c r="O2" s="7">
        <v>20160721</v>
      </c>
      <c r="P2" s="21">
        <v>20170115</v>
      </c>
      <c r="Q2" s="8">
        <v>20170118</v>
      </c>
      <c r="R2" s="8">
        <v>20170224</v>
      </c>
      <c r="S2" s="8">
        <v>20170225</v>
      </c>
      <c r="T2" s="8">
        <v>20170226</v>
      </c>
      <c r="U2" s="8">
        <v>20170722</v>
      </c>
      <c r="V2" s="7">
        <v>20170915</v>
      </c>
      <c r="W2" s="8">
        <v>20170922</v>
      </c>
      <c r="Y2" s="9" t="s">
        <v>4</v>
      </c>
      <c r="Z2" s="9" t="s">
        <v>5</v>
      </c>
      <c r="AA2" s="9" t="s">
        <v>6</v>
      </c>
    </row>
    <row r="3" spans="1:27" s="2" customFormat="1" ht="14.25" thickTop="1" thickBot="1" x14ac:dyDescent="0.25">
      <c r="A3" s="10" t="s">
        <v>7</v>
      </c>
      <c r="B3" s="11" t="s">
        <v>10</v>
      </c>
      <c r="C3" s="12"/>
      <c r="D3" s="13"/>
      <c r="E3" s="14"/>
      <c r="F3" s="14"/>
      <c r="G3" s="13"/>
      <c r="H3" s="14"/>
      <c r="I3" s="14"/>
      <c r="J3" s="14"/>
      <c r="K3" s="14"/>
      <c r="L3" s="12"/>
      <c r="M3" s="13"/>
      <c r="N3" s="14"/>
      <c r="O3" s="13"/>
      <c r="P3" s="14"/>
      <c r="Q3" s="14"/>
      <c r="R3" s="14"/>
      <c r="S3" s="14"/>
      <c r="T3" s="14"/>
      <c r="U3" s="14"/>
      <c r="V3" s="13"/>
      <c r="W3" s="14"/>
    </row>
    <row r="4" spans="1:27" s="2" customFormat="1" ht="14.25" thickTop="1" thickBot="1" x14ac:dyDescent="0.25">
      <c r="A4" s="15" t="s">
        <v>25</v>
      </c>
      <c r="B4" s="16"/>
      <c r="C4" s="22">
        <v>1.1000000000000001</v>
      </c>
      <c r="D4" s="22">
        <v>1.141</v>
      </c>
      <c r="E4" s="22">
        <v>1.079</v>
      </c>
      <c r="F4" s="23">
        <v>1.0486666666666666</v>
      </c>
      <c r="G4" s="22">
        <v>0.64500000000000002</v>
      </c>
      <c r="H4" s="23">
        <v>0.99099999999999999</v>
      </c>
      <c r="I4" s="23">
        <v>0.9325</v>
      </c>
      <c r="J4" s="23">
        <v>0.93700000000000006</v>
      </c>
      <c r="K4" s="23">
        <v>0.93700000000000006</v>
      </c>
      <c r="L4" s="22">
        <v>1.016</v>
      </c>
      <c r="M4" s="22">
        <v>0.95350000000000001</v>
      </c>
      <c r="N4" s="22">
        <v>0.72099999999999997</v>
      </c>
      <c r="O4" s="22">
        <v>0.89599999999999991</v>
      </c>
      <c r="P4" s="23">
        <v>1.0049999999999999</v>
      </c>
      <c r="Q4" s="23">
        <v>0.91500000000000004</v>
      </c>
      <c r="R4" s="23">
        <v>1.0333333333333334</v>
      </c>
      <c r="S4" s="23">
        <v>0.96399999999999997</v>
      </c>
      <c r="T4" s="23">
        <v>1.075</v>
      </c>
      <c r="U4" s="23">
        <v>1.3694999999999999</v>
      </c>
      <c r="V4" s="22">
        <v>1.3654999999999999</v>
      </c>
      <c r="W4" s="23">
        <v>1.2384999999999999</v>
      </c>
      <c r="Y4" s="5">
        <f t="shared" ref="Y4:Y11" si="0">AVERAGE(C4:W4)</f>
        <v>1.0173095238095236</v>
      </c>
      <c r="Z4" s="5">
        <f t="shared" ref="Z4:Z11" si="1">STDEVA(C4:W4)/SQRT(COUNT(C4:W4))</f>
        <v>3.7927210788775492E-2</v>
      </c>
      <c r="AA4" s="5">
        <f t="shared" ref="AA4:AA11" si="2">COUNT(C4:W4)</f>
        <v>21</v>
      </c>
    </row>
    <row r="5" spans="1:27" s="2" customFormat="1" ht="14.25" thickTop="1" thickBot="1" x14ac:dyDescent="0.25">
      <c r="A5" s="15">
        <v>9.9999999999999995E-8</v>
      </c>
      <c r="B5" s="16">
        <f t="shared" ref="B5:B11" si="3">LOG(A5)</f>
        <v>-7</v>
      </c>
      <c r="C5" s="22">
        <v>1.226</v>
      </c>
      <c r="D5" s="22">
        <v>1.1439999999999999</v>
      </c>
      <c r="E5" s="22">
        <v>1.0575000000000001</v>
      </c>
      <c r="F5" s="23">
        <v>1.1619999999999999</v>
      </c>
      <c r="G5" s="22">
        <v>0.79200000000000004</v>
      </c>
      <c r="H5" s="23">
        <v>1.0346666666666666</v>
      </c>
      <c r="I5" s="23">
        <v>1.0209999999999999</v>
      </c>
      <c r="J5" s="23">
        <v>0.92800000000000005</v>
      </c>
      <c r="K5" s="23">
        <v>0.96499999999999997</v>
      </c>
      <c r="L5" s="22">
        <v>0.98799999999999999</v>
      </c>
      <c r="M5" s="22">
        <v>0.99099999999999999</v>
      </c>
      <c r="N5" s="22">
        <v>0.72499999999999998</v>
      </c>
      <c r="O5" s="22">
        <v>0.90200000000000002</v>
      </c>
      <c r="P5" s="23">
        <v>1.0960000000000001</v>
      </c>
      <c r="Q5" s="23">
        <v>0.92</v>
      </c>
      <c r="R5" s="23">
        <v>1.085</v>
      </c>
      <c r="S5" s="23">
        <v>1.194</v>
      </c>
      <c r="T5" s="23">
        <v>1.2250000000000001</v>
      </c>
      <c r="U5" s="23">
        <v>1.4370000000000001</v>
      </c>
      <c r="V5" s="22">
        <v>1.5992311702790438</v>
      </c>
      <c r="W5" s="23">
        <v>1.5048637949075689</v>
      </c>
      <c r="Y5" s="5">
        <f t="shared" si="0"/>
        <v>1.095107696754918</v>
      </c>
      <c r="Z5" s="5">
        <f t="shared" si="1"/>
        <v>4.7913948684761863E-2</v>
      </c>
      <c r="AA5" s="5">
        <f t="shared" si="2"/>
        <v>21</v>
      </c>
    </row>
    <row r="6" spans="1:27" s="2" customFormat="1" ht="14.25" thickTop="1" thickBot="1" x14ac:dyDescent="0.25">
      <c r="A6" s="15">
        <v>2.9999999999999999E-7</v>
      </c>
      <c r="B6" s="16">
        <f t="shared" si="3"/>
        <v>-6.5228787452803374</v>
      </c>
      <c r="C6" s="22">
        <v>1.2149999999999999</v>
      </c>
      <c r="D6" s="22">
        <v>1.1499999999999999</v>
      </c>
      <c r="E6" s="22">
        <v>1.089</v>
      </c>
      <c r="F6" s="23">
        <v>1.1679999999999999</v>
      </c>
      <c r="G6" s="22">
        <v>0.70099999999999996</v>
      </c>
      <c r="H6" s="23">
        <v>1.0725</v>
      </c>
      <c r="I6" s="23">
        <v>1.2170000000000001</v>
      </c>
      <c r="J6" s="23">
        <v>0.96299999999999997</v>
      </c>
      <c r="K6" s="23">
        <v>1.03</v>
      </c>
      <c r="L6" s="22">
        <v>1.0205</v>
      </c>
      <c r="M6" s="22">
        <v>0.97449999999999992</v>
      </c>
      <c r="N6" s="22">
        <v>0.72299999999999998</v>
      </c>
      <c r="O6" s="22">
        <v>0.89999999999999991</v>
      </c>
      <c r="P6" s="23">
        <v>1.099</v>
      </c>
      <c r="Q6" s="23">
        <v>0.97</v>
      </c>
      <c r="R6" s="23">
        <v>1.1295000000000002</v>
      </c>
      <c r="S6" s="23">
        <v>1.159</v>
      </c>
      <c r="T6" s="23">
        <v>1.169</v>
      </c>
      <c r="U6" s="23">
        <v>1.456</v>
      </c>
      <c r="V6" s="22">
        <v>1.8647164639144833</v>
      </c>
      <c r="W6" s="23">
        <v>1.5845917335193582</v>
      </c>
      <c r="Y6" s="5">
        <f t="shared" si="0"/>
        <v>1.1264432474968493</v>
      </c>
      <c r="Z6" s="5">
        <f t="shared" si="1"/>
        <v>5.7314301927334395E-2</v>
      </c>
      <c r="AA6" s="5">
        <f t="shared" si="2"/>
        <v>21</v>
      </c>
    </row>
    <row r="7" spans="1:27" s="2" customFormat="1" ht="14.25" thickTop="1" thickBot="1" x14ac:dyDescent="0.25">
      <c r="A7" s="15">
        <v>9.9999999999999995E-7</v>
      </c>
      <c r="B7" s="16">
        <f t="shared" si="3"/>
        <v>-6</v>
      </c>
      <c r="C7" s="22">
        <v>1.1990000000000001</v>
      </c>
      <c r="D7" s="22">
        <v>1.1930000000000001</v>
      </c>
      <c r="E7" s="22">
        <v>1.0720000000000001</v>
      </c>
      <c r="F7" s="23">
        <v>1.1375</v>
      </c>
      <c r="G7" s="22">
        <v>0.69499999999999995</v>
      </c>
      <c r="H7" s="23">
        <v>1.2183333333333333</v>
      </c>
      <c r="I7" s="23">
        <v>1.2749999999999999</v>
      </c>
      <c r="J7" s="23">
        <v>0.93</v>
      </c>
      <c r="K7" s="23">
        <v>1.038</v>
      </c>
      <c r="L7" s="22">
        <v>1.0354999999999999</v>
      </c>
      <c r="M7" s="22">
        <v>1.0103333333333333</v>
      </c>
      <c r="N7" s="22">
        <v>0.94666666666666666</v>
      </c>
      <c r="O7" s="22">
        <v>0.89900000000000002</v>
      </c>
      <c r="P7" s="23">
        <v>1.198</v>
      </c>
      <c r="Q7" s="23">
        <v>1.325</v>
      </c>
      <c r="R7" s="23">
        <v>1.2065000000000001</v>
      </c>
      <c r="S7" s="23">
        <v>1.173</v>
      </c>
      <c r="T7" s="23">
        <v>1.2070000000000001</v>
      </c>
      <c r="U7" s="23">
        <v>1.4544999999999999</v>
      </c>
      <c r="V7" s="22">
        <v>2.0922009214021053</v>
      </c>
      <c r="W7" s="23">
        <v>1.4967098011859088</v>
      </c>
      <c r="Y7" s="5">
        <f t="shared" si="0"/>
        <v>1.1810592407581595</v>
      </c>
      <c r="Z7" s="5">
        <f t="shared" si="1"/>
        <v>6.0867297577248333E-2</v>
      </c>
      <c r="AA7" s="5">
        <f t="shared" si="2"/>
        <v>21</v>
      </c>
    </row>
    <row r="8" spans="1:27" s="2" customFormat="1" ht="14.25" thickTop="1" thickBot="1" x14ac:dyDescent="0.25">
      <c r="A8" s="15">
        <v>3.0000000000000001E-6</v>
      </c>
      <c r="B8" s="16">
        <f t="shared" si="3"/>
        <v>-5.5228787452803374</v>
      </c>
      <c r="C8" s="22">
        <v>1.379</v>
      </c>
      <c r="D8" s="22">
        <v>1.4470000000000001</v>
      </c>
      <c r="E8" s="22">
        <v>1.0680000000000001</v>
      </c>
      <c r="F8" s="23">
        <v>1.1160000000000001</v>
      </c>
      <c r="G8" s="22">
        <v>0.70499999999999996</v>
      </c>
      <c r="H8" s="23">
        <v>1.1439999999999999</v>
      </c>
      <c r="I8" s="23">
        <v>1.6199999999999999</v>
      </c>
      <c r="J8" s="23">
        <v>1.107</v>
      </c>
      <c r="K8" s="23">
        <v>1.1234999999999999</v>
      </c>
      <c r="L8" s="22">
        <v>1.0746666666666667</v>
      </c>
      <c r="M8" s="22">
        <v>1.024</v>
      </c>
      <c r="N8" s="22">
        <v>1.0233333333333332</v>
      </c>
      <c r="O8" s="22">
        <v>1.071</v>
      </c>
      <c r="P8" s="23">
        <v>1.1819999999999999</v>
      </c>
      <c r="Q8" s="23">
        <v>1.4646666666666668</v>
      </c>
      <c r="R8" s="23">
        <v>1.238</v>
      </c>
      <c r="S8" s="23">
        <v>1.37</v>
      </c>
      <c r="T8" s="23">
        <v>2.5983333333333332</v>
      </c>
      <c r="U8" s="23">
        <v>1.8803333333333334</v>
      </c>
      <c r="V8" s="22">
        <v>2.6330621372594027</v>
      </c>
      <c r="W8" s="23">
        <v>1.6715676665504011</v>
      </c>
      <c r="Y8" s="5">
        <f t="shared" si="0"/>
        <v>1.3781172922449112</v>
      </c>
      <c r="Z8" s="5">
        <f t="shared" si="1"/>
        <v>0.10667972531532117</v>
      </c>
      <c r="AA8" s="5">
        <f t="shared" si="2"/>
        <v>21</v>
      </c>
    </row>
    <row r="9" spans="1:27" s="2" customFormat="1" ht="14.25" thickTop="1" thickBot="1" x14ac:dyDescent="0.25">
      <c r="A9" s="15">
        <v>1.0000000000000001E-5</v>
      </c>
      <c r="B9" s="16">
        <f t="shared" si="3"/>
        <v>-5</v>
      </c>
      <c r="C9" s="22">
        <v>2.1029999999999998</v>
      </c>
      <c r="D9" s="22">
        <v>2.2469999999999999</v>
      </c>
      <c r="E9" s="22">
        <v>2.8274999999999997</v>
      </c>
      <c r="F9" s="23">
        <v>2.7910000000000004</v>
      </c>
      <c r="G9" s="22">
        <v>2.3123333333333336</v>
      </c>
      <c r="H9" s="23">
        <v>4.8019999999999996</v>
      </c>
      <c r="I9" s="23">
        <v>3.972</v>
      </c>
      <c r="J9" s="23">
        <v>2.8460000000000001</v>
      </c>
      <c r="K9" s="23">
        <v>2.698</v>
      </c>
      <c r="L9" s="22">
        <v>2.6459999999999999</v>
      </c>
      <c r="M9" s="22">
        <v>2.286</v>
      </c>
      <c r="N9" s="22">
        <v>2.7705000000000002</v>
      </c>
      <c r="O9" s="22">
        <v>1.333</v>
      </c>
      <c r="P9" s="23">
        <v>2.8195000000000001</v>
      </c>
      <c r="Q9" s="23">
        <v>3.2269999999999999</v>
      </c>
      <c r="R9" s="23">
        <v>2.9515000000000002</v>
      </c>
      <c r="S9" s="23">
        <v>2.7616666666666667</v>
      </c>
      <c r="T9" s="23">
        <v>4.218</v>
      </c>
      <c r="U9" s="23">
        <v>4.0620000000000003</v>
      </c>
      <c r="V9" s="22">
        <v>8.2441719021543136</v>
      </c>
      <c r="W9" s="23">
        <v>7.1909154168119995</v>
      </c>
      <c r="Y9" s="5">
        <f t="shared" si="0"/>
        <v>3.3861470151888722</v>
      </c>
      <c r="Z9" s="5">
        <f t="shared" si="1"/>
        <v>0.35982787991295806</v>
      </c>
      <c r="AA9" s="5">
        <f t="shared" si="2"/>
        <v>21</v>
      </c>
    </row>
    <row r="10" spans="1:27" s="2" customFormat="1" ht="14.25" thickTop="1" thickBot="1" x14ac:dyDescent="0.25">
      <c r="A10" s="15">
        <v>3.0000000000000001E-5</v>
      </c>
      <c r="B10" s="16">
        <f t="shared" si="3"/>
        <v>-4.5228787452803374</v>
      </c>
      <c r="C10" s="22">
        <v>7.5835000000000008</v>
      </c>
      <c r="D10" s="22">
        <v>5.1120000000000001</v>
      </c>
      <c r="E10" s="22">
        <v>4.0410000000000004</v>
      </c>
      <c r="F10" s="23">
        <v>3.765333333333333</v>
      </c>
      <c r="G10" s="22">
        <v>4.0813333333333333</v>
      </c>
      <c r="H10" s="23">
        <v>6.2130000000000001</v>
      </c>
      <c r="I10" s="23">
        <v>6.3340000000000005</v>
      </c>
      <c r="J10" s="23">
        <v>4.8736666666666668</v>
      </c>
      <c r="K10" s="23">
        <v>4.9893333333333336</v>
      </c>
      <c r="L10" s="22">
        <v>5.1185</v>
      </c>
      <c r="M10" s="22">
        <v>3.7389999999999999</v>
      </c>
      <c r="N10" s="22">
        <v>4.4119999999999999</v>
      </c>
      <c r="O10" s="22">
        <v>3.5009999999999999</v>
      </c>
      <c r="P10" s="23">
        <v>5.5309999999999997</v>
      </c>
      <c r="Q10" s="23">
        <v>5.774</v>
      </c>
      <c r="R10" s="23">
        <v>7.1890000000000001</v>
      </c>
      <c r="S10" s="23">
        <v>6.8019999999999996</v>
      </c>
      <c r="T10" s="23">
        <v>8.0429999999999993</v>
      </c>
      <c r="U10" s="23">
        <v>7.5529999999999999</v>
      </c>
      <c r="V10" s="22">
        <v>13.086935993704301</v>
      </c>
      <c r="W10" s="23">
        <v>15.293267178235093</v>
      </c>
      <c r="Y10" s="5">
        <f t="shared" si="0"/>
        <v>6.3350414208860029</v>
      </c>
      <c r="Z10" s="5">
        <f t="shared" si="1"/>
        <v>0.64744444526300271</v>
      </c>
      <c r="AA10" s="5">
        <f t="shared" si="2"/>
        <v>21</v>
      </c>
    </row>
    <row r="11" spans="1:27" s="2" customFormat="1" ht="14.25" thickTop="1" thickBot="1" x14ac:dyDescent="0.25">
      <c r="A11" s="15">
        <v>1E-4</v>
      </c>
      <c r="B11" s="16">
        <f t="shared" si="3"/>
        <v>-4</v>
      </c>
      <c r="C11" s="22">
        <v>8.7830000000000013</v>
      </c>
      <c r="D11" s="22">
        <v>7.0209999999999999</v>
      </c>
      <c r="E11" s="22">
        <v>4.4950000000000001</v>
      </c>
      <c r="F11" s="23">
        <v>4.3596666666666666</v>
      </c>
      <c r="G11" s="22">
        <v>4.3776666666666664</v>
      </c>
      <c r="H11" s="23">
        <v>8.2466666666666679</v>
      </c>
      <c r="I11" s="23">
        <v>6.9950000000000001</v>
      </c>
      <c r="J11" s="23">
        <v>5.7299999999999995</v>
      </c>
      <c r="K11" s="23">
        <v>5.7620000000000005</v>
      </c>
      <c r="L11" s="22">
        <v>6.2065000000000001</v>
      </c>
      <c r="M11" s="22">
        <v>4.91</v>
      </c>
      <c r="N11" s="22">
        <v>6.3224999999999998</v>
      </c>
      <c r="O11" s="22">
        <v>4.551000000000001</v>
      </c>
      <c r="P11" s="23">
        <v>9.3449999999999989</v>
      </c>
      <c r="Q11" s="23">
        <v>8.2890000000000015</v>
      </c>
      <c r="R11" s="23">
        <v>11.1265</v>
      </c>
      <c r="S11" s="23">
        <v>8.6259999999999994</v>
      </c>
      <c r="T11" s="23">
        <v>9.9670000000000005</v>
      </c>
      <c r="U11" s="23">
        <v>9.9036666666666662</v>
      </c>
      <c r="V11" s="22">
        <v>17.241000000000003</v>
      </c>
      <c r="W11" s="23">
        <v>19.420999999999999</v>
      </c>
      <c r="Y11" s="5">
        <f t="shared" si="0"/>
        <v>8.1751984126984123</v>
      </c>
      <c r="Z11" s="5">
        <f t="shared" si="1"/>
        <v>0.86420875091684268</v>
      </c>
      <c r="AA11" s="5">
        <f t="shared" si="2"/>
        <v>21</v>
      </c>
    </row>
    <row r="12" spans="1:27" ht="13.5" thickTop="1" x14ac:dyDescent="0.2"/>
    <row r="13" spans="1:27" s="2" customFormat="1" ht="13.5" thickBot="1" x14ac:dyDescent="0.25">
      <c r="A13" s="1" t="s">
        <v>18</v>
      </c>
    </row>
    <row r="14" spans="1:27" s="2" customFormat="1" ht="14.25" thickTop="1" thickBot="1" x14ac:dyDescent="0.25">
      <c r="A14" s="3"/>
      <c r="B14" s="4"/>
      <c r="C14" s="7"/>
      <c r="D14" s="7"/>
      <c r="E14" s="8"/>
      <c r="F14" s="8"/>
      <c r="G14" s="7"/>
      <c r="H14" s="8">
        <v>20160531</v>
      </c>
      <c r="I14" s="8">
        <v>20160601</v>
      </c>
      <c r="J14" s="8">
        <v>20160604</v>
      </c>
      <c r="K14" s="8">
        <v>20160605</v>
      </c>
      <c r="L14" s="7"/>
      <c r="M14" s="7"/>
      <c r="N14" s="8"/>
      <c r="O14" s="7"/>
      <c r="P14" s="8"/>
      <c r="Q14" s="8"/>
      <c r="R14" s="8"/>
      <c r="S14" s="8"/>
      <c r="T14" s="8"/>
      <c r="U14" s="8"/>
      <c r="V14" s="7"/>
      <c r="W14" s="8">
        <v>20170922</v>
      </c>
      <c r="Y14" s="9" t="s">
        <v>19</v>
      </c>
      <c r="Z14" s="9" t="s">
        <v>20</v>
      </c>
      <c r="AA14" s="9" t="s">
        <v>2</v>
      </c>
    </row>
    <row r="15" spans="1:27" s="2" customFormat="1" ht="14.25" thickTop="1" thickBot="1" x14ac:dyDescent="0.25">
      <c r="A15" s="10" t="s">
        <v>3</v>
      </c>
      <c r="B15" s="11" t="s">
        <v>21</v>
      </c>
      <c r="C15" s="12"/>
      <c r="D15" s="13"/>
      <c r="E15" s="14"/>
      <c r="F15" s="14"/>
      <c r="G15" s="13"/>
      <c r="H15" s="14"/>
      <c r="I15" s="14"/>
      <c r="J15" s="14"/>
      <c r="K15" s="14"/>
      <c r="L15" s="12"/>
      <c r="M15" s="13"/>
      <c r="N15" s="14"/>
      <c r="O15" s="13"/>
      <c r="P15" s="14"/>
      <c r="Q15" s="14"/>
      <c r="R15" s="14"/>
      <c r="S15" s="14"/>
      <c r="T15" s="14"/>
      <c r="U15" s="14"/>
      <c r="V15" s="13"/>
      <c r="W15" s="14"/>
    </row>
    <row r="16" spans="1:27" s="2" customFormat="1" ht="14.25" thickTop="1" thickBot="1" x14ac:dyDescent="0.25">
      <c r="A16" s="15" t="s">
        <v>25</v>
      </c>
      <c r="B16" s="16"/>
      <c r="C16" s="17"/>
      <c r="D16" s="17"/>
      <c r="E16" s="17"/>
      <c r="F16" s="18"/>
      <c r="G16" s="17"/>
      <c r="H16" s="23">
        <v>1.077</v>
      </c>
      <c r="I16" s="23">
        <v>0.93100000000000005</v>
      </c>
      <c r="J16" s="23">
        <v>0.95599999999999996</v>
      </c>
      <c r="K16" s="23">
        <v>0.94</v>
      </c>
      <c r="L16" s="22"/>
      <c r="M16" s="22"/>
      <c r="N16" s="22"/>
      <c r="O16" s="22"/>
      <c r="P16" s="23"/>
      <c r="Q16" s="23"/>
      <c r="R16" s="23"/>
      <c r="S16" s="23"/>
      <c r="T16" s="23"/>
      <c r="U16" s="23"/>
      <c r="V16" s="22"/>
      <c r="W16" s="23">
        <v>1.2250000000000001</v>
      </c>
      <c r="Y16" s="5">
        <f t="shared" ref="Y16:Y23" si="4">AVERAGE(C16:W16)</f>
        <v>1.0257999999999998</v>
      </c>
      <c r="Z16" s="5">
        <f t="shared" ref="Z16:Z23" si="5">STDEVA(C16:W16)/SQRT(COUNT(C16:W16))</f>
        <v>5.6357253304255873E-2</v>
      </c>
      <c r="AA16" s="5">
        <f t="shared" ref="AA16:AA23" si="6">COUNT(C16:W16)</f>
        <v>5</v>
      </c>
    </row>
    <row r="17" spans="1:27" s="2" customFormat="1" ht="14.25" thickTop="1" thickBot="1" x14ac:dyDescent="0.25">
      <c r="A17" s="15">
        <v>9.9999999999999995E-8</v>
      </c>
      <c r="B17" s="16">
        <f t="shared" ref="B17:B23" si="7">LOG(A17)</f>
        <v>-7</v>
      </c>
      <c r="C17" s="17"/>
      <c r="D17" s="17"/>
      <c r="E17" s="17"/>
      <c r="F17" s="18"/>
      <c r="G17" s="17"/>
      <c r="H17" s="23">
        <v>0.99</v>
      </c>
      <c r="I17" s="23">
        <v>0.99099999999999999</v>
      </c>
      <c r="J17" s="23">
        <v>0.94199999999999995</v>
      </c>
      <c r="K17" s="23">
        <v>1.0960000000000001</v>
      </c>
      <c r="L17" s="22"/>
      <c r="M17" s="22"/>
      <c r="N17" s="22"/>
      <c r="O17" s="22"/>
      <c r="P17" s="23"/>
      <c r="Q17" s="23"/>
      <c r="R17" s="23"/>
      <c r="S17" s="23"/>
      <c r="T17" s="23"/>
      <c r="U17" s="23"/>
      <c r="V17" s="22"/>
      <c r="W17" s="23">
        <v>1.3886666666666665</v>
      </c>
      <c r="Y17" s="5">
        <f t="shared" si="4"/>
        <v>1.0815333333333332</v>
      </c>
      <c r="Z17" s="5">
        <f t="shared" si="5"/>
        <v>8.0803575278435374E-2</v>
      </c>
      <c r="AA17" s="5">
        <f t="shared" si="6"/>
        <v>5</v>
      </c>
    </row>
    <row r="18" spans="1:27" s="2" customFormat="1" ht="14.25" thickTop="1" thickBot="1" x14ac:dyDescent="0.25">
      <c r="A18" s="15">
        <v>2.9999999999999999E-7</v>
      </c>
      <c r="B18" s="16">
        <f t="shared" si="7"/>
        <v>-6.5228787452803374</v>
      </c>
      <c r="C18" s="17"/>
      <c r="D18" s="17"/>
      <c r="E18" s="17"/>
      <c r="F18" s="18"/>
      <c r="G18" s="17"/>
      <c r="H18" s="23">
        <v>1.0229999999999999</v>
      </c>
      <c r="I18" s="23">
        <v>0.97233333333333327</v>
      </c>
      <c r="J18" s="23">
        <v>0.995</v>
      </c>
      <c r="K18" s="23">
        <v>0.94099999999999995</v>
      </c>
      <c r="L18" s="22"/>
      <c r="M18" s="22"/>
      <c r="N18" s="22"/>
      <c r="O18" s="22"/>
      <c r="P18" s="23"/>
      <c r="Q18" s="23"/>
      <c r="R18" s="23"/>
      <c r="S18" s="23"/>
      <c r="T18" s="23"/>
      <c r="U18" s="23"/>
      <c r="V18" s="22"/>
      <c r="W18" s="23">
        <v>1.4104999999999999</v>
      </c>
      <c r="Y18" s="5">
        <f t="shared" si="4"/>
        <v>1.0683666666666665</v>
      </c>
      <c r="Z18" s="5">
        <f t="shared" si="5"/>
        <v>8.6585417042620114E-2</v>
      </c>
      <c r="AA18" s="5">
        <f t="shared" si="6"/>
        <v>5</v>
      </c>
    </row>
    <row r="19" spans="1:27" s="2" customFormat="1" ht="14.25" thickTop="1" thickBot="1" x14ac:dyDescent="0.25">
      <c r="A19" s="15">
        <v>9.9999999999999995E-7</v>
      </c>
      <c r="B19" s="16">
        <f t="shared" si="7"/>
        <v>-6</v>
      </c>
      <c r="C19" s="17"/>
      <c r="D19" s="17"/>
      <c r="E19" s="17"/>
      <c r="F19" s="18"/>
      <c r="G19" s="17"/>
      <c r="H19" s="23">
        <v>0.99299999999999999</v>
      </c>
      <c r="I19" s="23">
        <v>0.91</v>
      </c>
      <c r="J19" s="23">
        <v>1.08</v>
      </c>
      <c r="K19" s="23">
        <v>0.97266666666666657</v>
      </c>
      <c r="L19" s="22"/>
      <c r="M19" s="22"/>
      <c r="N19" s="22"/>
      <c r="O19" s="22"/>
      <c r="P19" s="23"/>
      <c r="Q19" s="23"/>
      <c r="R19" s="23"/>
      <c r="S19" s="23"/>
      <c r="T19" s="23"/>
      <c r="U19" s="23"/>
      <c r="V19" s="22"/>
      <c r="W19" s="23">
        <v>1.782</v>
      </c>
      <c r="Y19" s="5">
        <f t="shared" si="4"/>
        <v>1.1475333333333333</v>
      </c>
      <c r="Z19" s="5">
        <f t="shared" si="5"/>
        <v>0.1609331676331652</v>
      </c>
      <c r="AA19" s="5">
        <f t="shared" si="6"/>
        <v>5</v>
      </c>
    </row>
    <row r="20" spans="1:27" s="2" customFormat="1" ht="14.25" thickTop="1" thickBot="1" x14ac:dyDescent="0.25">
      <c r="A20" s="15">
        <v>3.0000000000000001E-6</v>
      </c>
      <c r="B20" s="16">
        <f t="shared" si="7"/>
        <v>-5.5228787452803374</v>
      </c>
      <c r="C20" s="17"/>
      <c r="D20" s="17"/>
      <c r="E20" s="17"/>
      <c r="F20" s="18"/>
      <c r="G20" s="17"/>
      <c r="H20" s="23">
        <v>1.034</v>
      </c>
      <c r="I20" s="23">
        <v>1.6243333333333334</v>
      </c>
      <c r="J20" s="23">
        <v>1.024</v>
      </c>
      <c r="K20" s="23">
        <v>0.93500000000000005</v>
      </c>
      <c r="L20" s="22"/>
      <c r="M20" s="22"/>
      <c r="N20" s="22"/>
      <c r="O20" s="22"/>
      <c r="P20" s="23"/>
      <c r="Q20" s="23"/>
      <c r="R20" s="23"/>
      <c r="S20" s="23"/>
      <c r="T20" s="23"/>
      <c r="U20" s="23"/>
      <c r="V20" s="22"/>
      <c r="W20" s="23">
        <v>2.3819999999999997</v>
      </c>
      <c r="Y20" s="5">
        <f t="shared" si="4"/>
        <v>1.3998666666666666</v>
      </c>
      <c r="Z20" s="5">
        <f t="shared" si="5"/>
        <v>0.27442725407250979</v>
      </c>
      <c r="AA20" s="5">
        <f t="shared" si="6"/>
        <v>5</v>
      </c>
    </row>
    <row r="21" spans="1:27" s="2" customFormat="1" ht="14.25" thickTop="1" thickBot="1" x14ac:dyDescent="0.25">
      <c r="A21" s="15">
        <v>1.0000000000000001E-5</v>
      </c>
      <c r="B21" s="16">
        <f t="shared" si="7"/>
        <v>-5</v>
      </c>
      <c r="C21" s="17"/>
      <c r="D21" s="17"/>
      <c r="E21" s="17"/>
      <c r="F21" s="18"/>
      <c r="G21" s="17"/>
      <c r="H21" s="23">
        <v>2.6225000000000001</v>
      </c>
      <c r="I21" s="23">
        <v>4.1733333333333329</v>
      </c>
      <c r="J21" s="23">
        <v>1.849</v>
      </c>
      <c r="K21" s="23">
        <v>1.8273333333333335</v>
      </c>
      <c r="L21" s="22"/>
      <c r="M21" s="22"/>
      <c r="N21" s="22"/>
      <c r="O21" s="22"/>
      <c r="P21" s="23"/>
      <c r="Q21" s="23"/>
      <c r="R21" s="23"/>
      <c r="S21" s="23"/>
      <c r="T21" s="23"/>
      <c r="U21" s="23"/>
      <c r="V21" s="22"/>
      <c r="W21" s="23">
        <v>4.1676666666666664</v>
      </c>
      <c r="Y21" s="5">
        <f t="shared" si="4"/>
        <v>2.9279666666666664</v>
      </c>
      <c r="Z21" s="5">
        <f t="shared" si="5"/>
        <v>0.52709899028128993</v>
      </c>
      <c r="AA21" s="5">
        <f t="shared" si="6"/>
        <v>5</v>
      </c>
    </row>
    <row r="22" spans="1:27" s="2" customFormat="1" ht="14.25" thickTop="1" thickBot="1" x14ac:dyDescent="0.25">
      <c r="A22" s="15">
        <v>3.0000000000000001E-5</v>
      </c>
      <c r="B22" s="16">
        <f t="shared" si="7"/>
        <v>-4.5228787452803374</v>
      </c>
      <c r="C22" s="17"/>
      <c r="D22" s="17"/>
      <c r="E22" s="17"/>
      <c r="F22" s="18"/>
      <c r="G22" s="17"/>
      <c r="H22" s="23">
        <v>5.9899999999999993</v>
      </c>
      <c r="I22" s="23">
        <v>5.8665000000000003</v>
      </c>
      <c r="J22" s="23">
        <v>4.0056666666666665</v>
      </c>
      <c r="K22" s="23">
        <v>4.2865000000000002</v>
      </c>
      <c r="L22" s="22"/>
      <c r="M22" s="22"/>
      <c r="N22" s="22"/>
      <c r="O22" s="22"/>
      <c r="P22" s="23"/>
      <c r="Q22" s="23"/>
      <c r="R22" s="23"/>
      <c r="S22" s="23"/>
      <c r="T22" s="23"/>
      <c r="U22" s="23"/>
      <c r="V22" s="22"/>
      <c r="W22" s="23">
        <v>7.87</v>
      </c>
      <c r="Y22" s="5">
        <f t="shared" si="4"/>
        <v>5.6037333333333335</v>
      </c>
      <c r="Z22" s="5">
        <f t="shared" si="5"/>
        <v>0.69437502795279415</v>
      </c>
      <c r="AA22" s="5">
        <f t="shared" si="6"/>
        <v>5</v>
      </c>
    </row>
    <row r="23" spans="1:27" s="2" customFormat="1" ht="14.25" thickTop="1" thickBot="1" x14ac:dyDescent="0.25">
      <c r="A23" s="15">
        <v>1E-4</v>
      </c>
      <c r="B23" s="16">
        <f t="shared" si="7"/>
        <v>-4</v>
      </c>
      <c r="C23" s="17"/>
      <c r="D23" s="17"/>
      <c r="E23" s="17"/>
      <c r="F23" s="18"/>
      <c r="G23" s="17"/>
      <c r="H23" s="23">
        <v>6.9580000000000011</v>
      </c>
      <c r="I23" s="23">
        <v>6.8109999999999999</v>
      </c>
      <c r="J23" s="23">
        <v>4.5804999999999998</v>
      </c>
      <c r="K23" s="23">
        <v>5.0459999999999994</v>
      </c>
      <c r="L23" s="22"/>
      <c r="M23" s="22"/>
      <c r="N23" s="22"/>
      <c r="O23" s="22"/>
      <c r="P23" s="23"/>
      <c r="Q23" s="23"/>
      <c r="R23" s="23"/>
      <c r="S23" s="23"/>
      <c r="T23" s="23"/>
      <c r="U23" s="23"/>
      <c r="V23" s="22"/>
      <c r="W23" s="23">
        <v>8.9696666666666669</v>
      </c>
      <c r="Y23" s="5">
        <f t="shared" si="4"/>
        <v>6.4730333333333334</v>
      </c>
      <c r="Z23" s="5">
        <f t="shared" si="5"/>
        <v>0.78104733175681729</v>
      </c>
      <c r="AA23" s="5">
        <f t="shared" si="6"/>
        <v>5</v>
      </c>
    </row>
    <row r="24" spans="1:27" ht="13.5" thickTop="1" x14ac:dyDescent="0.2"/>
    <row r="25" spans="1:27" s="2" customFormat="1" ht="13.5" thickBot="1" x14ac:dyDescent="0.25">
      <c r="A25" s="1" t="s">
        <v>22</v>
      </c>
    </row>
    <row r="26" spans="1:27" s="2" customFormat="1" ht="14.25" thickTop="1" thickBot="1" x14ac:dyDescent="0.25">
      <c r="A26" s="3"/>
      <c r="B26" s="4"/>
      <c r="C26" s="7"/>
      <c r="D26" s="7"/>
      <c r="E26" s="8"/>
      <c r="F26" s="8"/>
      <c r="G26" s="7"/>
      <c r="H26" s="8"/>
      <c r="I26" s="8"/>
      <c r="J26" s="8">
        <v>20160604</v>
      </c>
      <c r="K26" s="8">
        <v>20160605</v>
      </c>
      <c r="L26" s="7"/>
      <c r="M26" s="7"/>
      <c r="N26" s="8"/>
      <c r="O26" s="20"/>
      <c r="P26" s="8"/>
      <c r="Q26" s="8"/>
      <c r="R26" s="8"/>
      <c r="S26" s="8"/>
      <c r="T26" s="8"/>
      <c r="U26" s="8"/>
      <c r="V26" s="7"/>
      <c r="W26" s="8">
        <v>20170922</v>
      </c>
      <c r="Y26" s="9" t="s">
        <v>0</v>
      </c>
      <c r="Z26" s="9" t="s">
        <v>1</v>
      </c>
      <c r="AA26" s="9" t="s">
        <v>2</v>
      </c>
    </row>
    <row r="27" spans="1:27" s="2" customFormat="1" ht="14.25" thickTop="1" thickBot="1" x14ac:dyDescent="0.25">
      <c r="A27" s="10" t="s">
        <v>3</v>
      </c>
      <c r="B27" s="11" t="s">
        <v>21</v>
      </c>
      <c r="C27" s="12"/>
      <c r="D27" s="13"/>
      <c r="E27" s="14"/>
      <c r="F27" s="14"/>
      <c r="G27" s="13"/>
      <c r="H27" s="14"/>
      <c r="I27" s="14"/>
      <c r="J27" s="14"/>
      <c r="K27" s="14"/>
      <c r="L27" s="12"/>
      <c r="M27" s="13"/>
      <c r="N27" s="14"/>
      <c r="O27" s="13"/>
      <c r="P27" s="14"/>
      <c r="Q27" s="14"/>
      <c r="R27" s="14"/>
      <c r="S27" s="14"/>
      <c r="T27" s="14"/>
      <c r="U27" s="14"/>
      <c r="V27" s="13"/>
      <c r="W27" s="14"/>
    </row>
    <row r="28" spans="1:27" s="2" customFormat="1" ht="14.25" thickTop="1" thickBot="1" x14ac:dyDescent="0.25">
      <c r="A28" s="15" t="s">
        <v>25</v>
      </c>
      <c r="B28" s="16"/>
      <c r="C28" s="17"/>
      <c r="D28" s="17"/>
      <c r="E28" s="17"/>
      <c r="F28" s="18"/>
      <c r="G28" s="17"/>
      <c r="H28" s="18"/>
      <c r="I28" s="18"/>
      <c r="J28" s="23">
        <v>0.94133333333333324</v>
      </c>
      <c r="K28" s="23">
        <v>0.98299999999999998</v>
      </c>
      <c r="L28" s="22"/>
      <c r="M28" s="22"/>
      <c r="N28" s="22"/>
      <c r="O28" s="22"/>
      <c r="P28" s="23"/>
      <c r="Q28" s="23"/>
      <c r="R28" s="23"/>
      <c r="S28" s="23"/>
      <c r="T28" s="23"/>
      <c r="U28" s="23"/>
      <c r="V28" s="22"/>
      <c r="W28" s="23">
        <v>1.4259999999999999</v>
      </c>
      <c r="Y28" s="5">
        <f t="shared" ref="Y28:Y35" si="8">AVERAGE(C28:W28)</f>
        <v>1.1167777777777779</v>
      </c>
      <c r="Z28" s="5">
        <f t="shared" ref="Z28:Z35" si="9">STDEVA(C28:W28)/SQRT(COUNT(C28:W28))</f>
        <v>0.15507827573499208</v>
      </c>
      <c r="AA28" s="5">
        <f t="shared" ref="AA28:AA35" si="10">COUNT(C28:W28)</f>
        <v>3</v>
      </c>
    </row>
    <row r="29" spans="1:27" s="2" customFormat="1" ht="14.25" thickTop="1" thickBot="1" x14ac:dyDescent="0.25">
      <c r="A29" s="15">
        <v>9.9999999999999995E-8</v>
      </c>
      <c r="B29" s="16">
        <f t="shared" ref="B29:B35" si="11">LOG(A29)</f>
        <v>-7</v>
      </c>
      <c r="C29" s="17"/>
      <c r="D29" s="17"/>
      <c r="E29" s="17"/>
      <c r="F29" s="18"/>
      <c r="G29" s="17"/>
      <c r="H29" s="18"/>
      <c r="I29" s="18"/>
      <c r="J29" s="23">
        <v>0.96399999999999997</v>
      </c>
      <c r="K29" s="23">
        <v>1.01</v>
      </c>
      <c r="L29" s="22"/>
      <c r="M29" s="22"/>
      <c r="N29" s="22"/>
      <c r="O29" s="22"/>
      <c r="P29" s="23"/>
      <c r="Q29" s="23"/>
      <c r="R29" s="23"/>
      <c r="S29" s="23"/>
      <c r="T29" s="23"/>
      <c r="U29" s="23"/>
      <c r="V29" s="22"/>
      <c r="W29" s="23">
        <v>1.4179999999999999</v>
      </c>
      <c r="Y29" s="5">
        <f t="shared" si="8"/>
        <v>1.1306666666666667</v>
      </c>
      <c r="Z29" s="5">
        <f t="shared" si="9"/>
        <v>0.14427905060834181</v>
      </c>
      <c r="AA29" s="5">
        <f t="shared" si="10"/>
        <v>3</v>
      </c>
    </row>
    <row r="30" spans="1:27" s="2" customFormat="1" ht="14.25" thickTop="1" thickBot="1" x14ac:dyDescent="0.25">
      <c r="A30" s="15">
        <v>2.9999999999999999E-7</v>
      </c>
      <c r="B30" s="16">
        <f t="shared" si="11"/>
        <v>-6.5228787452803374</v>
      </c>
      <c r="C30" s="17"/>
      <c r="D30" s="17"/>
      <c r="E30" s="17"/>
      <c r="F30" s="18"/>
      <c r="G30" s="17"/>
      <c r="H30" s="18"/>
      <c r="I30" s="18"/>
      <c r="J30" s="23">
        <v>0.97099999999999997</v>
      </c>
      <c r="K30" s="23">
        <v>1.0580000000000001</v>
      </c>
      <c r="L30" s="22"/>
      <c r="M30" s="22"/>
      <c r="N30" s="22"/>
      <c r="O30" s="22"/>
      <c r="P30" s="23"/>
      <c r="Q30" s="23"/>
      <c r="R30" s="23"/>
      <c r="S30" s="23"/>
      <c r="T30" s="23"/>
      <c r="U30" s="23"/>
      <c r="V30" s="22"/>
      <c r="W30" s="23">
        <v>1.5545</v>
      </c>
      <c r="Y30" s="5">
        <f t="shared" si="8"/>
        <v>1.1944999999999999</v>
      </c>
      <c r="Z30" s="5">
        <f t="shared" si="9"/>
        <v>0.18174363812799652</v>
      </c>
      <c r="AA30" s="5">
        <f t="shared" si="10"/>
        <v>3</v>
      </c>
    </row>
    <row r="31" spans="1:27" s="2" customFormat="1" ht="14.25" thickTop="1" thickBot="1" x14ac:dyDescent="0.25">
      <c r="A31" s="15">
        <v>9.9999999999999995E-7</v>
      </c>
      <c r="B31" s="16">
        <f t="shared" si="11"/>
        <v>-6</v>
      </c>
      <c r="C31" s="17"/>
      <c r="D31" s="17"/>
      <c r="E31" s="17"/>
      <c r="F31" s="18"/>
      <c r="G31" s="17"/>
      <c r="H31" s="18"/>
      <c r="I31" s="18"/>
      <c r="J31" s="23">
        <v>0.96499999999999997</v>
      </c>
      <c r="K31" s="23">
        <v>1.0329999999999999</v>
      </c>
      <c r="L31" s="22"/>
      <c r="M31" s="22"/>
      <c r="N31" s="22"/>
      <c r="O31" s="22"/>
      <c r="P31" s="23"/>
      <c r="Q31" s="23"/>
      <c r="R31" s="23"/>
      <c r="S31" s="23"/>
      <c r="T31" s="23"/>
      <c r="U31" s="23"/>
      <c r="V31" s="22"/>
      <c r="W31" s="23">
        <v>1.9039999999999999</v>
      </c>
      <c r="Y31" s="5">
        <f t="shared" si="8"/>
        <v>1.3006666666666666</v>
      </c>
      <c r="Z31" s="5">
        <f t="shared" si="9"/>
        <v>0.30230466604257217</v>
      </c>
      <c r="AA31" s="5">
        <f t="shared" si="10"/>
        <v>3</v>
      </c>
    </row>
    <row r="32" spans="1:27" s="2" customFormat="1" ht="14.25" thickTop="1" thickBot="1" x14ac:dyDescent="0.25">
      <c r="A32" s="15">
        <v>3.0000000000000001E-6</v>
      </c>
      <c r="B32" s="16">
        <f t="shared" si="11"/>
        <v>-5.5228787452803374</v>
      </c>
      <c r="C32" s="17"/>
      <c r="D32" s="17"/>
      <c r="E32" s="17"/>
      <c r="F32" s="18"/>
      <c r="G32" s="17"/>
      <c r="H32" s="18"/>
      <c r="I32" s="18"/>
      <c r="J32" s="23">
        <v>0.99599999999999989</v>
      </c>
      <c r="K32" s="23">
        <v>1.0529999999999999</v>
      </c>
      <c r="L32" s="22"/>
      <c r="M32" s="22"/>
      <c r="N32" s="22"/>
      <c r="O32" s="22"/>
      <c r="P32" s="23"/>
      <c r="Q32" s="23"/>
      <c r="R32" s="23"/>
      <c r="S32" s="23"/>
      <c r="T32" s="23"/>
      <c r="U32" s="23"/>
      <c r="V32" s="22"/>
      <c r="W32" s="23">
        <v>1.8583333333333332</v>
      </c>
      <c r="Y32" s="5">
        <f t="shared" si="8"/>
        <v>1.3024444444444443</v>
      </c>
      <c r="Z32" s="5">
        <f t="shared" si="9"/>
        <v>0.27843107620653801</v>
      </c>
      <c r="AA32" s="5">
        <f t="shared" si="10"/>
        <v>3</v>
      </c>
    </row>
    <row r="33" spans="1:27" s="2" customFormat="1" ht="14.25" thickTop="1" thickBot="1" x14ac:dyDescent="0.25">
      <c r="A33" s="15">
        <v>1.0000000000000001E-5</v>
      </c>
      <c r="B33" s="16">
        <f t="shared" si="11"/>
        <v>-5</v>
      </c>
      <c r="C33" s="17"/>
      <c r="D33" s="17"/>
      <c r="E33" s="17"/>
      <c r="F33" s="18"/>
      <c r="G33" s="17"/>
      <c r="H33" s="18"/>
      <c r="I33" s="18"/>
      <c r="J33" s="23">
        <v>1.3316666666666668</v>
      </c>
      <c r="K33" s="23">
        <v>1.8916666666666668</v>
      </c>
      <c r="L33" s="22"/>
      <c r="M33" s="22"/>
      <c r="N33" s="22"/>
      <c r="O33" s="22"/>
      <c r="P33" s="23"/>
      <c r="Q33" s="23"/>
      <c r="R33" s="23"/>
      <c r="S33" s="23"/>
      <c r="T33" s="23"/>
      <c r="U33" s="23"/>
      <c r="V33" s="22"/>
      <c r="W33" s="23">
        <v>4.2166666666666668</v>
      </c>
      <c r="Y33" s="5">
        <f t="shared" si="8"/>
        <v>2.48</v>
      </c>
      <c r="Z33" s="5">
        <f t="shared" si="9"/>
        <v>0.88325314101400787</v>
      </c>
      <c r="AA33" s="5">
        <f t="shared" si="10"/>
        <v>3</v>
      </c>
    </row>
    <row r="34" spans="1:27" s="2" customFormat="1" ht="14.25" thickTop="1" thickBot="1" x14ac:dyDescent="0.25">
      <c r="A34" s="15">
        <v>3.0000000000000001E-5</v>
      </c>
      <c r="B34" s="16">
        <f t="shared" si="11"/>
        <v>-4.5228787452803374</v>
      </c>
      <c r="C34" s="17"/>
      <c r="D34" s="17"/>
      <c r="E34" s="17"/>
      <c r="F34" s="18"/>
      <c r="G34" s="17"/>
      <c r="H34" s="18"/>
      <c r="I34" s="18"/>
      <c r="J34" s="23">
        <v>2.3129999999999997</v>
      </c>
      <c r="K34" s="23">
        <v>3.2989999999999999</v>
      </c>
      <c r="L34" s="22"/>
      <c r="M34" s="22"/>
      <c r="N34" s="22"/>
      <c r="O34" s="22"/>
      <c r="P34" s="23"/>
      <c r="Q34" s="23"/>
      <c r="R34" s="23"/>
      <c r="S34" s="23"/>
      <c r="T34" s="23"/>
      <c r="U34" s="23"/>
      <c r="V34" s="22"/>
      <c r="W34" s="23">
        <v>7.382666666666668</v>
      </c>
      <c r="Y34" s="5">
        <f t="shared" si="8"/>
        <v>4.331555555555556</v>
      </c>
      <c r="Z34" s="5">
        <f t="shared" si="9"/>
        <v>1.5518814666139145</v>
      </c>
      <c r="AA34" s="5">
        <f t="shared" si="10"/>
        <v>3</v>
      </c>
    </row>
    <row r="35" spans="1:27" s="2" customFormat="1" ht="14.25" thickTop="1" thickBot="1" x14ac:dyDescent="0.25">
      <c r="A35" s="15">
        <v>1E-4</v>
      </c>
      <c r="B35" s="16">
        <f t="shared" si="11"/>
        <v>-4</v>
      </c>
      <c r="C35" s="17"/>
      <c r="D35" s="17"/>
      <c r="E35" s="17"/>
      <c r="F35" s="18"/>
      <c r="G35" s="17"/>
      <c r="H35" s="18"/>
      <c r="I35" s="18"/>
      <c r="J35" s="23">
        <v>2.8849999999999998</v>
      </c>
      <c r="K35" s="23">
        <v>4.2590000000000003</v>
      </c>
      <c r="L35" s="22"/>
      <c r="M35" s="22"/>
      <c r="N35" s="22"/>
      <c r="O35" s="22"/>
      <c r="P35" s="23"/>
      <c r="Q35" s="23"/>
      <c r="R35" s="23"/>
      <c r="S35" s="23"/>
      <c r="T35" s="23"/>
      <c r="U35" s="23"/>
      <c r="V35" s="22"/>
      <c r="W35" s="23">
        <v>8.3816666666666659</v>
      </c>
      <c r="Y35" s="5">
        <f t="shared" si="8"/>
        <v>5.1752222222222217</v>
      </c>
      <c r="Z35" s="5">
        <f t="shared" si="9"/>
        <v>1.6515582017680044</v>
      </c>
      <c r="AA35" s="5">
        <f t="shared" si="10"/>
        <v>3</v>
      </c>
    </row>
    <row r="36" spans="1:27" ht="13.5" thickTop="1" x14ac:dyDescent="0.2"/>
    <row r="37" spans="1:27" s="2" customFormat="1" ht="13.5" thickBot="1" x14ac:dyDescent="0.25">
      <c r="A37" s="1" t="s">
        <v>17</v>
      </c>
    </row>
    <row r="38" spans="1:27" s="2" customFormat="1" ht="14.25" thickTop="1" thickBot="1" x14ac:dyDescent="0.25">
      <c r="A38" s="3"/>
      <c r="B38" s="4"/>
      <c r="C38" s="7">
        <v>20160330</v>
      </c>
      <c r="D38" s="7">
        <v>20160331</v>
      </c>
      <c r="E38" s="8"/>
      <c r="F38" s="8"/>
      <c r="G38" s="7"/>
      <c r="H38" s="19"/>
      <c r="I38" s="8">
        <v>20160601</v>
      </c>
      <c r="J38" s="8">
        <v>20160604</v>
      </c>
      <c r="K38" s="8">
        <v>20160605</v>
      </c>
      <c r="L38" s="7"/>
      <c r="M38" s="7"/>
      <c r="N38" s="8">
        <v>20160719</v>
      </c>
      <c r="O38" s="7"/>
      <c r="P38" s="8"/>
      <c r="Q38" s="8"/>
      <c r="R38" s="8"/>
      <c r="S38" s="8"/>
      <c r="T38" s="8"/>
      <c r="U38" s="8">
        <v>20170722</v>
      </c>
      <c r="V38" s="7"/>
      <c r="W38" s="8">
        <v>20170922</v>
      </c>
      <c r="Y38" s="9" t="s">
        <v>4</v>
      </c>
      <c r="Z38" s="9" t="s">
        <v>5</v>
      </c>
      <c r="AA38" s="9" t="s">
        <v>6</v>
      </c>
    </row>
    <row r="39" spans="1:27" s="2" customFormat="1" ht="14.25" thickTop="1" thickBot="1" x14ac:dyDescent="0.25">
      <c r="A39" s="10" t="s">
        <v>7</v>
      </c>
      <c r="B39" s="11" t="s">
        <v>12</v>
      </c>
      <c r="C39" s="12"/>
      <c r="D39" s="13"/>
      <c r="E39" s="14"/>
      <c r="F39" s="14"/>
      <c r="G39" s="13"/>
      <c r="H39" s="14"/>
      <c r="I39" s="14"/>
      <c r="J39" s="14"/>
      <c r="K39" s="14"/>
      <c r="L39" s="12"/>
      <c r="M39" s="13"/>
      <c r="N39" s="14"/>
      <c r="O39" s="13"/>
      <c r="P39" s="14"/>
      <c r="Q39" s="14"/>
      <c r="R39" s="14"/>
      <c r="S39" s="14"/>
      <c r="T39" s="14"/>
      <c r="U39" s="14"/>
      <c r="V39" s="13"/>
      <c r="W39" s="14"/>
    </row>
    <row r="40" spans="1:27" s="2" customFormat="1" ht="14.25" thickTop="1" thickBot="1" x14ac:dyDescent="0.25">
      <c r="A40" s="15" t="s">
        <v>25</v>
      </c>
      <c r="B40" s="16"/>
      <c r="C40" s="22">
        <v>1.0940000000000001</v>
      </c>
      <c r="D40" s="22">
        <v>1.2444999999999999</v>
      </c>
      <c r="E40" s="22"/>
      <c r="F40" s="23"/>
      <c r="G40" s="22"/>
      <c r="H40" s="23"/>
      <c r="I40" s="23">
        <v>0.96899999999999997</v>
      </c>
      <c r="J40" s="23">
        <v>0.97550000000000003</v>
      </c>
      <c r="K40" s="23">
        <v>0.998</v>
      </c>
      <c r="L40" s="22"/>
      <c r="M40" s="22"/>
      <c r="N40" s="22">
        <v>0.98899999999999999</v>
      </c>
      <c r="O40" s="22"/>
      <c r="P40" s="23"/>
      <c r="Q40" s="23"/>
      <c r="R40" s="23"/>
      <c r="S40" s="23"/>
      <c r="T40" s="23"/>
      <c r="U40" s="23">
        <v>1.585</v>
      </c>
      <c r="V40" s="22"/>
      <c r="W40" s="23">
        <v>1.236</v>
      </c>
      <c r="Y40" s="5">
        <f t="shared" ref="Y40:Y47" si="12">AVERAGE(C40:W40)</f>
        <v>1.1363749999999999</v>
      </c>
      <c r="Z40" s="5">
        <f t="shared" ref="Z40:Z47" si="13">STDEVA(C40:W40)/SQRT(COUNT(C40:W40))</f>
        <v>7.5526529752323546E-2</v>
      </c>
      <c r="AA40" s="5">
        <f t="shared" ref="AA40:AA47" si="14">COUNT(C40:W40)</f>
        <v>8</v>
      </c>
    </row>
    <row r="41" spans="1:27" s="2" customFormat="1" ht="14.25" thickTop="1" thickBot="1" x14ac:dyDescent="0.25">
      <c r="A41" s="15">
        <v>9.9999999999999995E-8</v>
      </c>
      <c r="B41" s="16">
        <f t="shared" ref="B41:B47" si="15">LOG(A41)</f>
        <v>-7</v>
      </c>
      <c r="C41" s="22">
        <v>1.204</v>
      </c>
      <c r="D41" s="22">
        <v>1.2193333333333334</v>
      </c>
      <c r="E41" s="22"/>
      <c r="F41" s="23"/>
      <c r="G41" s="22"/>
      <c r="H41" s="23"/>
      <c r="I41" s="23">
        <v>1.046</v>
      </c>
      <c r="J41" s="23">
        <v>0.98299999999999998</v>
      </c>
      <c r="K41" s="23">
        <v>1.1399999999999999</v>
      </c>
      <c r="L41" s="22"/>
      <c r="M41" s="22"/>
      <c r="N41" s="22">
        <v>0.995</v>
      </c>
      <c r="O41" s="22"/>
      <c r="P41" s="23"/>
      <c r="Q41" s="23"/>
      <c r="R41" s="23"/>
      <c r="S41" s="23"/>
      <c r="T41" s="23"/>
      <c r="U41" s="23">
        <v>1.5510000000000002</v>
      </c>
      <c r="V41" s="22"/>
      <c r="W41" s="23">
        <v>1.2633333333333334</v>
      </c>
      <c r="Y41" s="5">
        <f t="shared" si="12"/>
        <v>1.1752083333333332</v>
      </c>
      <c r="Z41" s="5">
        <f t="shared" si="13"/>
        <v>6.5344536742889939E-2</v>
      </c>
      <c r="AA41" s="5">
        <f t="shared" si="14"/>
        <v>8</v>
      </c>
    </row>
    <row r="42" spans="1:27" s="2" customFormat="1" ht="14.25" thickTop="1" thickBot="1" x14ac:dyDescent="0.25">
      <c r="A42" s="15">
        <v>2.9999999999999999E-7</v>
      </c>
      <c r="B42" s="16">
        <f t="shared" si="15"/>
        <v>-6.5228787452803374</v>
      </c>
      <c r="C42" s="22">
        <v>1.2015</v>
      </c>
      <c r="D42" s="22">
        <v>1.2390000000000001</v>
      </c>
      <c r="E42" s="22"/>
      <c r="F42" s="23"/>
      <c r="G42" s="22"/>
      <c r="H42" s="23"/>
      <c r="I42" s="23">
        <v>1.0195000000000001</v>
      </c>
      <c r="J42" s="23">
        <v>1.286</v>
      </c>
      <c r="K42" s="23">
        <v>1.016</v>
      </c>
      <c r="L42" s="22"/>
      <c r="M42" s="22"/>
      <c r="N42" s="22">
        <v>0.996</v>
      </c>
      <c r="O42" s="22"/>
      <c r="P42" s="23"/>
      <c r="Q42" s="23"/>
      <c r="R42" s="23"/>
      <c r="S42" s="23"/>
      <c r="T42" s="23"/>
      <c r="U42" s="23">
        <v>1.669</v>
      </c>
      <c r="V42" s="22"/>
      <c r="W42" s="23">
        <v>1.786</v>
      </c>
      <c r="Y42" s="5">
        <f t="shared" si="12"/>
        <v>1.2766250000000001</v>
      </c>
      <c r="Z42" s="5">
        <f t="shared" si="13"/>
        <v>0.10634826338497486</v>
      </c>
      <c r="AA42" s="5">
        <f t="shared" si="14"/>
        <v>8</v>
      </c>
    </row>
    <row r="43" spans="1:27" s="2" customFormat="1" ht="14.25" thickTop="1" thickBot="1" x14ac:dyDescent="0.25">
      <c r="A43" s="15">
        <v>9.9999999999999995E-7</v>
      </c>
      <c r="B43" s="16">
        <f t="shared" si="15"/>
        <v>-6</v>
      </c>
      <c r="C43" s="22">
        <v>1.3425</v>
      </c>
      <c r="D43" s="22">
        <v>1.3</v>
      </c>
      <c r="E43" s="22"/>
      <c r="F43" s="23"/>
      <c r="G43" s="22"/>
      <c r="H43" s="23"/>
      <c r="I43" s="23">
        <v>1.0225</v>
      </c>
      <c r="J43" s="23">
        <v>0.98</v>
      </c>
      <c r="K43" s="23">
        <v>1.0573333333333332</v>
      </c>
      <c r="L43" s="22"/>
      <c r="M43" s="22"/>
      <c r="N43" s="22">
        <v>0.99099999999999999</v>
      </c>
      <c r="O43" s="22"/>
      <c r="P43" s="23"/>
      <c r="Q43" s="23"/>
      <c r="R43" s="23"/>
      <c r="S43" s="23"/>
      <c r="T43" s="23"/>
      <c r="U43" s="23">
        <v>1.635</v>
      </c>
      <c r="V43" s="22"/>
      <c r="W43" s="23">
        <v>2.6379999999999999</v>
      </c>
      <c r="Y43" s="5">
        <f t="shared" si="12"/>
        <v>1.3707916666666666</v>
      </c>
      <c r="Z43" s="5">
        <f t="shared" si="13"/>
        <v>0.19811423159359515</v>
      </c>
      <c r="AA43" s="5">
        <f t="shared" si="14"/>
        <v>8</v>
      </c>
    </row>
    <row r="44" spans="1:27" s="2" customFormat="1" ht="14.25" thickTop="1" thickBot="1" x14ac:dyDescent="0.25">
      <c r="A44" s="15">
        <v>3.0000000000000001E-6</v>
      </c>
      <c r="B44" s="16">
        <f t="shared" si="15"/>
        <v>-5.5228787452803374</v>
      </c>
      <c r="C44" s="22">
        <v>1.656666666666667</v>
      </c>
      <c r="D44" s="22">
        <v>1.466</v>
      </c>
      <c r="E44" s="22"/>
      <c r="F44" s="23"/>
      <c r="G44" s="22"/>
      <c r="H44" s="23"/>
      <c r="I44" s="23">
        <v>1.0966666666666665</v>
      </c>
      <c r="J44" s="23">
        <v>1.014</v>
      </c>
      <c r="K44" s="23">
        <v>1.0919999999999999</v>
      </c>
      <c r="L44" s="22"/>
      <c r="M44" s="22"/>
      <c r="N44" s="22">
        <v>1.022</v>
      </c>
      <c r="O44" s="22"/>
      <c r="P44" s="23"/>
      <c r="Q44" s="23"/>
      <c r="R44" s="23"/>
      <c r="S44" s="23"/>
      <c r="T44" s="23"/>
      <c r="U44" s="23">
        <v>1.6950000000000001</v>
      </c>
      <c r="V44" s="22"/>
      <c r="W44" s="23">
        <v>3.1619999999999999</v>
      </c>
      <c r="Y44" s="5">
        <f t="shared" si="12"/>
        <v>1.5255416666666668</v>
      </c>
      <c r="Z44" s="5">
        <f t="shared" si="13"/>
        <v>0.25405891500135674</v>
      </c>
      <c r="AA44" s="5">
        <f t="shared" si="14"/>
        <v>8</v>
      </c>
    </row>
    <row r="45" spans="1:27" s="2" customFormat="1" ht="14.25" thickTop="1" thickBot="1" x14ac:dyDescent="0.25">
      <c r="A45" s="15">
        <v>1.0000000000000001E-5</v>
      </c>
      <c r="B45" s="16">
        <f t="shared" si="15"/>
        <v>-5</v>
      </c>
      <c r="C45" s="22">
        <v>1.9060000000000001</v>
      </c>
      <c r="D45" s="22">
        <v>2.4583333333333335</v>
      </c>
      <c r="E45" s="22"/>
      <c r="F45" s="23"/>
      <c r="G45" s="22"/>
      <c r="H45" s="23"/>
      <c r="I45" s="23">
        <v>2.3529999999999998</v>
      </c>
      <c r="J45" s="23">
        <v>2.2244999999999999</v>
      </c>
      <c r="K45" s="23">
        <v>3.1283333333333334</v>
      </c>
      <c r="L45" s="22"/>
      <c r="M45" s="22"/>
      <c r="N45" s="22">
        <v>2.2720000000000002</v>
      </c>
      <c r="O45" s="22"/>
      <c r="P45" s="23"/>
      <c r="Q45" s="23"/>
      <c r="R45" s="23"/>
      <c r="S45" s="23"/>
      <c r="T45" s="23"/>
      <c r="U45" s="23">
        <v>3.1680000000000001</v>
      </c>
      <c r="V45" s="22"/>
      <c r="W45" s="23">
        <v>4.2970000000000006</v>
      </c>
      <c r="Y45" s="5">
        <f t="shared" si="12"/>
        <v>2.7258958333333334</v>
      </c>
      <c r="Z45" s="5">
        <f t="shared" si="13"/>
        <v>0.27275282238784604</v>
      </c>
      <c r="AA45" s="5">
        <f t="shared" si="14"/>
        <v>8</v>
      </c>
    </row>
    <row r="46" spans="1:27" s="2" customFormat="1" ht="14.25" thickTop="1" thickBot="1" x14ac:dyDescent="0.25">
      <c r="A46" s="15">
        <v>3.0000000000000001E-5</v>
      </c>
      <c r="B46" s="16">
        <f t="shared" si="15"/>
        <v>-4.5228787452803374</v>
      </c>
      <c r="C46" s="22">
        <v>4.2619999999999996</v>
      </c>
      <c r="D46" s="22">
        <v>3.4039999999999999</v>
      </c>
      <c r="E46" s="22"/>
      <c r="F46" s="23"/>
      <c r="G46" s="22"/>
      <c r="H46" s="23"/>
      <c r="I46" s="23">
        <v>3.2885</v>
      </c>
      <c r="J46" s="23">
        <v>3.5086666666666666</v>
      </c>
      <c r="K46" s="23">
        <v>4.6483333333333334</v>
      </c>
      <c r="L46" s="22"/>
      <c r="M46" s="22"/>
      <c r="N46" s="22">
        <v>4.1676666666666664</v>
      </c>
      <c r="O46" s="22"/>
      <c r="P46" s="23"/>
      <c r="Q46" s="23"/>
      <c r="R46" s="23"/>
      <c r="S46" s="23"/>
      <c r="T46" s="23"/>
      <c r="U46" s="23">
        <v>4.8680000000000003</v>
      </c>
      <c r="V46" s="22"/>
      <c r="W46" s="23">
        <v>7.7553333333333327</v>
      </c>
      <c r="Y46" s="5">
        <f t="shared" si="12"/>
        <v>4.4878124999999995</v>
      </c>
      <c r="Z46" s="5">
        <f t="shared" si="13"/>
        <v>0.51011576206955767</v>
      </c>
      <c r="AA46" s="5">
        <f t="shared" si="14"/>
        <v>8</v>
      </c>
    </row>
    <row r="47" spans="1:27" s="2" customFormat="1" ht="14.25" thickTop="1" thickBot="1" x14ac:dyDescent="0.25">
      <c r="A47" s="15">
        <v>1E-4</v>
      </c>
      <c r="B47" s="16">
        <f t="shared" si="15"/>
        <v>-4</v>
      </c>
      <c r="C47" s="22">
        <v>4.4349999999999996</v>
      </c>
      <c r="D47" s="22">
        <v>3.9636666666666667</v>
      </c>
      <c r="E47" s="22"/>
      <c r="F47" s="23"/>
      <c r="G47" s="22"/>
      <c r="H47" s="23"/>
      <c r="I47" s="23">
        <v>4.0925000000000002</v>
      </c>
      <c r="J47" s="23">
        <v>4.0140000000000002</v>
      </c>
      <c r="K47" s="23">
        <v>4.9855</v>
      </c>
      <c r="L47" s="22"/>
      <c r="M47" s="22"/>
      <c r="N47" s="22">
        <v>6.5066666666666668</v>
      </c>
      <c r="O47" s="22"/>
      <c r="P47" s="23"/>
      <c r="Q47" s="23"/>
      <c r="R47" s="23"/>
      <c r="S47" s="23"/>
      <c r="T47" s="23"/>
      <c r="U47" s="23">
        <v>6.9640000000000004</v>
      </c>
      <c r="V47" s="22"/>
      <c r="W47" s="23">
        <v>9.6073333333333331</v>
      </c>
      <c r="Y47" s="5">
        <f t="shared" si="12"/>
        <v>5.5710833333333341</v>
      </c>
      <c r="Z47" s="5">
        <f t="shared" si="13"/>
        <v>0.70628486990754402</v>
      </c>
      <c r="AA47" s="5">
        <f t="shared" si="14"/>
        <v>8</v>
      </c>
    </row>
    <row r="48" spans="1:27" ht="13.5" thickTop="1" x14ac:dyDescent="0.2"/>
    <row r="49" spans="1:27" s="2" customFormat="1" ht="13.5" thickBot="1" x14ac:dyDescent="0.25">
      <c r="A49" s="1" t="s">
        <v>15</v>
      </c>
    </row>
    <row r="50" spans="1:27" s="2" customFormat="1" ht="14.25" thickTop="1" thickBot="1" x14ac:dyDescent="0.25">
      <c r="A50" s="3"/>
      <c r="B50" s="4"/>
      <c r="C50" s="7"/>
      <c r="D50" s="7"/>
      <c r="E50" s="8"/>
      <c r="F50" s="8"/>
      <c r="G50" s="7"/>
      <c r="H50" s="8"/>
      <c r="I50" s="8"/>
      <c r="J50" s="8"/>
      <c r="K50" s="8"/>
      <c r="L50" s="7"/>
      <c r="M50" s="7"/>
      <c r="N50" s="8">
        <v>20160719</v>
      </c>
      <c r="O50" s="7"/>
      <c r="P50" s="8"/>
      <c r="Q50" s="8"/>
      <c r="R50" s="8">
        <v>20170224</v>
      </c>
      <c r="S50" s="8">
        <v>20170225</v>
      </c>
      <c r="T50" s="8">
        <v>20170226</v>
      </c>
      <c r="U50" s="8"/>
      <c r="V50" s="7">
        <v>20170915</v>
      </c>
      <c r="W50" s="8"/>
      <c r="Y50" s="9" t="s">
        <v>4</v>
      </c>
      <c r="Z50" s="9" t="s">
        <v>5</v>
      </c>
      <c r="AA50" s="9" t="s">
        <v>6</v>
      </c>
    </row>
    <row r="51" spans="1:27" s="2" customFormat="1" ht="14.25" thickTop="1" thickBot="1" x14ac:dyDescent="0.25">
      <c r="A51" s="10" t="s">
        <v>16</v>
      </c>
      <c r="B51" s="11" t="s">
        <v>8</v>
      </c>
      <c r="C51" s="12"/>
      <c r="D51" s="13"/>
      <c r="E51" s="14"/>
      <c r="F51" s="14"/>
      <c r="G51" s="13"/>
      <c r="H51" s="14"/>
      <c r="I51" s="14"/>
      <c r="J51" s="14"/>
      <c r="K51" s="14"/>
      <c r="L51" s="12"/>
      <c r="M51" s="13"/>
      <c r="N51" s="14"/>
      <c r="O51" s="13"/>
      <c r="P51" s="14"/>
      <c r="Q51" s="14"/>
      <c r="R51" s="14"/>
      <c r="S51" s="14"/>
      <c r="T51" s="14"/>
      <c r="U51" s="14"/>
      <c r="V51" s="13"/>
      <c r="W51" s="14"/>
    </row>
    <row r="52" spans="1:27" s="2" customFormat="1" ht="14.25" thickTop="1" thickBot="1" x14ac:dyDescent="0.25">
      <c r="A52" s="15" t="s">
        <v>25</v>
      </c>
      <c r="B52" s="16"/>
      <c r="C52" s="17"/>
      <c r="D52" s="17"/>
      <c r="E52" s="17"/>
      <c r="F52" s="18"/>
      <c r="G52" s="17"/>
      <c r="H52" s="18"/>
      <c r="I52" s="18"/>
      <c r="J52" s="18"/>
      <c r="K52" s="18"/>
      <c r="L52" s="17"/>
      <c r="M52" s="17"/>
      <c r="N52" s="22">
        <v>0.995</v>
      </c>
      <c r="O52" s="22"/>
      <c r="P52" s="23"/>
      <c r="Q52" s="23"/>
      <c r="R52" s="23">
        <v>1.1000000000000001</v>
      </c>
      <c r="S52" s="23">
        <v>1.087</v>
      </c>
      <c r="T52" s="23">
        <v>1.0429999999999999</v>
      </c>
      <c r="U52" s="23"/>
      <c r="V52" s="22">
        <v>1.2772721022961699</v>
      </c>
      <c r="W52" s="23"/>
      <c r="Y52" s="5">
        <f t="shared" ref="Y52:Y59" si="16">AVERAGE(C52:W52)</f>
        <v>1.1004544204592341</v>
      </c>
      <c r="Z52" s="5">
        <f t="shared" ref="Z52:Z59" si="17">STDEVA(C52:W52)/SQRT(COUNT(C52:W52))</f>
        <v>4.7889124946450472E-2</v>
      </c>
      <c r="AA52" s="5">
        <f t="shared" ref="AA52:AA59" si="18">COUNT(C52:W52)</f>
        <v>5</v>
      </c>
    </row>
    <row r="53" spans="1:27" s="2" customFormat="1" ht="14.25" thickTop="1" thickBot="1" x14ac:dyDescent="0.25">
      <c r="A53" s="15">
        <v>9.9999999999999995E-8</v>
      </c>
      <c r="B53" s="16">
        <f t="shared" ref="B53:B59" si="19">LOG(A53)</f>
        <v>-7</v>
      </c>
      <c r="C53" s="17"/>
      <c r="D53" s="17"/>
      <c r="E53" s="17"/>
      <c r="F53" s="18"/>
      <c r="G53" s="17"/>
      <c r="H53" s="18"/>
      <c r="I53" s="18"/>
      <c r="J53" s="18"/>
      <c r="K53" s="18"/>
      <c r="L53" s="17"/>
      <c r="M53" s="17"/>
      <c r="N53" s="22">
        <v>1.0165</v>
      </c>
      <c r="O53" s="22"/>
      <c r="P53" s="23"/>
      <c r="Q53" s="23"/>
      <c r="R53" s="23">
        <v>1.1160000000000001</v>
      </c>
      <c r="S53" s="23">
        <v>1.05</v>
      </c>
      <c r="T53" s="23">
        <v>1.0669999999999999</v>
      </c>
      <c r="U53" s="23"/>
      <c r="V53" s="22">
        <v>1.2974838443559</v>
      </c>
      <c r="W53" s="23"/>
      <c r="Y53" s="5">
        <f t="shared" si="16"/>
        <v>1.1093967688711799</v>
      </c>
      <c r="Z53" s="5">
        <f t="shared" si="17"/>
        <v>4.9686830476240611E-2</v>
      </c>
      <c r="AA53" s="5">
        <f t="shared" si="18"/>
        <v>5</v>
      </c>
    </row>
    <row r="54" spans="1:27" s="2" customFormat="1" ht="14.25" thickTop="1" thickBot="1" x14ac:dyDescent="0.25">
      <c r="A54" s="15">
        <v>2.9999999999999999E-7</v>
      </c>
      <c r="B54" s="16">
        <f t="shared" si="19"/>
        <v>-6.5228787452803374</v>
      </c>
      <c r="C54" s="17"/>
      <c r="D54" s="17"/>
      <c r="E54" s="17"/>
      <c r="F54" s="18"/>
      <c r="G54" s="17"/>
      <c r="H54" s="18"/>
      <c r="I54" s="18"/>
      <c r="J54" s="18"/>
      <c r="K54" s="18"/>
      <c r="L54" s="17"/>
      <c r="M54" s="17"/>
      <c r="N54" s="22">
        <v>1.036</v>
      </c>
      <c r="O54" s="22"/>
      <c r="P54" s="23"/>
      <c r="Q54" s="23"/>
      <c r="R54" s="23">
        <v>1.1950000000000001</v>
      </c>
      <c r="S54" s="23">
        <v>1.0333333333333332</v>
      </c>
      <c r="T54" s="23">
        <v>1.0965</v>
      </c>
      <c r="U54" s="23"/>
      <c r="V54" s="22">
        <v>1.3099546267015001</v>
      </c>
      <c r="W54" s="23"/>
      <c r="Y54" s="5">
        <f t="shared" si="16"/>
        <v>1.1341575920069666</v>
      </c>
      <c r="Z54" s="5">
        <f t="shared" si="17"/>
        <v>5.2832250689914179E-2</v>
      </c>
      <c r="AA54" s="5">
        <f t="shared" si="18"/>
        <v>5</v>
      </c>
    </row>
    <row r="55" spans="1:27" s="2" customFormat="1" ht="14.25" thickTop="1" thickBot="1" x14ac:dyDescent="0.25">
      <c r="A55" s="15">
        <v>9.9999999999999995E-7</v>
      </c>
      <c r="B55" s="16">
        <f t="shared" si="19"/>
        <v>-6</v>
      </c>
      <c r="C55" s="17"/>
      <c r="D55" s="17"/>
      <c r="E55" s="17"/>
      <c r="F55" s="18"/>
      <c r="G55" s="17"/>
      <c r="H55" s="18"/>
      <c r="I55" s="18"/>
      <c r="J55" s="18"/>
      <c r="K55" s="18"/>
      <c r="L55" s="17"/>
      <c r="M55" s="17"/>
      <c r="N55" s="22">
        <v>1.1100000000000001</v>
      </c>
      <c r="O55" s="22"/>
      <c r="P55" s="23"/>
      <c r="Q55" s="23"/>
      <c r="R55" s="23">
        <v>1.3133333333333332</v>
      </c>
      <c r="S55" s="23">
        <v>1.0513333333333332</v>
      </c>
      <c r="T55" s="23">
        <v>1.2116666666666667</v>
      </c>
      <c r="U55" s="23"/>
      <c r="V55" s="22">
        <v>1.313512</v>
      </c>
      <c r="W55" s="23"/>
      <c r="Y55" s="5">
        <f t="shared" si="16"/>
        <v>1.1999690666666667</v>
      </c>
      <c r="Z55" s="5">
        <f t="shared" si="17"/>
        <v>5.294681420679518E-2</v>
      </c>
      <c r="AA55" s="5">
        <f t="shared" si="18"/>
        <v>5</v>
      </c>
    </row>
    <row r="56" spans="1:27" s="2" customFormat="1" ht="14.25" thickTop="1" thickBot="1" x14ac:dyDescent="0.25">
      <c r="A56" s="15">
        <v>3.0000000000000001E-6</v>
      </c>
      <c r="B56" s="16">
        <f t="shared" si="19"/>
        <v>-5.5228787452803374</v>
      </c>
      <c r="C56" s="17"/>
      <c r="D56" s="17"/>
      <c r="E56" s="17"/>
      <c r="F56" s="18"/>
      <c r="G56" s="17"/>
      <c r="H56" s="18"/>
      <c r="I56" s="18"/>
      <c r="J56" s="18"/>
      <c r="K56" s="18"/>
      <c r="L56" s="17"/>
      <c r="M56" s="17"/>
      <c r="N56" s="22">
        <v>1.2030000000000001</v>
      </c>
      <c r="O56" s="22"/>
      <c r="P56" s="23"/>
      <c r="Q56" s="23"/>
      <c r="R56" s="23">
        <v>2.2106666666666666</v>
      </c>
      <c r="S56" s="23">
        <v>1.6023333333333334</v>
      </c>
      <c r="T56" s="23">
        <v>2.595333333333333</v>
      </c>
      <c r="U56" s="23"/>
      <c r="V56" s="22">
        <v>2.1356666666666668</v>
      </c>
      <c r="W56" s="23"/>
      <c r="Y56" s="5">
        <f t="shared" si="16"/>
        <v>1.9494</v>
      </c>
      <c r="Z56" s="5">
        <f t="shared" si="17"/>
        <v>0.2447195991787792</v>
      </c>
      <c r="AA56" s="5">
        <f t="shared" si="18"/>
        <v>5</v>
      </c>
    </row>
    <row r="57" spans="1:27" s="2" customFormat="1" ht="14.25" thickTop="1" thickBot="1" x14ac:dyDescent="0.25">
      <c r="A57" s="15">
        <v>1.0000000000000001E-5</v>
      </c>
      <c r="B57" s="16">
        <f t="shared" si="19"/>
        <v>-5</v>
      </c>
      <c r="C57" s="17"/>
      <c r="D57" s="17"/>
      <c r="E57" s="17"/>
      <c r="F57" s="18"/>
      <c r="G57" s="17"/>
      <c r="H57" s="18"/>
      <c r="I57" s="18"/>
      <c r="J57" s="18"/>
      <c r="K57" s="18"/>
      <c r="L57" s="17"/>
      <c r="M57" s="17"/>
      <c r="N57" s="22">
        <v>3.2329999999999997</v>
      </c>
      <c r="O57" s="22"/>
      <c r="P57" s="23"/>
      <c r="Q57" s="23"/>
      <c r="R57" s="23">
        <v>4.1129999999999995</v>
      </c>
      <c r="S57" s="23">
        <v>3.920666666666667</v>
      </c>
      <c r="T57" s="23">
        <v>4.2236666666666665</v>
      </c>
      <c r="U57" s="23"/>
      <c r="V57" s="22">
        <v>5.4633333333333338</v>
      </c>
      <c r="W57" s="23"/>
      <c r="Y57" s="5">
        <f t="shared" si="16"/>
        <v>4.1907333333333332</v>
      </c>
      <c r="Z57" s="5">
        <f t="shared" si="17"/>
        <v>0.36171998685293683</v>
      </c>
      <c r="AA57" s="5">
        <f t="shared" si="18"/>
        <v>5</v>
      </c>
    </row>
    <row r="58" spans="1:27" s="2" customFormat="1" ht="14.25" thickTop="1" thickBot="1" x14ac:dyDescent="0.25">
      <c r="A58" s="15">
        <v>3.0000000000000001E-5</v>
      </c>
      <c r="B58" s="16">
        <f t="shared" si="19"/>
        <v>-4.5228787452803374</v>
      </c>
      <c r="C58" s="17"/>
      <c r="D58" s="17"/>
      <c r="E58" s="17"/>
      <c r="F58" s="18"/>
      <c r="G58" s="17"/>
      <c r="H58" s="18"/>
      <c r="I58" s="18"/>
      <c r="J58" s="18"/>
      <c r="K58" s="18"/>
      <c r="L58" s="17"/>
      <c r="M58" s="17"/>
      <c r="N58" s="22">
        <v>5.2086666666666668</v>
      </c>
      <c r="O58" s="22"/>
      <c r="P58" s="23"/>
      <c r="Q58" s="23"/>
      <c r="R58" s="23">
        <v>6.969333333333334</v>
      </c>
      <c r="S58" s="23">
        <v>7.85</v>
      </c>
      <c r="T58" s="23">
        <v>7.5750000000000002</v>
      </c>
      <c r="U58" s="23"/>
      <c r="V58" s="22">
        <v>12.423333333333334</v>
      </c>
      <c r="W58" s="23"/>
      <c r="Y58" s="5">
        <f t="shared" si="16"/>
        <v>8.0052666666666674</v>
      </c>
      <c r="Z58" s="5">
        <f t="shared" si="17"/>
        <v>1.1963001221358391</v>
      </c>
      <c r="AA58" s="5">
        <f t="shared" si="18"/>
        <v>5</v>
      </c>
    </row>
    <row r="59" spans="1:27" s="2" customFormat="1" ht="14.25" thickTop="1" thickBot="1" x14ac:dyDescent="0.25">
      <c r="A59" s="15">
        <v>1E-4</v>
      </c>
      <c r="B59" s="16">
        <f t="shared" si="19"/>
        <v>-4</v>
      </c>
      <c r="C59" s="17"/>
      <c r="D59" s="17"/>
      <c r="E59" s="17"/>
      <c r="F59" s="18"/>
      <c r="G59" s="17"/>
      <c r="H59" s="18"/>
      <c r="I59" s="18"/>
      <c r="J59" s="18"/>
      <c r="K59" s="18"/>
      <c r="L59" s="17"/>
      <c r="M59" s="17"/>
      <c r="N59" s="22">
        <v>6.1434999999999995</v>
      </c>
      <c r="O59" s="22"/>
      <c r="P59" s="23"/>
      <c r="Q59" s="23"/>
      <c r="R59" s="23">
        <v>11.019333333333334</v>
      </c>
      <c r="S59" s="23">
        <v>9.8170000000000002</v>
      </c>
      <c r="T59" s="23">
        <v>10.216999999999999</v>
      </c>
      <c r="U59" s="23"/>
      <c r="V59" s="22">
        <v>16.026499999999999</v>
      </c>
      <c r="W59" s="23"/>
      <c r="Y59" s="5">
        <f t="shared" si="16"/>
        <v>10.644666666666666</v>
      </c>
      <c r="Z59" s="5">
        <f t="shared" si="17"/>
        <v>1.5848176139368355</v>
      </c>
      <c r="AA59" s="5">
        <f t="shared" si="18"/>
        <v>5</v>
      </c>
    </row>
    <row r="60" spans="1:27" ht="13.5" thickTop="1" x14ac:dyDescent="0.2"/>
    <row r="61" spans="1:27" s="2" customFormat="1" ht="13.5" thickBot="1" x14ac:dyDescent="0.25">
      <c r="A61" s="1" t="s">
        <v>11</v>
      </c>
    </row>
    <row r="62" spans="1:27" s="2" customFormat="1" ht="14.25" thickTop="1" thickBot="1" x14ac:dyDescent="0.25">
      <c r="A62" s="3"/>
      <c r="B62" s="4"/>
      <c r="C62" s="7"/>
      <c r="D62" s="7"/>
      <c r="E62" s="8"/>
      <c r="F62" s="8"/>
      <c r="G62" s="7"/>
      <c r="H62" s="8"/>
      <c r="I62" s="8"/>
      <c r="J62" s="8"/>
      <c r="K62" s="8"/>
      <c r="L62" s="7"/>
      <c r="M62" s="7"/>
      <c r="N62" s="8"/>
      <c r="O62" s="7">
        <v>20160721</v>
      </c>
      <c r="P62" s="8"/>
      <c r="Q62" s="8"/>
      <c r="R62" s="8"/>
      <c r="S62" s="8"/>
      <c r="T62" s="8"/>
      <c r="U62" s="8">
        <v>20170722</v>
      </c>
      <c r="V62" s="7">
        <v>20170915</v>
      </c>
      <c r="W62" s="8">
        <v>20170922</v>
      </c>
      <c r="Y62" s="9" t="s">
        <v>4</v>
      </c>
      <c r="Z62" s="9" t="s">
        <v>5</v>
      </c>
      <c r="AA62" s="9" t="s">
        <v>2</v>
      </c>
    </row>
    <row r="63" spans="1:27" s="2" customFormat="1" ht="14.25" thickTop="1" thickBot="1" x14ac:dyDescent="0.25">
      <c r="A63" s="10" t="s">
        <v>7</v>
      </c>
      <c r="B63" s="11" t="s">
        <v>12</v>
      </c>
      <c r="C63" s="12"/>
      <c r="D63" s="13"/>
      <c r="E63" s="14"/>
      <c r="F63" s="14"/>
      <c r="G63" s="13"/>
      <c r="H63" s="14"/>
      <c r="I63" s="14"/>
      <c r="J63" s="14"/>
      <c r="K63" s="14"/>
      <c r="L63" s="12"/>
      <c r="M63" s="13"/>
      <c r="N63" s="14"/>
      <c r="O63" s="13"/>
      <c r="P63" s="14"/>
      <c r="Q63" s="14"/>
      <c r="R63" s="14"/>
      <c r="S63" s="14"/>
      <c r="T63" s="14"/>
      <c r="U63" s="14"/>
      <c r="V63" s="13"/>
      <c r="W63" s="14"/>
    </row>
    <row r="64" spans="1:27" s="2" customFormat="1" ht="14.25" thickTop="1" thickBot="1" x14ac:dyDescent="0.25">
      <c r="A64" s="15" t="s">
        <v>25</v>
      </c>
      <c r="B64" s="16"/>
      <c r="C64" s="17"/>
      <c r="D64" s="17"/>
      <c r="E64" s="17"/>
      <c r="F64" s="18"/>
      <c r="G64" s="17"/>
      <c r="H64" s="18"/>
      <c r="I64" s="18"/>
      <c r="J64" s="18"/>
      <c r="K64" s="18"/>
      <c r="L64" s="17"/>
      <c r="M64" s="17"/>
      <c r="N64" s="17"/>
      <c r="O64" s="22">
        <v>0.86900000000000011</v>
      </c>
      <c r="P64" s="23"/>
      <c r="Q64" s="23"/>
      <c r="R64" s="23"/>
      <c r="S64" s="23"/>
      <c r="T64" s="23"/>
      <c r="U64" s="23">
        <v>1.4370000000000001</v>
      </c>
      <c r="V64" s="22">
        <v>1.26559568837718</v>
      </c>
      <c r="W64" s="23">
        <v>1.5820000000000001</v>
      </c>
      <c r="Y64" s="5">
        <f t="shared" ref="Y64:Y71" si="20">AVERAGE(C64:W64)</f>
        <v>1.2883989220942951</v>
      </c>
      <c r="Z64" s="5">
        <f t="shared" ref="Z64:Z71" si="21">STDEVA(C64:W64)/SQRT(COUNT(C64:W64))</f>
        <v>0.15402903314633654</v>
      </c>
      <c r="AA64" s="5">
        <f t="shared" ref="AA64:AA71" si="22">COUNT(C64:W64)</f>
        <v>4</v>
      </c>
    </row>
    <row r="65" spans="1:27" s="2" customFormat="1" ht="14.25" thickTop="1" thickBot="1" x14ac:dyDescent="0.25">
      <c r="A65" s="15">
        <v>9.9999999999999995E-8</v>
      </c>
      <c r="B65" s="16">
        <f t="shared" ref="B65:B71" si="23">LOG(A65)</f>
        <v>-7</v>
      </c>
      <c r="C65" s="17"/>
      <c r="D65" s="17"/>
      <c r="E65" s="17"/>
      <c r="F65" s="18"/>
      <c r="G65" s="17"/>
      <c r="H65" s="18"/>
      <c r="I65" s="18"/>
      <c r="J65" s="18"/>
      <c r="K65" s="18"/>
      <c r="L65" s="17"/>
      <c r="M65" s="17"/>
      <c r="N65" s="17"/>
      <c r="O65" s="22">
        <v>0.89900000000000002</v>
      </c>
      <c r="P65" s="23"/>
      <c r="Q65" s="23"/>
      <c r="R65" s="23"/>
      <c r="S65" s="23"/>
      <c r="T65" s="23"/>
      <c r="U65" s="23">
        <v>1.5265</v>
      </c>
      <c r="V65" s="22">
        <v>1.25964919572717</v>
      </c>
      <c r="W65" s="23">
        <v>1.472</v>
      </c>
      <c r="Y65" s="5">
        <f t="shared" si="20"/>
        <v>1.2892872989317925</v>
      </c>
      <c r="Z65" s="5">
        <f t="shared" si="21"/>
        <v>0.14226043885211509</v>
      </c>
      <c r="AA65" s="5">
        <f t="shared" si="22"/>
        <v>4</v>
      </c>
    </row>
    <row r="66" spans="1:27" s="2" customFormat="1" ht="14.25" thickTop="1" thickBot="1" x14ac:dyDescent="0.25">
      <c r="A66" s="15">
        <v>2.9999999999999999E-7</v>
      </c>
      <c r="B66" s="16">
        <f t="shared" si="23"/>
        <v>-6.5228787452803374</v>
      </c>
      <c r="C66" s="17"/>
      <c r="D66" s="17"/>
      <c r="E66" s="17"/>
      <c r="F66" s="18"/>
      <c r="G66" s="17"/>
      <c r="H66" s="18"/>
      <c r="I66" s="18"/>
      <c r="J66" s="18"/>
      <c r="K66" s="18"/>
      <c r="L66" s="17"/>
      <c r="M66" s="17"/>
      <c r="N66" s="17"/>
      <c r="O66" s="22">
        <v>0.90500000000000003</v>
      </c>
      <c r="P66" s="23"/>
      <c r="Q66" s="23"/>
      <c r="R66" s="23"/>
      <c r="S66" s="23"/>
      <c r="T66" s="23"/>
      <c r="U66" s="23">
        <v>1.5754999999999999</v>
      </c>
      <c r="V66" s="22">
        <v>1.3965667733488512</v>
      </c>
      <c r="W66" s="23">
        <v>1.6999999999999997</v>
      </c>
      <c r="Y66" s="5">
        <f t="shared" si="20"/>
        <v>1.3942666933372128</v>
      </c>
      <c r="Z66" s="5">
        <f t="shared" si="21"/>
        <v>0.1745722280853208</v>
      </c>
      <c r="AA66" s="5">
        <f t="shared" si="22"/>
        <v>4</v>
      </c>
    </row>
    <row r="67" spans="1:27" s="2" customFormat="1" ht="14.25" thickTop="1" thickBot="1" x14ac:dyDescent="0.25">
      <c r="A67" s="15">
        <v>9.9999999999999995E-7</v>
      </c>
      <c r="B67" s="16">
        <f t="shared" si="23"/>
        <v>-6</v>
      </c>
      <c r="C67" s="17"/>
      <c r="D67" s="17"/>
      <c r="E67" s="17"/>
      <c r="F67" s="18"/>
      <c r="G67" s="17"/>
      <c r="H67" s="18"/>
      <c r="I67" s="18"/>
      <c r="J67" s="18"/>
      <c r="K67" s="18"/>
      <c r="L67" s="17"/>
      <c r="M67" s="17"/>
      <c r="N67" s="17"/>
      <c r="O67" s="22">
        <v>0.91200000000000003</v>
      </c>
      <c r="P67" s="23"/>
      <c r="Q67" s="23"/>
      <c r="R67" s="23"/>
      <c r="S67" s="23"/>
      <c r="T67" s="23"/>
      <c r="U67" s="23">
        <v>1.625</v>
      </c>
      <c r="V67" s="22">
        <v>1.3044</v>
      </c>
      <c r="W67" s="23">
        <v>1.4884999999999999</v>
      </c>
      <c r="Y67" s="5">
        <f t="shared" si="20"/>
        <v>1.3324750000000001</v>
      </c>
      <c r="Z67" s="5">
        <f t="shared" si="21"/>
        <v>0.15478536416061195</v>
      </c>
      <c r="AA67" s="5">
        <f t="shared" si="22"/>
        <v>4</v>
      </c>
    </row>
    <row r="68" spans="1:27" s="2" customFormat="1" ht="14.25" thickTop="1" thickBot="1" x14ac:dyDescent="0.25">
      <c r="A68" s="15">
        <v>3.0000000000000001E-6</v>
      </c>
      <c r="B68" s="16">
        <f t="shared" si="23"/>
        <v>-5.5228787452803374</v>
      </c>
      <c r="C68" s="17"/>
      <c r="D68" s="17"/>
      <c r="E68" s="17"/>
      <c r="F68" s="18"/>
      <c r="G68" s="17"/>
      <c r="H68" s="18"/>
      <c r="I68" s="18"/>
      <c r="J68" s="18"/>
      <c r="K68" s="18"/>
      <c r="L68" s="17"/>
      <c r="M68" s="17"/>
      <c r="N68" s="17"/>
      <c r="O68" s="22">
        <v>0.92400000000000004</v>
      </c>
      <c r="P68" s="23"/>
      <c r="Q68" s="23"/>
      <c r="R68" s="23"/>
      <c r="S68" s="23"/>
      <c r="T68" s="23"/>
      <c r="U68" s="23">
        <v>1.4965000000000002</v>
      </c>
      <c r="V68" s="22">
        <v>1.665</v>
      </c>
      <c r="W68" s="23">
        <v>1.583</v>
      </c>
      <c r="Y68" s="5">
        <f t="shared" si="20"/>
        <v>1.417125</v>
      </c>
      <c r="Z68" s="5">
        <f t="shared" si="21"/>
        <v>0.16793579812436282</v>
      </c>
      <c r="AA68" s="5">
        <f t="shared" si="22"/>
        <v>4</v>
      </c>
    </row>
    <row r="69" spans="1:27" s="2" customFormat="1" ht="14.25" thickTop="1" thickBot="1" x14ac:dyDescent="0.25">
      <c r="A69" s="15">
        <v>1.0000000000000001E-5</v>
      </c>
      <c r="B69" s="16">
        <f t="shared" si="23"/>
        <v>-5</v>
      </c>
      <c r="C69" s="17"/>
      <c r="D69" s="17"/>
      <c r="E69" s="17"/>
      <c r="F69" s="18"/>
      <c r="G69" s="17"/>
      <c r="H69" s="18"/>
      <c r="I69" s="18"/>
      <c r="J69" s="18"/>
      <c r="K69" s="18"/>
      <c r="L69" s="17"/>
      <c r="M69" s="17"/>
      <c r="N69" s="17"/>
      <c r="O69" s="22">
        <v>0.93900000000000006</v>
      </c>
      <c r="P69" s="23"/>
      <c r="Q69" s="23"/>
      <c r="R69" s="23"/>
      <c r="S69" s="23"/>
      <c r="T69" s="23"/>
      <c r="U69" s="23">
        <v>1.56</v>
      </c>
      <c r="V69" s="22">
        <v>1.8555000000000001</v>
      </c>
      <c r="W69" s="23">
        <v>1.6326666666666665</v>
      </c>
      <c r="Y69" s="5">
        <f t="shared" si="20"/>
        <v>1.4967916666666665</v>
      </c>
      <c r="Z69" s="5">
        <f t="shared" si="21"/>
        <v>0.19626948328623206</v>
      </c>
      <c r="AA69" s="5">
        <f t="shared" si="22"/>
        <v>4</v>
      </c>
    </row>
    <row r="70" spans="1:27" s="2" customFormat="1" ht="14.25" thickTop="1" thickBot="1" x14ac:dyDescent="0.25">
      <c r="A70" s="15">
        <v>3.0000000000000001E-5</v>
      </c>
      <c r="B70" s="16">
        <f t="shared" si="23"/>
        <v>-4.5228787452803374</v>
      </c>
      <c r="C70" s="17"/>
      <c r="D70" s="17"/>
      <c r="E70" s="17"/>
      <c r="F70" s="18"/>
      <c r="G70" s="17"/>
      <c r="H70" s="18"/>
      <c r="I70" s="18"/>
      <c r="J70" s="18"/>
      <c r="K70" s="18"/>
      <c r="L70" s="17"/>
      <c r="M70" s="17"/>
      <c r="N70" s="17"/>
      <c r="O70" s="22">
        <v>0.95550000000000002</v>
      </c>
      <c r="P70" s="23"/>
      <c r="Q70" s="23"/>
      <c r="R70" s="23"/>
      <c r="S70" s="23"/>
      <c r="T70" s="23"/>
      <c r="U70" s="23">
        <v>1.5179999999999998</v>
      </c>
      <c r="V70" s="22">
        <v>1.4710000000000001</v>
      </c>
      <c r="W70" s="23">
        <v>1.6279999999999999</v>
      </c>
      <c r="Y70" s="5">
        <f t="shared" si="20"/>
        <v>1.3931249999999999</v>
      </c>
      <c r="Z70" s="5">
        <f t="shared" si="21"/>
        <v>0.14953823020106455</v>
      </c>
      <c r="AA70" s="5">
        <f t="shared" si="22"/>
        <v>4</v>
      </c>
    </row>
    <row r="71" spans="1:27" s="2" customFormat="1" ht="14.25" thickTop="1" thickBot="1" x14ac:dyDescent="0.25">
      <c r="A71" s="15">
        <v>1E-4</v>
      </c>
      <c r="B71" s="16">
        <f t="shared" si="23"/>
        <v>-4</v>
      </c>
      <c r="C71" s="17"/>
      <c r="D71" s="17"/>
      <c r="E71" s="17"/>
      <c r="F71" s="18"/>
      <c r="G71" s="17"/>
      <c r="H71" s="18"/>
      <c r="I71" s="18"/>
      <c r="J71" s="18"/>
      <c r="K71" s="18"/>
      <c r="L71" s="17"/>
      <c r="M71" s="17"/>
      <c r="N71" s="17"/>
      <c r="O71" s="22">
        <v>0.9504999999999999</v>
      </c>
      <c r="P71" s="23"/>
      <c r="Q71" s="23"/>
      <c r="R71" s="23"/>
      <c r="S71" s="23"/>
      <c r="T71" s="23"/>
      <c r="U71" s="23">
        <v>1.5179999999999998</v>
      </c>
      <c r="V71" s="22">
        <v>1.3835</v>
      </c>
      <c r="W71" s="23">
        <v>1.6263333333333332</v>
      </c>
      <c r="Y71" s="5">
        <f t="shared" si="20"/>
        <v>1.3695833333333332</v>
      </c>
      <c r="Z71" s="5">
        <f t="shared" si="21"/>
        <v>0.14826007085898446</v>
      </c>
      <c r="AA71" s="5">
        <f t="shared" si="22"/>
        <v>4</v>
      </c>
    </row>
    <row r="72" spans="1:27" ht="13.5" thickTop="1" x14ac:dyDescent="0.2"/>
    <row r="73" spans="1:27" s="2" customFormat="1" ht="13.5" thickBot="1" x14ac:dyDescent="0.25">
      <c r="A73" s="1" t="s">
        <v>13</v>
      </c>
    </row>
    <row r="74" spans="1:27" s="2" customFormat="1" ht="14.25" thickTop="1" thickBot="1" x14ac:dyDescent="0.25">
      <c r="A74" s="3"/>
      <c r="B74" s="4"/>
      <c r="C74" s="7"/>
      <c r="D74" s="7"/>
      <c r="E74" s="8"/>
      <c r="F74" s="8"/>
      <c r="G74" s="7"/>
      <c r="H74" s="8"/>
      <c r="I74" s="8"/>
      <c r="J74" s="8"/>
      <c r="K74" s="8"/>
      <c r="L74" s="7">
        <v>20160619</v>
      </c>
      <c r="M74" s="7">
        <v>20160716</v>
      </c>
      <c r="N74" s="8"/>
      <c r="O74" s="7"/>
      <c r="P74" s="8">
        <v>20170115</v>
      </c>
      <c r="Q74" s="8">
        <v>20170118</v>
      </c>
      <c r="R74" s="8"/>
      <c r="S74" s="8"/>
      <c r="T74" s="8"/>
      <c r="U74" s="8"/>
      <c r="V74" s="7"/>
      <c r="W74" s="8">
        <v>20170922</v>
      </c>
      <c r="Y74" s="9" t="s">
        <v>4</v>
      </c>
      <c r="Z74" s="9" t="s">
        <v>5</v>
      </c>
      <c r="AA74" s="9" t="s">
        <v>14</v>
      </c>
    </row>
    <row r="75" spans="1:27" s="2" customFormat="1" ht="14.25" thickTop="1" thickBot="1" x14ac:dyDescent="0.25">
      <c r="A75" s="10" t="s">
        <v>7</v>
      </c>
      <c r="B75" s="11" t="s">
        <v>8</v>
      </c>
      <c r="C75" s="12"/>
      <c r="D75" s="13"/>
      <c r="E75" s="14"/>
      <c r="F75" s="14"/>
      <c r="G75" s="13"/>
      <c r="H75" s="14"/>
      <c r="I75" s="14"/>
      <c r="J75" s="14"/>
      <c r="K75" s="14"/>
      <c r="L75" s="12"/>
      <c r="M75" s="13"/>
      <c r="N75" s="14"/>
      <c r="O75" s="13"/>
      <c r="P75" s="14"/>
      <c r="Q75" s="14"/>
      <c r="R75" s="14"/>
      <c r="S75" s="14"/>
      <c r="T75" s="14"/>
      <c r="U75" s="14"/>
      <c r="V75" s="13"/>
      <c r="W75" s="14"/>
    </row>
    <row r="76" spans="1:27" s="2" customFormat="1" ht="14.25" thickTop="1" thickBot="1" x14ac:dyDescent="0.25">
      <c r="A76" s="15" t="s">
        <v>25</v>
      </c>
      <c r="B76" s="16"/>
      <c r="C76" s="17"/>
      <c r="D76" s="17"/>
      <c r="E76" s="17"/>
      <c r="F76" s="18"/>
      <c r="G76" s="17"/>
      <c r="H76" s="18"/>
      <c r="I76" s="18"/>
      <c r="J76" s="18"/>
      <c r="K76" s="18"/>
      <c r="L76" s="22">
        <v>1.01</v>
      </c>
      <c r="M76" s="22">
        <v>1.004</v>
      </c>
      <c r="N76" s="22"/>
      <c r="O76" s="22"/>
      <c r="P76" s="23">
        <v>0.96199999999999997</v>
      </c>
      <c r="Q76" s="23">
        <v>0.97050000000000003</v>
      </c>
      <c r="R76" s="23"/>
      <c r="S76" s="23"/>
      <c r="T76" s="23"/>
      <c r="U76" s="23"/>
      <c r="V76" s="22"/>
      <c r="W76" s="23">
        <v>1.3323333333333334</v>
      </c>
      <c r="Y76" s="5">
        <f t="shared" ref="Y76:Y83" si="24">AVERAGE(C76:W76)</f>
        <v>1.0557666666666665</v>
      </c>
      <c r="Z76" s="5">
        <f t="shared" ref="Z76:Z83" si="25">STDEVA(C76:W76)/SQRT(COUNT(C76:W76))</f>
        <v>6.975890225945712E-2</v>
      </c>
      <c r="AA76" s="5">
        <f t="shared" ref="AA76:AA83" si="26">COUNT(C76:W76)</f>
        <v>5</v>
      </c>
    </row>
    <row r="77" spans="1:27" s="2" customFormat="1" ht="14.25" thickTop="1" thickBot="1" x14ac:dyDescent="0.25">
      <c r="A77" s="15">
        <v>9.9999999999999995E-8</v>
      </c>
      <c r="B77" s="16">
        <f t="shared" ref="B77:B83" si="27">LOG(A77)</f>
        <v>-7</v>
      </c>
      <c r="C77" s="17"/>
      <c r="D77" s="17"/>
      <c r="E77" s="17"/>
      <c r="F77" s="18"/>
      <c r="G77" s="17"/>
      <c r="H77" s="18"/>
      <c r="I77" s="18"/>
      <c r="J77" s="18"/>
      <c r="K77" s="18"/>
      <c r="L77" s="22">
        <v>1.054</v>
      </c>
      <c r="M77" s="22">
        <v>1.0066666666666666</v>
      </c>
      <c r="N77" s="22"/>
      <c r="O77" s="22"/>
      <c r="P77" s="23">
        <v>0.96699999999999997</v>
      </c>
      <c r="Q77" s="23">
        <v>0.94599999999999995</v>
      </c>
      <c r="R77" s="23"/>
      <c r="S77" s="23"/>
      <c r="T77" s="23"/>
      <c r="U77" s="23"/>
      <c r="V77" s="22"/>
      <c r="W77" s="23">
        <v>1.2885</v>
      </c>
      <c r="Y77" s="5">
        <f t="shared" si="24"/>
        <v>1.0524333333333333</v>
      </c>
      <c r="Z77" s="5">
        <f t="shared" si="25"/>
        <v>6.1826944863151295E-2</v>
      </c>
      <c r="AA77" s="5">
        <f t="shared" si="26"/>
        <v>5</v>
      </c>
    </row>
    <row r="78" spans="1:27" s="2" customFormat="1" ht="14.25" thickTop="1" thickBot="1" x14ac:dyDescent="0.25">
      <c r="A78" s="15">
        <v>2.9999999999999999E-7</v>
      </c>
      <c r="B78" s="16">
        <f t="shared" si="27"/>
        <v>-6.5228787452803374</v>
      </c>
      <c r="C78" s="17"/>
      <c r="D78" s="17"/>
      <c r="E78" s="17"/>
      <c r="F78" s="18"/>
      <c r="G78" s="17"/>
      <c r="H78" s="18"/>
      <c r="I78" s="18"/>
      <c r="J78" s="18"/>
      <c r="K78" s="18"/>
      <c r="L78" s="22">
        <v>1.02</v>
      </c>
      <c r="M78" s="22">
        <v>1.044</v>
      </c>
      <c r="N78" s="22"/>
      <c r="O78" s="22"/>
      <c r="P78" s="23">
        <v>0.95199999999999996</v>
      </c>
      <c r="Q78" s="23">
        <v>0.99</v>
      </c>
      <c r="R78" s="23"/>
      <c r="S78" s="23"/>
      <c r="T78" s="23"/>
      <c r="U78" s="23"/>
      <c r="V78" s="22"/>
      <c r="W78" s="23">
        <v>1.2923333333333333</v>
      </c>
      <c r="Y78" s="5">
        <f t="shared" si="24"/>
        <v>1.0596666666666668</v>
      </c>
      <c r="Z78" s="5">
        <f t="shared" si="25"/>
        <v>6.0165697129768561E-2</v>
      </c>
      <c r="AA78" s="5">
        <f t="shared" si="26"/>
        <v>5</v>
      </c>
    </row>
    <row r="79" spans="1:27" s="2" customFormat="1" ht="14.25" thickTop="1" thickBot="1" x14ac:dyDescent="0.25">
      <c r="A79" s="15">
        <v>9.9999999999999995E-7</v>
      </c>
      <c r="B79" s="16">
        <f t="shared" si="27"/>
        <v>-6</v>
      </c>
      <c r="C79" s="17"/>
      <c r="D79" s="17"/>
      <c r="E79" s="17"/>
      <c r="F79" s="18"/>
      <c r="G79" s="17"/>
      <c r="H79" s="18"/>
      <c r="I79" s="18"/>
      <c r="J79" s="18"/>
      <c r="K79" s="18"/>
      <c r="L79" s="22">
        <v>1.103</v>
      </c>
      <c r="M79" s="22">
        <v>1.0189999999999999</v>
      </c>
      <c r="N79" s="22"/>
      <c r="O79" s="22"/>
      <c r="P79" s="23">
        <v>0.94699999999999995</v>
      </c>
      <c r="Q79" s="23">
        <v>1.02</v>
      </c>
      <c r="R79" s="23"/>
      <c r="S79" s="23"/>
      <c r="T79" s="23"/>
      <c r="U79" s="23"/>
      <c r="V79" s="22"/>
      <c r="W79" s="23">
        <v>1.6655000000000002</v>
      </c>
      <c r="Y79" s="5">
        <f t="shared" si="24"/>
        <v>1.1509</v>
      </c>
      <c r="Z79" s="5">
        <f t="shared" si="25"/>
        <v>0.13099908396626281</v>
      </c>
      <c r="AA79" s="5">
        <f t="shared" si="26"/>
        <v>5</v>
      </c>
    </row>
    <row r="80" spans="1:27" s="2" customFormat="1" ht="14.25" thickTop="1" thickBot="1" x14ac:dyDescent="0.25">
      <c r="A80" s="15">
        <v>3.0000000000000001E-6</v>
      </c>
      <c r="B80" s="16">
        <f t="shared" si="27"/>
        <v>-5.5228787452803374</v>
      </c>
      <c r="C80" s="17"/>
      <c r="D80" s="17"/>
      <c r="E80" s="17"/>
      <c r="F80" s="18"/>
      <c r="G80" s="17"/>
      <c r="H80" s="18"/>
      <c r="I80" s="18"/>
      <c r="J80" s="18"/>
      <c r="K80" s="18"/>
      <c r="L80" s="22">
        <v>1.127</v>
      </c>
      <c r="M80" s="22">
        <v>1.0109999999999999</v>
      </c>
      <c r="N80" s="22"/>
      <c r="O80" s="22"/>
      <c r="P80" s="23">
        <v>0.93100000000000005</v>
      </c>
      <c r="Q80" s="23">
        <v>0.95399999999999996</v>
      </c>
      <c r="R80" s="23"/>
      <c r="S80" s="23"/>
      <c r="T80" s="23"/>
      <c r="U80" s="23"/>
      <c r="V80" s="22"/>
      <c r="W80" s="23">
        <v>1.4426666666666665</v>
      </c>
      <c r="Y80" s="5">
        <f t="shared" si="24"/>
        <v>1.0931333333333333</v>
      </c>
      <c r="Z80" s="5">
        <f t="shared" si="25"/>
        <v>9.3731448534867326E-2</v>
      </c>
      <c r="AA80" s="5">
        <f t="shared" si="26"/>
        <v>5</v>
      </c>
    </row>
    <row r="81" spans="1:27" s="2" customFormat="1" ht="14.25" thickTop="1" thickBot="1" x14ac:dyDescent="0.25">
      <c r="A81" s="15">
        <v>1.0000000000000001E-5</v>
      </c>
      <c r="B81" s="16">
        <f t="shared" si="27"/>
        <v>-5</v>
      </c>
      <c r="C81" s="17"/>
      <c r="D81" s="17"/>
      <c r="E81" s="17"/>
      <c r="F81" s="18"/>
      <c r="G81" s="17"/>
      <c r="H81" s="18"/>
      <c r="I81" s="18"/>
      <c r="J81" s="18"/>
      <c r="K81" s="18"/>
      <c r="L81" s="22">
        <v>1.054</v>
      </c>
      <c r="M81" s="22">
        <v>1.0149999999999999</v>
      </c>
      <c r="N81" s="22"/>
      <c r="O81" s="22"/>
      <c r="P81" s="23">
        <v>0.95699999999999996</v>
      </c>
      <c r="Q81" s="23">
        <v>0.99500000000000011</v>
      </c>
      <c r="R81" s="23"/>
      <c r="S81" s="23"/>
      <c r="T81" s="23"/>
      <c r="U81" s="23"/>
      <c r="V81" s="22"/>
      <c r="W81" s="23">
        <v>1.3113333333333335</v>
      </c>
      <c r="Y81" s="5">
        <f t="shared" si="24"/>
        <v>1.0664666666666667</v>
      </c>
      <c r="Z81" s="5">
        <f t="shared" si="25"/>
        <v>6.3187955955053193E-2</v>
      </c>
      <c r="AA81" s="5">
        <f t="shared" si="26"/>
        <v>5</v>
      </c>
    </row>
    <row r="82" spans="1:27" s="2" customFormat="1" ht="14.25" thickTop="1" thickBot="1" x14ac:dyDescent="0.25">
      <c r="A82" s="15">
        <v>3.0000000000000001E-5</v>
      </c>
      <c r="B82" s="16">
        <f t="shared" si="27"/>
        <v>-4.5228787452803374</v>
      </c>
      <c r="C82" s="17"/>
      <c r="D82" s="17"/>
      <c r="E82" s="17"/>
      <c r="F82" s="18"/>
      <c r="G82" s="17"/>
      <c r="H82" s="18"/>
      <c r="I82" s="18"/>
      <c r="J82" s="18"/>
      <c r="K82" s="18"/>
      <c r="L82" s="22">
        <v>1.1559999999999999</v>
      </c>
      <c r="M82" s="22">
        <v>1.012</v>
      </c>
      <c r="N82" s="22"/>
      <c r="O82" s="22"/>
      <c r="P82" s="23">
        <v>0.97299999999999998</v>
      </c>
      <c r="Q82" s="23">
        <v>0.99299999999999999</v>
      </c>
      <c r="R82" s="23"/>
      <c r="S82" s="23"/>
      <c r="T82" s="23"/>
      <c r="U82" s="23"/>
      <c r="V82" s="22"/>
      <c r="W82" s="23">
        <v>1.2910000000000001</v>
      </c>
      <c r="Y82" s="5">
        <f t="shared" si="24"/>
        <v>1.0850000000000002</v>
      </c>
      <c r="Z82" s="5">
        <f t="shared" si="25"/>
        <v>6.075113167670159E-2</v>
      </c>
      <c r="AA82" s="5">
        <f t="shared" si="26"/>
        <v>5</v>
      </c>
    </row>
    <row r="83" spans="1:27" s="2" customFormat="1" ht="14.25" thickTop="1" thickBot="1" x14ac:dyDescent="0.25">
      <c r="A83" s="15">
        <v>1E-4</v>
      </c>
      <c r="B83" s="16">
        <f t="shared" si="27"/>
        <v>-4</v>
      </c>
      <c r="C83" s="17"/>
      <c r="D83" s="17"/>
      <c r="E83" s="17"/>
      <c r="F83" s="18"/>
      <c r="G83" s="17"/>
      <c r="H83" s="18"/>
      <c r="I83" s="18"/>
      <c r="J83" s="18"/>
      <c r="K83" s="18"/>
      <c r="L83" s="22">
        <v>1.181</v>
      </c>
      <c r="M83" s="22">
        <v>0.998</v>
      </c>
      <c r="N83" s="22"/>
      <c r="O83" s="22"/>
      <c r="P83" s="23">
        <v>1.1389999999999998</v>
      </c>
      <c r="Q83" s="23">
        <v>1.0707800000000001</v>
      </c>
      <c r="R83" s="23"/>
      <c r="S83" s="23"/>
      <c r="T83" s="23"/>
      <c r="U83" s="23"/>
      <c r="V83" s="22"/>
      <c r="W83" s="23">
        <v>1.27</v>
      </c>
      <c r="Y83" s="5">
        <f t="shared" si="24"/>
        <v>1.131756</v>
      </c>
      <c r="Z83" s="5">
        <f t="shared" si="25"/>
        <v>4.6474504150125148E-2</v>
      </c>
      <c r="AA83" s="5">
        <f t="shared" si="26"/>
        <v>5</v>
      </c>
    </row>
    <row r="84" spans="1:27" ht="13.5" thickTop="1" x14ac:dyDescent="0.2"/>
    <row r="85" spans="1:27" s="2" customFormat="1" ht="13.5" thickBot="1" x14ac:dyDescent="0.25">
      <c r="A85" s="1" t="s">
        <v>23</v>
      </c>
    </row>
    <row r="86" spans="1:27" s="2" customFormat="1" ht="14.25" thickTop="1" thickBot="1" x14ac:dyDescent="0.25">
      <c r="A86" s="3"/>
      <c r="B86" s="4"/>
      <c r="C86" s="7"/>
      <c r="D86" s="7"/>
      <c r="E86" s="8">
        <v>20160524</v>
      </c>
      <c r="F86" s="8">
        <v>20160525</v>
      </c>
      <c r="G86" s="7">
        <v>20160527</v>
      </c>
      <c r="H86" s="8"/>
      <c r="I86" s="8"/>
      <c r="J86" s="8"/>
      <c r="K86" s="8"/>
      <c r="L86" s="7"/>
      <c r="M86" s="7"/>
      <c r="N86" s="8"/>
      <c r="O86" s="7"/>
      <c r="P86" s="8"/>
      <c r="Q86" s="8"/>
      <c r="R86" s="8"/>
      <c r="S86" s="8"/>
      <c r="T86" s="8"/>
      <c r="U86" s="8"/>
      <c r="V86" s="7"/>
      <c r="W86" s="8"/>
      <c r="Y86" s="9" t="s">
        <v>0</v>
      </c>
      <c r="Z86" s="9" t="s">
        <v>1</v>
      </c>
      <c r="AA86" s="9" t="s">
        <v>2</v>
      </c>
    </row>
    <row r="87" spans="1:27" s="2" customFormat="1" ht="14.25" thickTop="1" thickBot="1" x14ac:dyDescent="0.25">
      <c r="A87" s="10" t="s">
        <v>3</v>
      </c>
      <c r="B87" s="11" t="s">
        <v>12</v>
      </c>
      <c r="C87" s="12"/>
      <c r="D87" s="13"/>
      <c r="E87" s="14"/>
      <c r="F87" s="14"/>
      <c r="G87" s="13"/>
      <c r="H87" s="14"/>
      <c r="I87" s="14"/>
      <c r="J87" s="14"/>
      <c r="K87" s="14"/>
      <c r="L87" s="12"/>
      <c r="M87" s="13"/>
      <c r="N87" s="14"/>
      <c r="O87" s="13"/>
      <c r="P87" s="14"/>
      <c r="Q87" s="14"/>
      <c r="R87" s="14"/>
      <c r="S87" s="14"/>
      <c r="T87" s="14"/>
      <c r="U87" s="14"/>
      <c r="V87" s="13"/>
      <c r="W87" s="14"/>
    </row>
    <row r="88" spans="1:27" s="2" customFormat="1" ht="14.25" thickTop="1" thickBot="1" x14ac:dyDescent="0.25">
      <c r="A88" s="15" t="s">
        <v>25</v>
      </c>
      <c r="B88" s="16"/>
      <c r="C88" s="17"/>
      <c r="D88" s="17"/>
      <c r="E88" s="22">
        <v>1.081</v>
      </c>
      <c r="F88" s="23">
        <v>1.0169999999999999</v>
      </c>
      <c r="G88" s="22">
        <v>0.63600000000000001</v>
      </c>
      <c r="H88" s="18"/>
      <c r="I88" s="18"/>
      <c r="J88" s="18"/>
      <c r="K88" s="18"/>
      <c r="L88" s="17"/>
      <c r="M88" s="17"/>
      <c r="N88" s="17"/>
      <c r="O88" s="17"/>
      <c r="P88" s="18"/>
      <c r="Q88" s="18"/>
      <c r="R88" s="18"/>
      <c r="S88" s="18"/>
      <c r="T88" s="18"/>
      <c r="U88" s="18"/>
      <c r="V88" s="17"/>
      <c r="W88" s="18"/>
      <c r="Y88" s="5">
        <f t="shared" ref="Y88:Y95" si="28">AVERAGE(C88:W88)</f>
        <v>0.91133333333333333</v>
      </c>
      <c r="Z88" s="5">
        <f t="shared" ref="Z88:Z95" si="29">STDEVA(C88:W88)/SQRT(COUNT(C88:W88))</f>
        <v>0.13890084392992133</v>
      </c>
      <c r="AA88" s="5">
        <f t="shared" ref="AA88:AA95" si="30">COUNT(C88:W88)</f>
        <v>3</v>
      </c>
    </row>
    <row r="89" spans="1:27" s="2" customFormat="1" ht="14.25" thickTop="1" thickBot="1" x14ac:dyDescent="0.25">
      <c r="A89" s="15">
        <v>9.9999999999999995E-8</v>
      </c>
      <c r="B89" s="16">
        <f t="shared" ref="B89:B95" si="31">LOG(A89)</f>
        <v>-7</v>
      </c>
      <c r="C89" s="17"/>
      <c r="D89" s="17"/>
      <c r="E89" s="22">
        <v>1.155</v>
      </c>
      <c r="F89" s="23">
        <v>1.1140000000000001</v>
      </c>
      <c r="G89" s="22">
        <v>0.74249999999999994</v>
      </c>
      <c r="H89" s="18"/>
      <c r="I89" s="18"/>
      <c r="J89" s="18"/>
      <c r="K89" s="18"/>
      <c r="L89" s="17"/>
      <c r="M89" s="17"/>
      <c r="N89" s="17"/>
      <c r="O89" s="17"/>
      <c r="P89" s="18"/>
      <c r="Q89" s="18"/>
      <c r="R89" s="18"/>
      <c r="S89" s="18"/>
      <c r="T89" s="18"/>
      <c r="U89" s="18"/>
      <c r="V89" s="17"/>
      <c r="W89" s="18"/>
      <c r="Y89" s="5">
        <f t="shared" si="28"/>
        <v>1.0038333333333334</v>
      </c>
      <c r="Z89" s="5">
        <f t="shared" si="29"/>
        <v>0.13120160483435847</v>
      </c>
      <c r="AA89" s="5">
        <f t="shared" si="30"/>
        <v>3</v>
      </c>
    </row>
    <row r="90" spans="1:27" s="2" customFormat="1" ht="14.25" thickTop="1" thickBot="1" x14ac:dyDescent="0.25">
      <c r="A90" s="15">
        <v>2.9999999999999999E-7</v>
      </c>
      <c r="B90" s="16">
        <f t="shared" si="31"/>
        <v>-6.5228787452803374</v>
      </c>
      <c r="C90" s="17"/>
      <c r="D90" s="17"/>
      <c r="E90" s="22">
        <v>1.0169999999999999</v>
      </c>
      <c r="F90" s="23">
        <v>1.1835</v>
      </c>
      <c r="G90" s="22">
        <v>0.71099999999999997</v>
      </c>
      <c r="H90" s="18"/>
      <c r="I90" s="18"/>
      <c r="J90" s="18"/>
      <c r="K90" s="18"/>
      <c r="L90" s="17"/>
      <c r="M90" s="17"/>
      <c r="N90" s="17"/>
      <c r="O90" s="17"/>
      <c r="P90" s="18"/>
      <c r="Q90" s="18"/>
      <c r="R90" s="18"/>
      <c r="S90" s="18"/>
      <c r="T90" s="18"/>
      <c r="U90" s="18"/>
      <c r="V90" s="17"/>
      <c r="W90" s="18"/>
      <c r="Y90" s="5">
        <f t="shared" si="28"/>
        <v>0.97049999999999992</v>
      </c>
      <c r="Z90" s="5">
        <f t="shared" si="29"/>
        <v>0.13836636151897616</v>
      </c>
      <c r="AA90" s="5">
        <f t="shared" si="30"/>
        <v>3</v>
      </c>
    </row>
    <row r="91" spans="1:27" s="2" customFormat="1" ht="14.25" thickTop="1" thickBot="1" x14ac:dyDescent="0.25">
      <c r="A91" s="15">
        <v>9.9999999999999995E-7</v>
      </c>
      <c r="B91" s="16">
        <f t="shared" si="31"/>
        <v>-6</v>
      </c>
      <c r="C91" s="17"/>
      <c r="D91" s="17"/>
      <c r="E91" s="22">
        <v>1.1034999999999999</v>
      </c>
      <c r="F91" s="23">
        <v>1.097</v>
      </c>
      <c r="G91" s="22">
        <v>0.69900000000000007</v>
      </c>
      <c r="H91" s="18"/>
      <c r="I91" s="18"/>
      <c r="J91" s="18"/>
      <c r="K91" s="18"/>
      <c r="L91" s="17"/>
      <c r="M91" s="17"/>
      <c r="N91" s="17"/>
      <c r="O91" s="17"/>
      <c r="P91" s="18"/>
      <c r="Q91" s="18"/>
      <c r="R91" s="18"/>
      <c r="S91" s="18"/>
      <c r="T91" s="18"/>
      <c r="U91" s="18"/>
      <c r="V91" s="17"/>
      <c r="W91" s="18"/>
      <c r="Y91" s="5">
        <f t="shared" si="28"/>
        <v>0.96649999999999991</v>
      </c>
      <c r="Z91" s="5">
        <f t="shared" si="29"/>
        <v>0.1337631613462143</v>
      </c>
      <c r="AA91" s="5">
        <f t="shared" si="30"/>
        <v>3</v>
      </c>
    </row>
    <row r="92" spans="1:27" s="2" customFormat="1" ht="14.25" thickTop="1" thickBot="1" x14ac:dyDescent="0.25">
      <c r="A92" s="15">
        <v>3.0000000000000001E-6</v>
      </c>
      <c r="B92" s="16">
        <f t="shared" si="31"/>
        <v>-5.5228787452803374</v>
      </c>
      <c r="C92" s="17"/>
      <c r="D92" s="17"/>
      <c r="E92" s="22">
        <v>1.038</v>
      </c>
      <c r="F92" s="23">
        <v>1.2090000000000001</v>
      </c>
      <c r="G92" s="22">
        <v>0.7044999999999999</v>
      </c>
      <c r="H92" s="18"/>
      <c r="I92" s="18"/>
      <c r="J92" s="18"/>
      <c r="K92" s="18"/>
      <c r="L92" s="17"/>
      <c r="M92" s="17"/>
      <c r="N92" s="17"/>
      <c r="O92" s="17"/>
      <c r="P92" s="18"/>
      <c r="Q92" s="18"/>
      <c r="R92" s="18"/>
      <c r="S92" s="18"/>
      <c r="T92" s="18"/>
      <c r="U92" s="18"/>
      <c r="V92" s="17"/>
      <c r="W92" s="18"/>
      <c r="Y92" s="5">
        <f t="shared" si="28"/>
        <v>0.98383333333333323</v>
      </c>
      <c r="Z92" s="5">
        <f t="shared" si="29"/>
        <v>0.14813347959788775</v>
      </c>
      <c r="AA92" s="5">
        <f t="shared" si="30"/>
        <v>3</v>
      </c>
    </row>
    <row r="93" spans="1:27" s="2" customFormat="1" ht="14.25" thickTop="1" thickBot="1" x14ac:dyDescent="0.25">
      <c r="A93" s="15">
        <v>1.0000000000000001E-5</v>
      </c>
      <c r="B93" s="16">
        <f t="shared" si="31"/>
        <v>-5</v>
      </c>
      <c r="C93" s="17"/>
      <c r="D93" s="17"/>
      <c r="E93" s="22">
        <v>1.133</v>
      </c>
      <c r="F93" s="23">
        <v>1.0514999999999999</v>
      </c>
      <c r="G93" s="22">
        <v>0.68600000000000005</v>
      </c>
      <c r="H93" s="18"/>
      <c r="I93" s="18"/>
      <c r="J93" s="18"/>
      <c r="K93" s="18"/>
      <c r="L93" s="17"/>
      <c r="M93" s="17"/>
      <c r="N93" s="17"/>
      <c r="O93" s="17"/>
      <c r="P93" s="18"/>
      <c r="Q93" s="18"/>
      <c r="R93" s="18"/>
      <c r="S93" s="18"/>
      <c r="T93" s="18"/>
      <c r="U93" s="18"/>
      <c r="V93" s="17"/>
      <c r="W93" s="18"/>
      <c r="Y93" s="5">
        <f t="shared" si="28"/>
        <v>0.95683333333333331</v>
      </c>
      <c r="Z93" s="5">
        <f t="shared" si="29"/>
        <v>0.13744524162168897</v>
      </c>
      <c r="AA93" s="5">
        <f t="shared" si="30"/>
        <v>3</v>
      </c>
    </row>
    <row r="94" spans="1:27" s="2" customFormat="1" ht="14.25" thickTop="1" thickBot="1" x14ac:dyDescent="0.25">
      <c r="A94" s="15">
        <v>3.0000000000000001E-5</v>
      </c>
      <c r="B94" s="16">
        <f t="shared" si="31"/>
        <v>-4.5228787452803374</v>
      </c>
      <c r="C94" s="17"/>
      <c r="D94" s="17"/>
      <c r="E94" s="22">
        <v>1.099</v>
      </c>
      <c r="F94" s="23">
        <v>1.141</v>
      </c>
      <c r="G94" s="22">
        <v>0.67100000000000004</v>
      </c>
      <c r="H94" s="18"/>
      <c r="I94" s="18"/>
      <c r="J94" s="18"/>
      <c r="K94" s="18"/>
      <c r="L94" s="17"/>
      <c r="M94" s="17"/>
      <c r="N94" s="17"/>
      <c r="O94" s="17"/>
      <c r="P94" s="18"/>
      <c r="Q94" s="18"/>
      <c r="R94" s="18"/>
      <c r="S94" s="18"/>
      <c r="T94" s="18"/>
      <c r="U94" s="18"/>
      <c r="V94" s="17"/>
      <c r="W94" s="18"/>
      <c r="Y94" s="5">
        <f t="shared" si="28"/>
        <v>0.97033333333333349</v>
      </c>
      <c r="Z94" s="5">
        <f t="shared" si="29"/>
        <v>0.1501569549208791</v>
      </c>
      <c r="AA94" s="5">
        <f t="shared" si="30"/>
        <v>3</v>
      </c>
    </row>
    <row r="95" spans="1:27" s="2" customFormat="1" ht="14.25" thickTop="1" thickBot="1" x14ac:dyDescent="0.25">
      <c r="A95" s="15">
        <v>1E-4</v>
      </c>
      <c r="B95" s="16">
        <f t="shared" si="31"/>
        <v>-4</v>
      </c>
      <c r="C95" s="17"/>
      <c r="D95" s="17"/>
      <c r="E95" s="22">
        <v>1.1120000000000001</v>
      </c>
      <c r="F95" s="23">
        <v>1.1140000000000001</v>
      </c>
      <c r="G95" s="22">
        <v>0.70850000000000002</v>
      </c>
      <c r="H95" s="18"/>
      <c r="I95" s="18"/>
      <c r="J95" s="18"/>
      <c r="K95" s="18"/>
      <c r="L95" s="17"/>
      <c r="M95" s="17"/>
      <c r="N95" s="17"/>
      <c r="O95" s="17"/>
      <c r="P95" s="18"/>
      <c r="Q95" s="18"/>
      <c r="R95" s="18"/>
      <c r="S95" s="18"/>
      <c r="T95" s="18"/>
      <c r="U95" s="18"/>
      <c r="V95" s="17"/>
      <c r="W95" s="18"/>
      <c r="Y95" s="5">
        <f t="shared" si="28"/>
        <v>0.97816666666666663</v>
      </c>
      <c r="Z95" s="5">
        <f t="shared" si="29"/>
        <v>0.13483456942161079</v>
      </c>
      <c r="AA95" s="5">
        <f t="shared" si="30"/>
        <v>3</v>
      </c>
    </row>
    <row r="96" spans="1:27" ht="13.5" thickTop="1" x14ac:dyDescent="0.2"/>
    <row r="97" spans="1:27" s="2" customFormat="1" ht="13.5" thickBot="1" x14ac:dyDescent="0.25">
      <c r="A97" s="1" t="s">
        <v>24</v>
      </c>
    </row>
    <row r="98" spans="1:27" s="2" customFormat="1" ht="14.25" thickTop="1" thickBot="1" x14ac:dyDescent="0.25">
      <c r="A98" s="3"/>
      <c r="B98" s="4"/>
      <c r="C98" s="7">
        <v>20160330</v>
      </c>
      <c r="D98" s="7">
        <v>20160331</v>
      </c>
      <c r="E98" s="8"/>
      <c r="F98" s="8"/>
      <c r="G98" s="7"/>
      <c r="H98" s="8"/>
      <c r="I98" s="8"/>
      <c r="J98" s="8"/>
      <c r="K98" s="8"/>
      <c r="L98" s="7"/>
      <c r="M98" s="7"/>
      <c r="N98" s="8">
        <v>20160719</v>
      </c>
      <c r="O98" s="7"/>
      <c r="P98" s="8"/>
      <c r="Q98" s="8"/>
      <c r="R98" s="8"/>
      <c r="S98" s="8"/>
      <c r="T98" s="8"/>
      <c r="U98" s="8"/>
      <c r="V98" s="7"/>
      <c r="W98" s="8"/>
      <c r="Y98" s="9" t="s">
        <v>0</v>
      </c>
      <c r="Z98" s="9" t="s">
        <v>1</v>
      </c>
      <c r="AA98" s="9" t="s">
        <v>2</v>
      </c>
    </row>
    <row r="99" spans="1:27" s="2" customFormat="1" ht="14.25" thickTop="1" thickBot="1" x14ac:dyDescent="0.25">
      <c r="A99" s="10" t="s">
        <v>3</v>
      </c>
      <c r="B99" s="11" t="s">
        <v>21</v>
      </c>
      <c r="C99" s="12"/>
      <c r="D99" s="13"/>
      <c r="E99" s="14"/>
      <c r="F99" s="14"/>
      <c r="G99" s="13"/>
      <c r="H99" s="14"/>
      <c r="I99" s="14"/>
      <c r="J99" s="14"/>
      <c r="K99" s="14"/>
      <c r="L99" s="12"/>
      <c r="M99" s="13"/>
      <c r="N99" s="14"/>
      <c r="O99" s="13"/>
      <c r="P99" s="14"/>
      <c r="Q99" s="14"/>
      <c r="R99" s="14"/>
      <c r="S99" s="14"/>
      <c r="T99" s="14"/>
      <c r="U99" s="14"/>
      <c r="V99" s="13"/>
      <c r="W99" s="14"/>
    </row>
    <row r="100" spans="1:27" s="2" customFormat="1" ht="14.25" thickTop="1" thickBot="1" x14ac:dyDescent="0.25">
      <c r="A100" s="15" t="s">
        <v>25</v>
      </c>
      <c r="B100" s="16"/>
      <c r="C100" s="22">
        <v>1.0669999999999999</v>
      </c>
      <c r="D100" s="22">
        <v>1.1455</v>
      </c>
      <c r="E100" s="22"/>
      <c r="F100" s="23"/>
      <c r="G100" s="22"/>
      <c r="H100" s="23"/>
      <c r="I100" s="23"/>
      <c r="J100" s="23"/>
      <c r="K100" s="23"/>
      <c r="L100" s="22"/>
      <c r="M100" s="22"/>
      <c r="N100" s="22">
        <v>0.753</v>
      </c>
      <c r="O100" s="22"/>
      <c r="P100" s="23"/>
      <c r="Q100" s="23"/>
      <c r="R100" s="23"/>
      <c r="S100" s="23"/>
      <c r="T100" s="23"/>
      <c r="U100" s="23"/>
      <c r="V100" s="22"/>
      <c r="W100" s="23"/>
      <c r="Y100" s="5">
        <f t="shared" ref="Y100:Y107" si="32">AVERAGE(C100:W100)</f>
        <v>0.98850000000000005</v>
      </c>
      <c r="Z100" s="5">
        <f t="shared" ref="Z100:Z107" si="33">STDEVA(C100:W100)/SQRT(COUNT(C100:W100))</f>
        <v>0.11991073068467786</v>
      </c>
      <c r="AA100" s="5">
        <f t="shared" ref="AA100:AA107" si="34">COUNT(C100:W100)</f>
        <v>3</v>
      </c>
    </row>
    <row r="101" spans="1:27" s="2" customFormat="1" ht="14.25" thickTop="1" thickBot="1" x14ac:dyDescent="0.25">
      <c r="A101" s="15">
        <v>9.9999999999999995E-8</v>
      </c>
      <c r="B101" s="16">
        <f t="shared" ref="B101:B107" si="35">LOG(A101)</f>
        <v>-7</v>
      </c>
      <c r="C101" s="22">
        <v>1.1399999999999999</v>
      </c>
      <c r="D101" s="22">
        <v>1.147</v>
      </c>
      <c r="E101" s="22"/>
      <c r="F101" s="23"/>
      <c r="G101" s="22"/>
      <c r="H101" s="23"/>
      <c r="I101" s="23"/>
      <c r="J101" s="23"/>
      <c r="K101" s="23"/>
      <c r="L101" s="22"/>
      <c r="M101" s="22"/>
      <c r="N101" s="22">
        <v>0.78400000000000003</v>
      </c>
      <c r="O101" s="22"/>
      <c r="P101" s="23"/>
      <c r="Q101" s="23"/>
      <c r="R101" s="23"/>
      <c r="S101" s="23"/>
      <c r="T101" s="23"/>
      <c r="U101" s="23"/>
      <c r="V101" s="22"/>
      <c r="W101" s="23"/>
      <c r="Y101" s="5">
        <f t="shared" si="32"/>
        <v>1.0236666666666665</v>
      </c>
      <c r="Z101" s="5">
        <f t="shared" si="33"/>
        <v>0.11985036967448721</v>
      </c>
      <c r="AA101" s="5">
        <f t="shared" si="34"/>
        <v>3</v>
      </c>
    </row>
    <row r="102" spans="1:27" s="2" customFormat="1" ht="14.25" thickTop="1" thickBot="1" x14ac:dyDescent="0.25">
      <c r="A102" s="15">
        <v>2.9999999999999999E-7</v>
      </c>
      <c r="B102" s="16">
        <f t="shared" si="35"/>
        <v>-6.5228787452803374</v>
      </c>
      <c r="C102" s="22">
        <v>1.1535</v>
      </c>
      <c r="D102" s="22">
        <v>1.1060000000000001</v>
      </c>
      <c r="E102" s="22"/>
      <c r="F102" s="23"/>
      <c r="G102" s="22"/>
      <c r="H102" s="23"/>
      <c r="I102" s="23"/>
      <c r="J102" s="23"/>
      <c r="K102" s="23"/>
      <c r="L102" s="22"/>
      <c r="M102" s="22"/>
      <c r="N102" s="22">
        <v>0.76933333333333331</v>
      </c>
      <c r="O102" s="22"/>
      <c r="P102" s="23"/>
      <c r="Q102" s="23"/>
      <c r="R102" s="23"/>
      <c r="S102" s="23"/>
      <c r="T102" s="23"/>
      <c r="U102" s="23"/>
      <c r="V102" s="22"/>
      <c r="W102" s="23"/>
      <c r="Y102" s="5">
        <f t="shared" si="32"/>
        <v>1.0096111111111112</v>
      </c>
      <c r="Z102" s="5">
        <f t="shared" si="33"/>
        <v>0.12091887138404001</v>
      </c>
      <c r="AA102" s="5">
        <f t="shared" si="34"/>
        <v>3</v>
      </c>
    </row>
    <row r="103" spans="1:27" s="2" customFormat="1" ht="14.25" thickTop="1" thickBot="1" x14ac:dyDescent="0.25">
      <c r="A103" s="15">
        <v>9.9999999999999995E-7</v>
      </c>
      <c r="B103" s="16">
        <f t="shared" si="35"/>
        <v>-6</v>
      </c>
      <c r="C103" s="22">
        <v>1.1499999999999999</v>
      </c>
      <c r="D103" s="22">
        <v>1.111</v>
      </c>
      <c r="E103" s="22"/>
      <c r="F103" s="23"/>
      <c r="G103" s="22"/>
      <c r="H103" s="23"/>
      <c r="I103" s="23"/>
      <c r="J103" s="23"/>
      <c r="K103" s="23"/>
      <c r="L103" s="22"/>
      <c r="M103" s="22"/>
      <c r="N103" s="22">
        <v>0.78100000000000003</v>
      </c>
      <c r="O103" s="22"/>
      <c r="P103" s="23"/>
      <c r="Q103" s="23"/>
      <c r="R103" s="23"/>
      <c r="S103" s="23"/>
      <c r="T103" s="23"/>
      <c r="U103" s="23"/>
      <c r="V103" s="22"/>
      <c r="W103" s="23"/>
      <c r="Y103" s="5">
        <f t="shared" si="32"/>
        <v>1.014</v>
      </c>
      <c r="Z103" s="5">
        <f t="shared" si="33"/>
        <v>0.11704272724095209</v>
      </c>
      <c r="AA103" s="5">
        <f t="shared" si="34"/>
        <v>3</v>
      </c>
    </row>
    <row r="104" spans="1:27" s="2" customFormat="1" ht="14.25" thickTop="1" thickBot="1" x14ac:dyDescent="0.25">
      <c r="A104" s="15">
        <v>3.0000000000000001E-6</v>
      </c>
      <c r="B104" s="16">
        <f t="shared" si="35"/>
        <v>-5.5228787452803374</v>
      </c>
      <c r="C104" s="22">
        <v>1.1036666666666668</v>
      </c>
      <c r="D104" s="22">
        <v>1.1505000000000001</v>
      </c>
      <c r="E104" s="22"/>
      <c r="F104" s="23"/>
      <c r="G104" s="22"/>
      <c r="H104" s="23"/>
      <c r="I104" s="23"/>
      <c r="J104" s="23"/>
      <c r="K104" s="23"/>
      <c r="L104" s="22"/>
      <c r="M104" s="22"/>
      <c r="N104" s="22">
        <v>0.85799999999999998</v>
      </c>
      <c r="O104" s="22"/>
      <c r="P104" s="23"/>
      <c r="Q104" s="23"/>
      <c r="R104" s="23"/>
      <c r="S104" s="23"/>
      <c r="T104" s="23"/>
      <c r="U104" s="23"/>
      <c r="V104" s="22"/>
      <c r="W104" s="23"/>
      <c r="Y104" s="5">
        <f t="shared" si="32"/>
        <v>1.0373888888888889</v>
      </c>
      <c r="Z104" s="5">
        <f t="shared" si="33"/>
        <v>9.0707626232804386E-2</v>
      </c>
      <c r="AA104" s="5">
        <f t="shared" si="34"/>
        <v>3</v>
      </c>
    </row>
    <row r="105" spans="1:27" s="2" customFormat="1" ht="14.25" thickTop="1" thickBot="1" x14ac:dyDescent="0.25">
      <c r="A105" s="15">
        <v>1.0000000000000001E-5</v>
      </c>
      <c r="B105" s="16">
        <f t="shared" si="35"/>
        <v>-5</v>
      </c>
      <c r="C105" s="22">
        <v>1.1759999999999999</v>
      </c>
      <c r="D105" s="22">
        <v>1.101</v>
      </c>
      <c r="E105" s="22"/>
      <c r="F105" s="23"/>
      <c r="G105" s="22"/>
      <c r="H105" s="23"/>
      <c r="I105" s="23"/>
      <c r="J105" s="23"/>
      <c r="K105" s="23"/>
      <c r="L105" s="22"/>
      <c r="M105" s="22"/>
      <c r="N105" s="22">
        <v>0.73750000000000004</v>
      </c>
      <c r="O105" s="22"/>
      <c r="P105" s="23"/>
      <c r="Q105" s="23"/>
      <c r="R105" s="23"/>
      <c r="S105" s="23"/>
      <c r="T105" s="23"/>
      <c r="U105" s="23"/>
      <c r="V105" s="22"/>
      <c r="W105" s="23"/>
      <c r="Y105" s="5">
        <f t="shared" si="32"/>
        <v>1.0048333333333332</v>
      </c>
      <c r="Z105" s="5">
        <f t="shared" si="33"/>
        <v>0.13540874335794456</v>
      </c>
      <c r="AA105" s="5">
        <f t="shared" si="34"/>
        <v>3</v>
      </c>
    </row>
    <row r="106" spans="1:27" s="2" customFormat="1" ht="14.25" thickTop="1" thickBot="1" x14ac:dyDescent="0.25">
      <c r="A106" s="15">
        <v>3.0000000000000001E-5</v>
      </c>
      <c r="B106" s="16">
        <f t="shared" si="35"/>
        <v>-4.5228787452803374</v>
      </c>
      <c r="C106" s="22">
        <v>1.1435</v>
      </c>
      <c r="D106" s="22">
        <v>1.1599999999999999</v>
      </c>
      <c r="E106" s="22"/>
      <c r="F106" s="23"/>
      <c r="G106" s="22"/>
      <c r="H106" s="23"/>
      <c r="I106" s="23"/>
      <c r="J106" s="23"/>
      <c r="K106" s="23"/>
      <c r="L106" s="22"/>
      <c r="M106" s="22"/>
      <c r="N106" s="22">
        <v>0.76833333333333342</v>
      </c>
      <c r="O106" s="22"/>
      <c r="P106" s="23"/>
      <c r="Q106" s="23"/>
      <c r="R106" s="23"/>
      <c r="S106" s="23"/>
      <c r="T106" s="23"/>
      <c r="U106" s="23"/>
      <c r="V106" s="22"/>
      <c r="W106" s="23"/>
      <c r="Y106" s="5">
        <f t="shared" si="32"/>
        <v>1.0239444444444443</v>
      </c>
      <c r="Z106" s="5">
        <f t="shared" si="33"/>
        <v>0.12789428263555902</v>
      </c>
      <c r="AA106" s="5">
        <f t="shared" si="34"/>
        <v>3</v>
      </c>
    </row>
    <row r="107" spans="1:27" s="2" customFormat="1" ht="14.25" thickTop="1" thickBot="1" x14ac:dyDescent="0.25">
      <c r="A107" s="15">
        <v>1E-4</v>
      </c>
      <c r="B107" s="16">
        <f t="shared" si="35"/>
        <v>-4</v>
      </c>
      <c r="C107" s="22">
        <v>1.121</v>
      </c>
      <c r="D107" s="22">
        <v>1.1495</v>
      </c>
      <c r="E107" s="22"/>
      <c r="F107" s="23"/>
      <c r="G107" s="22"/>
      <c r="H107" s="23"/>
      <c r="I107" s="23"/>
      <c r="J107" s="23"/>
      <c r="K107" s="23"/>
      <c r="L107" s="22"/>
      <c r="M107" s="22"/>
      <c r="N107" s="22">
        <v>0.80700000000000005</v>
      </c>
      <c r="O107" s="22"/>
      <c r="P107" s="23"/>
      <c r="Q107" s="23"/>
      <c r="R107" s="23"/>
      <c r="S107" s="23"/>
      <c r="T107" s="23"/>
      <c r="U107" s="23"/>
      <c r="V107" s="22"/>
      <c r="W107" s="23"/>
      <c r="Y107" s="5">
        <f t="shared" si="32"/>
        <v>1.0258333333333334</v>
      </c>
      <c r="Z107" s="5">
        <f t="shared" si="33"/>
        <v>0.10972554144065264</v>
      </c>
      <c r="AA107" s="5">
        <f t="shared" si="34"/>
        <v>3</v>
      </c>
    </row>
    <row r="108" spans="1:27" ht="13.5" thickTop="1" x14ac:dyDescent="0.2"/>
  </sheetData>
  <phoneticPr fontId="3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85" zoomScaleNormal="85" workbookViewId="0">
      <pane xSplit="1" topLeftCell="B1" activePane="topRight" state="frozen"/>
      <selection activeCell="H24" sqref="H24"/>
      <selection pane="topRight" activeCell="H24" sqref="H24"/>
    </sheetView>
  </sheetViews>
  <sheetFormatPr defaultColWidth="22.25" defaultRowHeight="12.75" x14ac:dyDescent="0.2"/>
  <cols>
    <col min="1" max="1" width="15.25" style="6" bestFit="1" customWidth="1"/>
    <col min="2" max="2" width="6.125" style="6" bestFit="1" customWidth="1"/>
    <col min="3" max="5" width="9.125" style="6" customWidth="1"/>
    <col min="6" max="6" width="6.375" style="6" customWidth="1"/>
    <col min="7" max="8" width="7.625" style="6" customWidth="1"/>
    <col min="9" max="9" width="3.5" style="6" bestFit="1" customWidth="1"/>
    <col min="10" max="16384" width="22.25" style="6"/>
  </cols>
  <sheetData>
    <row r="1" spans="1:9" s="2" customFormat="1" ht="13.5" thickBot="1" x14ac:dyDescent="0.25">
      <c r="A1" s="1" t="str">
        <f>'Fig. 3S1E_Raw'!A1</f>
        <v>GB1+GB2</v>
      </c>
    </row>
    <row r="2" spans="1:9" s="2" customFormat="1" ht="14.25" thickTop="1" thickBot="1" x14ac:dyDescent="0.25">
      <c r="A2" s="3"/>
      <c r="B2" s="4"/>
      <c r="C2" s="7">
        <f>'Fig. 3S1E_Raw'!C2</f>
        <v>20180831</v>
      </c>
      <c r="D2" s="7">
        <f>'Fig. 3S1E_Raw'!D2</f>
        <v>20180902</v>
      </c>
      <c r="E2" s="7">
        <f>'Fig. 3S1E_Raw'!E2</f>
        <v>20180904</v>
      </c>
      <c r="G2" s="9" t="s">
        <v>0</v>
      </c>
      <c r="H2" s="9" t="s">
        <v>1</v>
      </c>
      <c r="I2" s="9" t="s">
        <v>2</v>
      </c>
    </row>
    <row r="3" spans="1:9" s="2" customFormat="1" ht="14.25" thickTop="1" thickBot="1" x14ac:dyDescent="0.25">
      <c r="A3" s="10" t="s">
        <v>3</v>
      </c>
      <c r="B3" s="11" t="s">
        <v>61</v>
      </c>
      <c r="C3" s="13"/>
      <c r="D3" s="13"/>
      <c r="E3" s="12"/>
    </row>
    <row r="4" spans="1:9" s="2" customFormat="1" ht="14.25" thickTop="1" thickBot="1" x14ac:dyDescent="0.25">
      <c r="A4" s="15" t="str">
        <f>'Fig. 3S1E_Raw'!A4</f>
        <v>Basal</v>
      </c>
      <c r="B4" s="16"/>
      <c r="C4" s="18">
        <f>100*('Fig. 3S1E_Raw'!C4-'Fig. 3S1E_Raw'!C$4)/('Fig. 3S1E_Raw'!C$10-'Fig. 3S1E_Raw'!C$4)</f>
        <v>0</v>
      </c>
      <c r="D4" s="18">
        <f>100*('Fig. 3S1E_Raw'!D4-'Fig. 3S1E_Raw'!D$4)/('Fig. 3S1E_Raw'!D$10-'Fig. 3S1E_Raw'!D$4)</f>
        <v>0</v>
      </c>
      <c r="E4" s="18">
        <f>100*('Fig. 3S1E_Raw'!E4-'Fig. 3S1E_Raw'!E$4)/('Fig. 3S1E_Raw'!E$10-'Fig. 3S1E_Raw'!E$4)</f>
        <v>0</v>
      </c>
      <c r="G4" s="5">
        <f t="shared" ref="G4:G11" si="0">AVERAGE(C4:E4)</f>
        <v>0</v>
      </c>
      <c r="H4" s="5">
        <f t="shared" ref="H4:H11" si="1">STDEVA(C4:E4)/SQRT(COUNT(C4:E4))</f>
        <v>0</v>
      </c>
      <c r="I4" s="5">
        <f t="shared" ref="I4:I11" si="2">COUNT(C4:E4)</f>
        <v>3</v>
      </c>
    </row>
    <row r="5" spans="1:9" s="2" customFormat="1" ht="14.25" thickTop="1" thickBot="1" x14ac:dyDescent="0.25">
      <c r="A5" s="15">
        <f>'Fig. 3S1E_Raw'!A5</f>
        <v>1E-8</v>
      </c>
      <c r="B5" s="16">
        <f t="shared" ref="B5:B11" si="3">LOG(A5)</f>
        <v>-8</v>
      </c>
      <c r="C5" s="18">
        <f>100*('Fig. 3S1E_Raw'!C5-'Fig. 3S1E_Raw'!C$4)/('Fig. 3S1E_Raw'!C$10-'Fig. 3S1E_Raw'!C$4)</f>
        <v>45.322720434330591</v>
      </c>
      <c r="D5" s="18">
        <f>100*('Fig. 3S1E_Raw'!D5-'Fig. 3S1E_Raw'!D$4)/('Fig. 3S1E_Raw'!D$10-'Fig. 3S1E_Raw'!D$4)</f>
        <v>31.8469106750746</v>
      </c>
      <c r="E5" s="18">
        <f>100*('Fig. 3S1E_Raw'!E5-'Fig. 3S1E_Raw'!E$4)/('Fig. 3S1E_Raw'!E$10-'Fig. 3S1E_Raw'!E$4)</f>
        <v>28.977061100890651</v>
      </c>
      <c r="G5" s="5">
        <f t="shared" si="0"/>
        <v>35.38223073676528</v>
      </c>
      <c r="H5" s="5">
        <f t="shared" si="1"/>
        <v>5.0388163529133951</v>
      </c>
      <c r="I5" s="5">
        <f t="shared" si="2"/>
        <v>3</v>
      </c>
    </row>
    <row r="6" spans="1:9" s="2" customFormat="1" ht="14.25" thickTop="1" thickBot="1" x14ac:dyDescent="0.25">
      <c r="A6" s="15">
        <f>'Fig. 3S1E_Raw'!A6</f>
        <v>9.9999999999999995E-8</v>
      </c>
      <c r="B6" s="16">
        <f t="shared" si="3"/>
        <v>-7</v>
      </c>
      <c r="C6" s="18">
        <f>100*('Fig. 3S1E_Raw'!C6-'Fig. 3S1E_Raw'!C$4)/('Fig. 3S1E_Raw'!C$10-'Fig. 3S1E_Raw'!C$4)</f>
        <v>88.333642089656024</v>
      </c>
      <c r="D6" s="18">
        <f>100*('Fig. 3S1E_Raw'!D6-'Fig. 3S1E_Raw'!D$4)/('Fig. 3S1E_Raw'!D$10-'Fig. 3S1E_Raw'!D$4)</f>
        <v>74.199191694800135</v>
      </c>
      <c r="E6" s="18">
        <f>100*('Fig. 3S1E_Raw'!E6-'Fig. 3S1E_Raw'!E$4)/('Fig. 3S1E_Raw'!E$10-'Fig. 3S1E_Raw'!E$4)</f>
        <v>70.771720081572298</v>
      </c>
      <c r="G6" s="5">
        <f t="shared" si="0"/>
        <v>77.768184622009485</v>
      </c>
      <c r="H6" s="5">
        <f t="shared" si="1"/>
        <v>5.3745870861662999</v>
      </c>
      <c r="I6" s="5">
        <f t="shared" si="2"/>
        <v>3</v>
      </c>
    </row>
    <row r="7" spans="1:9" s="2" customFormat="1" ht="14.25" thickTop="1" thickBot="1" x14ac:dyDescent="0.25">
      <c r="A7" s="15">
        <f>'Fig. 3S1E_Raw'!A7</f>
        <v>9.9999999999999995E-7</v>
      </c>
      <c r="B7" s="16">
        <f t="shared" si="3"/>
        <v>-6</v>
      </c>
      <c r="C7" s="18">
        <f>100*('Fig. 3S1E_Raw'!C7-'Fig. 3S1E_Raw'!C$4)/('Fig. 3S1E_Raw'!C$10-'Fig. 3S1E_Raw'!C$4)</f>
        <v>99.703604169963484</v>
      </c>
      <c r="D7" s="18">
        <f>100*('Fig. 3S1E_Raw'!D7-'Fig. 3S1E_Raw'!D$4)/('Fig. 3S1E_Raw'!D$10-'Fig. 3S1E_Raw'!D$4)</f>
        <v>91.043863859911013</v>
      </c>
      <c r="E7" s="18">
        <f>100*('Fig. 3S1E_Raw'!E7-'Fig. 3S1E_Raw'!E$4)/('Fig. 3S1E_Raw'!E$10-'Fig. 3S1E_Raw'!E$4)</f>
        <v>92.868651921902298</v>
      </c>
      <c r="G7" s="5">
        <f t="shared" si="0"/>
        <v>94.53870665059226</v>
      </c>
      <c r="H7" s="5">
        <f t="shared" si="1"/>
        <v>2.6356269119510385</v>
      </c>
      <c r="I7" s="5">
        <f t="shared" si="2"/>
        <v>3</v>
      </c>
    </row>
    <row r="8" spans="1:9" s="2" customFormat="1" ht="14.25" thickTop="1" thickBot="1" x14ac:dyDescent="0.25">
      <c r="A8" s="15">
        <f>'Fig. 3S1E_Raw'!A8</f>
        <v>1.0000000000000001E-5</v>
      </c>
      <c r="B8" s="16">
        <f t="shared" si="3"/>
        <v>-5</v>
      </c>
      <c r="C8" s="18">
        <f>100*('Fig. 3S1E_Raw'!C8-'Fig. 3S1E_Raw'!C$4)/('Fig. 3S1E_Raw'!C$10-'Fig. 3S1E_Raw'!C$4)</f>
        <v>102.492416549908</v>
      </c>
      <c r="D8" s="18">
        <f>100*('Fig. 3S1E_Raw'!D8-'Fig. 3S1E_Raw'!D$4)/('Fig. 3S1E_Raw'!D$10-'Fig. 3S1E_Raw'!D$4)</f>
        <v>95.307489898130541</v>
      </c>
      <c r="E8" s="18">
        <f>100*('Fig. 3S1E_Raw'!E8-'Fig. 3S1E_Raw'!E$4)/('Fig. 3S1E_Raw'!E$10-'Fig. 3S1E_Raw'!E$4)</f>
        <v>93.66253086401349</v>
      </c>
      <c r="G8" s="5">
        <f t="shared" si="0"/>
        <v>97.154145770684011</v>
      </c>
      <c r="H8" s="5">
        <f t="shared" si="1"/>
        <v>2.7110467683300454</v>
      </c>
      <c r="I8" s="5">
        <f t="shared" si="2"/>
        <v>3</v>
      </c>
    </row>
    <row r="9" spans="1:9" s="2" customFormat="1" ht="14.25" thickTop="1" thickBot="1" x14ac:dyDescent="0.25">
      <c r="A9" s="15">
        <f>'Fig. 3S1E_Raw'!A9</f>
        <v>1E-4</v>
      </c>
      <c r="B9" s="16">
        <f t="shared" si="3"/>
        <v>-4</v>
      </c>
      <c r="C9" s="18">
        <f>100*('Fig. 3S1E_Raw'!C9-'Fig. 3S1E_Raw'!C$4)/('Fig. 3S1E_Raw'!C$10-'Fig. 3S1E_Raw'!C$4)</f>
        <v>101.81552865198537</v>
      </c>
      <c r="D9" s="18">
        <f>100*('Fig. 3S1E_Raw'!D9-'Fig. 3S1E_Raw'!D$4)/('Fig. 3S1E_Raw'!D$10-'Fig. 3S1E_Raw'!D$4)</f>
        <v>99.017517494598408</v>
      </c>
      <c r="E9" s="18">
        <f>100*('Fig. 3S1E_Raw'!E9-'Fig. 3S1E_Raw'!E$4)/('Fig. 3S1E_Raw'!E$10-'Fig. 3S1E_Raw'!E$4)</f>
        <v>98.333070046870972</v>
      </c>
      <c r="G9" s="5">
        <f t="shared" si="0"/>
        <v>99.722038731151585</v>
      </c>
      <c r="H9" s="5">
        <f t="shared" si="1"/>
        <v>1.0652295705073236</v>
      </c>
      <c r="I9" s="5">
        <f t="shared" si="2"/>
        <v>3</v>
      </c>
    </row>
    <row r="10" spans="1:9" s="2" customFormat="1" ht="14.25" thickTop="1" thickBot="1" x14ac:dyDescent="0.25">
      <c r="A10" s="15">
        <f>'Fig. 3S1E_Raw'!A10</f>
        <v>1E-3</v>
      </c>
      <c r="B10" s="16">
        <f t="shared" si="3"/>
        <v>-3</v>
      </c>
      <c r="C10" s="18">
        <f>100*('Fig. 3S1E_Raw'!C10-'Fig. 3S1E_Raw'!C$4)/('Fig. 3S1E_Raw'!C$10-'Fig. 3S1E_Raw'!C$4)</f>
        <v>100.00000000000001</v>
      </c>
      <c r="D10" s="18">
        <f>100*('Fig. 3S1E_Raw'!D10-'Fig. 3S1E_Raw'!D$4)/('Fig. 3S1E_Raw'!D$10-'Fig. 3S1E_Raw'!D$4)</f>
        <v>99.999999999999986</v>
      </c>
      <c r="E10" s="18">
        <f>100*('Fig. 3S1E_Raw'!E10-'Fig. 3S1E_Raw'!E$4)/('Fig. 3S1E_Raw'!E$10-'Fig. 3S1E_Raw'!E$4)</f>
        <v>100</v>
      </c>
      <c r="G10" s="5">
        <f t="shared" si="0"/>
        <v>100</v>
      </c>
      <c r="H10" s="5">
        <f t="shared" si="1"/>
        <v>8.2046407952365405E-15</v>
      </c>
      <c r="I10" s="5">
        <f t="shared" si="2"/>
        <v>3</v>
      </c>
    </row>
    <row r="11" spans="1:9" s="2" customFormat="1" ht="14.25" thickTop="1" thickBot="1" x14ac:dyDescent="0.25">
      <c r="A11" s="15">
        <f>'Fig. 3S1E_Raw'!A11</f>
        <v>1.0000000000000001E-9</v>
      </c>
      <c r="B11" s="16">
        <f t="shared" si="3"/>
        <v>-9</v>
      </c>
      <c r="C11" s="18">
        <f>100*('Fig. 3S1E_Raw'!C11-'Fig. 3S1E_Raw'!C$4)/('Fig. 3S1E_Raw'!C$10-'Fig. 3S1E_Raw'!C$4)</f>
        <v>2.6166696492787191</v>
      </c>
      <c r="D11" s="18">
        <f>100*('Fig. 3S1E_Raw'!D11-'Fig. 3S1E_Raw'!D$4)/('Fig. 3S1E_Raw'!D$10-'Fig. 3S1E_Raw'!D$4)</f>
        <v>9.7899599238992201E-3</v>
      </c>
      <c r="E11" s="18">
        <f>100*('Fig. 3S1E_Raw'!E11-'Fig. 3S1E_Raw'!E$4)/('Fig. 3S1E_Raw'!E$10-'Fig. 3S1E_Raw'!E$4)</f>
        <v>2.0684372672588136</v>
      </c>
      <c r="G11" s="5">
        <f t="shared" si="0"/>
        <v>1.5649656254871438</v>
      </c>
      <c r="H11" s="5">
        <f t="shared" si="1"/>
        <v>0.79352970942993428</v>
      </c>
      <c r="I11" s="5">
        <f t="shared" si="2"/>
        <v>3</v>
      </c>
    </row>
    <row r="12" spans="1:9" ht="13.5" thickTop="1" x14ac:dyDescent="0.2"/>
    <row r="13" spans="1:9" s="2" customFormat="1" ht="13.5" thickBot="1" x14ac:dyDescent="0.25">
      <c r="A13" s="1" t="str">
        <f>'Fig. 3S1E_Raw'!A13</f>
        <v>GB1-DCRC+GB2</v>
      </c>
    </row>
    <row r="14" spans="1:9" s="2" customFormat="1" ht="14.25" thickTop="1" thickBot="1" x14ac:dyDescent="0.25">
      <c r="A14" s="3"/>
      <c r="B14" s="4"/>
      <c r="C14" s="7">
        <f>'Fig. 3S1E_Raw'!C14</f>
        <v>20180831</v>
      </c>
      <c r="D14" s="7">
        <f>'Fig. 3S1E_Raw'!D14</f>
        <v>20180902</v>
      </c>
      <c r="E14" s="7">
        <f>'Fig. 3S1E_Raw'!E14</f>
        <v>20180904</v>
      </c>
      <c r="G14" s="9" t="s">
        <v>0</v>
      </c>
      <c r="H14" s="9" t="s">
        <v>1</v>
      </c>
      <c r="I14" s="9" t="s">
        <v>48</v>
      </c>
    </row>
    <row r="15" spans="1:9" s="2" customFormat="1" ht="14.25" thickTop="1" thickBot="1" x14ac:dyDescent="0.25">
      <c r="A15" s="10" t="s">
        <v>3</v>
      </c>
      <c r="B15" s="11" t="s">
        <v>8</v>
      </c>
      <c r="C15" s="13"/>
      <c r="D15" s="13"/>
      <c r="E15" s="12"/>
    </row>
    <row r="16" spans="1:9" s="2" customFormat="1" ht="14.25" thickTop="1" thickBot="1" x14ac:dyDescent="0.25">
      <c r="A16" s="15" t="str">
        <f>'Fig. 3S1E_Raw'!A16</f>
        <v>Basal</v>
      </c>
      <c r="B16" s="16"/>
      <c r="C16" s="18">
        <f>100*('Fig. 3S1E_Raw'!C16-'Fig. 3S1E_Raw'!C$4)/('Fig. 3S1E_Raw'!C$10-'Fig. 3S1E_Raw'!C$4)</f>
        <v>0.11765215208539598</v>
      </c>
      <c r="D16" s="18">
        <f>100*('Fig. 3S1E_Raw'!D16-'Fig. 3S1E_Raw'!D$4)/('Fig. 3S1E_Raw'!D$10-'Fig. 3S1E_Raw'!D$4)</f>
        <v>0.67225985713467817</v>
      </c>
      <c r="E16" s="18">
        <f>100*('Fig. 3S1E_Raw'!E16-'Fig. 3S1E_Raw'!E$4)/('Fig. 3S1E_Raw'!E$10-'Fig. 3S1E_Raw'!E$4)</f>
        <v>0.32073599502405353</v>
      </c>
      <c r="G16" s="5">
        <f t="shared" ref="G16:G23" si="4">AVERAGE(C16:E16)</f>
        <v>0.37021600141470928</v>
      </c>
      <c r="H16" s="5">
        <f t="shared" ref="H16:H23" si="5">STDEVA(C16:E16)/SQRT(COUNT(C16:E16))</f>
        <v>0.16200167684247632</v>
      </c>
      <c r="I16" s="5">
        <f t="shared" ref="I16:I23" si="6">COUNT(C16:E16)</f>
        <v>3</v>
      </c>
    </row>
    <row r="17" spans="1:9" s="2" customFormat="1" ht="14.25" thickTop="1" thickBot="1" x14ac:dyDescent="0.25">
      <c r="A17" s="15">
        <f>'Fig. 3S1E_Raw'!A17</f>
        <v>1E-8</v>
      </c>
      <c r="B17" s="16">
        <f t="shared" ref="B17:B23" si="7">LOG(A17)</f>
        <v>-8</v>
      </c>
      <c r="C17" s="18">
        <f>100*('Fig. 3S1E_Raw'!C17-'Fig. 3S1E_Raw'!C$4)/('Fig. 3S1E_Raw'!C$10-'Fig. 3S1E_Raw'!C$4)</f>
        <v>31.124675476016407</v>
      </c>
      <c r="D17" s="18">
        <f>100*('Fig. 3S1E_Raw'!D17-'Fig. 3S1E_Raw'!D$4)/('Fig. 3S1E_Raw'!D$10-'Fig. 3S1E_Raw'!D$4)</f>
        <v>48.234138714596362</v>
      </c>
      <c r="E17" s="18">
        <f>100*('Fig. 3S1E_Raw'!E17-'Fig. 3S1E_Raw'!E$4)/('Fig. 3S1E_Raw'!E$10-'Fig. 3S1E_Raw'!E$4)</f>
        <v>25.995069301015445</v>
      </c>
      <c r="G17" s="5">
        <f t="shared" si="4"/>
        <v>35.117961163876075</v>
      </c>
      <c r="H17" s="5">
        <f t="shared" si="5"/>
        <v>6.7231887284275489</v>
      </c>
      <c r="I17" s="5">
        <f t="shared" si="6"/>
        <v>3</v>
      </c>
    </row>
    <row r="18" spans="1:9" s="2" customFormat="1" ht="14.25" thickTop="1" thickBot="1" x14ac:dyDescent="0.25">
      <c r="A18" s="15">
        <f>'Fig. 3S1E_Raw'!A18</f>
        <v>9.9999999999999995E-8</v>
      </c>
      <c r="B18" s="16">
        <f t="shared" si="7"/>
        <v>-7</v>
      </c>
      <c r="C18" s="18">
        <f>100*('Fig. 3S1E_Raw'!C18-'Fig. 3S1E_Raw'!C$4)/('Fig. 3S1E_Raw'!C$10-'Fig. 3S1E_Raw'!C$4)</f>
        <v>79.664432120714991</v>
      </c>
      <c r="D18" s="18">
        <f>100*('Fig. 3S1E_Raw'!D18-'Fig. 3S1E_Raw'!D$4)/('Fig. 3S1E_Raw'!D$10-'Fig. 3S1E_Raw'!D$4)</f>
        <v>94.309076111584218</v>
      </c>
      <c r="E18" s="18">
        <f>100*('Fig. 3S1E_Raw'!E18-'Fig. 3S1E_Raw'!E$4)/('Fig. 3S1E_Raw'!E$10-'Fig. 3S1E_Raw'!E$4)</f>
        <v>68.488657559810321</v>
      </c>
      <c r="G18" s="5">
        <f t="shared" si="4"/>
        <v>80.820721930703172</v>
      </c>
      <c r="H18" s="5">
        <f t="shared" si="5"/>
        <v>7.4761009922889414</v>
      </c>
      <c r="I18" s="5">
        <f t="shared" si="6"/>
        <v>3</v>
      </c>
    </row>
    <row r="19" spans="1:9" s="2" customFormat="1" ht="14.25" thickTop="1" thickBot="1" x14ac:dyDescent="0.25">
      <c r="A19" s="15">
        <f>'Fig. 3S1E_Raw'!A19</f>
        <v>9.9999999999999995E-7</v>
      </c>
      <c r="B19" s="16">
        <f t="shared" si="7"/>
        <v>-6</v>
      </c>
      <c r="C19" s="18">
        <f>100*('Fig. 3S1E_Raw'!C19-'Fig. 3S1E_Raw'!C$4)/('Fig. 3S1E_Raw'!C$10-'Fig. 3S1E_Raw'!C$4)</f>
        <v>96.211495682924493</v>
      </c>
      <c r="D19" s="18">
        <f>100*('Fig. 3S1E_Raw'!D19-'Fig. 3S1E_Raw'!D$4)/('Fig. 3S1E_Raw'!D$10-'Fig. 3S1E_Raw'!D$4)</f>
        <v>123.82349661230667</v>
      </c>
      <c r="E19" s="18">
        <f>100*('Fig. 3S1E_Raw'!E19-'Fig. 3S1E_Raw'!E$4)/('Fig. 3S1E_Raw'!E$10-'Fig. 3S1E_Raw'!E$4)</f>
        <v>91.846583487573938</v>
      </c>
      <c r="G19" s="5">
        <f t="shared" si="4"/>
        <v>103.96052526093503</v>
      </c>
      <c r="H19" s="5">
        <f t="shared" si="5"/>
        <v>10.011099470043876</v>
      </c>
      <c r="I19" s="5">
        <f t="shared" si="6"/>
        <v>3</v>
      </c>
    </row>
    <row r="20" spans="1:9" s="2" customFormat="1" ht="14.25" thickTop="1" thickBot="1" x14ac:dyDescent="0.25">
      <c r="A20" s="15">
        <f>'Fig. 3S1E_Raw'!A20</f>
        <v>1.0000000000000001E-5</v>
      </c>
      <c r="B20" s="16">
        <f t="shared" si="7"/>
        <v>-5</v>
      </c>
      <c r="C20" s="18">
        <f>100*('Fig. 3S1E_Raw'!C20-'Fig. 3S1E_Raw'!C$4)/('Fig. 3S1E_Raw'!C$10-'Fig. 3S1E_Raw'!C$4)</f>
        <v>112.47193868098694</v>
      </c>
      <c r="D20" s="18">
        <f>100*('Fig. 3S1E_Raw'!D20-'Fig. 3S1E_Raw'!D$4)/('Fig. 3S1E_Raw'!D$10-'Fig. 3S1E_Raw'!D$4)</f>
        <v>133.15211571961228</v>
      </c>
      <c r="E20" s="18">
        <f>100*('Fig. 3S1E_Raw'!E20-'Fig. 3S1E_Raw'!E$4)/('Fig. 3S1E_Raw'!E$10-'Fig. 3S1E_Raw'!E$4)</f>
        <v>106.42280982884236</v>
      </c>
      <c r="G20" s="5">
        <f t="shared" si="4"/>
        <v>117.34895474314719</v>
      </c>
      <c r="H20" s="5">
        <f t="shared" si="5"/>
        <v>8.0922372803305311</v>
      </c>
      <c r="I20" s="5">
        <f t="shared" si="6"/>
        <v>3</v>
      </c>
    </row>
    <row r="21" spans="1:9" s="2" customFormat="1" ht="14.25" thickTop="1" thickBot="1" x14ac:dyDescent="0.25">
      <c r="A21" s="15">
        <f>'Fig. 3S1E_Raw'!A21</f>
        <v>1E-4</v>
      </c>
      <c r="B21" s="16">
        <f t="shared" si="7"/>
        <v>-4</v>
      </c>
      <c r="C21" s="18">
        <f>100*('Fig. 3S1E_Raw'!C21-'Fig. 3S1E_Raw'!C$4)/('Fig. 3S1E_Raw'!C$10-'Fig. 3S1E_Raw'!C$4)</f>
        <v>100.4379524649907</v>
      </c>
      <c r="D21" s="18">
        <f>100*('Fig. 3S1E_Raw'!D21-'Fig. 3S1E_Raw'!D$4)/('Fig. 3S1E_Raw'!D$10-'Fig. 3S1E_Raw'!D$4)</f>
        <v>130.38559723339642</v>
      </c>
      <c r="E21" s="18">
        <f>100*('Fig. 3S1E_Raw'!E21-'Fig. 3S1E_Raw'!E$4)/('Fig. 3S1E_Raw'!E$10-'Fig. 3S1E_Raw'!E$4)</f>
        <v>110.80685423695903</v>
      </c>
      <c r="G21" s="5">
        <f t="shared" si="4"/>
        <v>113.87680131178206</v>
      </c>
      <c r="H21" s="5">
        <f t="shared" si="5"/>
        <v>8.7803528417201715</v>
      </c>
      <c r="I21" s="5">
        <f t="shared" si="6"/>
        <v>3</v>
      </c>
    </row>
    <row r="22" spans="1:9" s="2" customFormat="1" ht="14.25" thickTop="1" thickBot="1" x14ac:dyDescent="0.25">
      <c r="A22" s="15">
        <f>'Fig. 3S1E_Raw'!A22</f>
        <v>1E-3</v>
      </c>
      <c r="B22" s="16">
        <f t="shared" si="7"/>
        <v>-3</v>
      </c>
      <c r="C22" s="18">
        <f>100*('Fig. 3S1E_Raw'!C22-'Fig. 3S1E_Raw'!C$4)/('Fig. 3S1E_Raw'!C$10-'Fig. 3S1E_Raw'!C$4)</f>
        <v>108.15339866587358</v>
      </c>
      <c r="D22" s="18">
        <f>100*('Fig. 3S1E_Raw'!D22-'Fig. 3S1E_Raw'!D$4)/('Fig. 3S1E_Raw'!D$10-'Fig. 3S1E_Raw'!D$4)</f>
        <v>136.79180670577318</v>
      </c>
      <c r="E22" s="18">
        <f>100*('Fig. 3S1E_Raw'!E22-'Fig. 3S1E_Raw'!E$4)/('Fig. 3S1E_Raw'!E$10-'Fig. 3S1E_Raw'!E$4)</f>
        <v>120.12137047733562</v>
      </c>
      <c r="G22" s="5">
        <f t="shared" si="4"/>
        <v>121.68885861632747</v>
      </c>
      <c r="H22" s="5">
        <f t="shared" si="5"/>
        <v>8.3042633240273371</v>
      </c>
      <c r="I22" s="5">
        <f t="shared" si="6"/>
        <v>3</v>
      </c>
    </row>
    <row r="23" spans="1:9" s="2" customFormat="1" ht="14.25" thickTop="1" thickBot="1" x14ac:dyDescent="0.25">
      <c r="A23" s="15">
        <f>'Fig. 3S1E_Raw'!A23</f>
        <v>1.0000000000000001E-9</v>
      </c>
      <c r="B23" s="16">
        <f t="shared" si="7"/>
        <v>-9</v>
      </c>
      <c r="C23" s="18">
        <f>100*('Fig. 3S1E_Raw'!C23-'Fig. 3S1E_Raw'!C$4)/('Fig. 3S1E_Raw'!C$10-'Fig. 3S1E_Raw'!C$4)</f>
        <v>2.9035178449989028</v>
      </c>
      <c r="D23" s="18">
        <f>100*('Fig. 3S1E_Raw'!D23-'Fig. 3S1E_Raw'!D$4)/('Fig. 3S1E_Raw'!D$10-'Fig. 3S1E_Raw'!D$4)</f>
        <v>4.0783333952248162</v>
      </c>
      <c r="E23" s="18">
        <f>100*('Fig. 3S1E_Raw'!E23-'Fig. 3S1E_Raw'!E$4)/('Fig. 3S1E_Raw'!E$10-'Fig. 3S1E_Raw'!E$4)</f>
        <v>4.7259735296295</v>
      </c>
      <c r="G23" s="5">
        <f t="shared" si="4"/>
        <v>3.9026082566177394</v>
      </c>
      <c r="H23" s="5">
        <f t="shared" si="5"/>
        <v>0.53338406233671642</v>
      </c>
      <c r="I23" s="5">
        <f t="shared" si="6"/>
        <v>3</v>
      </c>
    </row>
    <row r="24" spans="1:9" ht="13.5" thickTop="1" x14ac:dyDescent="0.2"/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85" zoomScaleNormal="85" workbookViewId="0">
      <pane xSplit="1" topLeftCell="B1" activePane="topRight" state="frozen"/>
      <selection activeCell="H24" sqref="H24"/>
      <selection pane="topRight" activeCell="H24" sqref="H24"/>
    </sheetView>
  </sheetViews>
  <sheetFormatPr defaultColWidth="22.25" defaultRowHeight="12.75" x14ac:dyDescent="0.2"/>
  <cols>
    <col min="1" max="1" width="15.25" style="6" bestFit="1" customWidth="1"/>
    <col min="2" max="2" width="6.125" style="6" bestFit="1" customWidth="1"/>
    <col min="3" max="5" width="9.125" style="6" customWidth="1"/>
    <col min="6" max="6" width="6.375" style="6" customWidth="1"/>
    <col min="7" max="16384" width="22.25" style="6"/>
  </cols>
  <sheetData>
    <row r="1" spans="1:5" s="2" customFormat="1" ht="13.5" thickBot="1" x14ac:dyDescent="0.25">
      <c r="A1" s="1" t="s">
        <v>9</v>
      </c>
    </row>
    <row r="2" spans="1:5" s="2" customFormat="1" ht="14.25" thickTop="1" thickBot="1" x14ac:dyDescent="0.25">
      <c r="A2" s="3"/>
      <c r="B2" s="4"/>
      <c r="C2" s="8">
        <v>20180831</v>
      </c>
      <c r="D2" s="8">
        <v>20180902</v>
      </c>
      <c r="E2" s="7">
        <v>20180904</v>
      </c>
    </row>
    <row r="3" spans="1:5" s="2" customFormat="1" ht="13.5" thickTop="1" x14ac:dyDescent="0.2">
      <c r="A3" s="10" t="s">
        <v>3</v>
      </c>
      <c r="B3" s="11" t="s">
        <v>8</v>
      </c>
      <c r="C3" s="14"/>
      <c r="D3" s="14"/>
      <c r="E3" s="12"/>
    </row>
    <row r="4" spans="1:5" s="2" customFormat="1" x14ac:dyDescent="0.2">
      <c r="A4" s="15" t="s">
        <v>60</v>
      </c>
      <c r="B4" s="16"/>
      <c r="C4" s="18">
        <v>0.19871800000000001</v>
      </c>
      <c r="D4" s="18">
        <v>0.39235933333333201</v>
      </c>
      <c r="E4" s="17">
        <v>0.47015400000000301</v>
      </c>
    </row>
    <row r="5" spans="1:5" s="2" customFormat="1" x14ac:dyDescent="0.2">
      <c r="A5" s="15">
        <v>2.9999999999999999E-7</v>
      </c>
      <c r="B5" s="16">
        <f t="shared" ref="B5:B11" si="0">LOG(A5)</f>
        <v>-6.5228787452803374</v>
      </c>
      <c r="C5" s="18">
        <v>0.51969233333333398</v>
      </c>
      <c r="D5" s="18">
        <v>0.88192333333333295</v>
      </c>
      <c r="E5" s="17">
        <v>0.80748733333333311</v>
      </c>
    </row>
    <row r="6" spans="1:5" s="2" customFormat="1" x14ac:dyDescent="0.2">
      <c r="A6" s="15">
        <v>9.9999999999999995E-7</v>
      </c>
      <c r="B6" s="16">
        <f t="shared" si="0"/>
        <v>-6</v>
      </c>
      <c r="C6" s="18">
        <v>0.65420533333332997</v>
      </c>
      <c r="D6" s="18">
        <v>0.64958966666666862</v>
      </c>
      <c r="E6" s="17">
        <v>0.58782066666666499</v>
      </c>
    </row>
    <row r="7" spans="1:5" s="2" customFormat="1" x14ac:dyDescent="0.2">
      <c r="A7" s="15">
        <v>3.0000000000000001E-6</v>
      </c>
      <c r="B7" s="16">
        <f t="shared" si="0"/>
        <v>-5.5228787452803374</v>
      </c>
      <c r="C7" s="18">
        <v>1.0477950000000007</v>
      </c>
      <c r="D7" s="18">
        <v>1.1191540000000042</v>
      </c>
      <c r="E7" s="17">
        <v>0.48376899999999995</v>
      </c>
    </row>
    <row r="8" spans="1:5" s="2" customFormat="1" x14ac:dyDescent="0.2">
      <c r="A8" s="15">
        <v>1.0000000000000001E-5</v>
      </c>
      <c r="B8" s="16">
        <f t="shared" si="0"/>
        <v>-5</v>
      </c>
      <c r="C8" s="18">
        <v>11.103845999999997</v>
      </c>
      <c r="D8" s="18">
        <v>9.2323850000000007</v>
      </c>
      <c r="E8" s="17">
        <v>9.1989999999999981</v>
      </c>
    </row>
    <row r="9" spans="1:5" s="2" customFormat="1" x14ac:dyDescent="0.2">
      <c r="A9" s="15">
        <v>3.0000000000000001E-5</v>
      </c>
      <c r="B9" s="16">
        <f t="shared" si="0"/>
        <v>-4.5228787452803374</v>
      </c>
      <c r="C9" s="18">
        <v>22.628923500000003</v>
      </c>
      <c r="D9" s="18">
        <v>21.639191999999998</v>
      </c>
      <c r="E9" s="17">
        <v>24.447179333333327</v>
      </c>
    </row>
    <row r="10" spans="1:5" s="2" customFormat="1" x14ac:dyDescent="0.2">
      <c r="A10" s="15">
        <v>1E-4</v>
      </c>
      <c r="B10" s="16">
        <f t="shared" si="0"/>
        <v>-4</v>
      </c>
      <c r="C10" s="18">
        <v>28.97041033333333</v>
      </c>
      <c r="D10" s="18">
        <v>25.744743666666665</v>
      </c>
      <c r="E10" s="17">
        <v>28.861653999999998</v>
      </c>
    </row>
    <row r="11" spans="1:5" s="2" customFormat="1" x14ac:dyDescent="0.2">
      <c r="A11" s="15">
        <v>9.9999999999999995E-8</v>
      </c>
      <c r="B11" s="16">
        <f t="shared" si="0"/>
        <v>-7</v>
      </c>
      <c r="C11" s="18">
        <v>0.83479466666666724</v>
      </c>
      <c r="D11" s="18">
        <v>1.3726153333333333</v>
      </c>
      <c r="E11" s="17">
        <v>0.5052566666666678</v>
      </c>
    </row>
    <row r="13" spans="1:5" s="2" customFormat="1" ht="13.5" thickBot="1" x14ac:dyDescent="0.25">
      <c r="A13" s="1" t="s">
        <v>42</v>
      </c>
    </row>
    <row r="14" spans="1:5" s="2" customFormat="1" ht="14.25" thickTop="1" thickBot="1" x14ac:dyDescent="0.25">
      <c r="A14" s="3"/>
      <c r="B14" s="4"/>
      <c r="C14" s="8">
        <v>20180831</v>
      </c>
      <c r="D14" s="8">
        <v>20180902</v>
      </c>
      <c r="E14" s="7">
        <v>20180904</v>
      </c>
    </row>
    <row r="15" spans="1:5" s="2" customFormat="1" ht="13.5" thickTop="1" x14ac:dyDescent="0.2">
      <c r="A15" s="10" t="s">
        <v>3</v>
      </c>
      <c r="B15" s="11" t="s">
        <v>8</v>
      </c>
      <c r="C15" s="14"/>
      <c r="D15" s="14"/>
      <c r="E15" s="12"/>
    </row>
    <row r="16" spans="1:5" s="2" customFormat="1" x14ac:dyDescent="0.2">
      <c r="A16" s="15" t="s">
        <v>60</v>
      </c>
      <c r="B16" s="16"/>
      <c r="C16" s="18">
        <v>0.37802566666666831</v>
      </c>
      <c r="D16" s="18">
        <v>0.41282000000000002</v>
      </c>
      <c r="E16" s="17">
        <v>0.48979466666666599</v>
      </c>
    </row>
    <row r="17" spans="1:5" s="2" customFormat="1" x14ac:dyDescent="0.2">
      <c r="A17" s="15">
        <v>2.9999999999999999E-7</v>
      </c>
      <c r="B17" s="16">
        <f t="shared" ref="B17:B23" si="1">LOG(A17)</f>
        <v>-6.5228787452803374</v>
      </c>
      <c r="C17" s="18">
        <v>1.9002819999999996</v>
      </c>
      <c r="D17" s="18">
        <v>0.83400000000000085</v>
      </c>
      <c r="E17" s="17">
        <v>0.50287166666666872</v>
      </c>
    </row>
    <row r="18" spans="1:5" s="2" customFormat="1" x14ac:dyDescent="0.2">
      <c r="A18" s="15">
        <v>9.9999999999999995E-7</v>
      </c>
      <c r="B18" s="16">
        <f t="shared" si="1"/>
        <v>-6</v>
      </c>
      <c r="C18" s="18">
        <v>1.7598206666666651</v>
      </c>
      <c r="D18" s="18">
        <v>0.88946133333333677</v>
      </c>
      <c r="E18" s="17">
        <v>0.92010266666666729</v>
      </c>
    </row>
    <row r="19" spans="1:5" s="2" customFormat="1" x14ac:dyDescent="0.2">
      <c r="A19" s="15">
        <v>3.0000000000000001E-6</v>
      </c>
      <c r="B19" s="16">
        <f t="shared" si="1"/>
        <v>-5.5228787452803374</v>
      </c>
      <c r="C19" s="18">
        <v>1.902000000000001</v>
      </c>
      <c r="D19" s="18">
        <v>2.3944873333333354</v>
      </c>
      <c r="E19" s="17">
        <v>1.6614103333333337</v>
      </c>
    </row>
    <row r="20" spans="1:5" s="2" customFormat="1" x14ac:dyDescent="0.2">
      <c r="A20" s="15">
        <v>1.0000000000000001E-5</v>
      </c>
      <c r="B20" s="16">
        <f t="shared" si="1"/>
        <v>-5</v>
      </c>
      <c r="C20" s="18">
        <v>12.832435666666663</v>
      </c>
      <c r="D20" s="18">
        <v>14.470461499999999</v>
      </c>
      <c r="E20" s="17">
        <v>11.291102333333335</v>
      </c>
    </row>
    <row r="21" spans="1:5" s="2" customFormat="1" x14ac:dyDescent="0.2">
      <c r="A21" s="15">
        <v>3.0000000000000001E-5</v>
      </c>
      <c r="B21" s="16">
        <f t="shared" si="1"/>
        <v>-4.5228787452803374</v>
      </c>
      <c r="C21" s="18">
        <v>22.628435666666665</v>
      </c>
      <c r="D21" s="18">
        <v>30.952692500000001</v>
      </c>
      <c r="E21" s="17">
        <v>25.599820666666663</v>
      </c>
    </row>
    <row r="22" spans="1:5" s="2" customFormat="1" x14ac:dyDescent="0.2">
      <c r="A22" s="15">
        <v>1E-4</v>
      </c>
      <c r="B22" s="16">
        <f t="shared" si="1"/>
        <v>-4</v>
      </c>
      <c r="C22" s="18">
        <v>32.247820666666676</v>
      </c>
      <c r="D22" s="18">
        <v>37.918769000000005</v>
      </c>
      <c r="E22" s="17">
        <v>33.410128000000007</v>
      </c>
    </row>
    <row r="23" spans="1:5" s="2" customFormat="1" x14ac:dyDescent="0.2">
      <c r="A23" s="15">
        <v>9.9999999999999995E-8</v>
      </c>
      <c r="B23" s="16">
        <f t="shared" si="1"/>
        <v>-7</v>
      </c>
      <c r="C23" s="18">
        <v>0.92838466666666619</v>
      </c>
      <c r="D23" s="18">
        <v>0.492204999999999</v>
      </c>
      <c r="E23" s="17">
        <v>0.52099966666666897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85" zoomScaleNormal="85" workbookViewId="0">
      <pane xSplit="1" topLeftCell="B1" activePane="topRight" state="frozen"/>
      <selection activeCell="H24" sqref="H24"/>
      <selection pane="topRight" activeCell="K15" sqref="K15"/>
    </sheetView>
  </sheetViews>
  <sheetFormatPr defaultColWidth="22.25" defaultRowHeight="12.75" x14ac:dyDescent="0.2"/>
  <cols>
    <col min="1" max="1" width="15.25" style="6" bestFit="1" customWidth="1"/>
    <col min="2" max="2" width="6.125" style="6" bestFit="1" customWidth="1"/>
    <col min="3" max="5" width="9.125" style="6" customWidth="1"/>
    <col min="6" max="6" width="6.375" style="6" customWidth="1"/>
    <col min="7" max="8" width="7.625" style="6" customWidth="1"/>
    <col min="9" max="9" width="3.5" style="6" bestFit="1" customWidth="1"/>
    <col min="10" max="16384" width="22.25" style="6"/>
  </cols>
  <sheetData>
    <row r="1" spans="1:9" s="2" customFormat="1" ht="13.5" thickBot="1" x14ac:dyDescent="0.25">
      <c r="A1" s="1" t="str">
        <f>'Fig. 3S1F_Raw'!A1</f>
        <v>GB1+GB2</v>
      </c>
    </row>
    <row r="2" spans="1:9" s="2" customFormat="1" ht="14.25" thickTop="1" thickBot="1" x14ac:dyDescent="0.25">
      <c r="A2" s="3"/>
      <c r="B2" s="4"/>
      <c r="C2" s="7">
        <f>'Fig. 3S1F_Raw'!C2</f>
        <v>20180831</v>
      </c>
      <c r="D2" s="7">
        <f>'Fig. 3S1F_Raw'!D2</f>
        <v>20180902</v>
      </c>
      <c r="E2" s="7">
        <f>'Fig. 3S1F_Raw'!E2</f>
        <v>20180904</v>
      </c>
      <c r="G2" s="9" t="s">
        <v>0</v>
      </c>
      <c r="H2" s="9" t="s">
        <v>1</v>
      </c>
      <c r="I2" s="9" t="s">
        <v>2</v>
      </c>
    </row>
    <row r="3" spans="1:9" s="2" customFormat="1" ht="14.25" thickTop="1" thickBot="1" x14ac:dyDescent="0.25">
      <c r="A3" s="10" t="s">
        <v>3</v>
      </c>
      <c r="B3" s="11" t="s">
        <v>8</v>
      </c>
      <c r="C3" s="13"/>
      <c r="D3" s="13"/>
      <c r="E3" s="12"/>
    </row>
    <row r="4" spans="1:9" s="2" customFormat="1" ht="14.25" thickTop="1" thickBot="1" x14ac:dyDescent="0.25">
      <c r="A4" s="15" t="str">
        <f>'Fig. 3S1F_Raw'!A4</f>
        <v>Basal</v>
      </c>
      <c r="B4" s="16"/>
      <c r="C4" s="18">
        <f>100*('Fig. 3S1F_Raw'!C4-'Fig. 3S1F_Raw'!C$4)/('Fig. 3S1F_Raw'!C$10-'Fig. 3S1F_Raw'!C$4)</f>
        <v>0</v>
      </c>
      <c r="D4" s="18">
        <f>100*('Fig. 3S1F_Raw'!D4-'Fig. 3S1F_Raw'!D$4)/('Fig. 3S1F_Raw'!D$10-'Fig. 3S1F_Raw'!D$4)</f>
        <v>0</v>
      </c>
      <c r="E4" s="18">
        <f>100*('Fig. 3S1F_Raw'!E4-'Fig. 3S1F_Raw'!E$4)/('Fig. 3S1F_Raw'!E$10-'Fig. 3S1F_Raw'!E$4)</f>
        <v>0</v>
      </c>
      <c r="G4" s="5">
        <f t="shared" ref="G4:G11" si="0">AVERAGE(C4:E4)</f>
        <v>0</v>
      </c>
      <c r="H4" s="5">
        <f t="shared" ref="H4:H11" si="1">STDEVA(C4:E4)/SQRT(COUNT(C4:E4))</f>
        <v>0</v>
      </c>
      <c r="I4" s="5">
        <f t="shared" ref="I4:I11" si="2">COUNT(C4:E4)</f>
        <v>3</v>
      </c>
    </row>
    <row r="5" spans="1:9" s="2" customFormat="1" ht="14.25" thickTop="1" thickBot="1" x14ac:dyDescent="0.25">
      <c r="A5" s="15">
        <f>'Fig. 3S1F_Raw'!A5</f>
        <v>2.9999999999999999E-7</v>
      </c>
      <c r="B5" s="16">
        <f t="shared" ref="B5:B11" si="3">LOG(A5)</f>
        <v>-6.5228787452803374</v>
      </c>
      <c r="C5" s="18">
        <f>100*('Fig. 3S1F_Raw'!C5-'Fig. 3S1F_Raw'!C$4)/('Fig. 3S1F_Raw'!C$10-'Fig. 3S1F_Raw'!C$4)</f>
        <v>1.1155907327754595</v>
      </c>
      <c r="D5" s="18">
        <f>100*('Fig. 3S1F_Raw'!D5-'Fig. 3S1F_Raw'!D$4)/('Fig. 3S1F_Raw'!D$10-'Fig. 3S1F_Raw'!D$4)</f>
        <v>1.9310373082200472</v>
      </c>
      <c r="E5" s="18">
        <f>100*('Fig. 3S1F_Raw'!E5-'Fig. 3S1F_Raw'!E$4)/('Fig. 3S1F_Raw'!E$10-'Fig. 3S1F_Raw'!E$4)</f>
        <v>1.1881490352159279</v>
      </c>
      <c r="G5" s="5">
        <f t="shared" si="0"/>
        <v>1.4115923587371448</v>
      </c>
      <c r="H5" s="5">
        <f t="shared" si="1"/>
        <v>0.260565710503596</v>
      </c>
      <c r="I5" s="5">
        <f t="shared" si="2"/>
        <v>3</v>
      </c>
    </row>
    <row r="6" spans="1:9" s="2" customFormat="1" ht="14.25" thickTop="1" thickBot="1" x14ac:dyDescent="0.25">
      <c r="A6" s="15">
        <f>'Fig. 3S1F_Raw'!A6</f>
        <v>9.9999999999999995E-7</v>
      </c>
      <c r="B6" s="16">
        <f t="shared" si="3"/>
        <v>-6</v>
      </c>
      <c r="C6" s="18">
        <f>100*('Fig. 3S1F_Raw'!C6-'Fig. 3S1F_Raw'!C$4)/('Fig. 3S1F_Raw'!C$10-'Fig. 3S1F_Raw'!C$4)</f>
        <v>1.5831092869209744</v>
      </c>
      <c r="D6" s="18">
        <f>100*('Fig. 3S1F_Raw'!D6-'Fig. 3S1F_Raw'!D$4)/('Fig. 3S1F_Raw'!D$10-'Fig. 3S1F_Raw'!D$4)</f>
        <v>1.0146198872313954</v>
      </c>
      <c r="E6" s="18">
        <f>100*('Fig. 3S1F_Raw'!E6-'Fig. 3S1F_Raw'!E$4)/('Fig. 3S1F_Raw'!E$10-'Fig. 3S1F_Raw'!E$4)</f>
        <v>0.41444328995178842</v>
      </c>
      <c r="G6" s="5">
        <f t="shared" si="0"/>
        <v>1.0040574880347195</v>
      </c>
      <c r="H6" s="5">
        <f t="shared" si="1"/>
        <v>0.33740614809928399</v>
      </c>
      <c r="I6" s="5">
        <f t="shared" si="2"/>
        <v>3</v>
      </c>
    </row>
    <row r="7" spans="1:9" s="2" customFormat="1" ht="14.25" thickTop="1" thickBot="1" x14ac:dyDescent="0.25">
      <c r="A7" s="15">
        <f>'Fig. 3S1F_Raw'!A7</f>
        <v>3.0000000000000001E-6</v>
      </c>
      <c r="B7" s="16">
        <f t="shared" si="3"/>
        <v>-5.5228787452803374</v>
      </c>
      <c r="C7" s="18">
        <f>100*('Fig. 3S1F_Raw'!C7-'Fig. 3S1F_Raw'!C$4)/('Fig. 3S1F_Raw'!C$10-'Fig. 3S1F_Raw'!C$4)</f>
        <v>2.951084663922622</v>
      </c>
      <c r="D7" s="18">
        <f>100*('Fig. 3S1F_Raw'!D7-'Fig. 3S1F_Raw'!D$4)/('Fig. 3S1F_Raw'!D$10-'Fig. 3S1F_Raw'!D$4)</f>
        <v>2.8667704666778899</v>
      </c>
      <c r="E7" s="18">
        <f>100*('Fig. 3S1F_Raw'!E7-'Fig. 3S1F_Raw'!E$4)/('Fig. 3S1F_Raw'!E$10-'Fig. 3S1F_Raw'!E$4)</f>
        <v>4.7954493422316322E-2</v>
      </c>
      <c r="G7" s="5">
        <f t="shared" si="0"/>
        <v>1.9552698746742758</v>
      </c>
      <c r="H7" s="5">
        <f t="shared" si="1"/>
        <v>0.95396823735288139</v>
      </c>
      <c r="I7" s="5">
        <f t="shared" si="2"/>
        <v>3</v>
      </c>
    </row>
    <row r="8" spans="1:9" s="2" customFormat="1" ht="14.25" thickTop="1" thickBot="1" x14ac:dyDescent="0.25">
      <c r="A8" s="15">
        <f>'Fig. 3S1F_Raw'!A8</f>
        <v>1.0000000000000001E-5</v>
      </c>
      <c r="B8" s="16">
        <f t="shared" si="3"/>
        <v>-5</v>
      </c>
      <c r="C8" s="18">
        <f>100*('Fig. 3S1F_Raw'!C8-'Fig. 3S1F_Raw'!C$4)/('Fig. 3S1F_Raw'!C$10-'Fig. 3S1F_Raw'!C$4)</f>
        <v>37.902282123898232</v>
      </c>
      <c r="D8" s="18">
        <f>100*('Fig. 3S1F_Raw'!D8-'Fig. 3S1F_Raw'!D$4)/('Fig. 3S1F_Raw'!D$10-'Fig. 3S1F_Raw'!D$4)</f>
        <v>34.868616499489548</v>
      </c>
      <c r="E8" s="18">
        <f>100*('Fig. 3S1F_Raw'!E8-'Fig. 3S1F_Raw'!E$4)/('Fig. 3S1F_Raw'!E$10-'Fig. 3S1F_Raw'!E$4)</f>
        <v>30.744574960815726</v>
      </c>
      <c r="G8" s="5">
        <f t="shared" si="0"/>
        <v>34.505157861401166</v>
      </c>
      <c r="H8" s="5">
        <f t="shared" si="1"/>
        <v>2.0742283379859163</v>
      </c>
      <c r="I8" s="5">
        <f t="shared" si="2"/>
        <v>3</v>
      </c>
    </row>
    <row r="9" spans="1:9" s="2" customFormat="1" ht="14.25" thickTop="1" thickBot="1" x14ac:dyDescent="0.25">
      <c r="A9" s="15">
        <f>'Fig. 3S1F_Raw'!A9</f>
        <v>3.0000000000000001E-5</v>
      </c>
      <c r="B9" s="16">
        <f t="shared" si="3"/>
        <v>-4.5228787452803374</v>
      </c>
      <c r="C9" s="18">
        <f>100*('Fig. 3S1F_Raw'!C9-'Fig. 3S1F_Raw'!C$4)/('Fig. 3S1F_Raw'!C$10-'Fig. 3S1F_Raw'!C$4)</f>
        <v>77.959284563923887</v>
      </c>
      <c r="D9" s="18">
        <f>100*('Fig. 3S1F_Raw'!D9-'Fig. 3S1F_Raw'!D$4)/('Fig. 3S1F_Raw'!D$10-'Fig. 3S1F_Raw'!D$4)</f>
        <v>83.806053061176243</v>
      </c>
      <c r="E9" s="18">
        <f>100*('Fig. 3S1F_Raw'!E9-'Fig. 3S1F_Raw'!E$4)/('Fig. 3S1F_Raw'!E$10-'Fig. 3S1F_Raw'!E$4)</f>
        <v>84.451421493522105</v>
      </c>
      <c r="G9" s="5">
        <f t="shared" si="0"/>
        <v>82.07225303954074</v>
      </c>
      <c r="H9" s="5">
        <f t="shared" si="1"/>
        <v>2.0649057576905445</v>
      </c>
      <c r="I9" s="5">
        <f t="shared" si="2"/>
        <v>3</v>
      </c>
    </row>
    <row r="10" spans="1:9" s="2" customFormat="1" ht="14.25" thickTop="1" thickBot="1" x14ac:dyDescent="0.25">
      <c r="A10" s="15">
        <f>'Fig. 3S1F_Raw'!A10</f>
        <v>1E-4</v>
      </c>
      <c r="B10" s="16">
        <f t="shared" si="3"/>
        <v>-4</v>
      </c>
      <c r="C10" s="18">
        <f>100*('Fig. 3S1F_Raw'!C10-'Fig. 3S1F_Raw'!C$4)/('Fig. 3S1F_Raw'!C$10-'Fig. 3S1F_Raw'!C$4)</f>
        <v>100</v>
      </c>
      <c r="D10" s="18">
        <f>100*('Fig. 3S1F_Raw'!D10-'Fig. 3S1F_Raw'!D$4)/('Fig. 3S1F_Raw'!D$10-'Fig. 3S1F_Raw'!D$4)</f>
        <v>100</v>
      </c>
      <c r="E10" s="18">
        <f>100*('Fig. 3S1F_Raw'!E10-'Fig. 3S1F_Raw'!E$4)/('Fig. 3S1F_Raw'!E$10-'Fig. 3S1F_Raw'!E$4)</f>
        <v>100</v>
      </c>
      <c r="G10" s="5">
        <f t="shared" si="0"/>
        <v>100</v>
      </c>
      <c r="H10" s="5">
        <f t="shared" si="1"/>
        <v>0</v>
      </c>
      <c r="I10" s="5">
        <f t="shared" si="2"/>
        <v>3</v>
      </c>
    </row>
    <row r="11" spans="1:9" s="2" customFormat="1" ht="14.25" thickTop="1" thickBot="1" x14ac:dyDescent="0.25">
      <c r="A11" s="15">
        <f>'Fig. 3S1F_Raw'!A11</f>
        <v>9.9999999999999995E-8</v>
      </c>
      <c r="B11" s="16">
        <f t="shared" si="3"/>
        <v>-7</v>
      </c>
      <c r="C11" s="18">
        <f>100*('Fig. 3S1F_Raw'!C11-'Fig. 3S1F_Raw'!C$4)/('Fig. 3S1F_Raw'!C$10-'Fig. 3S1F_Raw'!C$4)</f>
        <v>2.2107725166021717</v>
      </c>
      <c r="D11" s="18">
        <f>100*('Fig. 3S1F_Raw'!D11-'Fig. 3S1F_Raw'!D$4)/('Fig. 3S1F_Raw'!D$10-'Fig. 3S1F_Raw'!D$4)</f>
        <v>3.8665239020976818</v>
      </c>
      <c r="E11" s="18">
        <f>100*('Fig. 3S1F_Raw'!E11-'Fig. 3S1F_Raw'!E$4)/('Fig. 3S1F_Raw'!E$10-'Fig. 3S1F_Raw'!E$4)</f>
        <v>0.12363794328113974</v>
      </c>
      <c r="G11" s="5">
        <f t="shared" si="0"/>
        <v>2.0669781206603313</v>
      </c>
      <c r="H11" s="5">
        <f t="shared" si="1"/>
        <v>1.0828675582921357</v>
      </c>
      <c r="I11" s="5">
        <f t="shared" si="2"/>
        <v>3</v>
      </c>
    </row>
    <row r="12" spans="1:9" ht="13.5" thickTop="1" x14ac:dyDescent="0.2"/>
    <row r="13" spans="1:9" s="2" customFormat="1" ht="13.5" thickBot="1" x14ac:dyDescent="0.25">
      <c r="A13" s="1" t="str">
        <f>'Fig. 3S1E_Raw'!A13</f>
        <v>GB1-DCRC+GB2</v>
      </c>
    </row>
    <row r="14" spans="1:9" s="2" customFormat="1" ht="14.25" thickTop="1" thickBot="1" x14ac:dyDescent="0.25">
      <c r="A14" s="3"/>
      <c r="B14" s="4"/>
      <c r="C14" s="7">
        <f>'Fig. 3S1F_Raw'!C14</f>
        <v>20180831</v>
      </c>
      <c r="D14" s="7">
        <f>'Fig. 3S1F_Raw'!D14</f>
        <v>20180902</v>
      </c>
      <c r="E14" s="7">
        <f>'Fig. 3S1F_Raw'!E14</f>
        <v>20180904</v>
      </c>
      <c r="G14" s="9" t="s">
        <v>0</v>
      </c>
      <c r="H14" s="9" t="s">
        <v>44</v>
      </c>
      <c r="I14" s="9" t="s">
        <v>2</v>
      </c>
    </row>
    <row r="15" spans="1:9" s="2" customFormat="1" ht="14.25" thickTop="1" thickBot="1" x14ac:dyDescent="0.25">
      <c r="A15" s="10" t="s">
        <v>3</v>
      </c>
      <c r="B15" s="11" t="s">
        <v>8</v>
      </c>
      <c r="C15" s="13"/>
      <c r="D15" s="13"/>
      <c r="E15" s="12"/>
    </row>
    <row r="16" spans="1:9" s="2" customFormat="1" ht="14.25" thickTop="1" thickBot="1" x14ac:dyDescent="0.25">
      <c r="A16" s="15" t="str">
        <f>'Fig. 3S1F_Raw'!A16</f>
        <v>Basal</v>
      </c>
      <c r="B16" s="16"/>
      <c r="C16" s="18">
        <f>100*('Fig. 3S1F_Raw'!C16-'Fig. 3S1F_Raw'!C$4)/('Fig. 3S1F_Raw'!C$10-'Fig. 3S1F_Raw'!C$4)</f>
        <v>0.62320861974091146</v>
      </c>
      <c r="D16" s="18">
        <f>100*('Fig. 3S1F_Raw'!D16-'Fig. 3S1F_Raw'!D$4)/('Fig. 3S1F_Raw'!D$10-'Fig. 3S1F_Raw'!D$4)</f>
        <v>8.0705098177950532E-2</v>
      </c>
      <c r="E16" s="18">
        <f>100*('Fig. 3S1F_Raw'!E16-'Fig. 3S1F_Raw'!E$4)/('Fig. 3S1F_Raw'!E$10-'Fig. 3S1F_Raw'!E$4)</f>
        <v>6.917798167290555E-2</v>
      </c>
      <c r="G16" s="5">
        <f t="shared" ref="G16:G23" si="4">AVERAGE(C16:E16)</f>
        <v>0.25769723319725585</v>
      </c>
      <c r="H16" s="5">
        <f t="shared" ref="H16:H23" si="5">STDEVA(C16:E16)/SQRT(COUNT(C16:E16))</f>
        <v>0.18278598494188905</v>
      </c>
      <c r="I16" s="5">
        <f t="shared" ref="I16:I23" si="6">COUNT(C16:E16)</f>
        <v>3</v>
      </c>
    </row>
    <row r="17" spans="1:9" s="2" customFormat="1" ht="14.25" thickTop="1" thickBot="1" x14ac:dyDescent="0.25">
      <c r="A17" s="15">
        <f>'Fig. 3S1F_Raw'!A17</f>
        <v>2.9999999999999999E-7</v>
      </c>
      <c r="B17" s="16">
        <f t="shared" ref="B17:B23" si="7">LOG(A17)</f>
        <v>-6.5228787452803374</v>
      </c>
      <c r="C17" s="18">
        <f>100*('Fig. 3S1F_Raw'!C17-'Fig. 3S1F_Raw'!C$4)/('Fig. 3S1F_Raw'!C$10-'Fig. 3S1F_Raw'!C$4)</f>
        <v>5.9140212549425168</v>
      </c>
      <c r="D17" s="18">
        <f>100*('Fig. 3S1F_Raw'!D17-'Fig. 3S1F_Raw'!D$4)/('Fig. 3S1F_Raw'!D$10-'Fig. 3S1F_Raw'!D$4)</f>
        <v>1.7420084078088047</v>
      </c>
      <c r="E17" s="18">
        <f>100*('Fig. 3S1F_Raw'!E17-'Fig. 3S1F_Raw'!E$4)/('Fig. 3S1F_Raw'!E$10-'Fig. 3S1F_Raw'!E$4)</f>
        <v>0.11523754175251646</v>
      </c>
      <c r="G17" s="5">
        <f t="shared" si="4"/>
        <v>2.5904224015012791</v>
      </c>
      <c r="H17" s="5">
        <f t="shared" si="5"/>
        <v>1.7268784812110469</v>
      </c>
      <c r="I17" s="5">
        <f t="shared" si="6"/>
        <v>3</v>
      </c>
    </row>
    <row r="18" spans="1:9" s="2" customFormat="1" ht="14.25" thickTop="1" thickBot="1" x14ac:dyDescent="0.25">
      <c r="A18" s="15">
        <f>'Fig. 3S1F_Raw'!A18</f>
        <v>9.9999999999999995E-7</v>
      </c>
      <c r="B18" s="16">
        <f t="shared" si="7"/>
        <v>-6</v>
      </c>
      <c r="C18" s="18">
        <f>100*('Fig. 3S1F_Raw'!C18-'Fig. 3S1F_Raw'!C$4)/('Fig. 3S1F_Raw'!C$10-'Fig. 3S1F_Raw'!C$4)</f>
        <v>5.425828444780274</v>
      </c>
      <c r="D18" s="18">
        <f>100*('Fig. 3S1F_Raw'!D18-'Fig. 3S1F_Raw'!D$4)/('Fig. 3S1F_Raw'!D$10-'Fig. 3S1F_Raw'!D$4)</f>
        <v>1.96077021184321</v>
      </c>
      <c r="E18" s="18">
        <f>100*('Fig. 3S1F_Raw'!E18-'Fig. 3S1F_Raw'!E$4)/('Fig. 3S1F_Raw'!E$10-'Fig. 3S1F_Raw'!E$4)</f>
        <v>1.5848006152075951</v>
      </c>
      <c r="G18" s="5">
        <f t="shared" si="4"/>
        <v>2.9904664239436927</v>
      </c>
      <c r="H18" s="5">
        <f t="shared" si="5"/>
        <v>1.222508270428537</v>
      </c>
      <c r="I18" s="5">
        <f t="shared" si="6"/>
        <v>3</v>
      </c>
    </row>
    <row r="19" spans="1:9" s="2" customFormat="1" ht="14.25" thickTop="1" thickBot="1" x14ac:dyDescent="0.25">
      <c r="A19" s="15">
        <f>'Fig. 3S1F_Raw'!A19</f>
        <v>3.0000000000000001E-6</v>
      </c>
      <c r="B19" s="16">
        <f t="shared" si="7"/>
        <v>-5.5228787452803374</v>
      </c>
      <c r="C19" s="18">
        <f>100*('Fig. 3S1F_Raw'!C19-'Fig. 3S1F_Raw'!C$4)/('Fig. 3S1F_Raw'!C$10-'Fig. 3S1F_Raw'!C$4)</f>
        <v>5.9199924017909451</v>
      </c>
      <c r="D19" s="18">
        <f>100*('Fig. 3S1F_Raw'!D19-'Fig. 3S1F_Raw'!D$4)/('Fig. 3S1F_Raw'!D$10-'Fig. 3S1F_Raw'!D$4)</f>
        <v>7.8971980452647372</v>
      </c>
      <c r="E19" s="18">
        <f>100*('Fig. 3S1F_Raw'!E19-'Fig. 3S1F_Raw'!E$4)/('Fig. 3S1F_Raw'!E$10-'Fig. 3S1F_Raw'!E$4)</f>
        <v>4.1958203452911285</v>
      </c>
      <c r="G19" s="5">
        <f t="shared" si="4"/>
        <v>6.0043369307822703</v>
      </c>
      <c r="H19" s="5">
        <f t="shared" si="5"/>
        <v>1.0693276266177039</v>
      </c>
      <c r="I19" s="5">
        <f t="shared" si="6"/>
        <v>3</v>
      </c>
    </row>
    <row r="20" spans="1:9" s="2" customFormat="1" ht="14.25" thickTop="1" thickBot="1" x14ac:dyDescent="0.25">
      <c r="A20" s="15">
        <f>'Fig. 3S1F_Raw'!A20</f>
        <v>1.0000000000000001E-5</v>
      </c>
      <c r="B20" s="16">
        <f t="shared" si="7"/>
        <v>-5</v>
      </c>
      <c r="C20" s="18">
        <f>100*('Fig. 3S1F_Raw'!C20-'Fig. 3S1F_Raw'!C$4)/('Fig. 3S1F_Raw'!C$10-'Fig. 3S1F_Raw'!C$4)</f>
        <v>43.910234824907818</v>
      </c>
      <c r="D20" s="18">
        <f>100*('Fig. 3S1F_Raw'!D20-'Fig. 3S1F_Raw'!D$4)/('Fig. 3S1F_Raw'!D$10-'Fig. 3S1F_Raw'!D$4)</f>
        <v>55.529696858361241</v>
      </c>
      <c r="E20" s="18">
        <f>100*('Fig. 3S1F_Raw'!E20-'Fig. 3S1F_Raw'!E$4)/('Fig. 3S1F_Raw'!E$10-'Fig. 3S1F_Raw'!E$4)</f>
        <v>38.113337912168546</v>
      </c>
      <c r="G20" s="5">
        <f t="shared" si="4"/>
        <v>45.851089865145866</v>
      </c>
      <c r="H20" s="5">
        <f t="shared" si="5"/>
        <v>5.1204680271458942</v>
      </c>
      <c r="I20" s="5">
        <f t="shared" si="6"/>
        <v>3</v>
      </c>
    </row>
    <row r="21" spans="1:9" s="2" customFormat="1" ht="14.25" thickTop="1" thickBot="1" x14ac:dyDescent="0.25">
      <c r="A21" s="15">
        <f>'Fig. 3S1F_Raw'!A21</f>
        <v>3.0000000000000001E-5</v>
      </c>
      <c r="B21" s="16">
        <f t="shared" si="7"/>
        <v>-4.5228787452803374</v>
      </c>
      <c r="C21" s="18">
        <f>100*('Fig. 3S1F_Raw'!C21-'Fig. 3S1F_Raw'!C$4)/('Fig. 3S1F_Raw'!C$10-'Fig. 3S1F_Raw'!C$4)</f>
        <v>77.957589031635806</v>
      </c>
      <c r="D21" s="18">
        <f>100*('Fig. 3S1F_Raw'!D21-'Fig. 3S1F_Raw'!D$4)/('Fig. 3S1F_Raw'!D$10-'Fig. 3S1F_Raw'!D$4)</f>
        <v>120.54224472483213</v>
      </c>
      <c r="E21" s="18">
        <f>100*('Fig. 3S1F_Raw'!E21-'Fig. 3S1F_Raw'!E$4)/('Fig. 3S1F_Raw'!E$10-'Fig. 3S1F_Raw'!E$4)</f>
        <v>88.511232822030053</v>
      </c>
      <c r="G21" s="5">
        <f t="shared" si="4"/>
        <v>95.670355526166006</v>
      </c>
      <c r="H21" s="5">
        <f t="shared" si="5"/>
        <v>12.803684411744879</v>
      </c>
      <c r="I21" s="5">
        <f t="shared" si="6"/>
        <v>3</v>
      </c>
    </row>
    <row r="22" spans="1:9" s="2" customFormat="1" ht="14.25" thickTop="1" thickBot="1" x14ac:dyDescent="0.25">
      <c r="A22" s="15">
        <f>'Fig. 3S1F_Raw'!A22</f>
        <v>1E-4</v>
      </c>
      <c r="B22" s="16">
        <f t="shared" si="7"/>
        <v>-4</v>
      </c>
      <c r="C22" s="18">
        <f>100*('Fig. 3S1F_Raw'!C22-'Fig. 3S1F_Raw'!C$4)/('Fig. 3S1F_Raw'!C$10-'Fig. 3S1F_Raw'!C$4)</f>
        <v>111.39109335440904</v>
      </c>
      <c r="D22" s="18">
        <f>100*('Fig. 3S1F_Raw'!D22-'Fig. 3S1F_Raw'!D$4)/('Fig. 3S1F_Raw'!D$10-'Fig. 3S1F_Raw'!D$4)</f>
        <v>148.01925204852202</v>
      </c>
      <c r="E22" s="18">
        <f>100*('Fig. 3S1F_Raw'!E22-'Fig. 3S1F_Raw'!E$4)/('Fig. 3S1F_Raw'!E$10-'Fig. 3S1F_Raw'!E$4)</f>
        <v>116.02054840357154</v>
      </c>
      <c r="G22" s="5">
        <f t="shared" si="4"/>
        <v>125.1436312688342</v>
      </c>
      <c r="H22" s="5">
        <f t="shared" si="5"/>
        <v>11.515619581755274</v>
      </c>
      <c r="I22" s="5">
        <f t="shared" si="6"/>
        <v>3</v>
      </c>
    </row>
    <row r="23" spans="1:9" s="2" customFormat="1" ht="14.25" thickTop="1" thickBot="1" x14ac:dyDescent="0.25">
      <c r="A23" s="15">
        <f>'Fig. 3S1F_Raw'!A23</f>
        <v>9.9999999999999995E-8</v>
      </c>
      <c r="B23" s="16">
        <f t="shared" si="7"/>
        <v>-7</v>
      </c>
      <c r="C23" s="18">
        <f>100*('Fig. 3S1F_Raw'!C23-'Fig. 3S1F_Raw'!C$4)/('Fig. 3S1F_Raw'!C$10-'Fig. 3S1F_Raw'!C$4)</f>
        <v>2.5360575186650172</v>
      </c>
      <c r="D23" s="18">
        <f>100*('Fig. 3S1F_Raw'!D23-'Fig. 3S1F_Raw'!D$4)/('Fig. 3S1F_Raw'!D$10-'Fig. 3S1F_Raw'!D$4)</f>
        <v>0.39383146513517409</v>
      </c>
      <c r="E23" s="18">
        <f>100*('Fig. 3S1F_Raw'!E23-'Fig. 3S1F_Raw'!E$4)/('Fig. 3S1F_Raw'!E$10-'Fig. 3S1F_Raw'!E$4)</f>
        <v>0.17908763773194783</v>
      </c>
      <c r="G23" s="5">
        <f t="shared" si="4"/>
        <v>1.036325540510713</v>
      </c>
      <c r="H23" s="5">
        <f t="shared" si="5"/>
        <v>0.75242402331307701</v>
      </c>
      <c r="I23" s="5">
        <f t="shared" si="6"/>
        <v>3</v>
      </c>
    </row>
    <row r="24" spans="1:9" ht="13.5" thickTop="1" x14ac:dyDescent="0.2"/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85" zoomScaleNormal="85" workbookViewId="0">
      <pane xSplit="1" topLeftCell="B1" activePane="topRight" state="frozen"/>
      <selection activeCell="Q15" sqref="Q15"/>
      <selection pane="topRight" activeCell="Q21" sqref="Q21"/>
    </sheetView>
  </sheetViews>
  <sheetFormatPr defaultColWidth="9.125" defaultRowHeight="12.75" x14ac:dyDescent="0.2"/>
  <cols>
    <col min="1" max="1" width="14.75" style="67" bestFit="1" customWidth="1"/>
    <col min="2" max="10" width="8.25" style="67" customWidth="1"/>
    <col min="11" max="11" width="5.25" style="67" customWidth="1"/>
    <col min="12" max="13" width="7" style="67" customWidth="1"/>
    <col min="14" max="14" width="3.25" style="67" bestFit="1" customWidth="1"/>
    <col min="15" max="16384" width="9.125" style="67"/>
  </cols>
  <sheetData>
    <row r="1" spans="1:14" s="60" customFormat="1" ht="13.5" thickBot="1" x14ac:dyDescent="0.25">
      <c r="A1" s="59" t="s">
        <v>62</v>
      </c>
    </row>
    <row r="2" spans="1:14" s="60" customFormat="1" ht="14.25" thickTop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L2" s="63" t="s">
        <v>63</v>
      </c>
      <c r="M2" s="63" t="s">
        <v>64</v>
      </c>
      <c r="N2" s="63" t="s">
        <v>65</v>
      </c>
    </row>
    <row r="3" spans="1:14" s="60" customFormat="1" ht="14.25" thickTop="1" thickBot="1" x14ac:dyDescent="0.25">
      <c r="A3" s="64" t="s">
        <v>66</v>
      </c>
      <c r="B3" s="65"/>
      <c r="C3" s="65"/>
      <c r="D3" s="65"/>
      <c r="E3" s="65"/>
      <c r="F3" s="65"/>
      <c r="G3" s="65"/>
      <c r="H3" s="65"/>
      <c r="I3" s="65"/>
      <c r="J3" s="65"/>
      <c r="L3" s="66" t="e">
        <f>AVERAGE(B3:J3)</f>
        <v>#DIV/0!</v>
      </c>
      <c r="M3" s="66" t="e">
        <f>STDEVA(B3:J3)/SQRT(COUNT(B3:J3))</f>
        <v>#DIV/0!</v>
      </c>
      <c r="N3" s="66">
        <f>COUNT(B3:J3)</f>
        <v>0</v>
      </c>
    </row>
    <row r="4" spans="1:14" ht="13.5" thickTop="1" x14ac:dyDescent="0.2"/>
    <row r="5" spans="1:14" s="60" customFormat="1" ht="13.5" thickBot="1" x14ac:dyDescent="0.25">
      <c r="A5" s="59" t="s">
        <v>9</v>
      </c>
    </row>
    <row r="6" spans="1:14" s="60" customFormat="1" ht="14.25" thickTop="1" thickBot="1" x14ac:dyDescent="0.25">
      <c r="A6" s="61"/>
      <c r="B6" s="62">
        <v>20170424</v>
      </c>
      <c r="C6" s="62">
        <v>20170426</v>
      </c>
      <c r="D6" s="62">
        <v>20170430</v>
      </c>
      <c r="E6" s="62">
        <v>20170504</v>
      </c>
      <c r="F6" s="62">
        <v>20170505</v>
      </c>
      <c r="G6" s="62">
        <v>20170603</v>
      </c>
      <c r="H6" s="62">
        <v>20170902</v>
      </c>
      <c r="I6" s="62">
        <v>20170904</v>
      </c>
      <c r="J6" s="68">
        <v>20170906</v>
      </c>
      <c r="L6" s="63" t="s">
        <v>67</v>
      </c>
      <c r="M6" s="63" t="s">
        <v>68</v>
      </c>
      <c r="N6" s="63" t="s">
        <v>69</v>
      </c>
    </row>
    <row r="7" spans="1:14" s="60" customFormat="1" ht="14.25" thickTop="1" thickBot="1" x14ac:dyDescent="0.25">
      <c r="A7" s="69" t="s">
        <v>60</v>
      </c>
      <c r="B7" s="70">
        <v>1.0369999999999999</v>
      </c>
      <c r="C7" s="70">
        <v>1.06</v>
      </c>
      <c r="D7" s="70">
        <v>1.0149999999999999</v>
      </c>
      <c r="E7" s="70">
        <v>1.0660000000000001</v>
      </c>
      <c r="F7" s="70">
        <v>1.0146666666666666</v>
      </c>
      <c r="G7" s="70">
        <v>0.95199999999999996</v>
      </c>
      <c r="H7" s="70">
        <v>1.0640000000000001</v>
      </c>
      <c r="I7" s="71">
        <v>1.0863333333333334</v>
      </c>
      <c r="J7" s="72">
        <v>0.9946666666666667</v>
      </c>
      <c r="L7" s="66">
        <f>AVERAGE(B7:J7)</f>
        <v>1.0321851851851853</v>
      </c>
      <c r="M7" s="66">
        <f>STDEVA(B7:J7)/SQRT(COUNT(B7:J7))</f>
        <v>1.4104778884476456E-2</v>
      </c>
      <c r="N7" s="66">
        <f>COUNT(B7:J7)</f>
        <v>9</v>
      </c>
    </row>
    <row r="8" spans="1:14" s="60" customFormat="1" ht="14.25" thickTop="1" thickBot="1" x14ac:dyDescent="0.25">
      <c r="A8" s="73" t="s">
        <v>70</v>
      </c>
      <c r="B8" s="65">
        <v>0.99833333333333329</v>
      </c>
      <c r="C8" s="65">
        <v>1.0270000000000001</v>
      </c>
      <c r="D8" s="65">
        <v>0.93799999999999994</v>
      </c>
      <c r="E8" s="65">
        <v>1.0076666666666667</v>
      </c>
      <c r="F8" s="65">
        <v>0.97166666666666657</v>
      </c>
      <c r="G8" s="65">
        <v>0.88649999999999995</v>
      </c>
      <c r="H8" s="65">
        <v>1.0150000000000001</v>
      </c>
      <c r="I8" s="65">
        <v>1.0393333333333334</v>
      </c>
      <c r="J8" s="65">
        <v>0.96700000000000008</v>
      </c>
      <c r="L8" s="66">
        <f>AVERAGE(B8:J8)</f>
        <v>0.98338888888888887</v>
      </c>
      <c r="M8" s="66">
        <f>STDEVA(B8:J8)/SQRT(COUNT(B8:J8))</f>
        <v>1.6114750546787432E-2</v>
      </c>
      <c r="N8" s="66">
        <f>COUNT(B8:J8)</f>
        <v>9</v>
      </c>
    </row>
    <row r="9" spans="1:14" ht="13.5" thickTop="1" x14ac:dyDescent="0.2"/>
    <row r="10" spans="1:14" s="60" customFormat="1" ht="13.5" thickBot="1" x14ac:dyDescent="0.25">
      <c r="A10" s="59" t="s">
        <v>11</v>
      </c>
    </row>
    <row r="11" spans="1:14" s="60" customFormat="1" ht="14.25" thickTop="1" thickBot="1" x14ac:dyDescent="0.25">
      <c r="A11" s="61"/>
      <c r="B11" s="62"/>
      <c r="C11" s="62"/>
      <c r="D11" s="62"/>
      <c r="E11" s="62"/>
      <c r="F11" s="62"/>
      <c r="G11" s="62"/>
      <c r="H11" s="62">
        <v>20170902</v>
      </c>
      <c r="I11" s="62">
        <v>20170904</v>
      </c>
      <c r="J11" s="68">
        <v>20170906</v>
      </c>
      <c r="L11" s="63" t="s">
        <v>67</v>
      </c>
      <c r="M11" s="63" t="s">
        <v>68</v>
      </c>
      <c r="N11" s="63" t="s">
        <v>69</v>
      </c>
    </row>
    <row r="12" spans="1:14" s="60" customFormat="1" ht="14.25" thickTop="1" thickBot="1" x14ac:dyDescent="0.25">
      <c r="A12" s="69" t="s">
        <v>60</v>
      </c>
      <c r="B12" s="70"/>
      <c r="C12" s="70"/>
      <c r="D12" s="70"/>
      <c r="E12" s="70"/>
      <c r="F12" s="70"/>
      <c r="G12" s="70"/>
      <c r="H12" s="70">
        <v>1.1476666666666666</v>
      </c>
      <c r="I12" s="71">
        <v>1.1613333333333333</v>
      </c>
      <c r="J12" s="72">
        <v>1.0893333333333335</v>
      </c>
      <c r="L12" s="66">
        <f>AVERAGE(B12:J12)</f>
        <v>1.1327777777777779</v>
      </c>
      <c r="M12" s="66">
        <f>STDEVA(B12:J12)/SQRT(COUNT(B12:J12))</f>
        <v>2.2077584856283923E-2</v>
      </c>
      <c r="N12" s="66">
        <f>COUNT(B12:J12)</f>
        <v>3</v>
      </c>
    </row>
    <row r="13" spans="1:14" s="60" customFormat="1" ht="14.25" thickTop="1" thickBot="1" x14ac:dyDescent="0.25">
      <c r="A13" s="73" t="s">
        <v>70</v>
      </c>
      <c r="B13" s="65"/>
      <c r="C13" s="65"/>
      <c r="D13" s="65"/>
      <c r="E13" s="65"/>
      <c r="F13" s="65"/>
      <c r="G13" s="65"/>
      <c r="H13" s="65">
        <v>1.1476666666666666</v>
      </c>
      <c r="I13" s="65">
        <v>1.163</v>
      </c>
      <c r="J13" s="65">
        <v>1.0916666666666668</v>
      </c>
      <c r="L13" s="66">
        <f>AVERAGE(B13:J13)</f>
        <v>1.1341111111111111</v>
      </c>
      <c r="M13" s="66">
        <f>STDEVA(B13:J13)/SQRT(COUNT(B13:J13))</f>
        <v>2.1678913917490741E-2</v>
      </c>
      <c r="N13" s="66">
        <f>COUNT(B13:J13)</f>
        <v>3</v>
      </c>
    </row>
    <row r="14" spans="1:14" ht="13.5" thickTop="1" x14ac:dyDescent="0.2"/>
    <row r="15" spans="1:14" s="60" customFormat="1" ht="13.5" thickBot="1" x14ac:dyDescent="0.25">
      <c r="A15" s="59" t="s">
        <v>13</v>
      </c>
    </row>
    <row r="16" spans="1:14" s="60" customFormat="1" ht="14.25" thickTop="1" thickBot="1" x14ac:dyDescent="0.25">
      <c r="A16" s="61"/>
      <c r="B16" s="62">
        <v>20170424</v>
      </c>
      <c r="C16" s="62">
        <v>20170426</v>
      </c>
      <c r="D16" s="62">
        <v>20170430</v>
      </c>
      <c r="E16" s="62"/>
      <c r="F16" s="62"/>
      <c r="G16" s="62"/>
      <c r="H16" s="62">
        <v>20170902</v>
      </c>
      <c r="I16" s="62">
        <v>20170904</v>
      </c>
      <c r="J16" s="68">
        <v>20170906</v>
      </c>
      <c r="L16" s="63" t="s">
        <v>67</v>
      </c>
      <c r="M16" s="63" t="s">
        <v>68</v>
      </c>
      <c r="N16" s="63" t="s">
        <v>69</v>
      </c>
    </row>
    <row r="17" spans="1:14" s="60" customFormat="1" ht="14.25" thickTop="1" thickBot="1" x14ac:dyDescent="0.25">
      <c r="A17" s="69" t="s">
        <v>60</v>
      </c>
      <c r="B17" s="70">
        <v>1.1074999999999999</v>
      </c>
      <c r="C17" s="70">
        <v>1.1403333333333332</v>
      </c>
      <c r="D17" s="70">
        <v>1.1286666666666665</v>
      </c>
      <c r="E17" s="70"/>
      <c r="F17" s="70"/>
      <c r="G17" s="70"/>
      <c r="H17" s="70">
        <v>1.1746666666666665</v>
      </c>
      <c r="I17" s="71">
        <v>1.1989999999999998</v>
      </c>
      <c r="J17" s="72">
        <v>1.1106666666666669</v>
      </c>
      <c r="L17" s="66">
        <f>AVERAGE(B17:J17)</f>
        <v>1.1434722222222222</v>
      </c>
      <c r="M17" s="66">
        <f>STDEVA(B17:J17)/SQRT(COUNT(B17:J17))</f>
        <v>1.4894842300625167E-2</v>
      </c>
      <c r="N17" s="66">
        <f>COUNT(B17:J17)</f>
        <v>6</v>
      </c>
    </row>
    <row r="18" spans="1:14" s="60" customFormat="1" ht="14.25" thickTop="1" thickBot="1" x14ac:dyDescent="0.25">
      <c r="A18" s="73" t="s">
        <v>70</v>
      </c>
      <c r="B18" s="65">
        <v>1.1145</v>
      </c>
      <c r="C18" s="65">
        <v>1.1423333333333301</v>
      </c>
      <c r="D18" s="65">
        <v>1.1356666666666699</v>
      </c>
      <c r="E18" s="65"/>
      <c r="F18" s="65"/>
      <c r="G18" s="65"/>
      <c r="H18" s="65">
        <v>1.1756666666666664</v>
      </c>
      <c r="I18" s="65">
        <v>1.20366666666667</v>
      </c>
      <c r="J18" s="65">
        <v>1.1190000000000002</v>
      </c>
      <c r="L18" s="66">
        <f>AVERAGE(B18:J18)</f>
        <v>1.1484722222222228</v>
      </c>
      <c r="M18" s="66">
        <f>STDEVA(B18:J18)/SQRT(COUNT(B18:J18))</f>
        <v>1.4154335591944702E-2</v>
      </c>
      <c r="N18" s="66">
        <f>COUNT(B18:J18)</f>
        <v>6</v>
      </c>
    </row>
    <row r="19" spans="1:14" ht="13.5" thickTop="1" x14ac:dyDescent="0.2"/>
    <row r="20" spans="1:14" s="60" customFormat="1" ht="13.5" thickBot="1" x14ac:dyDescent="0.25">
      <c r="A20" s="59" t="s">
        <v>15</v>
      </c>
    </row>
    <row r="21" spans="1:14" s="60" customFormat="1" ht="14.25" thickTop="1" thickBot="1" x14ac:dyDescent="0.25">
      <c r="A21" s="61"/>
      <c r="B21" s="62">
        <v>20170424</v>
      </c>
      <c r="C21" s="62">
        <v>20170426</v>
      </c>
      <c r="D21" s="62">
        <v>20170430</v>
      </c>
      <c r="E21" s="62"/>
      <c r="F21" s="62"/>
      <c r="G21" s="62"/>
      <c r="H21" s="62"/>
      <c r="I21" s="62"/>
      <c r="J21" s="68"/>
      <c r="L21" s="63" t="s">
        <v>67</v>
      </c>
      <c r="M21" s="63" t="s">
        <v>68</v>
      </c>
      <c r="N21" s="63" t="s">
        <v>69</v>
      </c>
    </row>
    <row r="22" spans="1:14" s="60" customFormat="1" ht="14.25" thickTop="1" thickBot="1" x14ac:dyDescent="0.25">
      <c r="A22" s="69" t="s">
        <v>60</v>
      </c>
      <c r="B22" s="70">
        <v>1.1043333333333334</v>
      </c>
      <c r="C22" s="70">
        <v>1.1196666666666666</v>
      </c>
      <c r="D22" s="70">
        <v>1.1003333333333332</v>
      </c>
      <c r="E22" s="70"/>
      <c r="F22" s="70"/>
      <c r="G22" s="70"/>
      <c r="H22" s="70"/>
      <c r="I22" s="71"/>
      <c r="J22" s="72"/>
      <c r="L22" s="66">
        <f>AVERAGE(B22:J22)</f>
        <v>1.1081111111111113</v>
      </c>
      <c r="M22" s="66">
        <f>STDEVA(B22:J22)/SQRT(COUNT(B22:J22))</f>
        <v>5.8920327038057179E-3</v>
      </c>
      <c r="N22" s="66">
        <f>COUNT(B22:J22)</f>
        <v>3</v>
      </c>
    </row>
    <row r="23" spans="1:14" s="60" customFormat="1" ht="14.25" thickTop="1" thickBot="1" x14ac:dyDescent="0.25">
      <c r="A23" s="73" t="s">
        <v>70</v>
      </c>
      <c r="B23" s="65">
        <v>1.0623333333333334</v>
      </c>
      <c r="C23" s="65">
        <v>1.0833333333333333</v>
      </c>
      <c r="D23" s="65">
        <v>1.0383333333333331</v>
      </c>
      <c r="E23" s="65"/>
      <c r="F23" s="65"/>
      <c r="G23" s="65"/>
      <c r="H23" s="65"/>
      <c r="I23" s="65"/>
      <c r="J23" s="65"/>
      <c r="L23" s="66">
        <f>AVERAGE(B23:J23)</f>
        <v>1.0613333333333332</v>
      </c>
      <c r="M23" s="66">
        <f>STDEVA(B23:J23)/SQRT(COUNT(B23:J23))</f>
        <v>1.3000000000000045E-2</v>
      </c>
      <c r="N23" s="66">
        <f>COUNT(B23:J23)</f>
        <v>3</v>
      </c>
    </row>
    <row r="24" spans="1:14" ht="13.5" thickTop="1" x14ac:dyDescent="0.2"/>
    <row r="25" spans="1:14" s="60" customFormat="1" ht="13.5" thickBot="1" x14ac:dyDescent="0.25">
      <c r="A25" s="59" t="s">
        <v>17</v>
      </c>
    </row>
    <row r="26" spans="1:14" s="60" customFormat="1" ht="14.25" thickTop="1" thickBot="1" x14ac:dyDescent="0.25">
      <c r="A26" s="61"/>
      <c r="B26" s="62"/>
      <c r="C26" s="62"/>
      <c r="D26" s="62"/>
      <c r="E26" s="62">
        <v>20170504</v>
      </c>
      <c r="F26" s="62">
        <v>20170505</v>
      </c>
      <c r="G26" s="62">
        <v>20170603</v>
      </c>
      <c r="H26" s="62"/>
      <c r="I26" s="62"/>
      <c r="J26" s="68"/>
      <c r="L26" s="63" t="s">
        <v>67</v>
      </c>
      <c r="M26" s="63" t="s">
        <v>68</v>
      </c>
      <c r="N26" s="63" t="s">
        <v>69</v>
      </c>
    </row>
    <row r="27" spans="1:14" s="60" customFormat="1" ht="14.25" thickTop="1" thickBot="1" x14ac:dyDescent="0.25">
      <c r="A27" s="69" t="s">
        <v>60</v>
      </c>
      <c r="B27" s="70"/>
      <c r="C27" s="70"/>
      <c r="D27" s="70"/>
      <c r="E27" s="70">
        <v>1.1423333333333334</v>
      </c>
      <c r="F27" s="70">
        <v>1.0736666666666668</v>
      </c>
      <c r="G27" s="70">
        <v>1.1190000000000002</v>
      </c>
      <c r="H27" s="70"/>
      <c r="I27" s="71"/>
      <c r="J27" s="72"/>
      <c r="L27" s="66">
        <f>AVERAGE(B27:J27)</f>
        <v>1.1116666666666668</v>
      </c>
      <c r="M27" s="66">
        <f>STDEVA(B27:J27)/SQRT(COUNT(B27:J27))</f>
        <v>2.0158630170980633E-2</v>
      </c>
      <c r="N27" s="66">
        <f>COUNT(B27:J27)</f>
        <v>3</v>
      </c>
    </row>
    <row r="28" spans="1:14" s="60" customFormat="1" ht="14.25" thickTop="1" thickBot="1" x14ac:dyDescent="0.25">
      <c r="A28" s="73" t="s">
        <v>70</v>
      </c>
      <c r="B28" s="65"/>
      <c r="C28" s="65"/>
      <c r="D28" s="65"/>
      <c r="E28" s="65">
        <v>1.0976666666666668</v>
      </c>
      <c r="F28" s="65">
        <v>1.0411666666666668</v>
      </c>
      <c r="G28" s="65">
        <v>1.0850000000000002</v>
      </c>
      <c r="H28" s="65"/>
      <c r="I28" s="65"/>
      <c r="J28" s="65"/>
      <c r="L28" s="66">
        <f>AVERAGE(B28:J28)</f>
        <v>1.0746111111111112</v>
      </c>
      <c r="M28" s="66">
        <f>STDEVA(B28:J28)/SQRT(COUNT(B28:J28))</f>
        <v>1.7117332923669893E-2</v>
      </c>
      <c r="N28" s="66">
        <f>COUNT(B28:J28)</f>
        <v>3</v>
      </c>
    </row>
    <row r="29" spans="1:14" ht="13.5" thickTop="1" x14ac:dyDescent="0.2"/>
    <row r="30" spans="1:14" s="60" customFormat="1" ht="13.5" thickBot="1" x14ac:dyDescent="0.25">
      <c r="A30" s="59" t="s">
        <v>18</v>
      </c>
    </row>
    <row r="31" spans="1:14" s="60" customFormat="1" ht="14.25" thickTop="1" thickBot="1" x14ac:dyDescent="0.25">
      <c r="A31" s="61"/>
      <c r="B31" s="62"/>
      <c r="C31" s="62"/>
      <c r="D31" s="62"/>
      <c r="E31" s="62">
        <v>20170504</v>
      </c>
      <c r="F31" s="62">
        <v>20170505</v>
      </c>
      <c r="G31" s="62">
        <v>20170603</v>
      </c>
      <c r="H31" s="62"/>
      <c r="I31" s="62"/>
      <c r="J31" s="68"/>
      <c r="L31" s="63" t="s">
        <v>67</v>
      </c>
      <c r="M31" s="63" t="s">
        <v>68</v>
      </c>
      <c r="N31" s="63" t="s">
        <v>69</v>
      </c>
    </row>
    <row r="32" spans="1:14" s="60" customFormat="1" ht="14.25" thickTop="1" thickBot="1" x14ac:dyDescent="0.25">
      <c r="A32" s="69" t="s">
        <v>60</v>
      </c>
      <c r="B32" s="70"/>
      <c r="C32" s="70"/>
      <c r="D32" s="70"/>
      <c r="E32" s="70">
        <v>1.2</v>
      </c>
      <c r="F32" s="70">
        <v>1.0393333333333332</v>
      </c>
      <c r="G32" s="70">
        <v>1.0993333333333333</v>
      </c>
      <c r="H32" s="70"/>
      <c r="I32" s="71"/>
      <c r="J32" s="72"/>
      <c r="L32" s="66">
        <f>AVERAGE(B32:J32)</f>
        <v>1.1128888888888888</v>
      </c>
      <c r="M32" s="66">
        <f>STDEVA(B32:J32)/SQRT(COUNT(B32:J32))</f>
        <v>4.6873088438389547E-2</v>
      </c>
      <c r="N32" s="66">
        <f>COUNT(B32:J32)</f>
        <v>3</v>
      </c>
    </row>
    <row r="33" spans="1:14" s="60" customFormat="1" ht="14.25" thickTop="1" thickBot="1" x14ac:dyDescent="0.25">
      <c r="A33" s="73" t="s">
        <v>70</v>
      </c>
      <c r="B33" s="65"/>
      <c r="C33" s="65"/>
      <c r="D33" s="65"/>
      <c r="E33" s="65">
        <v>1.161</v>
      </c>
      <c r="F33" s="65">
        <v>0.99633333333333318</v>
      </c>
      <c r="G33" s="65">
        <v>1.0649999999999999</v>
      </c>
      <c r="H33" s="65"/>
      <c r="I33" s="65"/>
      <c r="J33" s="65"/>
      <c r="L33" s="66">
        <f>AVERAGE(B33:J33)</f>
        <v>1.074111111111111</v>
      </c>
      <c r="M33" s="66">
        <f>STDEVA(B33:J33)/SQRT(COUNT(B33:J33))</f>
        <v>4.7752965133197232E-2</v>
      </c>
      <c r="N33" s="66">
        <f>COUNT(B33:J33)</f>
        <v>3</v>
      </c>
    </row>
    <row r="34" spans="1:14" ht="13.5" thickTop="1" x14ac:dyDescent="0.2"/>
    <row r="35" spans="1:14" s="60" customFormat="1" ht="13.5" thickBot="1" x14ac:dyDescent="0.25">
      <c r="A35" s="59" t="s">
        <v>22</v>
      </c>
    </row>
    <row r="36" spans="1:14" s="60" customFormat="1" ht="14.25" thickTop="1" thickBot="1" x14ac:dyDescent="0.25">
      <c r="A36" s="61"/>
      <c r="B36" s="62"/>
      <c r="C36" s="62"/>
      <c r="D36" s="62"/>
      <c r="E36" s="62">
        <v>20170504</v>
      </c>
      <c r="F36" s="62">
        <v>20170505</v>
      </c>
      <c r="G36" s="62">
        <v>20170603</v>
      </c>
      <c r="H36" s="62"/>
      <c r="I36" s="62"/>
      <c r="J36" s="68"/>
      <c r="L36" s="63" t="s">
        <v>67</v>
      </c>
      <c r="M36" s="63" t="s">
        <v>68</v>
      </c>
      <c r="N36" s="63" t="s">
        <v>69</v>
      </c>
    </row>
    <row r="37" spans="1:14" s="60" customFormat="1" ht="14.25" thickTop="1" thickBot="1" x14ac:dyDescent="0.25">
      <c r="A37" s="69" t="s">
        <v>60</v>
      </c>
      <c r="B37" s="70"/>
      <c r="C37" s="70"/>
      <c r="D37" s="70"/>
      <c r="E37" s="70">
        <v>1.2163333333333335</v>
      </c>
      <c r="F37" s="70">
        <v>1.0653333333333332</v>
      </c>
      <c r="G37" s="70">
        <v>1.1003333333333334</v>
      </c>
      <c r="H37" s="70"/>
      <c r="I37" s="71"/>
      <c r="J37" s="72"/>
      <c r="L37" s="66">
        <f>AVERAGE(B37:J37)</f>
        <v>1.1273333333333333</v>
      </c>
      <c r="M37" s="66">
        <f>STDEVA(B37:J37)/SQRT(COUNT(B37:J37))</f>
        <v>4.563259069276409E-2</v>
      </c>
      <c r="N37" s="66">
        <f>COUNT(B37:J37)</f>
        <v>3</v>
      </c>
    </row>
    <row r="38" spans="1:14" s="60" customFormat="1" ht="14.25" thickTop="1" thickBot="1" x14ac:dyDescent="0.25">
      <c r="A38" s="73" t="s">
        <v>70</v>
      </c>
      <c r="B38" s="65"/>
      <c r="C38" s="65"/>
      <c r="D38" s="65"/>
      <c r="E38" s="65">
        <v>1.1970000000000001</v>
      </c>
      <c r="F38" s="65">
        <v>1.0406666666666666</v>
      </c>
      <c r="G38" s="65">
        <v>1.0868333333333333</v>
      </c>
      <c r="H38" s="65"/>
      <c r="I38" s="65"/>
      <c r="J38" s="65"/>
      <c r="L38" s="66">
        <f>AVERAGE(B38:J38)</f>
        <v>1.1081666666666667</v>
      </c>
      <c r="M38" s="66">
        <f>STDEVA(B38:J38)/SQRT(COUNT(B38:J38))</f>
        <v>4.6372984632258751E-2</v>
      </c>
      <c r="N38" s="66">
        <f>COUNT(B38:J38)</f>
        <v>3</v>
      </c>
    </row>
    <row r="39" spans="1:14" ht="13.5" thickTop="1" x14ac:dyDescent="0.2"/>
    <row r="40" spans="1:14" s="60" customFormat="1" ht="13.5" thickBot="1" x14ac:dyDescent="0.25">
      <c r="A40" s="59" t="s">
        <v>23</v>
      </c>
    </row>
    <row r="41" spans="1:14" s="60" customFormat="1" ht="14.25" thickTop="1" thickBot="1" x14ac:dyDescent="0.25">
      <c r="A41" s="61"/>
      <c r="B41" s="62">
        <v>20170424</v>
      </c>
      <c r="C41" s="62">
        <v>20170426</v>
      </c>
      <c r="D41" s="62">
        <v>20170430</v>
      </c>
      <c r="E41" s="62"/>
      <c r="F41" s="62"/>
      <c r="G41" s="62"/>
      <c r="H41" s="62"/>
      <c r="I41" s="62"/>
      <c r="J41" s="68"/>
      <c r="L41" s="63" t="s">
        <v>67</v>
      </c>
      <c r="M41" s="63" t="s">
        <v>68</v>
      </c>
      <c r="N41" s="63" t="s">
        <v>69</v>
      </c>
    </row>
    <row r="42" spans="1:14" s="60" customFormat="1" ht="14.25" thickTop="1" thickBot="1" x14ac:dyDescent="0.25">
      <c r="A42" s="69" t="s">
        <v>60</v>
      </c>
      <c r="B42" s="70">
        <v>1.1324999999999998</v>
      </c>
      <c r="C42" s="70">
        <v>1.1859999999999999</v>
      </c>
      <c r="D42" s="70">
        <v>1.181</v>
      </c>
      <c r="E42" s="70"/>
      <c r="F42" s="70"/>
      <c r="G42" s="70"/>
      <c r="H42" s="70"/>
      <c r="I42" s="71"/>
      <c r="J42" s="72"/>
      <c r="L42" s="66">
        <f>AVERAGE(B42:J42)</f>
        <v>1.1664999999999999</v>
      </c>
      <c r="M42" s="66">
        <f>STDEVA(B42:J42)/SQRT(COUNT(B42:J42))</f>
        <v>1.7061164477647328E-2</v>
      </c>
      <c r="N42" s="66">
        <f>COUNT(B42:J42)</f>
        <v>3</v>
      </c>
    </row>
    <row r="43" spans="1:14" s="60" customFormat="1" ht="14.25" thickTop="1" thickBot="1" x14ac:dyDescent="0.25">
      <c r="A43" s="73" t="s">
        <v>70</v>
      </c>
      <c r="B43" s="65">
        <v>1.1421666666666701</v>
      </c>
      <c r="C43" s="65">
        <v>1.19166666666667</v>
      </c>
      <c r="D43" s="65">
        <v>1.1910000000000001</v>
      </c>
      <c r="E43" s="65"/>
      <c r="F43" s="65"/>
      <c r="G43" s="65"/>
      <c r="H43" s="65"/>
      <c r="I43" s="65"/>
      <c r="J43" s="65"/>
      <c r="L43" s="66">
        <f>AVERAGE(B43:J43)</f>
        <v>1.1749444444444466</v>
      </c>
      <c r="M43" s="66">
        <f>STDEVA(B43:J43)/SQRT(COUNT(B43:J43))</f>
        <v>1.6390018793441451E-2</v>
      </c>
      <c r="N43" s="66">
        <f>COUNT(B43:J43)</f>
        <v>3</v>
      </c>
    </row>
    <row r="44" spans="1:14" ht="13.5" thickTop="1" x14ac:dyDescent="0.2"/>
    <row r="45" spans="1:14" s="60" customFormat="1" ht="13.5" thickBot="1" x14ac:dyDescent="0.25">
      <c r="A45" s="59" t="s">
        <v>24</v>
      </c>
    </row>
    <row r="46" spans="1:14" s="60" customFormat="1" ht="14.25" thickTop="1" thickBot="1" x14ac:dyDescent="0.25">
      <c r="A46" s="61"/>
      <c r="B46" s="62">
        <v>20170424</v>
      </c>
      <c r="C46" s="62">
        <v>20170426</v>
      </c>
      <c r="D46" s="62">
        <v>20170430</v>
      </c>
      <c r="E46" s="62"/>
      <c r="F46" s="62"/>
      <c r="G46" s="62"/>
      <c r="H46" s="62"/>
      <c r="I46" s="62"/>
      <c r="J46" s="68"/>
      <c r="L46" s="63" t="s">
        <v>67</v>
      </c>
      <c r="M46" s="63" t="s">
        <v>68</v>
      </c>
      <c r="N46" s="63" t="s">
        <v>69</v>
      </c>
    </row>
    <row r="47" spans="1:14" s="60" customFormat="1" ht="14.25" thickTop="1" thickBot="1" x14ac:dyDescent="0.25">
      <c r="A47" s="69" t="s">
        <v>60</v>
      </c>
      <c r="B47" s="70">
        <v>1.1126666666666667</v>
      </c>
      <c r="C47" s="70">
        <v>1.149</v>
      </c>
      <c r="D47" s="70">
        <v>1.1356666666666666</v>
      </c>
      <c r="E47" s="70"/>
      <c r="F47" s="70"/>
      <c r="G47" s="70"/>
      <c r="H47" s="70"/>
      <c r="I47" s="71"/>
      <c r="J47" s="72"/>
      <c r="L47" s="66">
        <f>AVERAGE(B47:J47)</f>
        <v>1.1324444444444444</v>
      </c>
      <c r="M47" s="66">
        <f>STDEVA(B47:J47)/SQRT(COUNT(B47:J47))</f>
        <v>1.0611547402316254E-2</v>
      </c>
      <c r="N47" s="66">
        <f>COUNT(B47:J47)</f>
        <v>3</v>
      </c>
    </row>
    <row r="48" spans="1:14" s="60" customFormat="1" ht="14.25" thickTop="1" thickBot="1" x14ac:dyDescent="0.25">
      <c r="A48" s="73" t="s">
        <v>70</v>
      </c>
      <c r="B48" s="65">
        <v>1.12066666666667</v>
      </c>
      <c r="C48" s="65">
        <v>1.1539999999999999</v>
      </c>
      <c r="D48" s="65">
        <v>1.1501666666666666</v>
      </c>
      <c r="E48" s="65"/>
      <c r="F48" s="65"/>
      <c r="G48" s="65"/>
      <c r="H48" s="65"/>
      <c r="I48" s="65"/>
      <c r="J48" s="65"/>
      <c r="L48" s="66">
        <f>AVERAGE(B48:J48)</f>
        <v>1.1416111111111122</v>
      </c>
      <c r="M48" s="66">
        <f>STDEVA(B48:J48)/SQRT(COUNT(B48:J48))</f>
        <v>1.0530525879965247E-2</v>
      </c>
      <c r="N48" s="66">
        <f>COUNT(B48:J48)</f>
        <v>3</v>
      </c>
    </row>
    <row r="49" ht="13.5" thickTop="1" x14ac:dyDescent="0.2"/>
  </sheetData>
  <phoneticPr fontId="3" type="noConversion"/>
  <pageMargins left="0.7" right="0.7" top="0.75" bottom="0.75" header="0.3" footer="0.3"/>
  <pageSetup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85" zoomScaleNormal="85" workbookViewId="0">
      <pane xSplit="1" topLeftCell="B1" activePane="topRight" state="frozen"/>
      <selection activeCell="Q15" sqref="Q15"/>
      <selection pane="topRight" activeCell="P18" sqref="P18"/>
    </sheetView>
  </sheetViews>
  <sheetFormatPr defaultColWidth="9.125" defaultRowHeight="12.75" x14ac:dyDescent="0.2"/>
  <cols>
    <col min="1" max="1" width="14.75" style="67" bestFit="1" customWidth="1"/>
    <col min="2" max="10" width="8.25" style="67" customWidth="1"/>
    <col min="11" max="11" width="5.25" style="67" customWidth="1"/>
    <col min="12" max="13" width="7" style="67" customWidth="1"/>
    <col min="14" max="14" width="3.25" style="67" bestFit="1" customWidth="1"/>
    <col min="15" max="16384" width="9.125" style="67"/>
  </cols>
  <sheetData>
    <row r="1" spans="1:14" s="60" customFormat="1" ht="13.5" thickBot="1" x14ac:dyDescent="0.25">
      <c r="A1" s="59" t="s">
        <v>71</v>
      </c>
    </row>
    <row r="2" spans="1:14" s="60" customFormat="1" ht="14.25" thickTop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L2" s="63" t="s">
        <v>67</v>
      </c>
      <c r="M2" s="63" t="s">
        <v>68</v>
      </c>
      <c r="N2" s="63" t="s">
        <v>72</v>
      </c>
    </row>
    <row r="3" spans="1:14" s="60" customFormat="1" ht="14.25" thickTop="1" thickBot="1" x14ac:dyDescent="0.25">
      <c r="A3" s="64" t="s">
        <v>73</v>
      </c>
      <c r="B3" s="65"/>
      <c r="C3" s="65"/>
      <c r="D3" s="65"/>
      <c r="E3" s="65"/>
      <c r="F3" s="65"/>
      <c r="G3" s="65"/>
      <c r="H3" s="65"/>
      <c r="I3" s="65"/>
      <c r="J3" s="65"/>
      <c r="L3" s="66" t="e">
        <f>AVERAGE(B3:J3)</f>
        <v>#DIV/0!</v>
      </c>
      <c r="M3" s="66" t="e">
        <f>STDEVA(B3:J3)/SQRT(COUNT(B3:J3))</f>
        <v>#DIV/0!</v>
      </c>
      <c r="N3" s="66">
        <f>COUNT(B3:J3)</f>
        <v>0</v>
      </c>
    </row>
    <row r="4" spans="1:14" ht="13.5" thickTop="1" x14ac:dyDescent="0.2"/>
    <row r="5" spans="1:14" s="60" customFormat="1" ht="13.5" thickBot="1" x14ac:dyDescent="0.25">
      <c r="A5" s="59" t="s">
        <v>9</v>
      </c>
    </row>
    <row r="6" spans="1:14" s="60" customFormat="1" ht="14.25" thickTop="1" thickBot="1" x14ac:dyDescent="0.25">
      <c r="A6" s="61"/>
      <c r="B6" s="62">
        <f>'Fig. 3S2A BRET'!B6</f>
        <v>20170424</v>
      </c>
      <c r="C6" s="62">
        <f>'Fig. 3S2A BRET'!C6</f>
        <v>20170426</v>
      </c>
      <c r="D6" s="62">
        <f>'Fig. 3S2A BRET'!D6</f>
        <v>20170430</v>
      </c>
      <c r="E6" s="62">
        <f>'Fig. 3S2A BRET'!E6</f>
        <v>20170504</v>
      </c>
      <c r="F6" s="62">
        <f>'Fig. 3S2A BRET'!F6</f>
        <v>20170505</v>
      </c>
      <c r="G6" s="62">
        <f>'Fig. 3S2A BRET'!G6</f>
        <v>20170603</v>
      </c>
      <c r="H6" s="62">
        <f>'Fig. 3S2A BRET'!H6</f>
        <v>20170902</v>
      </c>
      <c r="I6" s="62">
        <f>'Fig. 3S2A BRET'!I6</f>
        <v>20170904</v>
      </c>
      <c r="J6" s="62">
        <f>'Fig. 3S2A BRET'!J6</f>
        <v>20170906</v>
      </c>
      <c r="L6" s="63" t="s">
        <v>67</v>
      </c>
      <c r="M6" s="63" t="s">
        <v>74</v>
      </c>
      <c r="N6" s="63" t="s">
        <v>72</v>
      </c>
    </row>
    <row r="7" spans="1:14" s="60" customFormat="1" ht="14.25" thickTop="1" thickBot="1" x14ac:dyDescent="0.25">
      <c r="A7" s="69" t="s">
        <v>60</v>
      </c>
      <c r="B7" s="70"/>
      <c r="C7" s="70"/>
      <c r="D7" s="70"/>
      <c r="E7" s="70"/>
      <c r="F7" s="70"/>
      <c r="G7" s="70"/>
      <c r="H7" s="70"/>
      <c r="I7" s="70"/>
      <c r="J7" s="70"/>
      <c r="L7" s="66" t="e">
        <f>AVERAGE(B7:J7)</f>
        <v>#DIV/0!</v>
      </c>
      <c r="M7" s="66" t="e">
        <f>STDEVA(B7:J7)/SQRT(COUNT(B7:J7))</f>
        <v>#DIV/0!</v>
      </c>
      <c r="N7" s="66">
        <f>COUNT(B7:J7)</f>
        <v>0</v>
      </c>
    </row>
    <row r="8" spans="1:14" s="60" customFormat="1" ht="14.25" thickTop="1" thickBot="1" x14ac:dyDescent="0.25">
      <c r="A8" s="73" t="s">
        <v>70</v>
      </c>
      <c r="B8" s="65">
        <f>'Fig. 3S2A BRET'!B8-'Fig. 3S2A BRET'!B7</f>
        <v>-3.8666666666666627E-2</v>
      </c>
      <c r="C8" s="65">
        <f>'Fig. 3S2A BRET'!C8-'Fig. 3S2A BRET'!C7</f>
        <v>-3.2999999999999918E-2</v>
      </c>
      <c r="D8" s="65">
        <f>'Fig. 3S2A BRET'!D8-'Fig. 3S2A BRET'!D7</f>
        <v>-7.6999999999999957E-2</v>
      </c>
      <c r="E8" s="65">
        <f>'Fig. 3S2A BRET'!E8-'Fig. 3S2A BRET'!E7</f>
        <v>-5.8333333333333348E-2</v>
      </c>
      <c r="F8" s="65">
        <f>'Fig. 3S2A BRET'!F8-'Fig. 3S2A BRET'!F7</f>
        <v>-4.3000000000000038E-2</v>
      </c>
      <c r="G8" s="65">
        <f>'Fig. 3S2A BRET'!G8-'Fig. 3S2A BRET'!G7</f>
        <v>-6.5500000000000003E-2</v>
      </c>
      <c r="H8" s="65">
        <f>'Fig. 3S2A BRET'!H8-'Fig. 3S2A BRET'!H7</f>
        <v>-4.8999999999999932E-2</v>
      </c>
      <c r="I8" s="65">
        <f>'Fig. 3S2A BRET'!I8-'Fig. 3S2A BRET'!I7</f>
        <v>-4.6999999999999931E-2</v>
      </c>
      <c r="J8" s="65">
        <f>'Fig. 3S2A BRET'!J8-'Fig. 3S2A BRET'!J7</f>
        <v>-2.7666666666666617E-2</v>
      </c>
      <c r="L8" s="66">
        <f>AVERAGE(B8:J8)</f>
        <v>-4.8796296296296261E-2</v>
      </c>
      <c r="M8" s="66">
        <f>STDEVA(B8:J8)/SQRT(COUNT(B8:J8))</f>
        <v>5.27161758751771E-3</v>
      </c>
      <c r="N8" s="66">
        <f>COUNT(B8:J8)</f>
        <v>9</v>
      </c>
    </row>
    <row r="9" spans="1:14" ht="13.5" thickTop="1" x14ac:dyDescent="0.2"/>
    <row r="10" spans="1:14" s="60" customFormat="1" ht="13.5" thickBot="1" x14ac:dyDescent="0.25">
      <c r="A10" s="59" t="s">
        <v>11</v>
      </c>
    </row>
    <row r="11" spans="1:14" s="60" customFormat="1" ht="14.25" thickTop="1" thickBot="1" x14ac:dyDescent="0.25">
      <c r="A11" s="61"/>
      <c r="B11" s="62"/>
      <c r="C11" s="62"/>
      <c r="D11" s="62"/>
      <c r="E11" s="62"/>
      <c r="F11" s="62"/>
      <c r="G11" s="62"/>
      <c r="H11" s="62">
        <f>'Fig. 3S2A BRET'!H11</f>
        <v>20170902</v>
      </c>
      <c r="I11" s="62">
        <f>'Fig. 3S2A BRET'!I11</f>
        <v>20170904</v>
      </c>
      <c r="J11" s="62">
        <f>'Fig. 3S2A BRET'!J11</f>
        <v>20170906</v>
      </c>
      <c r="L11" s="63" t="s">
        <v>67</v>
      </c>
      <c r="M11" s="63" t="s">
        <v>68</v>
      </c>
      <c r="N11" s="63" t="s">
        <v>72</v>
      </c>
    </row>
    <row r="12" spans="1:14" s="60" customFormat="1" ht="14.25" thickTop="1" thickBot="1" x14ac:dyDescent="0.25">
      <c r="A12" s="69" t="s">
        <v>60</v>
      </c>
      <c r="B12" s="70"/>
      <c r="C12" s="70"/>
      <c r="D12" s="70"/>
      <c r="E12" s="70"/>
      <c r="F12" s="70"/>
      <c r="G12" s="70"/>
      <c r="H12" s="70"/>
      <c r="I12" s="70"/>
      <c r="J12" s="70"/>
      <c r="L12" s="66" t="e">
        <f>AVERAGE(B12:J12)</f>
        <v>#DIV/0!</v>
      </c>
      <c r="M12" s="66" t="e">
        <f>STDEVA(B12:J12)/SQRT(COUNT(B12:J12))</f>
        <v>#DIV/0!</v>
      </c>
      <c r="N12" s="66">
        <f>COUNT(B12:J12)</f>
        <v>0</v>
      </c>
    </row>
    <row r="13" spans="1:14" s="60" customFormat="1" ht="14.25" thickTop="1" thickBot="1" x14ac:dyDescent="0.25">
      <c r="A13" s="73" t="s">
        <v>70</v>
      </c>
      <c r="B13" s="65"/>
      <c r="C13" s="65"/>
      <c r="D13" s="65"/>
      <c r="E13" s="65"/>
      <c r="F13" s="65"/>
      <c r="G13" s="65"/>
      <c r="H13" s="65">
        <f>'Fig. 3S2A BRET'!H13-'Fig. 3S2A BRET'!H12</f>
        <v>0</v>
      </c>
      <c r="I13" s="65">
        <f>'Fig. 3S2A BRET'!I13-'Fig. 3S2A BRET'!I12</f>
        <v>1.6666666666667052E-3</v>
      </c>
      <c r="J13" s="65">
        <f>'Fig. 3S2A BRET'!J13-'Fig. 3S2A BRET'!J12</f>
        <v>2.3333333333332984E-3</v>
      </c>
      <c r="L13" s="66">
        <f>AVERAGE(B13:J13)</f>
        <v>1.3333333333333346E-3</v>
      </c>
      <c r="M13" s="66">
        <f>STDEVA(B13:J13)/SQRT(COUNT(B13:J13))</f>
        <v>6.9388866648870562E-4</v>
      </c>
      <c r="N13" s="66">
        <f>COUNT(B13:J13)</f>
        <v>3</v>
      </c>
    </row>
    <row r="14" spans="1:14" ht="13.5" thickTop="1" x14ac:dyDescent="0.2"/>
    <row r="15" spans="1:14" s="60" customFormat="1" ht="13.5" thickBot="1" x14ac:dyDescent="0.25">
      <c r="A15" s="59" t="s">
        <v>13</v>
      </c>
    </row>
    <row r="16" spans="1:14" s="60" customFormat="1" ht="14.25" thickTop="1" thickBot="1" x14ac:dyDescent="0.25">
      <c r="A16" s="61"/>
      <c r="B16" s="62">
        <f>'Fig. 3S2A BRET'!B16</f>
        <v>20170424</v>
      </c>
      <c r="C16" s="62">
        <f>'Fig. 3S2A BRET'!C16</f>
        <v>20170426</v>
      </c>
      <c r="D16" s="62">
        <f>'Fig. 3S2A BRET'!D16</f>
        <v>20170430</v>
      </c>
      <c r="E16" s="62"/>
      <c r="F16" s="62"/>
      <c r="G16" s="62"/>
      <c r="H16" s="62">
        <f>'Fig. 3S2A BRET'!H16</f>
        <v>20170902</v>
      </c>
      <c r="I16" s="62">
        <f>'Fig. 3S2A BRET'!I16</f>
        <v>20170904</v>
      </c>
      <c r="J16" s="62">
        <f>'Fig. 3S2A BRET'!J16</f>
        <v>20170906</v>
      </c>
      <c r="L16" s="63" t="s">
        <v>75</v>
      </c>
      <c r="M16" s="63" t="s">
        <v>74</v>
      </c>
      <c r="N16" s="63" t="s">
        <v>69</v>
      </c>
    </row>
    <row r="17" spans="1:14" s="60" customFormat="1" ht="14.25" thickTop="1" thickBot="1" x14ac:dyDescent="0.25">
      <c r="A17" s="69" t="s">
        <v>60</v>
      </c>
      <c r="B17" s="70"/>
      <c r="C17" s="70"/>
      <c r="D17" s="70"/>
      <c r="E17" s="70"/>
      <c r="F17" s="70"/>
      <c r="G17" s="70"/>
      <c r="H17" s="70"/>
      <c r="I17" s="70"/>
      <c r="J17" s="70"/>
      <c r="L17" s="66" t="e">
        <f>AVERAGE(B17:J17)</f>
        <v>#DIV/0!</v>
      </c>
      <c r="M17" s="66" t="e">
        <f>STDEVA(B17:J17)/SQRT(COUNT(B17:J17))</f>
        <v>#DIV/0!</v>
      </c>
      <c r="N17" s="66">
        <f>COUNT(B17:J17)</f>
        <v>0</v>
      </c>
    </row>
    <row r="18" spans="1:14" s="60" customFormat="1" ht="14.25" thickTop="1" thickBot="1" x14ac:dyDescent="0.25">
      <c r="A18" s="73" t="s">
        <v>70</v>
      </c>
      <c r="B18" s="65">
        <f>'Fig. 3S2A BRET'!B18-'Fig. 3S2A BRET'!B17</f>
        <v>7.0000000000001172E-3</v>
      </c>
      <c r="C18" s="65">
        <f>'Fig. 3S2A BRET'!C18-'Fig. 3S2A BRET'!C17</f>
        <v>1.9999999999968932E-3</v>
      </c>
      <c r="D18" s="65">
        <f>'Fig. 3S2A BRET'!D18-'Fig. 3S2A BRET'!D17</f>
        <v>7.0000000000034479E-3</v>
      </c>
      <c r="E18" s="65"/>
      <c r="F18" s="65"/>
      <c r="G18" s="65"/>
      <c r="H18" s="65">
        <f>'Fig. 3S2A BRET'!H18-'Fig. 3S2A BRET'!H17</f>
        <v>9.9999999999988987E-4</v>
      </c>
      <c r="I18" s="65">
        <f>'Fig. 3S2A BRET'!I18-'Fig. 3S2A BRET'!I17</f>
        <v>4.6666666666701495E-3</v>
      </c>
      <c r="J18" s="65">
        <f>'Fig. 3S2A BRET'!J18-'Fig. 3S2A BRET'!J17</f>
        <v>8.3333333333333037E-3</v>
      </c>
      <c r="L18" s="66">
        <f>AVERAGE(B18:J18)</f>
        <v>5.0000000000006333E-3</v>
      </c>
      <c r="M18" s="66">
        <f>STDEVA(B18:J18)/SQRT(COUNT(B18:J18))</f>
        <v>1.2141145226357833E-3</v>
      </c>
      <c r="N18" s="66">
        <f>COUNT(B18:J18)</f>
        <v>6</v>
      </c>
    </row>
    <row r="19" spans="1:14" ht="13.5" thickTop="1" x14ac:dyDescent="0.2"/>
    <row r="20" spans="1:14" s="60" customFormat="1" ht="13.5" thickBot="1" x14ac:dyDescent="0.25">
      <c r="A20" s="59" t="s">
        <v>15</v>
      </c>
    </row>
    <row r="21" spans="1:14" s="60" customFormat="1" ht="14.25" thickTop="1" thickBot="1" x14ac:dyDescent="0.25">
      <c r="A21" s="61"/>
      <c r="B21" s="62">
        <f>'Fig. 3S2A BRET'!B21</f>
        <v>20170424</v>
      </c>
      <c r="C21" s="62">
        <f>'Fig. 3S2A BRET'!C21</f>
        <v>20170426</v>
      </c>
      <c r="D21" s="62">
        <f>'Fig. 3S2A BRET'!D21</f>
        <v>20170430</v>
      </c>
      <c r="E21" s="62"/>
      <c r="F21" s="62"/>
      <c r="G21" s="62"/>
      <c r="H21" s="62"/>
      <c r="I21" s="62"/>
      <c r="J21" s="62"/>
      <c r="L21" s="63" t="s">
        <v>75</v>
      </c>
      <c r="M21" s="63" t="s">
        <v>68</v>
      </c>
      <c r="N21" s="63" t="s">
        <v>72</v>
      </c>
    </row>
    <row r="22" spans="1:14" s="60" customFormat="1" ht="14.25" thickTop="1" thickBot="1" x14ac:dyDescent="0.25">
      <c r="A22" s="69" t="s">
        <v>60</v>
      </c>
      <c r="B22" s="70"/>
      <c r="C22" s="70"/>
      <c r="D22" s="70"/>
      <c r="E22" s="70"/>
      <c r="F22" s="70"/>
      <c r="G22" s="70"/>
      <c r="H22" s="70"/>
      <c r="I22" s="70"/>
      <c r="J22" s="70"/>
      <c r="L22" s="66" t="e">
        <f>AVERAGE(B22:J22)</f>
        <v>#DIV/0!</v>
      </c>
      <c r="M22" s="66" t="e">
        <f>STDEVA(B22:J22)/SQRT(COUNT(B22:J22))</f>
        <v>#DIV/0!</v>
      </c>
      <c r="N22" s="66">
        <f>COUNT(B22:J22)</f>
        <v>0</v>
      </c>
    </row>
    <row r="23" spans="1:14" s="60" customFormat="1" ht="14.25" thickTop="1" thickBot="1" x14ac:dyDescent="0.25">
      <c r="A23" s="73" t="s">
        <v>70</v>
      </c>
      <c r="B23" s="65">
        <f>'Fig. 3S2A BRET'!B23-'Fig. 3S2A BRET'!B22</f>
        <v>-4.2000000000000037E-2</v>
      </c>
      <c r="C23" s="65">
        <f>'Fig. 3S2A BRET'!C23-'Fig. 3S2A BRET'!C22</f>
        <v>-3.6333333333333329E-2</v>
      </c>
      <c r="D23" s="65">
        <f>'Fig. 3S2A BRET'!D23-'Fig. 3S2A BRET'!D22</f>
        <v>-6.2000000000000055E-2</v>
      </c>
      <c r="E23" s="65"/>
      <c r="F23" s="65"/>
      <c r="G23" s="65"/>
      <c r="H23" s="65"/>
      <c r="I23" s="65"/>
      <c r="J23" s="65"/>
      <c r="L23" s="66">
        <f>AVERAGE(B23:J23)</f>
        <v>-4.6777777777777807E-2</v>
      </c>
      <c r="M23" s="66">
        <f>STDEVA(B23:J23)/SQRT(COUNT(B23:J23))</f>
        <v>7.7849173580459554E-3</v>
      </c>
      <c r="N23" s="66">
        <f>COUNT(B23:J23)</f>
        <v>3</v>
      </c>
    </row>
    <row r="24" spans="1:14" ht="13.5" thickTop="1" x14ac:dyDescent="0.2"/>
    <row r="25" spans="1:14" s="60" customFormat="1" ht="13.5" thickBot="1" x14ac:dyDescent="0.25">
      <c r="A25" s="59" t="s">
        <v>17</v>
      </c>
    </row>
    <row r="26" spans="1:14" s="60" customFormat="1" ht="14.25" thickTop="1" thickBot="1" x14ac:dyDescent="0.25">
      <c r="A26" s="61"/>
      <c r="B26" s="62"/>
      <c r="C26" s="62"/>
      <c r="D26" s="62"/>
      <c r="E26" s="62">
        <f>'Fig. 3S2A BRET'!E26</f>
        <v>20170504</v>
      </c>
      <c r="F26" s="62">
        <f>'Fig. 3S2A BRET'!F26</f>
        <v>20170505</v>
      </c>
      <c r="G26" s="62">
        <f>'Fig. 3S2A BRET'!G26</f>
        <v>20170603</v>
      </c>
      <c r="H26" s="62"/>
      <c r="I26" s="62"/>
      <c r="J26" s="62"/>
      <c r="L26" s="63" t="s">
        <v>67</v>
      </c>
      <c r="M26" s="63" t="s">
        <v>74</v>
      </c>
      <c r="N26" s="63" t="s">
        <v>72</v>
      </c>
    </row>
    <row r="27" spans="1:14" s="60" customFormat="1" ht="14.25" thickTop="1" thickBot="1" x14ac:dyDescent="0.25">
      <c r="A27" s="69" t="s">
        <v>60</v>
      </c>
      <c r="B27" s="70"/>
      <c r="C27" s="70"/>
      <c r="D27" s="70"/>
      <c r="E27" s="70"/>
      <c r="F27" s="70"/>
      <c r="G27" s="70"/>
      <c r="H27" s="70"/>
      <c r="I27" s="70"/>
      <c r="J27" s="70"/>
      <c r="L27" s="66" t="e">
        <f>AVERAGE(B27:J27)</f>
        <v>#DIV/0!</v>
      </c>
      <c r="M27" s="66" t="e">
        <f>STDEVA(B27:J27)/SQRT(COUNT(B27:J27))</f>
        <v>#DIV/0!</v>
      </c>
      <c r="N27" s="66">
        <f>COUNT(B27:J27)</f>
        <v>0</v>
      </c>
    </row>
    <row r="28" spans="1:14" s="60" customFormat="1" ht="14.25" thickTop="1" thickBot="1" x14ac:dyDescent="0.25">
      <c r="A28" s="73" t="s">
        <v>70</v>
      </c>
      <c r="B28" s="65"/>
      <c r="C28" s="65"/>
      <c r="D28" s="65"/>
      <c r="E28" s="65">
        <f>'Fig. 3S2A BRET'!E28-'Fig. 3S2A BRET'!E27</f>
        <v>-4.4666666666666632E-2</v>
      </c>
      <c r="F28" s="65">
        <f>'Fig. 3S2A BRET'!F28-'Fig. 3S2A BRET'!F27</f>
        <v>-3.2499999999999973E-2</v>
      </c>
      <c r="G28" s="65">
        <f>'Fig. 3S2A BRET'!G28-'Fig. 3S2A BRET'!G27</f>
        <v>-3.400000000000003E-2</v>
      </c>
      <c r="H28" s="65"/>
      <c r="I28" s="65"/>
      <c r="J28" s="65"/>
      <c r="L28" s="66">
        <f>AVERAGE(B28:J28)</f>
        <v>-3.7055555555555543E-2</v>
      </c>
      <c r="M28" s="66">
        <f>STDEVA(B28:J28)/SQRT(COUNT(B28:J28))</f>
        <v>3.8301113673651333E-3</v>
      </c>
      <c r="N28" s="66">
        <f>COUNT(B28:J28)</f>
        <v>3</v>
      </c>
    </row>
    <row r="29" spans="1:14" ht="13.5" thickTop="1" x14ac:dyDescent="0.2"/>
    <row r="30" spans="1:14" s="60" customFormat="1" ht="13.5" thickBot="1" x14ac:dyDescent="0.25">
      <c r="A30" s="59" t="s">
        <v>18</v>
      </c>
    </row>
    <row r="31" spans="1:14" s="60" customFormat="1" ht="14.25" thickTop="1" thickBot="1" x14ac:dyDescent="0.25">
      <c r="A31" s="61"/>
      <c r="B31" s="62"/>
      <c r="C31" s="62"/>
      <c r="D31" s="62"/>
      <c r="E31" s="62">
        <f>'Fig. 3S2A BRET'!E31</f>
        <v>20170504</v>
      </c>
      <c r="F31" s="62">
        <f>'Fig. 3S2A BRET'!F31</f>
        <v>20170505</v>
      </c>
      <c r="G31" s="62">
        <f>'Fig. 3S2A BRET'!G31</f>
        <v>20170603</v>
      </c>
      <c r="H31" s="62"/>
      <c r="I31" s="62"/>
      <c r="J31" s="62"/>
      <c r="L31" s="63" t="s">
        <v>67</v>
      </c>
      <c r="M31" s="63" t="s">
        <v>74</v>
      </c>
      <c r="N31" s="63" t="s">
        <v>72</v>
      </c>
    </row>
    <row r="32" spans="1:14" s="60" customFormat="1" ht="14.25" thickTop="1" thickBot="1" x14ac:dyDescent="0.25">
      <c r="A32" s="69" t="s">
        <v>60</v>
      </c>
      <c r="B32" s="70"/>
      <c r="C32" s="70"/>
      <c r="D32" s="70"/>
      <c r="E32" s="70"/>
      <c r="F32" s="70"/>
      <c r="G32" s="70"/>
      <c r="H32" s="70"/>
      <c r="I32" s="70"/>
      <c r="J32" s="70"/>
      <c r="L32" s="66" t="e">
        <f>AVERAGE(B32:J32)</f>
        <v>#DIV/0!</v>
      </c>
      <c r="M32" s="66" t="e">
        <f>STDEVA(B32:J32)/SQRT(COUNT(B32:J32))</f>
        <v>#DIV/0!</v>
      </c>
      <c r="N32" s="66">
        <f>COUNT(B32:J32)</f>
        <v>0</v>
      </c>
    </row>
    <row r="33" spans="1:14" s="60" customFormat="1" ht="14.25" thickTop="1" thickBot="1" x14ac:dyDescent="0.25">
      <c r="A33" s="73" t="s">
        <v>70</v>
      </c>
      <c r="B33" s="65"/>
      <c r="C33" s="65"/>
      <c r="D33" s="65"/>
      <c r="E33" s="65">
        <f>'Fig. 3S2A BRET'!E33-'Fig. 3S2A BRET'!E32</f>
        <v>-3.8999999999999924E-2</v>
      </c>
      <c r="F33" s="65">
        <f>'Fig. 3S2A BRET'!F33-'Fig. 3S2A BRET'!F32</f>
        <v>-4.3000000000000038E-2</v>
      </c>
      <c r="G33" s="65">
        <f>'Fig. 3S2A BRET'!G33-'Fig. 3S2A BRET'!G32</f>
        <v>-3.4333333333333327E-2</v>
      </c>
      <c r="H33" s="65"/>
      <c r="I33" s="65"/>
      <c r="J33" s="65"/>
      <c r="L33" s="66">
        <f>AVERAGE(B33:J33)</f>
        <v>-3.8777777777777765E-2</v>
      </c>
      <c r="M33" s="66">
        <f>STDEVA(B33:J33)/SQRT(COUNT(B33:J33))</f>
        <v>2.5043172599077106E-3</v>
      </c>
      <c r="N33" s="66">
        <f>COUNT(B33:J33)</f>
        <v>3</v>
      </c>
    </row>
    <row r="34" spans="1:14" ht="13.5" thickTop="1" x14ac:dyDescent="0.2"/>
    <row r="35" spans="1:14" s="60" customFormat="1" ht="13.5" thickBot="1" x14ac:dyDescent="0.25">
      <c r="A35" s="59" t="s">
        <v>22</v>
      </c>
    </row>
    <row r="36" spans="1:14" s="60" customFormat="1" ht="14.25" thickTop="1" thickBot="1" x14ac:dyDescent="0.25">
      <c r="A36" s="61"/>
      <c r="B36" s="62"/>
      <c r="C36" s="62"/>
      <c r="D36" s="62"/>
      <c r="E36" s="62">
        <f>'Fig. 3S2A BRET'!E36</f>
        <v>20170504</v>
      </c>
      <c r="F36" s="62">
        <f>'Fig. 3S2A BRET'!F36</f>
        <v>20170505</v>
      </c>
      <c r="G36" s="62">
        <f>'Fig. 3S2A BRET'!G36</f>
        <v>20170603</v>
      </c>
      <c r="H36" s="62"/>
      <c r="I36" s="62"/>
      <c r="J36" s="62"/>
      <c r="L36" s="63" t="s">
        <v>67</v>
      </c>
      <c r="M36" s="63" t="s">
        <v>68</v>
      </c>
      <c r="N36" s="63" t="s">
        <v>69</v>
      </c>
    </row>
    <row r="37" spans="1:14" s="60" customFormat="1" ht="14.25" thickTop="1" thickBot="1" x14ac:dyDescent="0.25">
      <c r="A37" s="69" t="s">
        <v>60</v>
      </c>
      <c r="B37" s="70"/>
      <c r="C37" s="70"/>
      <c r="D37" s="70"/>
      <c r="E37" s="70"/>
      <c r="F37" s="70"/>
      <c r="G37" s="70"/>
      <c r="H37" s="70"/>
      <c r="I37" s="70"/>
      <c r="J37" s="70"/>
      <c r="L37" s="66" t="e">
        <f>AVERAGE(B37:J37)</f>
        <v>#DIV/0!</v>
      </c>
      <c r="M37" s="66" t="e">
        <f>STDEVA(B37:J37)/SQRT(COUNT(B37:J37))</f>
        <v>#DIV/0!</v>
      </c>
      <c r="N37" s="66">
        <f>COUNT(B37:J37)</f>
        <v>0</v>
      </c>
    </row>
    <row r="38" spans="1:14" s="60" customFormat="1" ht="14.25" thickTop="1" thickBot="1" x14ac:dyDescent="0.25">
      <c r="A38" s="73" t="s">
        <v>70</v>
      </c>
      <c r="B38" s="65"/>
      <c r="C38" s="65"/>
      <c r="D38" s="65"/>
      <c r="E38" s="65">
        <f>'Fig. 3S2A BRET'!E38-'Fig. 3S2A BRET'!E37</f>
        <v>-1.9333333333333425E-2</v>
      </c>
      <c r="F38" s="65">
        <f>'Fig. 3S2A BRET'!F38-'Fig. 3S2A BRET'!F37</f>
        <v>-2.4666666666666615E-2</v>
      </c>
      <c r="G38" s="65">
        <f>'Fig. 3S2A BRET'!G38-'Fig. 3S2A BRET'!G37</f>
        <v>-1.3500000000000068E-2</v>
      </c>
      <c r="H38" s="65"/>
      <c r="I38" s="65"/>
      <c r="J38" s="65"/>
      <c r="L38" s="66">
        <f>AVERAGE(B38:J38)</f>
        <v>-1.9166666666666703E-2</v>
      </c>
      <c r="M38" s="66">
        <f>STDEVA(B38:J38)/SQRT(COUNT(B38:J38))</f>
        <v>3.2246159690958406E-3</v>
      </c>
      <c r="N38" s="66">
        <f>COUNT(B38:J38)</f>
        <v>3</v>
      </c>
    </row>
    <row r="39" spans="1:14" ht="13.5" thickTop="1" x14ac:dyDescent="0.2"/>
    <row r="40" spans="1:14" s="60" customFormat="1" ht="13.5" thickBot="1" x14ac:dyDescent="0.25">
      <c r="A40" s="59" t="s">
        <v>23</v>
      </c>
    </row>
    <row r="41" spans="1:14" s="60" customFormat="1" ht="14.25" thickTop="1" thickBot="1" x14ac:dyDescent="0.25">
      <c r="A41" s="61"/>
      <c r="B41" s="62">
        <f>'Fig. 3S2A BRET'!B41</f>
        <v>20170424</v>
      </c>
      <c r="C41" s="62">
        <f>'Fig. 3S2A BRET'!C41</f>
        <v>20170426</v>
      </c>
      <c r="D41" s="62">
        <f>'Fig. 3S2A BRET'!D41</f>
        <v>20170430</v>
      </c>
      <c r="E41" s="62"/>
      <c r="F41" s="62"/>
      <c r="G41" s="62"/>
      <c r="H41" s="62"/>
      <c r="I41" s="62"/>
      <c r="J41" s="62"/>
      <c r="L41" s="63" t="s">
        <v>75</v>
      </c>
      <c r="M41" s="63" t="s">
        <v>74</v>
      </c>
      <c r="N41" s="63" t="s">
        <v>72</v>
      </c>
    </row>
    <row r="42" spans="1:14" s="60" customFormat="1" ht="14.25" thickTop="1" thickBot="1" x14ac:dyDescent="0.25">
      <c r="A42" s="69" t="s">
        <v>60</v>
      </c>
      <c r="B42" s="70"/>
      <c r="C42" s="70"/>
      <c r="D42" s="70"/>
      <c r="E42" s="70"/>
      <c r="F42" s="70"/>
      <c r="G42" s="70"/>
      <c r="H42" s="70"/>
      <c r="I42" s="70"/>
      <c r="J42" s="70"/>
      <c r="L42" s="66" t="e">
        <f>AVERAGE(B42:J42)</f>
        <v>#DIV/0!</v>
      </c>
      <c r="M42" s="66" t="e">
        <f>STDEVA(B42:J42)/SQRT(COUNT(B42:J42))</f>
        <v>#DIV/0!</v>
      </c>
      <c r="N42" s="66">
        <f>COUNT(B42:J42)</f>
        <v>0</v>
      </c>
    </row>
    <row r="43" spans="1:14" s="60" customFormat="1" ht="14.25" thickTop="1" thickBot="1" x14ac:dyDescent="0.25">
      <c r="A43" s="73" t="s">
        <v>70</v>
      </c>
      <c r="B43" s="65">
        <f>'Fig. 3S2A BRET'!B43-'Fig. 3S2A BRET'!B42</f>
        <v>9.666666666670265E-3</v>
      </c>
      <c r="C43" s="65">
        <f>'Fig. 3S2A BRET'!C43-'Fig. 3S2A BRET'!C42</f>
        <v>5.6666666666700394E-3</v>
      </c>
      <c r="D43" s="65">
        <f>'Fig. 3S2A BRET'!D43-'Fig. 3S2A BRET'!D42</f>
        <v>1.0000000000000009E-2</v>
      </c>
      <c r="E43" s="65"/>
      <c r="F43" s="65"/>
      <c r="G43" s="65"/>
      <c r="H43" s="65"/>
      <c r="I43" s="65"/>
      <c r="J43" s="65"/>
      <c r="L43" s="66">
        <f>AVERAGE(B43:J43)</f>
        <v>8.4444444444467717E-3</v>
      </c>
      <c r="M43" s="66">
        <f>STDEVA(B43:J43)/SQRT(COUNT(B43:J43))</f>
        <v>1.3922182317929253E-3</v>
      </c>
      <c r="N43" s="66">
        <f>COUNT(B43:J43)</f>
        <v>3</v>
      </c>
    </row>
    <row r="44" spans="1:14" ht="13.5" thickTop="1" x14ac:dyDescent="0.2"/>
    <row r="45" spans="1:14" s="60" customFormat="1" ht="13.5" thickBot="1" x14ac:dyDescent="0.25">
      <c r="A45" s="59" t="s">
        <v>24</v>
      </c>
    </row>
    <row r="46" spans="1:14" s="60" customFormat="1" ht="14.25" thickTop="1" thickBot="1" x14ac:dyDescent="0.25">
      <c r="A46" s="61"/>
      <c r="B46" s="62">
        <f>'Fig. 3S2A BRET'!B46</f>
        <v>20170424</v>
      </c>
      <c r="C46" s="62">
        <f>'Fig. 3S2A BRET'!C46</f>
        <v>20170426</v>
      </c>
      <c r="D46" s="62">
        <f>'Fig. 3S2A BRET'!D46</f>
        <v>20170430</v>
      </c>
      <c r="E46" s="62"/>
      <c r="F46" s="62"/>
      <c r="G46" s="62"/>
      <c r="H46" s="62"/>
      <c r="I46" s="62"/>
      <c r="J46" s="62"/>
      <c r="L46" s="63" t="s">
        <v>75</v>
      </c>
      <c r="M46" s="63" t="s">
        <v>68</v>
      </c>
      <c r="N46" s="63" t="s">
        <v>72</v>
      </c>
    </row>
    <row r="47" spans="1:14" s="60" customFormat="1" ht="14.25" thickTop="1" thickBot="1" x14ac:dyDescent="0.25">
      <c r="A47" s="69" t="s">
        <v>60</v>
      </c>
      <c r="B47" s="70"/>
      <c r="C47" s="70"/>
      <c r="D47" s="70"/>
      <c r="E47" s="70"/>
      <c r="F47" s="70"/>
      <c r="G47" s="70"/>
      <c r="H47" s="70"/>
      <c r="I47" s="70"/>
      <c r="J47" s="70"/>
      <c r="L47" s="66" t="e">
        <f>AVERAGE(B47:J47)</f>
        <v>#DIV/0!</v>
      </c>
      <c r="M47" s="66" t="e">
        <f>STDEVA(B47:J47)/SQRT(COUNT(B47:J47))</f>
        <v>#DIV/0!</v>
      </c>
      <c r="N47" s="66">
        <f>COUNT(B47:J47)</f>
        <v>0</v>
      </c>
    </row>
    <row r="48" spans="1:14" s="60" customFormat="1" ht="14.25" thickTop="1" thickBot="1" x14ac:dyDescent="0.25">
      <c r="A48" s="73" t="s">
        <v>70</v>
      </c>
      <c r="B48" s="65">
        <f>'Fig. 3S2A BRET'!B48-'Fig. 3S2A BRET'!B47</f>
        <v>8.0000000000033378E-3</v>
      </c>
      <c r="C48" s="65">
        <f>'Fig. 3S2A BRET'!C48-'Fig. 3S2A BRET'!C47</f>
        <v>4.9999999999998934E-3</v>
      </c>
      <c r="D48" s="65">
        <f>'Fig. 3S2A BRET'!D48-'Fig. 3S2A BRET'!D47</f>
        <v>1.4499999999999957E-2</v>
      </c>
      <c r="E48" s="65"/>
      <c r="F48" s="65"/>
      <c r="G48" s="65"/>
      <c r="H48" s="65"/>
      <c r="I48" s="65"/>
      <c r="J48" s="65"/>
      <c r="L48" s="66">
        <f>AVERAGE(B48:J48)</f>
        <v>9.1666666666677301E-3</v>
      </c>
      <c r="M48" s="66">
        <f>STDEVA(B48:J48)/SQRT(COUNT(B48:J48))</f>
        <v>2.803767306876568E-3</v>
      </c>
      <c r="N48" s="66">
        <f>COUNT(B48:J48)</f>
        <v>3</v>
      </c>
    </row>
    <row r="49" ht="13.5" thickTop="1" x14ac:dyDescent="0.2"/>
  </sheetData>
  <phoneticPr fontId="3" type="noConversion"/>
  <pageMargins left="0.7" right="0.7" top="0.75" bottom="0.75" header="0.3" footer="0.3"/>
  <pageSetup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zoomScale="85" zoomScaleNormal="85" workbookViewId="0">
      <pane xSplit="2" topLeftCell="C1" activePane="topRight" state="frozen"/>
      <selection activeCell="I32" sqref="I32"/>
      <selection pane="topRight" activeCell="O20" sqref="O20"/>
    </sheetView>
  </sheetViews>
  <sheetFormatPr defaultColWidth="9.125" defaultRowHeight="12.75" x14ac:dyDescent="0.2"/>
  <cols>
    <col min="1" max="1" width="9.125" style="75"/>
    <col min="2" max="2" width="13.75" style="74" bestFit="1" customWidth="1"/>
    <col min="3" max="11" width="8" style="82" customWidth="1"/>
    <col min="12" max="12" width="4.5" style="75" customWidth="1"/>
    <col min="13" max="16384" width="9.125" style="75"/>
  </cols>
  <sheetData>
    <row r="1" spans="2:11" ht="13.5" thickBot="1" x14ac:dyDescent="0.25"/>
    <row r="2" spans="2:11" s="81" customFormat="1" ht="14.25" thickTop="1" thickBot="1" x14ac:dyDescent="0.25">
      <c r="B2" s="76" t="s">
        <v>81</v>
      </c>
      <c r="C2" s="77"/>
      <c r="D2" s="77"/>
      <c r="E2" s="77"/>
      <c r="F2" s="77">
        <v>20210830</v>
      </c>
      <c r="G2" s="77">
        <v>20210901</v>
      </c>
      <c r="H2" s="77">
        <v>20210902</v>
      </c>
      <c r="I2" s="77"/>
      <c r="J2" s="77"/>
      <c r="K2" s="77"/>
    </row>
    <row r="3" spans="2:11" s="81" customFormat="1" ht="13.5" thickTop="1" x14ac:dyDescent="0.2">
      <c r="B3" s="78" t="s">
        <v>82</v>
      </c>
      <c r="C3" s="84"/>
      <c r="D3" s="86"/>
      <c r="E3" s="86"/>
      <c r="F3" s="86">
        <v>46.484030621456</v>
      </c>
      <c r="G3" s="86">
        <v>57.981918970875</v>
      </c>
      <c r="H3" s="86">
        <v>45.241265585419335</v>
      </c>
      <c r="I3" s="86"/>
      <c r="J3" s="87"/>
      <c r="K3" s="87"/>
    </row>
    <row r="4" spans="2:11" s="81" customFormat="1" x14ac:dyDescent="0.2">
      <c r="B4" s="79" t="s">
        <v>77</v>
      </c>
      <c r="C4" s="84"/>
      <c r="D4" s="86"/>
      <c r="E4" s="86"/>
      <c r="F4" s="86">
        <v>407.9453969261786</v>
      </c>
      <c r="G4" s="86">
        <v>337.46040276113894</v>
      </c>
      <c r="H4" s="86">
        <v>785.5374415512639</v>
      </c>
      <c r="I4" s="86"/>
      <c r="J4" s="87"/>
      <c r="K4" s="87"/>
    </row>
    <row r="5" spans="2:11" s="81" customFormat="1" x14ac:dyDescent="0.2">
      <c r="B5" s="80" t="s">
        <v>11</v>
      </c>
      <c r="C5" s="84"/>
      <c r="D5" s="84"/>
      <c r="E5" s="84"/>
      <c r="F5" s="84">
        <v>48.790307678618994</v>
      </c>
      <c r="G5" s="84">
        <v>67.959924092599366</v>
      </c>
      <c r="H5" s="84">
        <v>71.934586204493144</v>
      </c>
      <c r="I5" s="84"/>
      <c r="J5" s="84"/>
      <c r="K5" s="84"/>
    </row>
    <row r="6" spans="2:11" s="81" customFormat="1" x14ac:dyDescent="0.2">
      <c r="B6" s="80" t="s">
        <v>13</v>
      </c>
      <c r="C6" s="84"/>
      <c r="D6" s="84"/>
      <c r="E6" s="84"/>
      <c r="F6" s="84">
        <v>48.021047387129428</v>
      </c>
      <c r="G6" s="84">
        <v>57.177549624109702</v>
      </c>
      <c r="H6" s="84">
        <v>48.743845548106485</v>
      </c>
      <c r="I6" s="84"/>
      <c r="J6" s="84"/>
      <c r="K6" s="84"/>
    </row>
    <row r="7" spans="2:11" s="81" customFormat="1" x14ac:dyDescent="0.2">
      <c r="B7" s="80" t="s">
        <v>15</v>
      </c>
      <c r="C7" s="84"/>
      <c r="D7" s="84"/>
      <c r="E7" s="84"/>
      <c r="F7" s="84">
        <v>368.242320312625</v>
      </c>
      <c r="G7" s="84">
        <v>318.988366131465</v>
      </c>
      <c r="H7" s="84">
        <v>768.51415534295302</v>
      </c>
      <c r="I7" s="84"/>
      <c r="J7" s="84"/>
      <c r="K7" s="84"/>
    </row>
    <row r="8" spans="2:11" s="81" customFormat="1" x14ac:dyDescent="0.2">
      <c r="B8" s="79" t="s">
        <v>78</v>
      </c>
      <c r="C8" s="84"/>
      <c r="D8" s="84"/>
      <c r="E8" s="84"/>
      <c r="F8" s="84">
        <v>208.96891325363001</v>
      </c>
      <c r="G8" s="84">
        <v>238.11544370565377</v>
      </c>
      <c r="H8" s="84">
        <v>328.82594705041703</v>
      </c>
      <c r="I8" s="84"/>
      <c r="J8" s="84"/>
      <c r="K8" s="84"/>
    </row>
    <row r="9" spans="2:11" s="81" customFormat="1" x14ac:dyDescent="0.2">
      <c r="B9" s="80" t="s">
        <v>79</v>
      </c>
      <c r="C9" s="84"/>
      <c r="D9" s="84"/>
      <c r="E9" s="84"/>
      <c r="F9" s="84">
        <v>251.31525586768947</v>
      </c>
      <c r="G9" s="84">
        <v>223.85016166901465</v>
      </c>
      <c r="H9" s="84">
        <v>368.402971597224</v>
      </c>
      <c r="I9" s="84"/>
      <c r="J9" s="84"/>
      <c r="K9" s="84"/>
    </row>
    <row r="10" spans="2:11" s="81" customFormat="1" x14ac:dyDescent="0.2">
      <c r="B10" s="79" t="s">
        <v>80</v>
      </c>
      <c r="C10" s="84"/>
      <c r="D10" s="84"/>
      <c r="E10" s="84"/>
      <c r="F10" s="84">
        <v>128.25724068100601</v>
      </c>
      <c r="G10" s="84">
        <v>172.67333827156918</v>
      </c>
      <c r="H10" s="84">
        <v>188.999561466323</v>
      </c>
      <c r="I10" s="84"/>
      <c r="J10" s="84"/>
      <c r="K10" s="84"/>
    </row>
    <row r="11" spans="2:11" s="81" customFormat="1" x14ac:dyDescent="0.2">
      <c r="B11" s="79" t="s">
        <v>23</v>
      </c>
      <c r="C11" s="84"/>
      <c r="D11" s="84"/>
      <c r="E11" s="84"/>
      <c r="F11" s="84">
        <v>48.448403062145601</v>
      </c>
      <c r="G11" s="84">
        <v>58.402014692854699</v>
      </c>
      <c r="H11" s="84">
        <v>48.314990691141659</v>
      </c>
      <c r="I11" s="84"/>
      <c r="J11" s="84"/>
      <c r="K11" s="84"/>
    </row>
    <row r="12" spans="2:11" s="81" customFormat="1" x14ac:dyDescent="0.2">
      <c r="B12" s="79" t="s">
        <v>24</v>
      </c>
      <c r="C12" s="84"/>
      <c r="D12" s="84"/>
      <c r="E12" s="84"/>
      <c r="F12" s="84">
        <v>47.915416320088497</v>
      </c>
      <c r="G12" s="84">
        <v>59.263269096641999</v>
      </c>
      <c r="H12" s="84">
        <v>68.981141090381186</v>
      </c>
      <c r="I12" s="84"/>
      <c r="J12" s="84"/>
      <c r="K12" s="84"/>
    </row>
    <row r="13" spans="2:11" ht="13.5" thickBot="1" x14ac:dyDescent="0.25"/>
    <row r="14" spans="2:11" s="81" customFormat="1" ht="14.25" thickTop="1" thickBot="1" x14ac:dyDescent="0.25">
      <c r="B14" s="76" t="s">
        <v>83</v>
      </c>
      <c r="C14" s="77">
        <v>20170921</v>
      </c>
      <c r="D14" s="77">
        <v>20170923</v>
      </c>
      <c r="E14" s="77">
        <v>20170925</v>
      </c>
      <c r="F14" s="77"/>
      <c r="G14" s="77"/>
      <c r="H14" s="77"/>
      <c r="I14" s="77"/>
      <c r="J14" s="77"/>
      <c r="K14" s="77"/>
    </row>
    <row r="15" spans="2:11" s="81" customFormat="1" ht="13.5" thickTop="1" x14ac:dyDescent="0.2">
      <c r="B15" s="78" t="s">
        <v>76</v>
      </c>
      <c r="C15" s="84">
        <v>66.638478828837194</v>
      </c>
      <c r="D15" s="86">
        <v>81.140086904581295</v>
      </c>
      <c r="E15" s="86">
        <v>92.29561065</v>
      </c>
      <c r="F15" s="86"/>
      <c r="G15" s="86"/>
      <c r="H15" s="86"/>
      <c r="I15" s="86"/>
      <c r="J15" s="87"/>
      <c r="K15" s="87"/>
    </row>
    <row r="16" spans="2:11" s="81" customFormat="1" x14ac:dyDescent="0.2">
      <c r="B16" s="79" t="s">
        <v>77</v>
      </c>
      <c r="C16" s="84">
        <v>162.21394194704499</v>
      </c>
      <c r="D16" s="86">
        <v>190.56263300000001</v>
      </c>
      <c r="E16" s="86">
        <v>208.58165049999999</v>
      </c>
      <c r="F16" s="86"/>
      <c r="G16" s="86"/>
      <c r="H16" s="86"/>
      <c r="I16" s="86"/>
      <c r="J16" s="87"/>
      <c r="K16" s="87"/>
    </row>
    <row r="17" spans="2:11" s="81" customFormat="1" x14ac:dyDescent="0.2">
      <c r="B17" s="80" t="s">
        <v>11</v>
      </c>
      <c r="C17" s="84">
        <v>72.4588439774069</v>
      </c>
      <c r="D17" s="84">
        <v>85.604542893904352</v>
      </c>
      <c r="E17" s="84">
        <v>94.068418842437453</v>
      </c>
      <c r="F17" s="84"/>
      <c r="G17" s="84"/>
      <c r="H17" s="84"/>
      <c r="I17" s="84"/>
      <c r="J17" s="84"/>
      <c r="K17" s="84"/>
    </row>
    <row r="18" spans="2:11" s="81" customFormat="1" x14ac:dyDescent="0.2">
      <c r="B18" s="80" t="s">
        <v>13</v>
      </c>
      <c r="C18" s="84">
        <v>72.166462001768949</v>
      </c>
      <c r="D18" s="84">
        <v>83.367715415049503</v>
      </c>
      <c r="E18" s="84">
        <v>96.06035553565161</v>
      </c>
      <c r="F18" s="84"/>
      <c r="G18" s="84"/>
      <c r="H18" s="84"/>
      <c r="I18" s="84"/>
      <c r="J18" s="84"/>
      <c r="K18" s="84"/>
    </row>
    <row r="19" spans="2:11" s="81" customFormat="1" x14ac:dyDescent="0.2">
      <c r="B19" s="80" t="s">
        <v>15</v>
      </c>
      <c r="C19" s="84">
        <v>150.83056129754334</v>
      </c>
      <c r="D19" s="84">
        <v>191.21141739293932</v>
      </c>
      <c r="E19" s="84">
        <v>201.90666020991071</v>
      </c>
      <c r="F19" s="84"/>
      <c r="G19" s="84"/>
      <c r="H19" s="84"/>
      <c r="I19" s="84"/>
      <c r="J19" s="84"/>
      <c r="K19" s="84"/>
    </row>
    <row r="20" spans="2:11" s="81" customFormat="1" x14ac:dyDescent="0.2">
      <c r="B20" s="79" t="s">
        <v>78</v>
      </c>
      <c r="C20" s="84">
        <v>102.53932092762275</v>
      </c>
      <c r="D20" s="84">
        <v>131.35549086924996</v>
      </c>
      <c r="E20" s="84">
        <v>127.49757585593719</v>
      </c>
      <c r="F20" s="84"/>
      <c r="G20" s="84"/>
      <c r="H20" s="84"/>
      <c r="I20" s="84"/>
      <c r="J20" s="84"/>
      <c r="K20" s="84"/>
    </row>
    <row r="21" spans="2:11" s="81" customFormat="1" x14ac:dyDescent="0.2">
      <c r="B21" s="80" t="s">
        <v>79</v>
      </c>
      <c r="C21" s="84">
        <v>101.66562752389406</v>
      </c>
      <c r="D21" s="84">
        <v>131.35765867466398</v>
      </c>
      <c r="E21" s="84">
        <v>156.35467758488116</v>
      </c>
      <c r="F21" s="84"/>
      <c r="G21" s="84"/>
      <c r="H21" s="84"/>
      <c r="I21" s="84"/>
      <c r="J21" s="84"/>
      <c r="K21" s="84"/>
    </row>
    <row r="22" spans="2:11" s="81" customFormat="1" x14ac:dyDescent="0.2">
      <c r="B22" s="79" t="s">
        <v>80</v>
      </c>
      <c r="C22" s="84">
        <v>105.28479923535801</v>
      </c>
      <c r="D22" s="84">
        <v>120.34077329672306</v>
      </c>
      <c r="E22" s="84">
        <v>145.24234395171996</v>
      </c>
      <c r="F22" s="84"/>
      <c r="G22" s="84"/>
      <c r="H22" s="84"/>
      <c r="I22" s="84"/>
      <c r="J22" s="84"/>
      <c r="K22" s="84"/>
    </row>
    <row r="23" spans="2:11" s="81" customFormat="1" x14ac:dyDescent="0.2">
      <c r="B23" s="79" t="s">
        <v>23</v>
      </c>
      <c r="C23" s="84">
        <v>70.330097038407132</v>
      </c>
      <c r="D23" s="84">
        <v>82.485686274769535</v>
      </c>
      <c r="E23" s="84">
        <v>98.240247197528277</v>
      </c>
      <c r="F23" s="84"/>
      <c r="G23" s="84"/>
      <c r="H23" s="84"/>
      <c r="I23" s="84"/>
      <c r="J23" s="84"/>
      <c r="K23" s="84"/>
    </row>
    <row r="24" spans="2:11" s="81" customFormat="1" x14ac:dyDescent="0.2">
      <c r="B24" s="79" t="s">
        <v>24</v>
      </c>
      <c r="C24" s="84">
        <v>67.79159860114332</v>
      </c>
      <c r="D24" s="84">
        <v>87.266066713399866</v>
      </c>
      <c r="E24" s="84">
        <v>95.799060274949667</v>
      </c>
      <c r="F24" s="84"/>
      <c r="G24" s="84"/>
      <c r="H24" s="84"/>
      <c r="I24" s="84"/>
      <c r="J24" s="84"/>
      <c r="K24" s="84"/>
    </row>
    <row r="25" spans="2:11" ht="13.5" thickBot="1" x14ac:dyDescent="0.25"/>
    <row r="26" spans="2:11" s="81" customFormat="1" ht="14.25" thickTop="1" thickBot="1" x14ac:dyDescent="0.25">
      <c r="B26" s="76" t="s">
        <v>84</v>
      </c>
      <c r="C26" s="77"/>
      <c r="D26" s="77"/>
      <c r="E26" s="77"/>
      <c r="F26" s="77">
        <v>20210830</v>
      </c>
      <c r="G26" s="77">
        <v>20210901</v>
      </c>
      <c r="H26" s="77">
        <v>20210902</v>
      </c>
      <c r="I26" s="77"/>
      <c r="J26" s="77"/>
      <c r="K26" s="77"/>
    </row>
    <row r="27" spans="2:11" s="81" customFormat="1" ht="13.5" thickTop="1" x14ac:dyDescent="0.2">
      <c r="B27" s="78" t="s">
        <v>76</v>
      </c>
      <c r="C27" s="84"/>
      <c r="D27" s="86"/>
      <c r="E27" s="86"/>
      <c r="F27" s="86">
        <v>44.531759110903003</v>
      </c>
      <c r="G27" s="86">
        <v>57.699548595480799</v>
      </c>
      <c r="H27" s="86">
        <v>44.391585527548351</v>
      </c>
      <c r="I27" s="86"/>
      <c r="J27" s="87"/>
      <c r="K27" s="87"/>
    </row>
    <row r="28" spans="2:11" s="81" customFormat="1" x14ac:dyDescent="0.2">
      <c r="B28" s="79" t="s">
        <v>77</v>
      </c>
      <c r="C28" s="84"/>
      <c r="D28" s="86"/>
      <c r="E28" s="86"/>
      <c r="F28" s="86">
        <v>374.47095341638362</v>
      </c>
      <c r="G28" s="86">
        <v>259.28572031388791</v>
      </c>
      <c r="H28" s="86">
        <v>662.69673670877455</v>
      </c>
      <c r="I28" s="86"/>
      <c r="J28" s="87"/>
      <c r="K28" s="87"/>
    </row>
    <row r="29" spans="2:11" s="81" customFormat="1" x14ac:dyDescent="0.2">
      <c r="B29" s="80" t="s">
        <v>11</v>
      </c>
      <c r="C29" s="84"/>
      <c r="D29" s="84"/>
      <c r="E29" s="84"/>
      <c r="F29" s="84">
        <v>51.58852926342572</v>
      </c>
      <c r="G29" s="84">
        <v>68.461583203039552</v>
      </c>
      <c r="H29" s="84">
        <v>71.511978301749593</v>
      </c>
      <c r="I29" s="84"/>
      <c r="J29" s="84"/>
      <c r="K29" s="84"/>
    </row>
    <row r="30" spans="2:11" s="81" customFormat="1" x14ac:dyDescent="0.2">
      <c r="B30" s="80" t="s">
        <v>13</v>
      </c>
      <c r="C30" s="84"/>
      <c r="D30" s="84"/>
      <c r="E30" s="84"/>
      <c r="F30" s="84">
        <v>45.500908655955755</v>
      </c>
      <c r="G30" s="84">
        <v>57.043173685185799</v>
      </c>
      <c r="H30" s="84">
        <v>48.68282168821068</v>
      </c>
      <c r="I30" s="84"/>
      <c r="J30" s="84"/>
      <c r="K30" s="84"/>
    </row>
    <row r="31" spans="2:11" s="81" customFormat="1" x14ac:dyDescent="0.2">
      <c r="B31" s="80" t="s">
        <v>15</v>
      </c>
      <c r="C31" s="84"/>
      <c r="D31" s="84"/>
      <c r="E31" s="84"/>
      <c r="F31" s="84">
        <v>223.18113575419298</v>
      </c>
      <c r="G31" s="84">
        <v>215.3402718707581</v>
      </c>
      <c r="H31" s="84">
        <v>422.16695167408233</v>
      </c>
      <c r="I31" s="84"/>
      <c r="J31" s="84"/>
      <c r="K31" s="84"/>
    </row>
    <row r="32" spans="2:11" s="81" customFormat="1" x14ac:dyDescent="0.2">
      <c r="B32" s="79" t="s">
        <v>78</v>
      </c>
      <c r="C32" s="84"/>
      <c r="D32" s="84"/>
      <c r="E32" s="84"/>
      <c r="F32" s="84">
        <v>108.99625542551927</v>
      </c>
      <c r="G32" s="84">
        <v>155.06351167449438</v>
      </c>
      <c r="H32" s="84">
        <v>189.13940282993599</v>
      </c>
      <c r="I32" s="84"/>
      <c r="J32" s="84"/>
      <c r="K32" s="84"/>
    </row>
    <row r="33" spans="2:11" s="81" customFormat="1" x14ac:dyDescent="0.2">
      <c r="B33" s="80" t="s">
        <v>79</v>
      </c>
      <c r="C33" s="84"/>
      <c r="D33" s="84"/>
      <c r="E33" s="84"/>
      <c r="F33" s="84">
        <v>108.22368831137159</v>
      </c>
      <c r="G33" s="84">
        <v>137.32154479087035</v>
      </c>
      <c r="H33" s="84">
        <v>196.82624175363901</v>
      </c>
      <c r="I33" s="84"/>
      <c r="J33" s="84"/>
      <c r="K33" s="84"/>
    </row>
    <row r="34" spans="2:11" s="81" customFormat="1" x14ac:dyDescent="0.2">
      <c r="B34" s="79" t="s">
        <v>80</v>
      </c>
      <c r="C34" s="84"/>
      <c r="D34" s="84"/>
      <c r="E34" s="84"/>
      <c r="F34" s="84">
        <v>81.304224346940302</v>
      </c>
      <c r="G34" s="84">
        <v>94.613069582517809</v>
      </c>
      <c r="H34" s="84">
        <v>118.584783005186</v>
      </c>
      <c r="I34" s="84"/>
      <c r="J34" s="84"/>
      <c r="K34" s="84"/>
    </row>
    <row r="35" spans="2:11" s="81" customFormat="1" x14ac:dyDescent="0.2">
      <c r="B35" s="79" t="s">
        <v>23</v>
      </c>
      <c r="C35" s="84"/>
      <c r="D35" s="84"/>
      <c r="E35" s="84"/>
      <c r="F35" s="84">
        <v>48.853175911090297</v>
      </c>
      <c r="G35" s="84">
        <v>58.551594781832002</v>
      </c>
      <c r="H35" s="84">
        <v>48.547709051585635</v>
      </c>
      <c r="I35" s="84"/>
      <c r="J35" s="84"/>
      <c r="K35" s="84"/>
    </row>
    <row r="36" spans="2:11" s="81" customFormat="1" x14ac:dyDescent="0.2">
      <c r="B36" s="79" t="s">
        <v>24</v>
      </c>
      <c r="C36" s="84"/>
      <c r="D36" s="84"/>
      <c r="E36" s="84"/>
      <c r="F36" s="84">
        <v>47.938924594171603</v>
      </c>
      <c r="G36" s="84">
        <v>58.564530686896198</v>
      </c>
      <c r="H36" s="84">
        <v>68.56600258015996</v>
      </c>
      <c r="I36" s="84"/>
      <c r="J36" s="84"/>
      <c r="K36" s="84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tabSelected="1" zoomScale="85" zoomScaleNormal="85" workbookViewId="0">
      <pane xSplit="2" topLeftCell="C1" activePane="topRight" state="frozen"/>
      <selection activeCell="I32" sqref="I32"/>
      <selection pane="topRight" activeCell="R20" sqref="R20"/>
    </sheetView>
  </sheetViews>
  <sheetFormatPr defaultColWidth="9.125" defaultRowHeight="12.75" x14ac:dyDescent="0.2"/>
  <cols>
    <col min="1" max="1" width="9.125" style="75"/>
    <col min="2" max="2" width="13.75" style="74" bestFit="1" customWidth="1"/>
    <col min="3" max="11" width="7.75" style="82" customWidth="1"/>
    <col min="12" max="12" width="4.5" style="75" customWidth="1"/>
    <col min="13" max="14" width="7.625" style="75" customWidth="1"/>
    <col min="15" max="15" width="3.25" style="75" bestFit="1" customWidth="1"/>
    <col min="16" max="16384" width="9.125" style="75"/>
  </cols>
  <sheetData>
    <row r="1" spans="2:15" ht="13.5" thickBot="1" x14ac:dyDescent="0.25"/>
    <row r="2" spans="2:15" s="81" customFormat="1" ht="14.25" thickTop="1" thickBot="1" x14ac:dyDescent="0.25">
      <c r="B2" s="76" t="str">
        <f>'Fig. 3S2B_Raw'!B2</f>
        <v>rac-BHFF 30 μM</v>
      </c>
      <c r="C2" s="77"/>
      <c r="D2" s="77"/>
      <c r="E2" s="77"/>
      <c r="F2" s="77">
        <f>'Fig. 3S2B_Raw'!F2</f>
        <v>20210830</v>
      </c>
      <c r="G2" s="77">
        <f>'Fig. 3S2B_Raw'!G2</f>
        <v>20210901</v>
      </c>
      <c r="H2" s="77">
        <f>'Fig. 3S2B_Raw'!H2</f>
        <v>20210902</v>
      </c>
      <c r="I2" s="77"/>
      <c r="J2" s="77"/>
      <c r="K2" s="77"/>
      <c r="M2" s="83" t="s">
        <v>88</v>
      </c>
      <c r="N2" s="83" t="s">
        <v>86</v>
      </c>
      <c r="O2" s="83" t="s">
        <v>89</v>
      </c>
    </row>
    <row r="3" spans="2:15" s="81" customFormat="1" ht="14.25" thickTop="1" thickBot="1" x14ac:dyDescent="0.25">
      <c r="B3" s="78" t="str">
        <f>'Fig. 3S2B_Raw'!B3</f>
        <v>pRK</v>
      </c>
      <c r="C3" s="84"/>
      <c r="D3" s="84"/>
      <c r="E3" s="84"/>
      <c r="F3" s="84">
        <f>100*('Fig. 3S2B_Raw'!F3-'Fig. 3S2B_Raw'!F$3)/('Fig. 3S2B_Raw'!F$4-'Fig. 3S2B_Raw'!F$3)</f>
        <v>0</v>
      </c>
      <c r="G3" s="84">
        <f>100*('Fig. 3S2B_Raw'!G3-'Fig. 3S2B_Raw'!G$3)/('Fig. 3S2B_Raw'!G$4-'Fig. 3S2B_Raw'!G$3)</f>
        <v>0</v>
      </c>
      <c r="H3" s="84">
        <f>100*('Fig. 3S2B_Raw'!H3-'Fig. 3S2B_Raw'!H$3)/('Fig. 3S2B_Raw'!H$4-'Fig. 3S2B_Raw'!H$3)</f>
        <v>0</v>
      </c>
      <c r="I3" s="84"/>
      <c r="J3" s="84"/>
      <c r="K3" s="84"/>
      <c r="M3" s="85">
        <f>AVERAGE(C3:K3)</f>
        <v>0</v>
      </c>
      <c r="N3" s="85">
        <f>STDEVA(C3:K3)/SQRT(COUNT(C3:K3))</f>
        <v>0</v>
      </c>
      <c r="O3" s="85">
        <f>COUNT(C3:K3)</f>
        <v>3</v>
      </c>
    </row>
    <row r="4" spans="2:15" s="81" customFormat="1" ht="14.25" thickTop="1" thickBot="1" x14ac:dyDescent="0.25">
      <c r="B4" s="78" t="str">
        <f>'Fig. 3S2B_Raw'!B4</f>
        <v>GB1+GB2</v>
      </c>
      <c r="C4" s="84"/>
      <c r="D4" s="84"/>
      <c r="E4" s="84"/>
      <c r="F4" s="84">
        <f>100*('Fig. 3S2B_Raw'!F4-'Fig. 3S2B_Raw'!F$3)/('Fig. 3S2B_Raw'!F$4-'Fig. 3S2B_Raw'!F$3)</f>
        <v>100</v>
      </c>
      <c r="G4" s="84">
        <f>100*('Fig. 3S2B_Raw'!G4-'Fig. 3S2B_Raw'!G$3)/('Fig. 3S2B_Raw'!G$4-'Fig. 3S2B_Raw'!G$3)</f>
        <v>100</v>
      </c>
      <c r="H4" s="84">
        <f>100*('Fig. 3S2B_Raw'!H4-'Fig. 3S2B_Raw'!H$3)/('Fig. 3S2B_Raw'!H$4-'Fig. 3S2B_Raw'!H$3)</f>
        <v>100</v>
      </c>
      <c r="I4" s="84"/>
      <c r="J4" s="84"/>
      <c r="K4" s="84"/>
      <c r="M4" s="85">
        <f>AVERAGE(C4:K4)</f>
        <v>100</v>
      </c>
      <c r="N4" s="85">
        <f>STDEVA(C4:K4)/SQRT(COUNT(C4:K4))</f>
        <v>0</v>
      </c>
      <c r="O4" s="85">
        <f>COUNT(C4:K4)</f>
        <v>3</v>
      </c>
    </row>
    <row r="5" spans="2:15" s="81" customFormat="1" ht="14.25" thickTop="1" thickBot="1" x14ac:dyDescent="0.25">
      <c r="B5" s="78" t="str">
        <f>'Fig. 3S2B_Raw'!B5</f>
        <v>GB1/2+GB2</v>
      </c>
      <c r="C5" s="84"/>
      <c r="D5" s="84"/>
      <c r="E5" s="84"/>
      <c r="F5" s="84">
        <f>100*('Fig. 3S2B_Raw'!F5-'Fig. 3S2B_Raw'!F$3)/('Fig. 3S2B_Raw'!F$4-'Fig. 3S2B_Raw'!F$3)</f>
        <v>0.63804247760706312</v>
      </c>
      <c r="G5" s="84">
        <f>100*('Fig. 3S2B_Raw'!G5-'Fig. 3S2B_Raw'!G$3)/('Fig. 3S2B_Raw'!G$4-'Fig. 3S2B_Raw'!G$3)</f>
        <v>3.5702230047921728</v>
      </c>
      <c r="H5" s="84">
        <f>100*('Fig. 3S2B_Raw'!H5-'Fig. 3S2B_Raw'!H$3)/('Fig. 3S2B_Raw'!H$4-'Fig. 3S2B_Raw'!H$3)</f>
        <v>3.6057623267130552</v>
      </c>
      <c r="I5" s="84"/>
      <c r="J5" s="84"/>
      <c r="K5" s="84"/>
      <c r="M5" s="85">
        <f>AVERAGE(C5:K5)</f>
        <v>2.6046759363707639</v>
      </c>
      <c r="N5" s="85">
        <f>STDEVA(C5:K5)/SQRT(COUNT(C5:K5))</f>
        <v>0.98337024761739777</v>
      </c>
      <c r="O5" s="85">
        <f>COUNT(C5:K5)</f>
        <v>3</v>
      </c>
    </row>
    <row r="6" spans="2:15" s="81" customFormat="1" ht="14.25" thickTop="1" thickBot="1" x14ac:dyDescent="0.25">
      <c r="B6" s="78" t="str">
        <f>'Fig. 3S2B_Raw'!B6</f>
        <v>GB1-TM7+GB2</v>
      </c>
      <c r="C6" s="84"/>
      <c r="D6" s="84"/>
      <c r="E6" s="84"/>
      <c r="F6" s="84">
        <f>100*('Fig. 3S2B_Raw'!F6-'Fig. 3S2B_Raw'!F$3)/('Fig. 3S2B_Raw'!F$4-'Fig. 3S2B_Raw'!F$3)</f>
        <v>0.42522297234324002</v>
      </c>
      <c r="G6" s="84">
        <f>100*('Fig. 3S2B_Raw'!G6-'Fig. 3S2B_Raw'!G$3)/('Fig. 3S2B_Raw'!G$4-'Fig. 3S2B_Raw'!G$3)</f>
        <v>-0.28781083103661809</v>
      </c>
      <c r="H6" s="84">
        <f>100*('Fig. 3S2B_Raw'!H6-'Fig. 3S2B_Raw'!H$3)/('Fig. 3S2B_Raw'!H$4-'Fig. 3S2B_Raw'!H$3)</f>
        <v>0.47313225117196211</v>
      </c>
      <c r="I6" s="84"/>
      <c r="J6" s="84"/>
      <c r="K6" s="84"/>
      <c r="M6" s="85">
        <f>AVERAGE(C6:K6)</f>
        <v>0.20351479749286136</v>
      </c>
      <c r="N6" s="85">
        <f>STDEVA(C6:K6)/SQRT(COUNT(C6:K6))</f>
        <v>0.24605181005016544</v>
      </c>
      <c r="O6" s="85">
        <f>COUNT(C6:K6)</f>
        <v>3</v>
      </c>
    </row>
    <row r="7" spans="2:15" s="81" customFormat="1" ht="14.25" thickTop="1" thickBot="1" x14ac:dyDescent="0.25">
      <c r="B7" s="78" t="str">
        <f>'Fig. 3S2B_Raw'!B7</f>
        <v>GB2/1+GB2</v>
      </c>
      <c r="C7" s="84"/>
      <c r="D7" s="84"/>
      <c r="E7" s="84"/>
      <c r="F7" s="84">
        <f>100*('Fig. 3S2B_Raw'!F7-'Fig. 3S2B_Raw'!F$3)/('Fig. 3S2B_Raw'!F$4-'Fig. 3S2B_Raw'!F$3)</f>
        <v>89.015955696885527</v>
      </c>
      <c r="G7" s="84">
        <f>100*('Fig. 3S2B_Raw'!G7-'Fig. 3S2B_Raw'!G$3)/('Fig. 3S2B_Raw'!G$4-'Fig. 3S2B_Raw'!G$3)</f>
        <v>93.390533546927244</v>
      </c>
      <c r="H7" s="84">
        <f>100*('Fig. 3S2B_Raw'!H7-'Fig. 3S2B_Raw'!H$3)/('Fig. 3S2B_Raw'!H$4-'Fig. 3S2B_Raw'!H$3)</f>
        <v>97.700476274093802</v>
      </c>
      <c r="I7" s="84"/>
      <c r="J7" s="84"/>
      <c r="K7" s="84"/>
      <c r="M7" s="85">
        <f>AVERAGE(C7:K7)</f>
        <v>93.368988505968858</v>
      </c>
      <c r="N7" s="85">
        <f>STDEVA(C7:K7)/SQRT(COUNT(C7:K7))</f>
        <v>2.5070282909971926</v>
      </c>
      <c r="O7" s="85">
        <f>COUNT(C7:K7)</f>
        <v>3</v>
      </c>
    </row>
    <row r="8" spans="2:15" s="81" customFormat="1" ht="14.25" thickTop="1" thickBot="1" x14ac:dyDescent="0.25">
      <c r="B8" s="78" t="str">
        <f>'Fig. 3S2B_Raw'!B8</f>
        <v>ΔVGB1+GB2</v>
      </c>
      <c r="C8" s="84"/>
      <c r="D8" s="84"/>
      <c r="E8" s="84"/>
      <c r="F8" s="84">
        <f>100*('Fig. 3S2B_Raw'!F8-'Fig. 3S2B_Raw'!F$3)/('Fig. 3S2B_Raw'!F$4-'Fig. 3S2B_Raw'!F$3)</f>
        <v>44.952212816900172</v>
      </c>
      <c r="G8" s="84">
        <f>100*('Fig. 3S2B_Raw'!G8-'Fig. 3S2B_Raw'!G$3)/('Fig. 3S2B_Raw'!G$4-'Fig. 3S2B_Raw'!G$3)</f>
        <v>64.453449972900572</v>
      </c>
      <c r="H8" s="84">
        <f>100*('Fig. 3S2B_Raw'!H8-'Fig. 3S2B_Raw'!H$3)/('Fig. 3S2B_Raw'!H$4-'Fig. 3S2B_Raw'!H$3)</f>
        <v>38.306922374009616</v>
      </c>
      <c r="I8" s="84"/>
      <c r="J8" s="84"/>
      <c r="K8" s="84"/>
      <c r="M8" s="85">
        <f>AVERAGE(C8:K8)</f>
        <v>49.237528387936784</v>
      </c>
      <c r="N8" s="85">
        <f>STDEVA(C8:K8)/SQRT(COUNT(C8:K8))</f>
        <v>7.8460855107800551</v>
      </c>
      <c r="O8" s="85">
        <f>COUNT(C8:K8)</f>
        <v>3</v>
      </c>
    </row>
    <row r="9" spans="2:15" s="81" customFormat="1" ht="14.25" thickTop="1" thickBot="1" x14ac:dyDescent="0.25">
      <c r="B9" s="78" t="str">
        <f>'Fig. 3S2B_Raw'!B9</f>
        <v>GB1+ΔVGB2</v>
      </c>
      <c r="C9" s="84"/>
      <c r="D9" s="84"/>
      <c r="E9" s="84"/>
      <c r="F9" s="84">
        <f>100*('Fig. 3S2B_Raw'!F9-'Fig. 3S2B_Raw'!F$3)/('Fig. 3S2B_Raw'!F$4-'Fig. 3S2B_Raw'!F$3)</f>
        <v>56.667529185831356</v>
      </c>
      <c r="G9" s="84">
        <f>100*('Fig. 3S2B_Raw'!G9-'Fig. 3S2B_Raw'!G$3)/('Fig. 3S2B_Raw'!G$4-'Fig. 3S2B_Raw'!G$3)</f>
        <v>59.349199426248624</v>
      </c>
      <c r="H9" s="84">
        <f>100*('Fig. 3S2B_Raw'!H9-'Fig. 3S2B_Raw'!H$3)/('Fig. 3S2B_Raw'!H$4-'Fig. 3S2B_Raw'!H$3)</f>
        <v>43.653029220390643</v>
      </c>
      <c r="I9" s="84"/>
      <c r="J9" s="84"/>
      <c r="K9" s="84"/>
      <c r="M9" s="85">
        <f>AVERAGE(C9:K9)</f>
        <v>53.223252610823543</v>
      </c>
      <c r="N9" s="85">
        <f>STDEVA(C9:K9)/SQRT(COUNT(C9:K9))</f>
        <v>4.8473264323981358</v>
      </c>
      <c r="O9" s="85">
        <f>COUNT(C9:K9)</f>
        <v>3</v>
      </c>
    </row>
    <row r="10" spans="2:15" s="81" customFormat="1" ht="14.25" thickTop="1" thickBot="1" x14ac:dyDescent="0.25">
      <c r="B10" s="78" t="str">
        <f>'Fig. 3S2B_Raw'!B10</f>
        <v>ΔVGB1+ΔVGB2</v>
      </c>
      <c r="C10" s="84"/>
      <c r="D10" s="84"/>
      <c r="E10" s="84"/>
      <c r="F10" s="84">
        <f>100*('Fig. 3S2B_Raw'!F10-'Fig. 3S2B_Raw'!F$3)/('Fig. 3S2B_Raw'!F$4-'Fig. 3S2B_Raw'!F$3)</f>
        <v>22.622946096710312</v>
      </c>
      <c r="G10" s="84">
        <f>100*('Fig. 3S2B_Raw'!G10-'Fig. 3S2B_Raw'!G$3)/('Fig. 3S2B_Raw'!G$4-'Fig. 3S2B_Raw'!G$3)</f>
        <v>41.037656189220257</v>
      </c>
      <c r="H10" s="84">
        <f>100*('Fig. 3S2B_Raw'!H10-'Fig. 3S2B_Raw'!H$3)/('Fig. 3S2B_Raw'!H$4-'Fig. 3S2B_Raw'!H$3)</f>
        <v>19.41902451317489</v>
      </c>
      <c r="I10" s="84"/>
      <c r="J10" s="84"/>
      <c r="K10" s="84"/>
      <c r="M10" s="85">
        <f>AVERAGE(C10:K10)</f>
        <v>27.693208933035152</v>
      </c>
      <c r="N10" s="85">
        <f>STDEVA(C10:K10)/SQRT(COUNT(C10:K10))</f>
        <v>6.7360221399129117</v>
      </c>
      <c r="O10" s="85">
        <f>COUNT(C10:K10)</f>
        <v>3</v>
      </c>
    </row>
    <row r="11" spans="2:15" s="81" customFormat="1" ht="14.25" thickTop="1" thickBot="1" x14ac:dyDescent="0.25">
      <c r="B11" s="78" t="str">
        <f>'Fig. 3S2B_Raw'!B11</f>
        <v>GB1-ASA</v>
      </c>
      <c r="C11" s="84"/>
      <c r="D11" s="84"/>
      <c r="E11" s="84"/>
      <c r="F11" s="84">
        <f>100*('Fig. 3S2B_Raw'!F11-'Fig. 3S2B_Raw'!F$3)/('Fig. 3S2B_Raw'!F$4-'Fig. 3S2B_Raw'!F$3)</f>
        <v>0.54345294512984754</v>
      </c>
      <c r="G11" s="84">
        <f>100*('Fig. 3S2B_Raw'!G11-'Fig. 3S2B_Raw'!G$3)/('Fig. 3S2B_Raw'!G$4-'Fig. 3S2B_Raw'!G$3)</f>
        <v>0.15031415523742503</v>
      </c>
      <c r="H11" s="84">
        <f>100*('Fig. 3S2B_Raw'!H11-'Fig. 3S2B_Raw'!H$3)/('Fig. 3S2B_Raw'!H$4-'Fig. 3S2B_Raw'!H$3)</f>
        <v>0.41520207796725661</v>
      </c>
      <c r="I11" s="84"/>
      <c r="J11" s="84"/>
      <c r="K11" s="84"/>
      <c r="M11" s="85">
        <f>AVERAGE(C11:K11)</f>
        <v>0.36965639277817636</v>
      </c>
      <c r="N11" s="85">
        <f>STDEVA(C11:K11)/SQRT(COUNT(C11:K11))</f>
        <v>0.11575165097314556</v>
      </c>
      <c r="O11" s="85">
        <f>COUNT(C11:K11)</f>
        <v>3</v>
      </c>
    </row>
    <row r="12" spans="2:15" s="81" customFormat="1" ht="14.25" thickTop="1" thickBot="1" x14ac:dyDescent="0.25">
      <c r="B12" s="79" t="str">
        <f>'Fig. 3S2B_Raw'!B12</f>
        <v>GB2</v>
      </c>
      <c r="C12" s="84"/>
      <c r="D12" s="84"/>
      <c r="E12" s="84"/>
      <c r="F12" s="84">
        <f>100*('Fig. 3S2B_Raw'!F12-'Fig. 3S2B_Raw'!F$3)/('Fig. 3S2B_Raw'!F$4-'Fig. 3S2B_Raw'!F$3)</f>
        <v>0.39599963704718472</v>
      </c>
      <c r="G12" s="84">
        <f>100*('Fig. 3S2B_Raw'!G12-'Fig. 3S2B_Raw'!G$3)/('Fig. 3S2B_Raw'!G$4-'Fig. 3S2B_Raw'!G$3)</f>
        <v>0.45847898857523295</v>
      </c>
      <c r="H12" s="84">
        <f>100*('Fig. 3S2B_Raw'!H12-'Fig. 3S2B_Raw'!H$3)/('Fig. 3S2B_Raw'!H$4-'Fig. 3S2B_Raw'!H$3)</f>
        <v>3.2068077987825716</v>
      </c>
      <c r="I12" s="84"/>
      <c r="J12" s="84"/>
      <c r="K12" s="84"/>
      <c r="M12" s="85">
        <f>AVERAGE(C12:K12)</f>
        <v>1.3537621414683298</v>
      </c>
      <c r="N12" s="85">
        <f>STDEVA(C12:K12)/SQRT(COUNT(C12:K12))</f>
        <v>0.92669836398010685</v>
      </c>
      <c r="O12" s="85">
        <f>COUNT(C12:K12)</f>
        <v>3</v>
      </c>
    </row>
    <row r="13" spans="2:15" ht="14.25" thickTop="1" thickBot="1" x14ac:dyDescent="0.25"/>
    <row r="14" spans="2:15" s="81" customFormat="1" ht="14.25" thickTop="1" thickBot="1" x14ac:dyDescent="0.25">
      <c r="B14" s="76" t="str">
        <f>'Fig. 3S2B_Raw'!B14</f>
        <v>CGP7930 30 μM</v>
      </c>
      <c r="C14" s="77">
        <f>'Fig. 3S2B_Raw'!C14</f>
        <v>20170921</v>
      </c>
      <c r="D14" s="77">
        <f>'Fig. 3S2B_Raw'!D14</f>
        <v>20170923</v>
      </c>
      <c r="E14" s="77">
        <f>'Fig. 3S2B_Raw'!E14</f>
        <v>20170925</v>
      </c>
      <c r="F14" s="77"/>
      <c r="G14" s="77"/>
      <c r="H14" s="77"/>
      <c r="I14" s="77"/>
      <c r="J14" s="77"/>
      <c r="K14" s="77"/>
      <c r="M14" s="83" t="s">
        <v>85</v>
      </c>
      <c r="N14" s="83" t="s">
        <v>86</v>
      </c>
      <c r="O14" s="83" t="s">
        <v>87</v>
      </c>
    </row>
    <row r="15" spans="2:15" s="81" customFormat="1" ht="14.25" thickTop="1" thickBot="1" x14ac:dyDescent="0.25">
      <c r="B15" s="78" t="str">
        <f>'Fig. 3S2B_Raw'!B15</f>
        <v>pRK</v>
      </c>
      <c r="C15" s="84">
        <f>100*('Fig. 3S2B_Raw'!C15-'Fig. 3S2B_Raw'!C$15)/('Fig. 3S2B_Raw'!C$16-'Fig. 3S2B_Raw'!C$15)</f>
        <v>0</v>
      </c>
      <c r="D15" s="84">
        <f>100*('Fig. 3S2B_Raw'!D15-'Fig. 3S2B_Raw'!D$15)/('Fig. 3S2B_Raw'!D$16-'Fig. 3S2B_Raw'!D$15)</f>
        <v>0</v>
      </c>
      <c r="E15" s="84">
        <f>100*('Fig. 3S2B_Raw'!E15-'Fig. 3S2B_Raw'!E$15)/('Fig. 3S2B_Raw'!E$16-'Fig. 3S2B_Raw'!E$15)</f>
        <v>0</v>
      </c>
      <c r="F15" s="84"/>
      <c r="G15" s="84"/>
      <c r="H15" s="84"/>
      <c r="I15" s="84"/>
      <c r="J15" s="84"/>
      <c r="K15" s="84"/>
      <c r="M15" s="85">
        <f>AVERAGE(C15:K15)</f>
        <v>0</v>
      </c>
      <c r="N15" s="85">
        <f>STDEVA(C15:K15)/SQRT(COUNT(C15:K15))</f>
        <v>0</v>
      </c>
      <c r="O15" s="85">
        <f>COUNT(C15:K15)</f>
        <v>3</v>
      </c>
    </row>
    <row r="16" spans="2:15" s="81" customFormat="1" ht="14.25" thickTop="1" thickBot="1" x14ac:dyDescent="0.25">
      <c r="B16" s="79" t="str">
        <f>'Fig. 3S2B_Raw'!B16</f>
        <v>GB1+GB2</v>
      </c>
      <c r="C16" s="84">
        <f>100*('Fig. 3S2B_Raw'!C16-'Fig. 3S2B_Raw'!C$15)/('Fig. 3S2B_Raw'!C$16-'Fig. 3S2B_Raw'!C$15)</f>
        <v>100</v>
      </c>
      <c r="D16" s="84">
        <f>100*('Fig. 3S2B_Raw'!D16-'Fig. 3S2B_Raw'!D$15)/('Fig. 3S2B_Raw'!D$16-'Fig. 3S2B_Raw'!D$15)</f>
        <v>100</v>
      </c>
      <c r="E16" s="84">
        <f>100*('Fig. 3S2B_Raw'!E16-'Fig. 3S2B_Raw'!E$15)/('Fig. 3S2B_Raw'!E$16-'Fig. 3S2B_Raw'!E$15)</f>
        <v>100</v>
      </c>
      <c r="F16" s="84"/>
      <c r="G16" s="84"/>
      <c r="H16" s="84"/>
      <c r="I16" s="84"/>
      <c r="J16" s="84"/>
      <c r="K16" s="84"/>
      <c r="M16" s="85">
        <f>AVERAGE(C16:K16)</f>
        <v>100</v>
      </c>
      <c r="N16" s="85">
        <f>STDEVA(C16:K16)/SQRT(COUNT(C16:K16))</f>
        <v>0</v>
      </c>
      <c r="O16" s="85">
        <f>COUNT(C16:K16)</f>
        <v>3</v>
      </c>
    </row>
    <row r="17" spans="2:15" s="81" customFormat="1" ht="14.25" thickTop="1" thickBot="1" x14ac:dyDescent="0.25">
      <c r="B17" s="79" t="str">
        <f>'Fig. 3S2B_Raw'!B17</f>
        <v>GB1/2+GB2</v>
      </c>
      <c r="C17" s="84">
        <f>100*('Fig. 3S2B_Raw'!C17-'Fig. 3S2B_Raw'!C$15)/('Fig. 3S2B_Raw'!C$16-'Fig. 3S2B_Raw'!C$15)</f>
        <v>6.089811086105934</v>
      </c>
      <c r="D17" s="84">
        <f>100*('Fig. 3S2B_Raw'!D17-'Fig. 3S2B_Raw'!D$15)/('Fig. 3S2B_Raw'!D$16-'Fig. 3S2B_Raw'!D$15)</f>
        <v>4.0800147214907234</v>
      </c>
      <c r="E17" s="84">
        <f>100*('Fig. 3S2B_Raw'!E17-'Fig. 3S2B_Raw'!E$15)/('Fig. 3S2B_Raw'!E$16-'Fig. 3S2B_Raw'!E$15)</f>
        <v>1.5245236614164845</v>
      </c>
      <c r="F17" s="84"/>
      <c r="G17" s="84"/>
      <c r="H17" s="84"/>
      <c r="I17" s="84"/>
      <c r="J17" s="84"/>
      <c r="K17" s="84"/>
      <c r="M17" s="85">
        <f>AVERAGE(C17:K17)</f>
        <v>3.8981164896710472</v>
      </c>
      <c r="N17" s="85">
        <f>STDEVA(C17:K17)/SQRT(COUNT(C17:K17))</f>
        <v>1.3210194980344088</v>
      </c>
      <c r="O17" s="85">
        <f>COUNT(C17:K17)</f>
        <v>3</v>
      </c>
    </row>
    <row r="18" spans="2:15" s="81" customFormat="1" ht="14.25" thickTop="1" thickBot="1" x14ac:dyDescent="0.25">
      <c r="B18" s="79" t="str">
        <f>'Fig. 3S2B_Raw'!B18</f>
        <v>GB1-TM7+GB2</v>
      </c>
      <c r="C18" s="84">
        <f>100*('Fig. 3S2B_Raw'!C18-'Fig. 3S2B_Raw'!C$15)/('Fig. 3S2B_Raw'!C$16-'Fig. 3S2B_Raw'!C$15)</f>
        <v>5.7838936820999152</v>
      </c>
      <c r="D18" s="84">
        <f>100*('Fig. 3S2B_Raw'!D18-'Fig. 3S2B_Raw'!D$15)/('Fig. 3S2B_Raw'!D$16-'Fig. 3S2B_Raw'!D$15)</f>
        <v>2.0358039453091044</v>
      </c>
      <c r="E18" s="84">
        <f>100*('Fig. 3S2B_Raw'!E18-'Fig. 3S2B_Raw'!E$15)/('Fig. 3S2B_Raw'!E$16-'Fig. 3S2B_Raw'!E$15)</f>
        <v>3.2374865379437114</v>
      </c>
      <c r="F18" s="84"/>
      <c r="G18" s="84"/>
      <c r="H18" s="84"/>
      <c r="I18" s="84"/>
      <c r="J18" s="84"/>
      <c r="K18" s="84"/>
      <c r="M18" s="85">
        <f>AVERAGE(C18:K18)</f>
        <v>3.6857280551175768</v>
      </c>
      <c r="N18" s="85">
        <f>STDEVA(C18:K18)/SQRT(COUNT(C18:K18))</f>
        <v>1.1049486431576661</v>
      </c>
      <c r="O18" s="85">
        <f>COUNT(C18:K18)</f>
        <v>3</v>
      </c>
    </row>
    <row r="19" spans="2:15" s="81" customFormat="1" ht="14.25" thickTop="1" thickBot="1" x14ac:dyDescent="0.25">
      <c r="B19" s="79" t="str">
        <f>'Fig. 3S2B_Raw'!B19</f>
        <v>GB2/1+GB2</v>
      </c>
      <c r="C19" s="84">
        <f>100*('Fig. 3S2B_Raw'!C19-'Fig. 3S2B_Raw'!C$15)/('Fig. 3S2B_Raw'!C$16-'Fig. 3S2B_Raw'!C$15)</f>
        <v>88.08964112952016</v>
      </c>
      <c r="D19" s="84">
        <f>100*('Fig. 3S2B_Raw'!D19-'Fig. 3S2B_Raw'!D$15)/('Fig. 3S2B_Raw'!D$16-'Fig. 3S2B_Raw'!D$15)</f>
        <v>100.59291655704445</v>
      </c>
      <c r="E19" s="84">
        <f>100*('Fig. 3S2B_Raw'!E19-'Fig. 3S2B_Raw'!E$15)/('Fig. 3S2B_Raw'!E$16-'Fig. 3S2B_Raw'!E$15)</f>
        <v>94.259852430524333</v>
      </c>
      <c r="F19" s="84"/>
      <c r="G19" s="84"/>
      <c r="H19" s="84"/>
      <c r="I19" s="84"/>
      <c r="J19" s="84"/>
      <c r="K19" s="84"/>
      <c r="M19" s="85">
        <f>AVERAGE(C19:K19)</f>
        <v>94.314136705696328</v>
      </c>
      <c r="N19" s="85">
        <f>STDEVA(C19:K19)/SQRT(COUNT(C19:K19))</f>
        <v>3.609486768273821</v>
      </c>
      <c r="O19" s="85">
        <f>COUNT(C19:K19)</f>
        <v>3</v>
      </c>
    </row>
    <row r="20" spans="2:15" s="81" customFormat="1" ht="14.25" thickTop="1" thickBot="1" x14ac:dyDescent="0.25">
      <c r="B20" s="79" t="str">
        <f>'Fig. 3S2B_Raw'!B20</f>
        <v>ΔVGB1+GB2</v>
      </c>
      <c r="C20" s="84">
        <f>100*('Fig. 3S2B_Raw'!C20-'Fig. 3S2B_Raw'!C$15)/('Fig. 3S2B_Raw'!C$16-'Fig. 3S2B_Raw'!C$15)</f>
        <v>37.562823058867501</v>
      </c>
      <c r="D20" s="84">
        <f>100*('Fig. 3S2B_Raw'!D20-'Fig. 3S2B_Raw'!D$15)/('Fig. 3S2B_Raw'!D$16-'Fig. 3S2B_Raw'!D$15)</f>
        <v>45.891277215282308</v>
      </c>
      <c r="E20" s="84">
        <f>100*('Fig. 3S2B_Raw'!E20-'Fig. 3S2B_Raw'!E$15)/('Fig. 3S2B_Raw'!E$16-'Fig. 3S2B_Raw'!E$15)</f>
        <v>30.271875498851799</v>
      </c>
      <c r="F20" s="84"/>
      <c r="G20" s="84"/>
      <c r="H20" s="84"/>
      <c r="I20" s="84"/>
      <c r="J20" s="84"/>
      <c r="K20" s="84"/>
      <c r="M20" s="85">
        <f>AVERAGE(C20:K20)</f>
        <v>37.908658591000538</v>
      </c>
      <c r="N20" s="85">
        <f>STDEVA(C20:K20)/SQRT(COUNT(C20:K20))</f>
        <v>4.5122473763551838</v>
      </c>
      <c r="O20" s="85">
        <f>COUNT(C20:K20)</f>
        <v>3</v>
      </c>
    </row>
    <row r="21" spans="2:15" s="81" customFormat="1" ht="14.25" thickTop="1" thickBot="1" x14ac:dyDescent="0.25">
      <c r="B21" s="79" t="str">
        <f>'Fig. 3S2B_Raw'!B21</f>
        <v>GB1+ΔVGB2</v>
      </c>
      <c r="C21" s="84">
        <f>100*('Fig. 3S2B_Raw'!C21-'Fig. 3S2B_Raw'!C$15)/('Fig. 3S2B_Raw'!C$16-'Fig. 3S2B_Raw'!C$15)</f>
        <v>36.648683199928904</v>
      </c>
      <c r="D21" s="84">
        <f>100*('Fig. 3S2B_Raw'!D21-'Fig. 3S2B_Raw'!D$15)/('Fig. 3S2B_Raw'!D$16-'Fig. 3S2B_Raw'!D$15)</f>
        <v>45.893258347591299</v>
      </c>
      <c r="E21" s="84">
        <f>100*('Fig. 3S2B_Raw'!E21-'Fig. 3S2B_Raw'!E$15)/('Fig. 3S2B_Raw'!E$16-'Fig. 3S2B_Raw'!E$15)</f>
        <v>55.087495470232199</v>
      </c>
      <c r="F21" s="84"/>
      <c r="G21" s="84"/>
      <c r="H21" s="84"/>
      <c r="I21" s="84"/>
      <c r="J21" s="84"/>
      <c r="K21" s="84"/>
      <c r="M21" s="85">
        <f>AVERAGE(C21:K21)</f>
        <v>45.876479005917467</v>
      </c>
      <c r="N21" s="85">
        <f>STDEVA(C21:K21)/SQRT(COUNT(C21:K21))</f>
        <v>5.3228332256610011</v>
      </c>
      <c r="O21" s="85">
        <f>COUNT(C21:K21)</f>
        <v>3</v>
      </c>
    </row>
    <row r="22" spans="2:15" s="81" customFormat="1" ht="14.25" thickTop="1" thickBot="1" x14ac:dyDescent="0.25">
      <c r="B22" s="79" t="str">
        <f>'Fig. 3S2B_Raw'!B22</f>
        <v>ΔVGB1+ΔVGB2</v>
      </c>
      <c r="C22" s="84">
        <f>100*('Fig. 3S2B_Raw'!C22-'Fig. 3S2B_Raw'!C$15)/('Fig. 3S2B_Raw'!C$16-'Fig. 3S2B_Raw'!C$15)</f>
        <v>40.435399573971218</v>
      </c>
      <c r="D22" s="84">
        <f>100*('Fig. 3S2B_Raw'!D22-'Fig. 3S2B_Raw'!D$15)/('Fig. 3S2B_Raw'!D$16-'Fig. 3S2B_Raw'!D$15)</f>
        <v>35.825054151050331</v>
      </c>
      <c r="E22" s="84">
        <f>100*('Fig. 3S2B_Raw'!E22-'Fig. 3S2B_Raw'!E$15)/('Fig. 3S2B_Raw'!E$16-'Fig. 3S2B_Raw'!E$15)</f>
        <v>45.531461360294969</v>
      </c>
      <c r="F22" s="84"/>
      <c r="G22" s="84"/>
      <c r="H22" s="84"/>
      <c r="I22" s="84"/>
      <c r="J22" s="84"/>
      <c r="K22" s="84"/>
      <c r="M22" s="85">
        <f>AVERAGE(C22:K22)</f>
        <v>40.597305028438839</v>
      </c>
      <c r="N22" s="85">
        <f>STDEVA(C22:K22)/SQRT(COUNT(C22:K22))</f>
        <v>2.8031675690225186</v>
      </c>
      <c r="O22" s="85">
        <f>COUNT(C22:K22)</f>
        <v>3</v>
      </c>
    </row>
    <row r="23" spans="2:15" s="81" customFormat="1" ht="14.25" thickTop="1" thickBot="1" x14ac:dyDescent="0.25">
      <c r="B23" s="79" t="str">
        <f>'Fig. 3S2B_Raw'!B23</f>
        <v>GB1-ASA</v>
      </c>
      <c r="C23" s="84">
        <f>100*('Fig. 3S2B_Raw'!C23-'Fig. 3S2B_Raw'!C$15)/('Fig. 3S2B_Raw'!C$16-'Fig. 3S2B_Raw'!C$15)</f>
        <v>3.8625166848568053</v>
      </c>
      <c r="D23" s="84">
        <f>100*('Fig. 3S2B_Raw'!D23-'Fig. 3S2B_Raw'!D$15)/('Fig. 3S2B_Raw'!D$16-'Fig. 3S2B_Raw'!D$15)</f>
        <v>1.229727709876947</v>
      </c>
      <c r="E23" s="84">
        <f>100*('Fig. 3S2B_Raw'!E23-'Fig. 3S2B_Raw'!E$15)/('Fig. 3S2B_Raw'!E$16-'Fig. 3S2B_Raw'!E$15)</f>
        <v>5.1120809988855047</v>
      </c>
      <c r="F23" s="84"/>
      <c r="G23" s="84"/>
      <c r="H23" s="84"/>
      <c r="I23" s="84"/>
      <c r="J23" s="84"/>
      <c r="K23" s="84"/>
      <c r="M23" s="85">
        <f>AVERAGE(C23:K23)</f>
        <v>3.4014417978730855</v>
      </c>
      <c r="N23" s="85">
        <f>STDEVA(C23:K23)/SQRT(COUNT(C23:K23))</f>
        <v>1.1442041344276785</v>
      </c>
      <c r="O23" s="85">
        <f>COUNT(C23:K23)</f>
        <v>3</v>
      </c>
    </row>
    <row r="24" spans="2:15" s="81" customFormat="1" ht="14.25" thickTop="1" thickBot="1" x14ac:dyDescent="0.25">
      <c r="B24" s="79" t="str">
        <f>'Fig. 3S2B_Raw'!B24</f>
        <v>GB2</v>
      </c>
      <c r="C24" s="84">
        <f>100*('Fig. 3S2B_Raw'!C24-'Fig. 3S2B_Raw'!C$15)/('Fig. 3S2B_Raw'!C$16-'Fig. 3S2B_Raw'!C$15)</f>
        <v>1.206501893566498</v>
      </c>
      <c r="D24" s="84">
        <f>100*('Fig. 3S2B_Raw'!D24-'Fig. 3S2B_Raw'!D$15)/('Fig. 3S2B_Raw'!D$16-'Fig. 3S2B_Raw'!D$15)</f>
        <v>5.5984621336416263</v>
      </c>
      <c r="E24" s="84">
        <f>100*('Fig. 3S2B_Raw'!E24-'Fig. 3S2B_Raw'!E$15)/('Fig. 3S2B_Raw'!E$16-'Fig. 3S2B_Raw'!E$15)</f>
        <v>3.0127860828942548</v>
      </c>
      <c r="F24" s="84"/>
      <c r="G24" s="84"/>
      <c r="H24" s="84"/>
      <c r="I24" s="84"/>
      <c r="J24" s="84"/>
      <c r="K24" s="84"/>
      <c r="M24" s="85">
        <f>AVERAGE(C24:K24)</f>
        <v>3.2725833700341265</v>
      </c>
      <c r="N24" s="85">
        <f>STDEVA(C24:K24)/SQRT(COUNT(C24:K24))</f>
        <v>1.2744867804210605</v>
      </c>
      <c r="O24" s="85">
        <f>COUNT(C24:K24)</f>
        <v>3</v>
      </c>
    </row>
    <row r="25" spans="2:15" ht="14.25" thickTop="1" thickBot="1" x14ac:dyDescent="0.25"/>
    <row r="26" spans="2:15" s="81" customFormat="1" ht="14.25" thickTop="1" thickBot="1" x14ac:dyDescent="0.25">
      <c r="B26" s="76" t="str">
        <f>'Fig. 3S2B_Raw'!B26</f>
        <v>GS39783 30 μM</v>
      </c>
      <c r="C26" s="77"/>
      <c r="D26" s="77"/>
      <c r="E26" s="77"/>
      <c r="F26" s="77">
        <f>'Fig. 3S2B_Raw'!F26</f>
        <v>20210830</v>
      </c>
      <c r="G26" s="77">
        <f>'Fig. 3S2B_Raw'!G26</f>
        <v>20210901</v>
      </c>
      <c r="H26" s="77">
        <f>'Fig. 3S2B_Raw'!H26</f>
        <v>20210902</v>
      </c>
      <c r="I26" s="77"/>
      <c r="J26" s="77"/>
      <c r="K26" s="77"/>
      <c r="M26" s="83" t="s">
        <v>85</v>
      </c>
      <c r="N26" s="83" t="s">
        <v>86</v>
      </c>
      <c r="O26" s="83" t="s">
        <v>87</v>
      </c>
    </row>
    <row r="27" spans="2:15" s="81" customFormat="1" ht="14.25" thickTop="1" thickBot="1" x14ac:dyDescent="0.25">
      <c r="B27" s="78" t="str">
        <f>'Fig. 3S2B_Raw'!B27</f>
        <v>pRK</v>
      </c>
      <c r="C27" s="84"/>
      <c r="D27" s="84"/>
      <c r="E27" s="84"/>
      <c r="F27" s="84">
        <f>100*('Fig. 3S2B_Raw'!F27-'Fig. 3S2B_Raw'!F$27)/('Fig. 3S2B_Raw'!F$28-'Fig. 3S2B_Raw'!F$27)</f>
        <v>0</v>
      </c>
      <c r="G27" s="84">
        <f>100*('Fig. 3S2B_Raw'!G27-'Fig. 3S2B_Raw'!G$27)/('Fig. 3S2B_Raw'!G$28-'Fig. 3S2B_Raw'!G$27)</f>
        <v>0</v>
      </c>
      <c r="H27" s="84">
        <f>100*('Fig. 3S2B_Raw'!H27-'Fig. 3S2B_Raw'!H$27)/('Fig. 3S2B_Raw'!H$28-'Fig. 3S2B_Raw'!H$27)</f>
        <v>0</v>
      </c>
      <c r="I27" s="84"/>
      <c r="J27" s="84"/>
      <c r="K27" s="84"/>
      <c r="M27" s="85">
        <f>AVERAGE(C27:K27)</f>
        <v>0</v>
      </c>
      <c r="N27" s="85">
        <f>STDEVA(C27:K27)/SQRT(COUNT(C27:K27))</f>
        <v>0</v>
      </c>
      <c r="O27" s="85">
        <f t="shared" ref="O27:O36" si="0">COUNT(C27:K27)</f>
        <v>3</v>
      </c>
    </row>
    <row r="28" spans="2:15" s="81" customFormat="1" ht="14.25" thickTop="1" thickBot="1" x14ac:dyDescent="0.25">
      <c r="B28" s="78" t="str">
        <f>'Fig. 3S2B_Raw'!B28</f>
        <v>GB1+GB2</v>
      </c>
      <c r="C28" s="84"/>
      <c r="D28" s="84"/>
      <c r="E28" s="84"/>
      <c r="F28" s="84">
        <f>100*('Fig. 3S2B_Raw'!F28-'Fig. 3S2B_Raw'!F$27)/('Fig. 3S2B_Raw'!F$28-'Fig. 3S2B_Raw'!F$27)</f>
        <v>100</v>
      </c>
      <c r="G28" s="84">
        <f>100*('Fig. 3S2B_Raw'!G28-'Fig. 3S2B_Raw'!G$27)/('Fig. 3S2B_Raw'!G$28-'Fig. 3S2B_Raw'!G$27)</f>
        <v>100.00000000000001</v>
      </c>
      <c r="H28" s="84">
        <f>100*('Fig. 3S2B_Raw'!H28-'Fig. 3S2B_Raw'!H$27)/('Fig. 3S2B_Raw'!H$28-'Fig. 3S2B_Raw'!H$27)</f>
        <v>100</v>
      </c>
      <c r="I28" s="84"/>
      <c r="J28" s="84"/>
      <c r="K28" s="84"/>
      <c r="M28" s="85">
        <f>AVERAGE(C28:K28)</f>
        <v>100</v>
      </c>
      <c r="N28" s="85">
        <f>STDEVA(C28:K28)/SQRT(COUNT(C28:K28))</f>
        <v>5.8015571435115458E-15</v>
      </c>
      <c r="O28" s="85">
        <f t="shared" si="0"/>
        <v>3</v>
      </c>
    </row>
    <row r="29" spans="2:15" s="81" customFormat="1" ht="14.25" thickTop="1" thickBot="1" x14ac:dyDescent="0.25">
      <c r="B29" s="78" t="str">
        <f>'Fig. 3S2B_Raw'!B29</f>
        <v>GB1/2+GB2</v>
      </c>
      <c r="C29" s="84"/>
      <c r="D29" s="84"/>
      <c r="E29" s="84"/>
      <c r="F29" s="84">
        <f>100*('Fig. 3S2B_Raw'!F29-'Fig. 3S2B_Raw'!F$27)/('Fig. 3S2B_Raw'!F$28-'Fig. 3S2B_Raw'!F$27)</f>
        <v>2.138809294051033</v>
      </c>
      <c r="G29" s="84">
        <f>100*('Fig. 3S2B_Raw'!G29-'Fig. 3S2B_Raw'!G$27)/('Fig. 3S2B_Raw'!G$28-'Fig. 3S2B_Raw'!G$27)</f>
        <v>5.3386770113339361</v>
      </c>
      <c r="H29" s="84">
        <f>100*('Fig. 3S2B_Raw'!H29-'Fig. 3S2B_Raw'!H$27)/('Fig. 3S2B_Raw'!H$28-'Fig. 3S2B_Raw'!H$27)</f>
        <v>4.3862472635703815</v>
      </c>
      <c r="I29" s="84"/>
      <c r="J29" s="84"/>
      <c r="K29" s="84"/>
      <c r="M29" s="85">
        <f>AVERAGE(C29:K29)</f>
        <v>3.9545778563184499</v>
      </c>
      <c r="N29" s="85">
        <f>STDEVA(C29:K29)/SQRT(COUNT(C29:K29))</f>
        <v>0.94860286911774505</v>
      </c>
      <c r="O29" s="85">
        <f t="shared" si="0"/>
        <v>3</v>
      </c>
    </row>
    <row r="30" spans="2:15" s="81" customFormat="1" ht="14.25" thickTop="1" thickBot="1" x14ac:dyDescent="0.25">
      <c r="B30" s="78" t="str">
        <f>'Fig. 3S2B_Raw'!B30</f>
        <v>GB1-TM7+GB2</v>
      </c>
      <c r="C30" s="84"/>
      <c r="D30" s="84"/>
      <c r="E30" s="84"/>
      <c r="F30" s="84">
        <f>100*('Fig. 3S2B_Raw'!F30-'Fig. 3S2B_Raw'!F$27)/('Fig. 3S2B_Raw'!F$28-'Fig. 3S2B_Raw'!F$27)</f>
        <v>0.29373580398436849</v>
      </c>
      <c r="G30" s="84">
        <f>100*('Fig. 3S2B_Raw'!G30-'Fig. 3S2B_Raw'!G$27)/('Fig. 3S2B_Raw'!G$28-'Fig. 3S2B_Raw'!G$27)</f>
        <v>-0.32560512692898436</v>
      </c>
      <c r="H30" s="84">
        <f>100*('Fig. 3S2B_Raw'!H30-'Fig. 3S2B_Raw'!H$27)/('Fig. 3S2B_Raw'!H$28-'Fig. 3S2B_Raw'!H$27)</f>
        <v>0.69403208957005136</v>
      </c>
      <c r="I30" s="84"/>
      <c r="J30" s="84"/>
      <c r="K30" s="84"/>
      <c r="M30" s="85">
        <f>AVERAGE(C30:K30)</f>
        <v>0.2207209222084785</v>
      </c>
      <c r="N30" s="85">
        <f>STDEVA(C30:K30)/SQRT(COUNT(C30:K30))</f>
        <v>0.29659927682426768</v>
      </c>
      <c r="O30" s="85">
        <f t="shared" si="0"/>
        <v>3</v>
      </c>
    </row>
    <row r="31" spans="2:15" s="81" customFormat="1" ht="14.25" thickTop="1" thickBot="1" x14ac:dyDescent="0.25">
      <c r="B31" s="78" t="str">
        <f>'Fig. 3S2B_Raw'!B31</f>
        <v>GB2/1+GB2</v>
      </c>
      <c r="C31" s="84"/>
      <c r="D31" s="84"/>
      <c r="E31" s="84"/>
      <c r="F31" s="84">
        <f>100*('Fig. 3S2B_Raw'!F31-'Fig. 3S2B_Raw'!F$27)/('Fig. 3S2B_Raw'!F$28-'Fig. 3S2B_Raw'!F$27)</f>
        <v>54.146151692994671</v>
      </c>
      <c r="G31" s="84">
        <f>100*('Fig. 3S2B_Raw'!G31-'Fig. 3S2B_Raw'!G$27)/('Fig. 3S2B_Raw'!G$28-'Fig. 3S2B_Raw'!G$27)</f>
        <v>78.200167169940315</v>
      </c>
      <c r="H31" s="84">
        <f>100*('Fig. 3S2B_Raw'!H31-'Fig. 3S2B_Raw'!H$27)/('Fig. 3S2B_Raw'!H$28-'Fig. 3S2B_Raw'!H$27)</f>
        <v>61.098531271302228</v>
      </c>
      <c r="I31" s="84"/>
      <c r="J31" s="84"/>
      <c r="K31" s="84"/>
      <c r="M31" s="85">
        <f>AVERAGE(C31:K31)</f>
        <v>64.4816167114124</v>
      </c>
      <c r="N31" s="85">
        <f>STDEVA(C31:K31)/SQRT(COUNT(C31:K31))</f>
        <v>7.1468609767412321</v>
      </c>
      <c r="O31" s="85">
        <f t="shared" si="0"/>
        <v>3</v>
      </c>
    </row>
    <row r="32" spans="2:15" s="81" customFormat="1" ht="14.25" thickTop="1" thickBot="1" x14ac:dyDescent="0.25">
      <c r="B32" s="78" t="str">
        <f>'Fig. 3S2B_Raw'!B32</f>
        <v>ΔVGB1+GB2</v>
      </c>
      <c r="C32" s="84"/>
      <c r="D32" s="84"/>
      <c r="E32" s="84"/>
      <c r="F32" s="84">
        <f>100*('Fig. 3S2B_Raw'!F32-'Fig. 3S2B_Raw'!F$27)/('Fig. 3S2B_Raw'!F$28-'Fig. 3S2B_Raw'!F$27)</f>
        <v>19.538295973084836</v>
      </c>
      <c r="G32" s="84">
        <f>100*('Fig. 3S2B_Raw'!G32-'Fig. 3S2B_Raw'!G$27)/('Fig. 3S2B_Raw'!G$28-'Fig. 3S2B_Raw'!G$27)</f>
        <v>48.298929559027464</v>
      </c>
      <c r="H32" s="84">
        <f>100*('Fig. 3S2B_Raw'!H32-'Fig. 3S2B_Raw'!H$27)/('Fig. 3S2B_Raw'!H$28-'Fig. 3S2B_Raw'!H$27)</f>
        <v>23.410417497874253</v>
      </c>
      <c r="I32" s="84"/>
      <c r="J32" s="84"/>
      <c r="K32" s="84"/>
      <c r="M32" s="85">
        <f>AVERAGE(C32:K32)</f>
        <v>30.415881009995516</v>
      </c>
      <c r="N32" s="85">
        <f>STDEVA(C32:K32)/SQRT(COUNT(C32:K32))</f>
        <v>9.0111209130895507</v>
      </c>
      <c r="O32" s="85">
        <f t="shared" si="0"/>
        <v>3</v>
      </c>
    </row>
    <row r="33" spans="2:15" s="81" customFormat="1" ht="14.25" thickTop="1" thickBot="1" x14ac:dyDescent="0.25">
      <c r="B33" s="78" t="str">
        <f>'Fig. 3S2B_Raw'!B33</f>
        <v>GB1+ΔVGB2</v>
      </c>
      <c r="C33" s="84"/>
      <c r="D33" s="84"/>
      <c r="E33" s="84"/>
      <c r="F33" s="84">
        <f>100*('Fig. 3S2B_Raw'!F33-'Fig. 3S2B_Raw'!F$27)/('Fig. 3S2B_Raw'!F$28-'Fig. 3S2B_Raw'!F$27)</f>
        <v>19.304141581160003</v>
      </c>
      <c r="G33" s="84">
        <f>100*('Fig. 3S2B_Raw'!G33-'Fig. 3S2B_Raw'!G$27)/('Fig. 3S2B_Raw'!G$28-'Fig. 3S2B_Raw'!G$27)</f>
        <v>39.497747051128286</v>
      </c>
      <c r="H33" s="84">
        <f>100*('Fig. 3S2B_Raw'!H33-'Fig. 3S2B_Raw'!H$27)/('Fig. 3S2B_Raw'!H$28-'Fig. 3S2B_Raw'!H$27)</f>
        <v>24.653628703379802</v>
      </c>
      <c r="I33" s="84"/>
      <c r="J33" s="84"/>
      <c r="K33" s="84"/>
      <c r="M33" s="85">
        <f>AVERAGE(C33:K33)</f>
        <v>27.81850577855603</v>
      </c>
      <c r="N33" s="85">
        <f>STDEVA(C33:K33)/SQRT(COUNT(C33:K33))</f>
        <v>6.0403576231024383</v>
      </c>
      <c r="O33" s="85">
        <f t="shared" si="0"/>
        <v>3</v>
      </c>
    </row>
    <row r="34" spans="2:15" s="81" customFormat="1" ht="14.25" thickTop="1" thickBot="1" x14ac:dyDescent="0.25">
      <c r="B34" s="78" t="str">
        <f>'Fig. 3S2B_Raw'!B34</f>
        <v>ΔVGB1+ΔVGB2</v>
      </c>
      <c r="C34" s="84"/>
      <c r="D34" s="84"/>
      <c r="E34" s="84"/>
      <c r="F34" s="84">
        <f>100*('Fig. 3S2B_Raw'!F34-'Fig. 3S2B_Raw'!F$27)/('Fig. 3S2B_Raw'!F$28-'Fig. 3S2B_Raw'!F$27)</f>
        <v>11.145224899225157</v>
      </c>
      <c r="G34" s="84">
        <f>100*('Fig. 3S2B_Raw'!G34-'Fig. 3S2B_Raw'!G$27)/('Fig. 3S2B_Raw'!G$28-'Fig. 3S2B_Raw'!G$27)</f>
        <v>18.311534304347514</v>
      </c>
      <c r="H34" s="84">
        <f>100*('Fig. 3S2B_Raw'!H34-'Fig. 3S2B_Raw'!H$27)/('Fig. 3S2B_Raw'!H$28-'Fig. 3S2B_Raw'!H$27)</f>
        <v>11.999446767651385</v>
      </c>
      <c r="I34" s="84"/>
      <c r="J34" s="84"/>
      <c r="K34" s="84"/>
      <c r="M34" s="85">
        <f>AVERAGE(C34:K34)</f>
        <v>13.818735323741352</v>
      </c>
      <c r="N34" s="85">
        <f>STDEVA(C34:K34)/SQRT(COUNT(C34:K34))</f>
        <v>2.2598934901322334</v>
      </c>
      <c r="O34" s="85">
        <f t="shared" si="0"/>
        <v>3</v>
      </c>
    </row>
    <row r="35" spans="2:15" s="81" customFormat="1" ht="14.25" thickTop="1" thickBot="1" x14ac:dyDescent="0.25">
      <c r="B35" s="78" t="str">
        <f>'Fig. 3S2B_Raw'!B35</f>
        <v>GB1-ASA</v>
      </c>
      <c r="C35" s="84"/>
      <c r="D35" s="84"/>
      <c r="E35" s="84"/>
      <c r="F35" s="84">
        <f>100*('Fig. 3S2B_Raw'!F35-'Fig. 3S2B_Raw'!F$27)/('Fig. 3S2B_Raw'!F$28-'Fig. 3S2B_Raw'!F$27)</f>
        <v>1.3097615787308452</v>
      </c>
      <c r="G35" s="84">
        <f>100*('Fig. 3S2B_Raw'!G35-'Fig. 3S2B_Raw'!G$27)/('Fig. 3S2B_Raw'!G$28-'Fig. 3S2B_Raw'!G$27)</f>
        <v>0.4226709496430211</v>
      </c>
      <c r="H35" s="84">
        <f>100*('Fig. 3S2B_Raw'!H35-'Fig. 3S2B_Raw'!H$27)/('Fig. 3S2B_Raw'!H$28-'Fig. 3S2B_Raw'!H$27)</f>
        <v>0.67217999334104173</v>
      </c>
      <c r="I35" s="84"/>
      <c r="J35" s="84"/>
      <c r="K35" s="84"/>
      <c r="M35" s="85">
        <f>AVERAGE(C35:K35)</f>
        <v>0.80153750723830264</v>
      </c>
      <c r="N35" s="85">
        <f>STDEVA(C35:K35)/SQRT(COUNT(C35:K35))</f>
        <v>0.26412274347047948</v>
      </c>
      <c r="O35" s="85">
        <f t="shared" si="0"/>
        <v>3</v>
      </c>
    </row>
    <row r="36" spans="2:15" s="81" customFormat="1" ht="14.25" thickTop="1" thickBot="1" x14ac:dyDescent="0.25">
      <c r="B36" s="78" t="str">
        <f>'Fig. 3S2B_Raw'!B36</f>
        <v>GB2</v>
      </c>
      <c r="C36" s="84"/>
      <c r="D36" s="84"/>
      <c r="E36" s="84"/>
      <c r="F36" s="84">
        <f>100*('Fig. 3S2B_Raw'!F36-'Fig. 3S2B_Raw'!F$27)/('Fig. 3S2B_Raw'!F$28-'Fig. 3S2B_Raw'!F$27)</f>
        <v>1.0326646673307958</v>
      </c>
      <c r="G36" s="84">
        <f>100*('Fig. 3S2B_Raw'!G36-'Fig. 3S2B_Raw'!G$27)/('Fig. 3S2B_Raw'!G$28-'Fig. 3S2B_Raw'!G$27)</f>
        <v>0.42908800938175484</v>
      </c>
      <c r="H36" s="84">
        <f>100*('Fig. 3S2B_Raw'!H36-'Fig. 3S2B_Raw'!H$27)/('Fig. 3S2B_Raw'!H$28-'Fig. 3S2B_Raw'!H$27)</f>
        <v>3.909787425582365</v>
      </c>
      <c r="I36" s="84"/>
      <c r="J36" s="84"/>
      <c r="K36" s="84"/>
      <c r="M36" s="85">
        <f>AVERAGE(C36:K36)</f>
        <v>1.7905133674316385</v>
      </c>
      <c r="N36" s="85">
        <f>STDEVA(C36:K36)/SQRT(COUNT(C36:K36))</f>
        <v>1.0738665490752284</v>
      </c>
      <c r="O36" s="85">
        <f t="shared" si="0"/>
        <v>3</v>
      </c>
    </row>
    <row r="37" spans="2:15" ht="13.5" thickTop="1" x14ac:dyDescent="0.2"/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zoomScale="70" zoomScaleNormal="70" workbookViewId="0">
      <pane xSplit="1" topLeftCell="F1" activePane="topRight" state="frozen"/>
      <selection pane="topRight" activeCell="Q30" sqref="Q30"/>
    </sheetView>
  </sheetViews>
  <sheetFormatPr defaultColWidth="9.125" defaultRowHeight="12.75" x14ac:dyDescent="0.2"/>
  <cols>
    <col min="1" max="1" width="15" style="6" bestFit="1" customWidth="1"/>
    <col min="2" max="2" width="5.875" style="6" customWidth="1"/>
    <col min="3" max="23" width="9.75" style="6" customWidth="1"/>
    <col min="24" max="24" width="7.875" style="6" customWidth="1"/>
    <col min="25" max="26" width="9.75" style="6" customWidth="1"/>
    <col min="27" max="27" width="4.625" style="6" customWidth="1"/>
    <col min="28" max="16384" width="9.125" style="6"/>
  </cols>
  <sheetData>
    <row r="1" spans="1:27" s="2" customFormat="1" ht="13.5" thickBot="1" x14ac:dyDescent="0.25">
      <c r="A1" s="1" t="s">
        <v>9</v>
      </c>
    </row>
    <row r="2" spans="1:27" s="2" customFormat="1" ht="14.25" thickTop="1" thickBot="1" x14ac:dyDescent="0.25">
      <c r="A2" s="3"/>
      <c r="B2" s="4"/>
      <c r="C2" s="7">
        <f>'Fig. 3 rac_Raw'!C2</f>
        <v>20160330</v>
      </c>
      <c r="D2" s="7">
        <f>'Fig. 3 rac_Raw'!D2</f>
        <v>20160331</v>
      </c>
      <c r="E2" s="7">
        <f>'Fig. 3 rac_Raw'!E2</f>
        <v>20160524</v>
      </c>
      <c r="F2" s="7">
        <f>'Fig. 3 rac_Raw'!F2</f>
        <v>20160525</v>
      </c>
      <c r="G2" s="7">
        <f>'Fig. 3 rac_Raw'!G2</f>
        <v>20160527</v>
      </c>
      <c r="H2" s="7">
        <f>'Fig. 3 rac_Raw'!H2</f>
        <v>20160531</v>
      </c>
      <c r="I2" s="7">
        <f>'Fig. 3 rac_Raw'!I2</f>
        <v>20160601</v>
      </c>
      <c r="J2" s="7">
        <f>'Fig. 3 rac_Raw'!J2</f>
        <v>20160604</v>
      </c>
      <c r="K2" s="7">
        <f>'Fig. 3 rac_Raw'!K2</f>
        <v>20160605</v>
      </c>
      <c r="L2" s="7">
        <f>'Fig. 3 rac_Raw'!L2</f>
        <v>20160619</v>
      </c>
      <c r="M2" s="7">
        <f>'Fig. 3 rac_Raw'!M2</f>
        <v>20160716</v>
      </c>
      <c r="N2" s="7">
        <f>'Fig. 3 rac_Raw'!N2</f>
        <v>20160719</v>
      </c>
      <c r="O2" s="7">
        <f>'Fig. 3 rac_Raw'!O2</f>
        <v>20160721</v>
      </c>
      <c r="P2" s="7">
        <f>'Fig. 3 rac_Raw'!P2</f>
        <v>20170115</v>
      </c>
      <c r="Q2" s="7">
        <f>'Fig. 3 rac_Raw'!Q2</f>
        <v>20170118</v>
      </c>
      <c r="R2" s="7">
        <f>'Fig. 3 rac_Raw'!R2</f>
        <v>20170224</v>
      </c>
      <c r="S2" s="7">
        <f>'Fig. 3 rac_Raw'!S2</f>
        <v>20170225</v>
      </c>
      <c r="T2" s="7">
        <f>'Fig. 3 rac_Raw'!T2</f>
        <v>20170226</v>
      </c>
      <c r="U2" s="7">
        <f>'Fig. 3 rac_Raw'!U2</f>
        <v>20170722</v>
      </c>
      <c r="V2" s="7">
        <f>'Fig. 3 rac_Raw'!V2</f>
        <v>20170915</v>
      </c>
      <c r="W2" s="7">
        <f>'Fig. 3 rac_Raw'!W2</f>
        <v>20170922</v>
      </c>
      <c r="Y2" s="9" t="s">
        <v>4</v>
      </c>
      <c r="Z2" s="9" t="s">
        <v>5</v>
      </c>
      <c r="AA2" s="9" t="s">
        <v>6</v>
      </c>
    </row>
    <row r="3" spans="1:27" s="2" customFormat="1" ht="14.25" thickTop="1" thickBot="1" x14ac:dyDescent="0.25">
      <c r="A3" s="10" t="s">
        <v>7</v>
      </c>
      <c r="B3" s="11" t="s">
        <v>10</v>
      </c>
      <c r="C3" s="12"/>
      <c r="D3" s="13"/>
      <c r="E3" s="14"/>
      <c r="F3" s="14"/>
      <c r="G3" s="13"/>
      <c r="H3" s="14"/>
      <c r="I3" s="14"/>
      <c r="J3" s="14"/>
      <c r="K3" s="14"/>
      <c r="L3" s="12"/>
      <c r="M3" s="13"/>
      <c r="N3" s="14"/>
      <c r="O3" s="13"/>
      <c r="P3" s="14"/>
      <c r="Q3" s="14"/>
      <c r="R3" s="14"/>
      <c r="S3" s="14"/>
      <c r="T3" s="14"/>
      <c r="U3" s="14"/>
      <c r="V3" s="13"/>
      <c r="W3" s="14"/>
    </row>
    <row r="4" spans="1:27" s="2" customFormat="1" ht="14.25" thickTop="1" thickBot="1" x14ac:dyDescent="0.25">
      <c r="A4" s="15" t="s">
        <v>25</v>
      </c>
      <c r="B4" s="16"/>
      <c r="C4" s="17">
        <f>100*('Fig. 3 rac_Raw'!C4-'Fig. 3 rac_Raw'!C$4)/('Fig. 3 rac_Raw'!C$11-'Fig. 3 rac_Raw'!C$4)</f>
        <v>0</v>
      </c>
      <c r="D4" s="17">
        <f>100*('Fig. 3 rac_Raw'!D4-'Fig. 3 rac_Raw'!D$4)/('Fig. 3 rac_Raw'!D$11-'Fig. 3 rac_Raw'!D$4)</f>
        <v>0</v>
      </c>
      <c r="E4" s="17">
        <f>100*('Fig. 3 rac_Raw'!E4-'Fig. 3 rac_Raw'!E$4)/('Fig. 3 rac_Raw'!E$11-'Fig. 3 rac_Raw'!E$4)</f>
        <v>0</v>
      </c>
      <c r="F4" s="17">
        <f>100*('Fig. 3 rac_Raw'!F4-'Fig. 3 rac_Raw'!F$4)/('Fig. 3 rac_Raw'!F$11-'Fig. 3 rac_Raw'!F$4)</f>
        <v>0</v>
      </c>
      <c r="G4" s="17">
        <f>100*('Fig. 3 rac_Raw'!G4-'Fig. 3 rac_Raw'!G$4)/('Fig. 3 rac_Raw'!G$11-'Fig. 3 rac_Raw'!G$4)</f>
        <v>0</v>
      </c>
      <c r="H4" s="17">
        <f>100*('Fig. 3 rac_Raw'!H4-'Fig. 3 rac_Raw'!H$4)/('Fig. 3 rac_Raw'!H$11-'Fig. 3 rac_Raw'!H$4)</f>
        <v>0</v>
      </c>
      <c r="I4" s="17">
        <f>100*('Fig. 3 rac_Raw'!I4-'Fig. 3 rac_Raw'!I$4)/('Fig. 3 rac_Raw'!I$11-'Fig. 3 rac_Raw'!I$4)</f>
        <v>0</v>
      </c>
      <c r="J4" s="17">
        <f>100*('Fig. 3 rac_Raw'!J4-'Fig. 3 rac_Raw'!J$4)/('Fig. 3 rac_Raw'!J$11-'Fig. 3 rac_Raw'!J$4)</f>
        <v>0</v>
      </c>
      <c r="K4" s="17">
        <f>100*('Fig. 3 rac_Raw'!K4-'Fig. 3 rac_Raw'!K$4)/('Fig. 3 rac_Raw'!K$11-'Fig. 3 rac_Raw'!K$4)</f>
        <v>0</v>
      </c>
      <c r="L4" s="17">
        <f>100*('Fig. 3 rac_Raw'!L4-'Fig. 3 rac_Raw'!L$4)/('Fig. 3 rac_Raw'!L$11-'Fig. 3 rac_Raw'!L$4)</f>
        <v>0</v>
      </c>
      <c r="M4" s="17">
        <f>100*('Fig. 3 rac_Raw'!M4-'Fig. 3 rac_Raw'!M$4)/('Fig. 3 rac_Raw'!M$11-'Fig. 3 rac_Raw'!M$4)</f>
        <v>0</v>
      </c>
      <c r="N4" s="17">
        <f>100*('Fig. 3 rac_Raw'!N4-'Fig. 3 rac_Raw'!N$4)/('Fig. 3 rac_Raw'!N$11-'Fig. 3 rac_Raw'!N$4)</f>
        <v>0</v>
      </c>
      <c r="O4" s="17">
        <f>100*('Fig. 3 rac_Raw'!O4-'Fig. 3 rac_Raw'!O$4)/('Fig. 3 rac_Raw'!O$11-'Fig. 3 rac_Raw'!O$4)</f>
        <v>0</v>
      </c>
      <c r="P4" s="17">
        <f>100*('Fig. 3 rac_Raw'!P4-'Fig. 3 rac_Raw'!P$4)/('Fig. 3 rac_Raw'!P$11-'Fig. 3 rac_Raw'!P$4)</f>
        <v>0</v>
      </c>
      <c r="Q4" s="17">
        <f>100*('Fig. 3 rac_Raw'!Q4-'Fig. 3 rac_Raw'!Q$4)/('Fig. 3 rac_Raw'!Q$11-'Fig. 3 rac_Raw'!Q$4)</f>
        <v>0</v>
      </c>
      <c r="R4" s="17">
        <f>100*('Fig. 3 rac_Raw'!R4-'Fig. 3 rac_Raw'!R$4)/('Fig. 3 rac_Raw'!R$11-'Fig. 3 rac_Raw'!R$4)</f>
        <v>0</v>
      </c>
      <c r="S4" s="17">
        <f>100*('Fig. 3 rac_Raw'!S4-'Fig. 3 rac_Raw'!S$4)/('Fig. 3 rac_Raw'!S$11-'Fig. 3 rac_Raw'!S$4)</f>
        <v>0</v>
      </c>
      <c r="T4" s="17">
        <f>100*('Fig. 3 rac_Raw'!T4-'Fig. 3 rac_Raw'!T$4)/('Fig. 3 rac_Raw'!T$11-'Fig. 3 rac_Raw'!T$4)</f>
        <v>0</v>
      </c>
      <c r="U4" s="17">
        <f>100*('Fig. 3 rac_Raw'!U4-'Fig. 3 rac_Raw'!U$4)/('Fig. 3 rac_Raw'!U$11-'Fig. 3 rac_Raw'!U$4)</f>
        <v>0</v>
      </c>
      <c r="V4" s="17">
        <f>100*('Fig. 3 rac_Raw'!V4-'Fig. 3 rac_Raw'!V$4)/('Fig. 3 rac_Raw'!V$11-'Fig. 3 rac_Raw'!V$4)</f>
        <v>0</v>
      </c>
      <c r="W4" s="17">
        <f>100*('Fig. 3 rac_Raw'!W4-'Fig. 3 rac_Raw'!W$4)/('Fig. 3 rac_Raw'!W$11-'Fig. 3 rac_Raw'!W$4)</f>
        <v>0</v>
      </c>
      <c r="Y4" s="5">
        <f t="shared" ref="Y4:Y11" si="0">AVERAGE(C4:W4)</f>
        <v>0</v>
      </c>
      <c r="Z4" s="5">
        <f t="shared" ref="Z4:Z11" si="1">STDEVA(C4:W4)/SQRT(COUNT(C4:W4))</f>
        <v>0</v>
      </c>
      <c r="AA4" s="5">
        <f t="shared" ref="AA4:AA11" si="2">COUNT(C4:W4)</f>
        <v>21</v>
      </c>
    </row>
    <row r="5" spans="1:27" s="2" customFormat="1" ht="14.25" thickTop="1" thickBot="1" x14ac:dyDescent="0.25">
      <c r="A5" s="15">
        <v>9.9999999999999995E-8</v>
      </c>
      <c r="B5" s="16">
        <f t="shared" ref="B5:B11" si="3">LOG(A5)</f>
        <v>-7</v>
      </c>
      <c r="C5" s="17">
        <f>100*('Fig. 3 rac_Raw'!C5-'Fig. 3 rac_Raw'!C$4)/('Fig. 3 rac_Raw'!C$11-'Fig. 3 rac_Raw'!C$4)</f>
        <v>1.6399843811011305</v>
      </c>
      <c r="D5" s="17">
        <f>100*('Fig. 3 rac_Raw'!D5-'Fig. 3 rac_Raw'!D$4)/('Fig. 3 rac_Raw'!D$11-'Fig. 3 rac_Raw'!D$4)</f>
        <v>5.1020408163263462E-2</v>
      </c>
      <c r="E5" s="17">
        <f>100*('Fig. 3 rac_Raw'!E5-'Fig. 3 rac_Raw'!E$4)/('Fig. 3 rac_Raw'!E$11-'Fig. 3 rac_Raw'!E$4)</f>
        <v>-0.62939110070257176</v>
      </c>
      <c r="F5" s="17">
        <f>100*('Fig. 3 rac_Raw'!F5-'Fig. 3 rac_Raw'!F$4)/('Fig. 3 rac_Raw'!F$11-'Fig. 3 rac_Raw'!F$4)</f>
        <v>3.4229336554917937</v>
      </c>
      <c r="G5" s="17">
        <f>100*('Fig. 3 rac_Raw'!G5-'Fig. 3 rac_Raw'!G$4)/('Fig. 3 rac_Raw'!G$11-'Fig. 3 rac_Raw'!G$4)</f>
        <v>3.9382032505804618</v>
      </c>
      <c r="H5" s="17">
        <f>100*('Fig. 3 rac_Raw'!H5-'Fig. 3 rac_Raw'!H$4)/('Fig. 3 rac_Raw'!H$11-'Fig. 3 rac_Raw'!H$4)</f>
        <v>0.60182845591951062</v>
      </c>
      <c r="I5" s="17">
        <f>100*('Fig. 3 rac_Raw'!I5-'Fig. 3 rac_Raw'!I$4)/('Fig. 3 rac_Raw'!I$11-'Fig. 3 rac_Raw'!I$4)</f>
        <v>1.4597938144329881</v>
      </c>
      <c r="J5" s="17">
        <f>100*('Fig. 3 rac_Raw'!J5-'Fig. 3 rac_Raw'!J$4)/('Fig. 3 rac_Raw'!J$11-'Fig. 3 rac_Raw'!J$4)</f>
        <v>-0.18777383684539975</v>
      </c>
      <c r="K5" s="17">
        <f>100*('Fig. 3 rac_Raw'!K5-'Fig. 3 rac_Raw'!K$4)/('Fig. 3 rac_Raw'!K$11-'Fig. 3 rac_Raw'!K$4)</f>
        <v>0.58031088082901372</v>
      </c>
      <c r="L5" s="17">
        <f>100*('Fig. 3 rac_Raw'!L5-'Fig. 3 rac_Raw'!L$4)/('Fig. 3 rac_Raw'!L$11-'Fig. 3 rac_Raw'!L$4)</f>
        <v>-0.53944706675657494</v>
      </c>
      <c r="M5" s="17">
        <f>100*('Fig. 3 rac_Raw'!M5-'Fig. 3 rac_Raw'!M$4)/('Fig. 3 rac_Raw'!M$11-'Fig. 3 rac_Raw'!M$4)</f>
        <v>0.9478074055351946</v>
      </c>
      <c r="N5" s="17">
        <f>100*('Fig. 3 rac_Raw'!N5-'Fig. 3 rac_Raw'!N$4)/('Fig. 3 rac_Raw'!N$11-'Fig. 3 rac_Raw'!N$4)</f>
        <v>7.1409443898955705E-2</v>
      </c>
      <c r="O5" s="17">
        <f>100*('Fig. 3 rac_Raw'!O5-'Fig. 3 rac_Raw'!O$4)/('Fig. 3 rac_Raw'!O$11-'Fig. 3 rac_Raw'!O$4)</f>
        <v>0.16415868673050929</v>
      </c>
      <c r="P5" s="17">
        <f>100*('Fig. 3 rac_Raw'!P5-'Fig. 3 rac_Raw'!P$4)/('Fig. 3 rac_Raw'!P$11-'Fig. 3 rac_Raw'!P$4)</f>
        <v>1.0911270983213452</v>
      </c>
      <c r="Q5" s="17">
        <f>100*('Fig. 3 rac_Raw'!Q5-'Fig. 3 rac_Raw'!Q$4)/('Fig. 3 rac_Raw'!Q$11-'Fig. 3 rac_Raw'!Q$4)</f>
        <v>6.7805804176837584E-2</v>
      </c>
      <c r="R5" s="17">
        <f>100*('Fig. 3 rac_Raw'!R5-'Fig. 3 rac_Raw'!R$4)/('Fig. 3 rac_Raw'!R$11-'Fig. 3 rac_Raw'!R$4)</f>
        <v>0.51189748839974103</v>
      </c>
      <c r="S5" s="17">
        <f>100*('Fig. 3 rac_Raw'!S5-'Fig. 3 rac_Raw'!S$4)/('Fig. 3 rac_Raw'!S$11-'Fig. 3 rac_Raw'!S$4)</f>
        <v>3.0018271991647092</v>
      </c>
      <c r="T5" s="17">
        <f>100*('Fig. 3 rac_Raw'!T5-'Fig. 3 rac_Raw'!T$4)/('Fig. 3 rac_Raw'!T$11-'Fig. 3 rac_Raw'!T$4)</f>
        <v>1.686909581646425</v>
      </c>
      <c r="U5" s="17">
        <f>100*('Fig. 3 rac_Raw'!U5-'Fig. 3 rac_Raw'!U$4)/('Fig. 3 rac_Raw'!U$11-'Fig. 3 rac_Raw'!U$4)</f>
        <v>0.79093838492334878</v>
      </c>
      <c r="V5" s="17">
        <f>100*('Fig. 3 rac_Raw'!V5-'Fig. 3 rac_Raw'!V$4)/('Fig. 3 rac_Raw'!V$11-'Fig. 3 rac_Raw'!V$4)</f>
        <v>1.4722759615699905</v>
      </c>
      <c r="W5" s="17">
        <f>100*('Fig. 3 rac_Raw'!W5-'Fig. 3 rac_Raw'!W$4)/('Fig. 3 rac_Raw'!W$11-'Fig. 3 rac_Raw'!W$4)</f>
        <v>1.4649459365190101</v>
      </c>
      <c r="Y5" s="5">
        <f t="shared" si="0"/>
        <v>1.0289793253856991</v>
      </c>
      <c r="Z5" s="5">
        <f t="shared" si="1"/>
        <v>0.26912164838674008</v>
      </c>
      <c r="AA5" s="5">
        <f t="shared" si="2"/>
        <v>21</v>
      </c>
    </row>
    <row r="6" spans="1:27" s="2" customFormat="1" ht="14.25" thickTop="1" thickBot="1" x14ac:dyDescent="0.25">
      <c r="A6" s="15">
        <v>2.9999999999999999E-7</v>
      </c>
      <c r="B6" s="16">
        <f t="shared" si="3"/>
        <v>-6.5228787452803374</v>
      </c>
      <c r="C6" s="17">
        <f>100*('Fig. 3 rac_Raw'!C6-'Fig. 3 rac_Raw'!C$4)/('Fig. 3 rac_Raw'!C$11-'Fig. 3 rac_Raw'!C$4)</f>
        <v>1.4968111414811889</v>
      </c>
      <c r="D6" s="17">
        <f>100*('Fig. 3 rac_Raw'!D6-'Fig. 3 rac_Raw'!D$4)/('Fig. 3 rac_Raw'!D$11-'Fig. 3 rac_Raw'!D$4)</f>
        <v>0.15306122448979417</v>
      </c>
      <c r="E6" s="17">
        <f>100*('Fig. 3 rac_Raw'!E6-'Fig. 3 rac_Raw'!E$4)/('Fig. 3 rac_Raw'!E$11-'Fig. 3 rac_Raw'!E$4)</f>
        <v>0.29274004683840771</v>
      </c>
      <c r="F6" s="17">
        <f>100*('Fig. 3 rac_Raw'!F6-'Fig. 3 rac_Raw'!F$4)/('Fig. 3 rac_Raw'!F$11-'Fig. 3 rac_Raw'!F$4)</f>
        <v>3.6041477901943009</v>
      </c>
      <c r="G6" s="17">
        <f>100*('Fig. 3 rac_Raw'!G6-'Fig. 3 rac_Raw'!G$4)/('Fig. 3 rac_Raw'!G$11-'Fig. 3 rac_Raw'!G$4)</f>
        <v>1.5002679049830312</v>
      </c>
      <c r="H6" s="17">
        <f>100*('Fig. 3 rac_Raw'!H6-'Fig. 3 rac_Raw'!H$4)/('Fig. 3 rac_Raw'!H$11-'Fig. 3 rac_Raw'!H$4)</f>
        <v>1.1232599807047365</v>
      </c>
      <c r="I6" s="17">
        <f>100*('Fig. 3 rac_Raw'!I6-'Fig. 3 rac_Raw'!I$4)/('Fig. 3 rac_Raw'!I$11-'Fig. 3 rac_Raw'!I$4)</f>
        <v>4.6927835051546412</v>
      </c>
      <c r="J6" s="17">
        <f>100*('Fig. 3 rac_Raw'!J6-'Fig. 3 rac_Raw'!J$4)/('Fig. 3 rac_Raw'!J$11-'Fig. 3 rac_Raw'!J$4)</f>
        <v>0.542457750886708</v>
      </c>
      <c r="K6" s="17">
        <f>100*('Fig. 3 rac_Raw'!K6-'Fig. 3 rac_Raw'!K$4)/('Fig. 3 rac_Raw'!K$11-'Fig. 3 rac_Raw'!K$4)</f>
        <v>1.9274611398963724</v>
      </c>
      <c r="L6" s="17">
        <f>100*('Fig. 3 rac_Raw'!L6-'Fig. 3 rac_Raw'!L$4)/('Fig. 3 rac_Raw'!L$11-'Fig. 3 rac_Raw'!L$4)</f>
        <v>8.6696850014448476E-2</v>
      </c>
      <c r="M6" s="17">
        <f>100*('Fig. 3 rac_Raw'!M6-'Fig. 3 rac_Raw'!M$4)/('Fig. 3 rac_Raw'!M$11-'Fig. 3 rac_Raw'!M$4)</f>
        <v>0.53077214709970699</v>
      </c>
      <c r="N6" s="17">
        <f>100*('Fig. 3 rac_Raw'!N6-'Fig. 3 rac_Raw'!N$4)/('Fig. 3 rac_Raw'!N$11-'Fig. 3 rac_Raw'!N$4)</f>
        <v>3.5704721949477852E-2</v>
      </c>
      <c r="O6" s="17">
        <f>100*('Fig. 3 rac_Raw'!O6-'Fig. 3 rac_Raw'!O$4)/('Fig. 3 rac_Raw'!O$11-'Fig. 3 rac_Raw'!O$4)</f>
        <v>0.10943912448700417</v>
      </c>
      <c r="P6" s="17">
        <f>100*('Fig. 3 rac_Raw'!P6-'Fig. 3 rac_Raw'!P$4)/('Fig. 3 rac_Raw'!P$11-'Fig. 3 rac_Raw'!P$4)</f>
        <v>1.1270983213429269</v>
      </c>
      <c r="Q6" s="17">
        <f>100*('Fig. 3 rac_Raw'!Q6-'Fig. 3 rac_Raw'!Q$4)/('Fig. 3 rac_Raw'!Q$11-'Fig. 3 rac_Raw'!Q$4)</f>
        <v>0.74586384594521193</v>
      </c>
      <c r="R6" s="17">
        <f>100*('Fig. 3 rac_Raw'!R6-'Fig. 3 rac_Raw'!R$4)/('Fig. 3 rac_Raw'!R$11-'Fig. 3 rac_Raw'!R$4)</f>
        <v>0.95278984131177935</v>
      </c>
      <c r="S6" s="17">
        <f>100*('Fig. 3 rac_Raw'!S6-'Fig. 3 rac_Raw'!S$4)/('Fig. 3 rac_Raw'!S$11-'Fig. 3 rac_Raw'!S$4)</f>
        <v>2.545027407987472</v>
      </c>
      <c r="T6" s="17">
        <f>100*('Fig. 3 rac_Raw'!T6-'Fig. 3 rac_Raw'!T$4)/('Fig. 3 rac_Raw'!T$11-'Fig. 3 rac_Raw'!T$4)</f>
        <v>1.0571300044984264</v>
      </c>
      <c r="U6" s="17">
        <f>100*('Fig. 3 rac_Raw'!U6-'Fig. 3 rac_Raw'!U$4)/('Fig. 3 rac_Raw'!U$11-'Fig. 3 rac_Raw'!U$4)</f>
        <v>1.0135728932721417</v>
      </c>
      <c r="V6" s="17">
        <f>100*('Fig. 3 rac_Raw'!V6-'Fig. 3 rac_Raw'!V$4)/('Fig. 3 rac_Raw'!V$11-'Fig. 3 rac_Raw'!V$4)</f>
        <v>3.1445715972062818</v>
      </c>
      <c r="W6" s="17">
        <f>100*('Fig. 3 rac_Raw'!W6-'Fig. 3 rac_Raw'!W$4)/('Fig. 3 rac_Raw'!W$11-'Fig. 3 rac_Raw'!W$4)</f>
        <v>1.903433155613135</v>
      </c>
      <c r="Y6" s="5">
        <f t="shared" si="0"/>
        <v>1.3611947807312952</v>
      </c>
      <c r="Z6" s="5">
        <f t="shared" si="1"/>
        <v>0.27230952269437536</v>
      </c>
      <c r="AA6" s="5">
        <f t="shared" si="2"/>
        <v>21</v>
      </c>
    </row>
    <row r="7" spans="1:27" s="2" customFormat="1" ht="14.25" thickTop="1" thickBot="1" x14ac:dyDescent="0.25">
      <c r="A7" s="15">
        <v>9.9999999999999995E-7</v>
      </c>
      <c r="B7" s="16">
        <f t="shared" si="3"/>
        <v>-6</v>
      </c>
      <c r="C7" s="17">
        <f>100*('Fig. 3 rac_Raw'!C7-'Fig. 3 rac_Raw'!C$4)/('Fig. 3 rac_Raw'!C$11-'Fig. 3 rac_Raw'!C$4)</f>
        <v>1.2885591565794607</v>
      </c>
      <c r="D7" s="17">
        <f>100*('Fig. 3 rac_Raw'!D7-'Fig. 3 rac_Raw'!D$4)/('Fig. 3 rac_Raw'!D$11-'Fig. 3 rac_Raw'!D$4)</f>
        <v>0.8843537414965994</v>
      </c>
      <c r="E7" s="17">
        <f>100*('Fig. 3 rac_Raw'!E7-'Fig. 3 rac_Raw'!E$4)/('Fig. 3 rac_Raw'!E$11-'Fig. 3 rac_Raw'!E$4)</f>
        <v>-0.20491803278688214</v>
      </c>
      <c r="F7" s="17">
        <f>100*('Fig. 3 rac_Raw'!F7-'Fig. 3 rac_Raw'!F$4)/('Fig. 3 rac_Raw'!F$11-'Fig. 3 rac_Raw'!F$4)</f>
        <v>2.6829759387898924</v>
      </c>
      <c r="G7" s="17">
        <f>100*('Fig. 3 rac_Raw'!G7-'Fig. 3 rac_Raw'!G$4)/('Fig. 3 rac_Raw'!G$11-'Fig. 3 rac_Raw'!G$4)</f>
        <v>1.3395249151634203</v>
      </c>
      <c r="H7" s="17">
        <f>100*('Fig. 3 rac_Raw'!H7-'Fig. 3 rac_Raw'!H$4)/('Fig. 3 rac_Raw'!H$11-'Fig. 3 rac_Raw'!H$4)</f>
        <v>3.1331832590618811</v>
      </c>
      <c r="I7" s="17">
        <f>100*('Fig. 3 rac_Raw'!I7-'Fig. 3 rac_Raw'!I$4)/('Fig. 3 rac_Raw'!I$11-'Fig. 3 rac_Raw'!I$4)</f>
        <v>5.6494845360824728</v>
      </c>
      <c r="J7" s="17">
        <f>100*('Fig. 3 rac_Raw'!J7-'Fig. 3 rac_Raw'!J$4)/('Fig. 3 rac_Raw'!J$11-'Fig. 3 rac_Raw'!J$4)</f>
        <v>-0.14604631754642203</v>
      </c>
      <c r="K7" s="17">
        <f>100*('Fig. 3 rac_Raw'!K7-'Fig. 3 rac_Raw'!K$4)/('Fig. 3 rac_Raw'!K$11-'Fig. 3 rac_Raw'!K$4)</f>
        <v>2.0932642487046627</v>
      </c>
      <c r="L7" s="17">
        <f>100*('Fig. 3 rac_Raw'!L7-'Fig. 3 rac_Raw'!L$4)/('Fig. 3 rac_Raw'!L$11-'Fig. 3 rac_Raw'!L$4)</f>
        <v>0.37568635006261153</v>
      </c>
      <c r="M7" s="17">
        <f>100*('Fig. 3 rac_Raw'!M7-'Fig. 3 rac_Raw'!M$4)/('Fig. 3 rac_Raw'!M$11-'Fig. 3 rac_Raw'!M$4)</f>
        <v>1.4364547790555615</v>
      </c>
      <c r="N7" s="17">
        <f>100*('Fig. 3 rac_Raw'!N7-'Fig. 3 rac_Raw'!N$4)/('Fig. 3 rac_Raw'!N$11-'Fig. 3 rac_Raw'!N$4)</f>
        <v>4.0286827932994145</v>
      </c>
      <c r="O7" s="17">
        <f>100*('Fig. 3 rac_Raw'!O7-'Fig. 3 rac_Raw'!O$4)/('Fig. 3 rac_Raw'!O$11-'Fig. 3 rac_Raw'!O$4)</f>
        <v>8.2079343365256158E-2</v>
      </c>
      <c r="P7" s="17">
        <f>100*('Fig. 3 rac_Raw'!P7-'Fig. 3 rac_Raw'!P$4)/('Fig. 3 rac_Raw'!P$11-'Fig. 3 rac_Raw'!P$4)</f>
        <v>2.3141486810551566</v>
      </c>
      <c r="Q7" s="17">
        <f>100*('Fig. 3 rac_Raw'!Q7-'Fig. 3 rac_Raw'!Q$4)/('Fig. 3 rac_Raw'!Q$11-'Fig. 3 rac_Raw'!Q$4)</f>
        <v>5.560075942500676</v>
      </c>
      <c r="R7" s="17">
        <f>100*('Fig. 3 rac_Raw'!R7-'Fig. 3 rac_Raw'!R$4)/('Fig. 3 rac_Raw'!R$11-'Fig. 3 rac_Raw'!R$4)</f>
        <v>1.7156822272494594</v>
      </c>
      <c r="S7" s="17">
        <f>100*('Fig. 3 rac_Raw'!S7-'Fig. 3 rac_Raw'!S$4)/('Fig. 3 rac_Raw'!S$11-'Fig. 3 rac_Raw'!S$4)</f>
        <v>2.7277473244583672</v>
      </c>
      <c r="T7" s="17">
        <f>100*('Fig. 3 rac_Raw'!T7-'Fig. 3 rac_Raw'!T$4)/('Fig. 3 rac_Raw'!T$11-'Fig. 3 rac_Raw'!T$4)</f>
        <v>1.484480431848854</v>
      </c>
      <c r="U7" s="17">
        <f>100*('Fig. 3 rac_Raw'!U7-'Fig. 3 rac_Raw'!U$4)/('Fig. 3 rac_Raw'!U$11-'Fig. 3 rac_Raw'!U$4)</f>
        <v>0.99599648471828894</v>
      </c>
      <c r="V7" s="17">
        <f>100*('Fig. 3 rac_Raw'!V7-'Fig. 3 rac_Raw'!V$4)/('Fig. 3 rac_Raw'!V$11-'Fig. 3 rac_Raw'!V$4)</f>
        <v>4.577499426173067</v>
      </c>
      <c r="W7" s="17">
        <f>100*('Fig. 3 rac_Raw'!W7-'Fig. 3 rac_Raw'!W$4)/('Fig. 3 rac_Raw'!W$11-'Fig. 3 rac_Raw'!W$4)</f>
        <v>1.4201006527480207</v>
      </c>
      <c r="Y7" s="5">
        <f t="shared" si="0"/>
        <v>2.0685245658133247</v>
      </c>
      <c r="Z7" s="5">
        <f t="shared" si="1"/>
        <v>0.37486636628320602</v>
      </c>
      <c r="AA7" s="5">
        <f t="shared" si="2"/>
        <v>21</v>
      </c>
    </row>
    <row r="8" spans="1:27" s="2" customFormat="1" ht="14.25" thickTop="1" thickBot="1" x14ac:dyDescent="0.25">
      <c r="A8" s="15">
        <v>3.0000000000000001E-6</v>
      </c>
      <c r="B8" s="16">
        <f t="shared" si="3"/>
        <v>-5.5228787452803374</v>
      </c>
      <c r="C8" s="17">
        <f>100*('Fig. 3 rac_Raw'!C8-'Fig. 3 rac_Raw'!C$4)/('Fig. 3 rac_Raw'!C$11-'Fig. 3 rac_Raw'!C$4)</f>
        <v>3.6313939867239342</v>
      </c>
      <c r="D8" s="17">
        <f>100*('Fig. 3 rac_Raw'!D8-'Fig. 3 rac_Raw'!D$4)/('Fig. 3 rac_Raw'!D$11-'Fig. 3 rac_Raw'!D$4)</f>
        <v>5.2040816326530619</v>
      </c>
      <c r="E8" s="17">
        <f>100*('Fig. 3 rac_Raw'!E8-'Fig. 3 rac_Raw'!E$4)/('Fig. 3 rac_Raw'!E$11-'Fig. 3 rac_Raw'!E$4)</f>
        <v>-0.32201405152224527</v>
      </c>
      <c r="F8" s="17">
        <f>100*('Fig. 3 rac_Raw'!F8-'Fig. 3 rac_Raw'!F$4)/('Fig. 3 rac_Raw'!F$11-'Fig. 3 rac_Raw'!F$4)</f>
        <v>2.033625289439247</v>
      </c>
      <c r="G8" s="17">
        <f>100*('Fig. 3 rac_Raw'!G8-'Fig. 3 rac_Raw'!G$4)/('Fig. 3 rac_Raw'!G$11-'Fig. 3 rac_Raw'!G$4)</f>
        <v>1.607429898196105</v>
      </c>
      <c r="H8" s="17">
        <f>100*('Fig. 3 rac_Raw'!H8-'Fig. 3 rac_Raw'!H$4)/('Fig. 3 rac_Raw'!H$11-'Fig. 3 rac_Raw'!H$4)</f>
        <v>2.108696650893553</v>
      </c>
      <c r="I8" s="17">
        <f>100*('Fig. 3 rac_Raw'!I8-'Fig. 3 rac_Raw'!I$4)/('Fig. 3 rac_Raw'!I$11-'Fig. 3 rac_Raw'!I$4)</f>
        <v>11.340206185567007</v>
      </c>
      <c r="J8" s="17">
        <f>100*('Fig. 3 rac_Raw'!J8-'Fig. 3 rac_Raw'!J$4)/('Fig. 3 rac_Raw'!J$11-'Fig. 3 rac_Raw'!J$4)</f>
        <v>3.5468391404131014</v>
      </c>
      <c r="K8" s="17">
        <f>100*('Fig. 3 rac_Raw'!K8-'Fig. 3 rac_Raw'!K$4)/('Fig. 3 rac_Raw'!K$11-'Fig. 3 rac_Raw'!K$4)</f>
        <v>3.8652849740932615</v>
      </c>
      <c r="L8" s="17">
        <f>100*('Fig. 3 rac_Raw'!L8-'Fig. 3 rac_Raw'!L$4)/('Fig. 3 rac_Raw'!L$11-'Fig. 3 rac_Raw'!L$4)</f>
        <v>1.1302700446328224</v>
      </c>
      <c r="M8" s="17">
        <f>100*('Fig. 3 rac_Raw'!M8-'Fig. 3 rac_Raw'!M$4)/('Fig. 3 rac_Raw'!M$11-'Fig. 3 rac_Raw'!M$4)</f>
        <v>1.7818779224061672</v>
      </c>
      <c r="N8" s="17">
        <f>100*('Fig. 3 rac_Raw'!N8-'Fig. 3 rac_Raw'!N$4)/('Fig. 3 rac_Raw'!N$11-'Fig. 3 rac_Raw'!N$4)</f>
        <v>5.3973638013627285</v>
      </c>
      <c r="O8" s="17">
        <f>100*('Fig. 3 rac_Raw'!O8-'Fig. 3 rac_Raw'!O$4)/('Fig. 3 rac_Raw'!O$11-'Fig. 3 rac_Raw'!O$4)</f>
        <v>4.7879616963064286</v>
      </c>
      <c r="P8" s="17">
        <f>100*('Fig. 3 rac_Raw'!P8-'Fig. 3 rac_Raw'!P$4)/('Fig. 3 rac_Raw'!P$11-'Fig. 3 rac_Raw'!P$4)</f>
        <v>2.1223021582733819</v>
      </c>
      <c r="Q8" s="17">
        <f>100*('Fig. 3 rac_Raw'!Q8-'Fig. 3 rac_Raw'!Q$4)/('Fig. 3 rac_Raw'!Q$11-'Fig. 3 rac_Raw'!Q$4)</f>
        <v>7.454118072507006</v>
      </c>
      <c r="R8" s="17">
        <f>100*('Fig. 3 rac_Raw'!R8-'Fig. 3 rac_Raw'!R$4)/('Fig. 3 rac_Raw'!R$11-'Fig. 3 rac_Raw'!R$4)</f>
        <v>2.0277745669512366</v>
      </c>
      <c r="S8" s="17">
        <f>100*('Fig. 3 rac_Raw'!S8-'Fig. 3 rac_Raw'!S$4)/('Fig. 3 rac_Raw'!S$11-'Fig. 3 rac_Raw'!S$4)</f>
        <v>5.2988775776559676</v>
      </c>
      <c r="T8" s="17">
        <f>100*('Fig. 3 rac_Raw'!T8-'Fig. 3 rac_Raw'!T$4)/('Fig. 3 rac_Raw'!T$11-'Fig. 3 rac_Raw'!T$4)</f>
        <v>17.131503973609231</v>
      </c>
      <c r="U8" s="17">
        <f>100*('Fig. 3 rac_Raw'!U8-'Fig. 3 rac_Raw'!U$4)/('Fig. 3 rac_Raw'!U$11-'Fig. 3 rac_Raw'!U$4)</f>
        <v>5.9857435797285445</v>
      </c>
      <c r="V8" s="17">
        <f>100*('Fig. 3 rac_Raw'!V8-'Fig. 3 rac_Raw'!V$4)/('Fig. 3 rac_Raw'!V$11-'Fig. 3 rac_Raw'!V$4)</f>
        <v>7.9843919074007283</v>
      </c>
      <c r="W8" s="17">
        <f>100*('Fig. 3 rac_Raw'!W8-'Fig. 3 rac_Raw'!W$4)/('Fig. 3 rac_Raw'!W$11-'Fig. 3 rac_Raw'!W$4)</f>
        <v>2.3817828491703628</v>
      </c>
      <c r="Y8" s="5">
        <f t="shared" si="0"/>
        <v>4.5952148503076966</v>
      </c>
      <c r="Z8" s="5">
        <f t="shared" si="1"/>
        <v>0.86152096153487689</v>
      </c>
      <c r="AA8" s="5">
        <f t="shared" si="2"/>
        <v>21</v>
      </c>
    </row>
    <row r="9" spans="1:27" s="2" customFormat="1" ht="14.25" thickTop="1" thickBot="1" x14ac:dyDescent="0.25">
      <c r="A9" s="15">
        <v>1.0000000000000001E-5</v>
      </c>
      <c r="B9" s="16">
        <f t="shared" si="3"/>
        <v>-5</v>
      </c>
      <c r="C9" s="17">
        <f>100*('Fig. 3 rac_Raw'!C9-'Fig. 3 rac_Raw'!C$4)/('Fig. 3 rac_Raw'!C$11-'Fig. 3 rac_Raw'!C$4)</f>
        <v>13.054796303527262</v>
      </c>
      <c r="D9" s="17">
        <f>100*('Fig. 3 rac_Raw'!D9-'Fig. 3 rac_Raw'!D$4)/('Fig. 3 rac_Raw'!D$11-'Fig. 3 rac_Raw'!D$4)</f>
        <v>18.80952380952381</v>
      </c>
      <c r="E9" s="17">
        <f>100*('Fig. 3 rac_Raw'!E9-'Fig. 3 rac_Raw'!E$4)/('Fig. 3 rac_Raw'!E$11-'Fig. 3 rac_Raw'!E$4)</f>
        <v>51.185597189695535</v>
      </c>
      <c r="F9" s="17">
        <f>100*('Fig. 3 rac_Raw'!F9-'Fig. 3 rac_Raw'!F$4)/('Fig. 3 rac_Raw'!F$11-'Fig. 3 rac_Raw'!F$4)</f>
        <v>52.622571227222402</v>
      </c>
      <c r="G9" s="17">
        <f>100*('Fig. 3 rac_Raw'!G9-'Fig. 3 rac_Raw'!G$4)/('Fig. 3 rac_Raw'!G$11-'Fig. 3 rac_Raw'!G$4)</f>
        <v>44.668690837649585</v>
      </c>
      <c r="H9" s="17">
        <f>100*('Fig. 3 rac_Raw'!H9-'Fig. 3 rac_Raw'!H$4)/('Fig. 3 rac_Raw'!H$11-'Fig. 3 rac_Raw'!H$4)</f>
        <v>52.524463637616556</v>
      </c>
      <c r="I9" s="17">
        <f>100*('Fig. 3 rac_Raw'!I9-'Fig. 3 rac_Raw'!I$4)/('Fig. 3 rac_Raw'!I$11-'Fig. 3 rac_Raw'!I$4)</f>
        <v>50.136082474226804</v>
      </c>
      <c r="J9" s="17">
        <f>100*('Fig. 3 rac_Raw'!J9-'Fig. 3 rac_Raw'!J$4)/('Fig. 3 rac_Raw'!J$11-'Fig. 3 rac_Raw'!J$4)</f>
        <v>39.828917170874199</v>
      </c>
      <c r="K9" s="17">
        <f>100*('Fig. 3 rac_Raw'!K9-'Fig. 3 rac_Raw'!K$4)/('Fig. 3 rac_Raw'!K$11-'Fig. 3 rac_Raw'!K$4)</f>
        <v>36.497409326424865</v>
      </c>
      <c r="L9" s="17">
        <f>100*('Fig. 3 rac_Raw'!L9-'Fig. 3 rac_Raw'!L$4)/('Fig. 3 rac_Raw'!L$11-'Fig. 3 rac_Raw'!L$4)</f>
        <v>31.403525671900589</v>
      </c>
      <c r="M9" s="17">
        <f>100*('Fig. 3 rac_Raw'!M9-'Fig. 3 rac_Raw'!M$4)/('Fig. 3 rac_Raw'!M$11-'Fig. 3 rac_Raw'!M$4)</f>
        <v>33.678756476683937</v>
      </c>
      <c r="N9" s="17">
        <f>100*('Fig. 3 rac_Raw'!N9-'Fig. 3 rac_Raw'!N$4)/('Fig. 3 rac_Raw'!N$11-'Fig. 3 rac_Raw'!N$4)</f>
        <v>36.5884138177274</v>
      </c>
      <c r="O9" s="17">
        <f>100*('Fig. 3 rac_Raw'!O9-'Fig. 3 rac_Raw'!O$4)/('Fig. 3 rac_Raw'!O$11-'Fig. 3 rac_Raw'!O$4)</f>
        <v>11.956224350205195</v>
      </c>
      <c r="P9" s="17">
        <f>100*('Fig. 3 rac_Raw'!P9-'Fig. 3 rac_Raw'!P$4)/('Fig. 3 rac_Raw'!P$11-'Fig. 3 rac_Raw'!P$4)</f>
        <v>21.756594724220626</v>
      </c>
      <c r="Q9" s="17">
        <f>100*('Fig. 3 rac_Raw'!Q9-'Fig. 3 rac_Raw'!Q$4)/('Fig. 3 rac_Raw'!Q$11-'Fig. 3 rac_Raw'!Q$4)</f>
        <v>31.35340385136967</v>
      </c>
      <c r="R9" s="17">
        <f>100*('Fig. 3 rac_Raw'!R9-'Fig. 3 rac_Raw'!R$4)/('Fig. 3 rac_Raw'!R$11-'Fig. 3 rac_Raw'!R$4)</f>
        <v>19.004607077395601</v>
      </c>
      <c r="S9" s="17">
        <f>100*('Fig. 3 rac_Raw'!S9-'Fig. 3 rac_Raw'!S$4)/('Fig. 3 rac_Raw'!S$11-'Fig. 3 rac_Raw'!S$4)</f>
        <v>23.462107369703304</v>
      </c>
      <c r="T9" s="17">
        <f>100*('Fig. 3 rac_Raw'!T9-'Fig. 3 rac_Raw'!T$4)/('Fig. 3 rac_Raw'!T$11-'Fig. 3 rac_Raw'!T$4)</f>
        <v>35.346378767431389</v>
      </c>
      <c r="U9" s="17">
        <f>100*('Fig. 3 rac_Raw'!U9-'Fig. 3 rac_Raw'!U$4)/('Fig. 3 rac_Raw'!U$11-'Fig. 3 rac_Raw'!U$4)</f>
        <v>31.549653354164644</v>
      </c>
      <c r="V9" s="17">
        <f>100*('Fig. 3 rac_Raw'!V9-'Fig. 3 rac_Raw'!V$4)/('Fig. 3 rac_Raw'!V$11-'Fig. 3 rac_Raw'!V$4)</f>
        <v>43.328852018231316</v>
      </c>
      <c r="W9" s="17">
        <f>100*('Fig. 3 rac_Raw'!W9-'Fig. 3 rac_Raw'!W$4)/('Fig. 3 rac_Raw'!W$11-'Fig. 3 rac_Raw'!W$4)</f>
        <v>32.737057152822764</v>
      </c>
      <c r="Y9" s="5">
        <f t="shared" si="0"/>
        <v>33.880648886124632</v>
      </c>
      <c r="Z9" s="5">
        <f t="shared" si="1"/>
        <v>2.7419092149715767</v>
      </c>
      <c r="AA9" s="5">
        <f t="shared" si="2"/>
        <v>21</v>
      </c>
    </row>
    <row r="10" spans="1:27" s="2" customFormat="1" ht="14.25" thickTop="1" thickBot="1" x14ac:dyDescent="0.25">
      <c r="A10" s="15">
        <v>3.0000000000000001E-5</v>
      </c>
      <c r="B10" s="16">
        <f t="shared" si="3"/>
        <v>-4.5228787452803374</v>
      </c>
      <c r="C10" s="17">
        <f>100*('Fig. 3 rac_Raw'!C10-'Fig. 3 rac_Raw'!C$4)/('Fig. 3 rac_Raw'!C$11-'Fig. 3 rac_Raw'!C$4)</f>
        <v>84.387609006898344</v>
      </c>
      <c r="D10" s="17">
        <f>100*('Fig. 3 rac_Raw'!D10-'Fig. 3 rac_Raw'!D$4)/('Fig. 3 rac_Raw'!D$11-'Fig. 3 rac_Raw'!D$4)</f>
        <v>67.534013605442183</v>
      </c>
      <c r="E10" s="17">
        <f>100*('Fig. 3 rac_Raw'!E10-'Fig. 3 rac_Raw'!E$4)/('Fig. 3 rac_Raw'!E$11-'Fig. 3 rac_Raw'!E$4)</f>
        <v>86.7096018735363</v>
      </c>
      <c r="F10" s="17">
        <f>100*('Fig. 3 rac_Raw'!F10-'Fig. 3 rac_Raw'!F$4)/('Fig. 3 rac_Raw'!F$11-'Fig. 3 rac_Raw'!F$4)</f>
        <v>82.049733212523904</v>
      </c>
      <c r="G10" s="17">
        <f>100*('Fig. 3 rac_Raw'!G10-'Fig. 3 rac_Raw'!G$4)/('Fig. 3 rac_Raw'!G$11-'Fig. 3 rac_Raw'!G$4)</f>
        <v>92.061082336131463</v>
      </c>
      <c r="H10" s="17">
        <f>100*('Fig. 3 rac_Raw'!H10-'Fig. 3 rac_Raw'!H$4)/('Fig. 3 rac_Raw'!H$11-'Fig. 3 rac_Raw'!H$4)</f>
        <v>71.971332751412675</v>
      </c>
      <c r="I10" s="17">
        <f>100*('Fig. 3 rac_Raw'!I10-'Fig. 3 rac_Raw'!I$4)/('Fig. 3 rac_Raw'!I$11-'Fig. 3 rac_Raw'!I$4)</f>
        <v>89.096907216494856</v>
      </c>
      <c r="J10" s="17">
        <f>100*('Fig. 3 rac_Raw'!J10-'Fig. 3 rac_Raw'!J$4)/('Fig. 3 rac_Raw'!J$11-'Fig. 3 rac_Raw'!J$4)</f>
        <v>82.133667153487735</v>
      </c>
      <c r="K10" s="17">
        <f>100*('Fig. 3 rac_Raw'!K10-'Fig. 3 rac_Raw'!K$4)/('Fig. 3 rac_Raw'!K$11-'Fig. 3 rac_Raw'!K$4)</f>
        <v>83.986183074265981</v>
      </c>
      <c r="L10" s="17">
        <f>100*('Fig. 3 rac_Raw'!L10-'Fig. 3 rac_Raw'!L$4)/('Fig. 3 rac_Raw'!L$11-'Fig. 3 rac_Raw'!L$4)</f>
        <v>79.038628263173109</v>
      </c>
      <c r="M10" s="17">
        <f>100*('Fig. 3 rac_Raw'!M10-'Fig. 3 rac_Raw'!M$4)/('Fig. 3 rac_Raw'!M$11-'Fig. 3 rac_Raw'!M$4)</f>
        <v>70.403134083154299</v>
      </c>
      <c r="N10" s="17">
        <f>100*('Fig. 3 rac_Raw'!N10-'Fig. 3 rac_Raw'!N$4)/('Fig. 3 rac_Raw'!N$11-'Fig. 3 rac_Raw'!N$4)</f>
        <v>65.893064357761318</v>
      </c>
      <c r="O10" s="17">
        <f>100*('Fig. 3 rac_Raw'!O10-'Fig. 3 rac_Raw'!O$4)/('Fig. 3 rac_Raw'!O$11-'Fig. 3 rac_Raw'!O$4)</f>
        <v>71.272229822161407</v>
      </c>
      <c r="P10" s="17">
        <f>100*('Fig. 3 rac_Raw'!P10-'Fig. 3 rac_Raw'!P$4)/('Fig. 3 rac_Raw'!P$11-'Fig. 3 rac_Raw'!P$4)</f>
        <v>54.268585131894483</v>
      </c>
      <c r="Q10" s="17">
        <f>100*('Fig. 3 rac_Raw'!Q10-'Fig. 3 rac_Raw'!Q$4)/('Fig. 3 rac_Raw'!Q$11-'Fig. 3 rac_Raw'!Q$4)</f>
        <v>65.893680499050703</v>
      </c>
      <c r="R10" s="17">
        <f>100*('Fig. 3 rac_Raw'!R10-'Fig. 3 rac_Raw'!R$4)/('Fig. 3 rac_Raw'!R$11-'Fig. 3 rac_Raw'!R$4)</f>
        <v>60.988457537277704</v>
      </c>
      <c r="S10" s="17">
        <f>100*('Fig. 3 rac_Raw'!S10-'Fig. 3 rac_Raw'!S$4)/('Fig. 3 rac_Raw'!S$11-'Fig. 3 rac_Raw'!S$4)</f>
        <v>76.194205168363354</v>
      </c>
      <c r="T10" s="17">
        <f>100*('Fig. 3 rac_Raw'!T10-'Fig. 3 rac_Raw'!T$4)/('Fig. 3 rac_Raw'!T$11-'Fig. 3 rac_Raw'!T$4)</f>
        <v>78.362573099415187</v>
      </c>
      <c r="U10" s="17">
        <f>100*('Fig. 3 rac_Raw'!U10-'Fig. 3 rac_Raw'!U$4)/('Fig. 3 rac_Raw'!U$11-'Fig. 3 rac_Raw'!U$4)</f>
        <v>72.455814861829907</v>
      </c>
      <c r="V10" s="17">
        <f>100*('Fig. 3 rac_Raw'!V10-'Fig. 3 rac_Raw'!V$4)/('Fig. 3 rac_Raw'!V$11-'Fig. 3 rac_Raw'!V$4)</f>
        <v>73.833491818867429</v>
      </c>
      <c r="W10" s="17">
        <f>100*('Fig. 3 rac_Raw'!W10-'Fig. 3 rac_Raw'!W$4)/('Fig. 3 rac_Raw'!W$11-'Fig. 3 rac_Raw'!W$4)</f>
        <v>77.298320793263258</v>
      </c>
      <c r="Y10" s="5">
        <f t="shared" si="0"/>
        <v>75.515824555543134</v>
      </c>
      <c r="Z10" s="5">
        <f t="shared" si="1"/>
        <v>2.08445153273692</v>
      </c>
      <c r="AA10" s="5">
        <f t="shared" si="2"/>
        <v>21</v>
      </c>
    </row>
    <row r="11" spans="1:27" s="2" customFormat="1" ht="14.25" thickTop="1" thickBot="1" x14ac:dyDescent="0.25">
      <c r="A11" s="15">
        <v>1E-4</v>
      </c>
      <c r="B11" s="16">
        <f t="shared" si="3"/>
        <v>-4</v>
      </c>
      <c r="C11" s="17">
        <f>100*('Fig. 3 rac_Raw'!C11-'Fig. 3 rac_Raw'!C$4)/('Fig. 3 rac_Raw'!C$11-'Fig. 3 rac_Raw'!C$4)</f>
        <v>100</v>
      </c>
      <c r="D11" s="17">
        <f>100*('Fig. 3 rac_Raw'!D11-'Fig. 3 rac_Raw'!D$4)/('Fig. 3 rac_Raw'!D$11-'Fig. 3 rac_Raw'!D$4)</f>
        <v>100</v>
      </c>
      <c r="E11" s="17">
        <f>100*('Fig. 3 rac_Raw'!E11-'Fig. 3 rac_Raw'!E$4)/('Fig. 3 rac_Raw'!E$11-'Fig. 3 rac_Raw'!E$4)</f>
        <v>100</v>
      </c>
      <c r="F11" s="17">
        <f>100*('Fig. 3 rac_Raw'!F11-'Fig. 3 rac_Raw'!F$4)/('Fig. 3 rac_Raw'!F$11-'Fig. 3 rac_Raw'!F$4)</f>
        <v>100.00000000000001</v>
      </c>
      <c r="G11" s="17">
        <f>100*('Fig. 3 rac_Raw'!G11-'Fig. 3 rac_Raw'!G$4)/('Fig. 3 rac_Raw'!G$11-'Fig. 3 rac_Raw'!G$4)</f>
        <v>100</v>
      </c>
      <c r="H11" s="17">
        <f>100*('Fig. 3 rac_Raw'!H11-'Fig. 3 rac_Raw'!H$4)/('Fig. 3 rac_Raw'!H$11-'Fig. 3 rac_Raw'!H$4)</f>
        <v>100</v>
      </c>
      <c r="I11" s="17">
        <f>100*('Fig. 3 rac_Raw'!I11-'Fig. 3 rac_Raw'!I$4)/('Fig. 3 rac_Raw'!I$11-'Fig. 3 rac_Raw'!I$4)</f>
        <v>100</v>
      </c>
      <c r="J11" s="17">
        <f>100*('Fig. 3 rac_Raw'!J11-'Fig. 3 rac_Raw'!J$4)/('Fig. 3 rac_Raw'!J$11-'Fig. 3 rac_Raw'!J$4)</f>
        <v>100</v>
      </c>
      <c r="K11" s="17">
        <f>100*('Fig. 3 rac_Raw'!K11-'Fig. 3 rac_Raw'!K$4)/('Fig. 3 rac_Raw'!K$11-'Fig. 3 rac_Raw'!K$4)</f>
        <v>100</v>
      </c>
      <c r="L11" s="17">
        <f>100*('Fig. 3 rac_Raw'!L11-'Fig. 3 rac_Raw'!L$4)/('Fig. 3 rac_Raw'!L$11-'Fig. 3 rac_Raw'!L$4)</f>
        <v>99.999999999999986</v>
      </c>
      <c r="M11" s="17">
        <f>100*('Fig. 3 rac_Raw'!M11-'Fig. 3 rac_Raw'!M$4)/('Fig. 3 rac_Raw'!M$11-'Fig. 3 rac_Raw'!M$4)</f>
        <v>100</v>
      </c>
      <c r="N11" s="17">
        <f>100*('Fig. 3 rac_Raw'!N11-'Fig. 3 rac_Raw'!N$4)/('Fig. 3 rac_Raw'!N$11-'Fig. 3 rac_Raw'!N$4)</f>
        <v>100</v>
      </c>
      <c r="O11" s="17">
        <f>100*('Fig. 3 rac_Raw'!O11-'Fig. 3 rac_Raw'!O$4)/('Fig. 3 rac_Raw'!O$11-'Fig. 3 rac_Raw'!O$4)</f>
        <v>100</v>
      </c>
      <c r="P11" s="17">
        <f>100*('Fig. 3 rac_Raw'!P11-'Fig. 3 rac_Raw'!P$4)/('Fig. 3 rac_Raw'!P$11-'Fig. 3 rac_Raw'!P$4)</f>
        <v>100</v>
      </c>
      <c r="Q11" s="17">
        <f>100*('Fig. 3 rac_Raw'!Q11-'Fig. 3 rac_Raw'!Q$4)/('Fig. 3 rac_Raw'!Q$11-'Fig. 3 rac_Raw'!Q$4)</f>
        <v>99.999999999999986</v>
      </c>
      <c r="R11" s="17">
        <f>100*('Fig. 3 rac_Raw'!R11-'Fig. 3 rac_Raw'!R$4)/('Fig. 3 rac_Raw'!R$11-'Fig. 3 rac_Raw'!R$4)</f>
        <v>100</v>
      </c>
      <c r="S11" s="17">
        <f>100*('Fig. 3 rac_Raw'!S11-'Fig. 3 rac_Raw'!S$4)/('Fig. 3 rac_Raw'!S$11-'Fig. 3 rac_Raw'!S$4)</f>
        <v>100</v>
      </c>
      <c r="T11" s="17">
        <f>100*('Fig. 3 rac_Raw'!T11-'Fig. 3 rac_Raw'!T$4)/('Fig. 3 rac_Raw'!T$11-'Fig. 3 rac_Raw'!T$4)</f>
        <v>100</v>
      </c>
      <c r="U11" s="17">
        <f>100*('Fig. 3 rac_Raw'!U11-'Fig. 3 rac_Raw'!U$4)/('Fig. 3 rac_Raw'!U$11-'Fig. 3 rac_Raw'!U$4)</f>
        <v>100</v>
      </c>
      <c r="V11" s="17">
        <f>100*('Fig. 3 rac_Raw'!V11-'Fig. 3 rac_Raw'!V$4)/('Fig. 3 rac_Raw'!V$11-'Fig. 3 rac_Raw'!V$4)</f>
        <v>100</v>
      </c>
      <c r="W11" s="17">
        <f>100*('Fig. 3 rac_Raw'!W11-'Fig. 3 rac_Raw'!W$4)/('Fig. 3 rac_Raw'!W$11-'Fig. 3 rac_Raw'!W$4)</f>
        <v>100</v>
      </c>
      <c r="Y11" s="5">
        <f t="shared" si="0"/>
        <v>100</v>
      </c>
      <c r="Z11" s="5">
        <f t="shared" si="1"/>
        <v>1.2010364325881776E-15</v>
      </c>
      <c r="AA11" s="5">
        <f t="shared" si="2"/>
        <v>21</v>
      </c>
    </row>
    <row r="12" spans="1:27" ht="13.5" thickTop="1" x14ac:dyDescent="0.2"/>
    <row r="13" spans="1:27" s="2" customFormat="1" ht="13.5" thickBot="1" x14ac:dyDescent="0.25">
      <c r="A13" s="1" t="s">
        <v>18</v>
      </c>
    </row>
    <row r="14" spans="1:27" s="2" customFormat="1" ht="14.25" thickTop="1" thickBot="1" x14ac:dyDescent="0.25">
      <c r="A14" s="3"/>
      <c r="B14" s="4"/>
      <c r="C14" s="7"/>
      <c r="D14" s="7"/>
      <c r="E14" s="7"/>
      <c r="F14" s="7"/>
      <c r="G14" s="7"/>
      <c r="H14" s="7">
        <f>'Fig. 3 rac_Raw'!H14</f>
        <v>20160531</v>
      </c>
      <c r="I14" s="7">
        <f>'Fig. 3 rac_Raw'!I14</f>
        <v>20160601</v>
      </c>
      <c r="J14" s="7">
        <f>'Fig. 3 rac_Raw'!J14</f>
        <v>20160604</v>
      </c>
      <c r="K14" s="7">
        <f>'Fig. 3 rac_Raw'!K14</f>
        <v>20160605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>
        <f>'Fig. 3 rac_Raw'!W14</f>
        <v>20170922</v>
      </c>
      <c r="Y14" s="9" t="s">
        <v>19</v>
      </c>
      <c r="Z14" s="9" t="s">
        <v>20</v>
      </c>
      <c r="AA14" s="9" t="s">
        <v>2</v>
      </c>
    </row>
    <row r="15" spans="1:27" s="2" customFormat="1" ht="14.25" thickTop="1" thickBot="1" x14ac:dyDescent="0.25">
      <c r="A15" s="10" t="s">
        <v>3</v>
      </c>
      <c r="B15" s="11" t="s">
        <v>21</v>
      </c>
      <c r="C15" s="12"/>
      <c r="D15" s="13"/>
      <c r="E15" s="14"/>
      <c r="F15" s="14"/>
      <c r="G15" s="13"/>
      <c r="H15" s="14"/>
      <c r="I15" s="14"/>
      <c r="J15" s="14"/>
      <c r="K15" s="14"/>
      <c r="L15" s="12"/>
      <c r="M15" s="13"/>
      <c r="N15" s="14"/>
      <c r="O15" s="13"/>
      <c r="P15" s="14"/>
      <c r="Q15" s="14"/>
      <c r="R15" s="14"/>
      <c r="S15" s="14"/>
      <c r="T15" s="14"/>
      <c r="U15" s="14"/>
      <c r="V15" s="13"/>
      <c r="W15" s="14"/>
    </row>
    <row r="16" spans="1:27" s="2" customFormat="1" ht="14.25" thickTop="1" thickBot="1" x14ac:dyDescent="0.25">
      <c r="A16" s="15" t="s">
        <v>25</v>
      </c>
      <c r="B16" s="16"/>
      <c r="C16" s="17"/>
      <c r="D16" s="17"/>
      <c r="E16" s="17"/>
      <c r="F16" s="17"/>
      <c r="G16" s="17"/>
      <c r="H16" s="17">
        <f>100*('Fig. 3 rac_Raw'!H16-'Fig. 3 rac_Raw'!H$4)/('Fig. 3 rac_Raw'!H$11-'Fig. 3 rac_Raw'!H$4)</f>
        <v>1.1852804704368991</v>
      </c>
      <c r="I16" s="17">
        <f>100*('Fig. 3 rac_Raw'!I16-'Fig. 3 rac_Raw'!I$4)/('Fig. 3 rac_Raw'!I$11-'Fig. 3 rac_Raw'!I$4)</f>
        <v>-2.4742268041236221E-2</v>
      </c>
      <c r="J16" s="17">
        <f>100*('Fig. 3 rac_Raw'!J16-'Fig. 3 rac_Raw'!J$4)/('Fig. 3 rac_Raw'!J$11-'Fig. 3 rac_Raw'!J$4)</f>
        <v>0.396411433340286</v>
      </c>
      <c r="K16" s="17">
        <f>100*('Fig. 3 rac_Raw'!K16-'Fig. 3 rac_Raw'!K$4)/('Fig. 3 rac_Raw'!K$11-'Fig. 3 rac_Raw'!K$4)</f>
        <v>6.2176165803106559E-2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>
        <f>100*('Fig. 3 rac_Raw'!W16-'Fig. 3 rac_Raw'!W$4)/('Fig. 3 rac_Raw'!W$11-'Fig. 3 rac_Raw'!W$4)</f>
        <v>-7.4247215729409288E-2</v>
      </c>
      <c r="Y16" s="5">
        <f t="shared" ref="Y16:Y23" si="4">AVERAGE(C16:W16)</f>
        <v>0.30897571716192929</v>
      </c>
      <c r="Z16" s="5">
        <f t="shared" ref="Z16:Z23" si="5">STDEVA(C16:W16)/SQRT(COUNT(C16:W16))</f>
        <v>0.23395432818915143</v>
      </c>
      <c r="AA16" s="5">
        <f t="shared" ref="AA16:AA23" si="6">COUNT(C16:W16)</f>
        <v>5</v>
      </c>
    </row>
    <row r="17" spans="1:27" s="2" customFormat="1" ht="14.25" thickTop="1" thickBot="1" x14ac:dyDescent="0.25">
      <c r="A17" s="15">
        <v>9.9999999999999995E-8</v>
      </c>
      <c r="B17" s="16">
        <f t="shared" ref="B17:B23" si="7">LOG(A17)</f>
        <v>-7</v>
      </c>
      <c r="C17" s="17"/>
      <c r="D17" s="17"/>
      <c r="E17" s="17"/>
      <c r="F17" s="17"/>
      <c r="G17" s="17"/>
      <c r="H17" s="17">
        <f>100*('Fig. 3 rac_Raw'!H17-'Fig. 3 rac_Raw'!H$4)/('Fig. 3 rac_Raw'!H$11-'Fig. 3 rac_Raw'!H$4)</f>
        <v>-1.3782331051591868E-2</v>
      </c>
      <c r="I17" s="17">
        <f>100*('Fig. 3 rac_Raw'!I17-'Fig. 3 rac_Raw'!I$4)/('Fig. 3 rac_Raw'!I$11-'Fig. 3 rac_Raw'!I$4)</f>
        <v>0.96494845360824733</v>
      </c>
      <c r="J17" s="17">
        <f>100*('Fig. 3 rac_Raw'!J17-'Fig. 3 rac_Raw'!J$4)/('Fig. 3 rac_Raw'!J$11-'Fig. 3 rac_Raw'!J$4)</f>
        <v>0.10431879824744199</v>
      </c>
      <c r="K17" s="17">
        <f>100*('Fig. 3 rac_Raw'!K17-'Fig. 3 rac_Raw'!K$4)/('Fig. 3 rac_Raw'!K$11-'Fig. 3 rac_Raw'!K$4)</f>
        <v>3.295336787564767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>
        <f>100*('Fig. 3 rac_Raw'!W17-'Fig. 3 rac_Raw'!W$4)/('Fig. 3 rac_Raw'!W$11-'Fig. 3 rac_Raw'!W$4)</f>
        <v>0.82588569595306771</v>
      </c>
      <c r="Y17" s="5">
        <f t="shared" si="4"/>
        <v>1.0353414808643866</v>
      </c>
      <c r="Z17" s="5">
        <f t="shared" si="5"/>
        <v>0.59681947432633309</v>
      </c>
      <c r="AA17" s="5">
        <f t="shared" si="6"/>
        <v>5</v>
      </c>
    </row>
    <row r="18" spans="1:27" s="2" customFormat="1" ht="14.25" thickTop="1" thickBot="1" x14ac:dyDescent="0.25">
      <c r="A18" s="15">
        <v>2.9999999999999999E-7</v>
      </c>
      <c r="B18" s="16">
        <f t="shared" si="7"/>
        <v>-6.5228787452803374</v>
      </c>
      <c r="C18" s="17"/>
      <c r="D18" s="17"/>
      <c r="E18" s="17"/>
      <c r="F18" s="17"/>
      <c r="G18" s="17"/>
      <c r="H18" s="17">
        <f>100*('Fig. 3 rac_Raw'!H18-'Fig. 3 rac_Raw'!H$4)/('Fig. 3 rac_Raw'!H$11-'Fig. 3 rac_Raw'!H$4)</f>
        <v>0.44103459365093828</v>
      </c>
      <c r="I18" s="17">
        <f>100*('Fig. 3 rac_Raw'!I18-'Fig. 3 rac_Raw'!I$4)/('Fig. 3 rac_Raw'!I$11-'Fig. 3 rac_Raw'!I$4)</f>
        <v>0.65704467353951801</v>
      </c>
      <c r="J18" s="17">
        <f>100*('Fig. 3 rac_Raw'!J18-'Fig. 3 rac_Raw'!J$4)/('Fig. 3 rac_Raw'!J$11-'Fig. 3 rac_Raw'!J$4)</f>
        <v>1.2100980596703514</v>
      </c>
      <c r="K18" s="17">
        <f>100*('Fig. 3 rac_Raw'!K18-'Fig. 3 rac_Raw'!K$4)/('Fig. 3 rac_Raw'!K$11-'Fig. 3 rac_Raw'!K$4)</f>
        <v>8.2901554404142846E-2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>
        <f>100*('Fig. 3 rac_Raw'!W18-'Fig. 3 rac_Raw'!W$4)/('Fig. 3 rac_Raw'!W$11-'Fig. 3 rac_Raw'!W$4)</f>
        <v>0.94596452633026218</v>
      </c>
      <c r="Y18" s="5">
        <f t="shared" si="4"/>
        <v>0.66740868151904242</v>
      </c>
      <c r="Z18" s="5">
        <f t="shared" si="5"/>
        <v>0.1955896650905124</v>
      </c>
      <c r="AA18" s="5">
        <f t="shared" si="6"/>
        <v>5</v>
      </c>
    </row>
    <row r="19" spans="1:27" s="2" customFormat="1" ht="14.25" thickTop="1" thickBot="1" x14ac:dyDescent="0.25">
      <c r="A19" s="15">
        <v>9.9999999999999995E-7</v>
      </c>
      <c r="B19" s="16">
        <f t="shared" si="7"/>
        <v>-6</v>
      </c>
      <c r="C19" s="17"/>
      <c r="D19" s="17"/>
      <c r="E19" s="17"/>
      <c r="F19" s="17"/>
      <c r="G19" s="17"/>
      <c r="H19" s="17">
        <f>100*('Fig. 3 rac_Raw'!H19-'Fig. 3 rac_Raw'!H$4)/('Fig. 3 rac_Raw'!H$11-'Fig. 3 rac_Raw'!H$4)</f>
        <v>2.7564662103183736E-2</v>
      </c>
      <c r="I19" s="17">
        <f>100*('Fig. 3 rac_Raw'!I19-'Fig. 3 rac_Raw'!I$4)/('Fig. 3 rac_Raw'!I$11-'Fig. 3 rac_Raw'!I$4)</f>
        <v>-0.3711340206185561</v>
      </c>
      <c r="J19" s="17">
        <f>100*('Fig. 3 rac_Raw'!J19-'Fig. 3 rac_Raw'!J$4)/('Fig. 3 rac_Raw'!J$11-'Fig. 3 rac_Raw'!J$4)</f>
        <v>2.9835176298769044</v>
      </c>
      <c r="K19" s="17">
        <f>100*('Fig. 3 rac_Raw'!K19-'Fig. 3 rac_Raw'!K$4)/('Fig. 3 rac_Raw'!K$11-'Fig. 3 rac_Raw'!K$4)</f>
        <v>0.73920552677029039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>
        <f>100*('Fig. 3 rac_Raw'!W19-'Fig. 3 rac_Raw'!W$4)/('Fig. 3 rac_Raw'!W$11-'Fig. 3 rac_Raw'!W$4)</f>
        <v>2.9891379073284754</v>
      </c>
      <c r="Y19" s="5">
        <f t="shared" si="4"/>
        <v>1.2736583410920594</v>
      </c>
      <c r="Z19" s="5">
        <f t="shared" si="5"/>
        <v>0.7214644866628076</v>
      </c>
      <c r="AA19" s="5">
        <f t="shared" si="6"/>
        <v>5</v>
      </c>
    </row>
    <row r="20" spans="1:27" s="2" customFormat="1" ht="14.25" thickTop="1" thickBot="1" x14ac:dyDescent="0.25">
      <c r="A20" s="15">
        <v>3.0000000000000001E-6</v>
      </c>
      <c r="B20" s="16">
        <f t="shared" si="7"/>
        <v>-5.5228787452803374</v>
      </c>
      <c r="C20" s="17"/>
      <c r="D20" s="17"/>
      <c r="E20" s="17"/>
      <c r="F20" s="17"/>
      <c r="G20" s="17"/>
      <c r="H20" s="17">
        <f>100*('Fig. 3 rac_Raw'!H20-'Fig. 3 rac_Raw'!H$4)/('Fig. 3 rac_Raw'!H$11-'Fig. 3 rac_Raw'!H$4)</f>
        <v>0.59264023521845044</v>
      </c>
      <c r="I20" s="17">
        <f>100*('Fig. 3 rac_Raw'!I20-'Fig. 3 rac_Raw'!I$4)/('Fig. 3 rac_Raw'!I$11-'Fig. 3 rac_Raw'!I$4)</f>
        <v>11.411683848797251</v>
      </c>
      <c r="J20" s="17">
        <f>100*('Fig. 3 rac_Raw'!J20-'Fig. 3 rac_Raw'!J$4)/('Fig. 3 rac_Raw'!J$11-'Fig. 3 rac_Raw'!J$4)</f>
        <v>1.8151470895055284</v>
      </c>
      <c r="K20" s="17">
        <f>100*('Fig. 3 rac_Raw'!K20-'Fig. 3 rac_Raw'!K$4)/('Fig. 3 rac_Raw'!K$11-'Fig. 3 rac_Raw'!K$4)</f>
        <v>-4.1450777202072575E-2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>
        <f>100*('Fig. 3 rac_Raw'!W20-'Fig. 3 rac_Raw'!W$4)/('Fig. 3 rac_Raw'!W$11-'Fig. 3 rac_Raw'!W$4)</f>
        <v>6.2890141619689244</v>
      </c>
      <c r="Y20" s="5">
        <f t="shared" si="4"/>
        <v>4.0134069116576168</v>
      </c>
      <c r="Z20" s="5">
        <f t="shared" si="5"/>
        <v>2.1550957261048862</v>
      </c>
      <c r="AA20" s="5">
        <f t="shared" si="6"/>
        <v>5</v>
      </c>
    </row>
    <row r="21" spans="1:27" s="2" customFormat="1" ht="14.25" thickTop="1" thickBot="1" x14ac:dyDescent="0.25">
      <c r="A21" s="15">
        <v>1.0000000000000001E-5</v>
      </c>
      <c r="B21" s="16">
        <f t="shared" si="7"/>
        <v>-5</v>
      </c>
      <c r="C21" s="17"/>
      <c r="D21" s="17"/>
      <c r="E21" s="17"/>
      <c r="F21" s="17"/>
      <c r="G21" s="17"/>
      <c r="H21" s="17">
        <f>100*('Fig. 3 rac_Raw'!H21-'Fig. 3 rac_Raw'!H$4)/('Fig. 3 rac_Raw'!H$11-'Fig. 3 rac_Raw'!H$4)</f>
        <v>22.485873110672113</v>
      </c>
      <c r="I21" s="17">
        <f>100*('Fig. 3 rac_Raw'!I21-'Fig. 3 rac_Raw'!I$4)/('Fig. 3 rac_Raw'!I$11-'Fig. 3 rac_Raw'!I$4)</f>
        <v>53.457044673539507</v>
      </c>
      <c r="J21" s="17">
        <f>100*('Fig. 3 rac_Raw'!J21-'Fig. 3 rac_Raw'!J$4)/('Fig. 3 rac_Raw'!J$11-'Fig. 3 rac_Raw'!J$4)</f>
        <v>19.027748800333821</v>
      </c>
      <c r="K21" s="17">
        <f>100*('Fig. 3 rac_Raw'!K21-'Fig. 3 rac_Raw'!K$4)/('Fig. 3 rac_Raw'!K$11-'Fig. 3 rac_Raw'!K$4)</f>
        <v>18.452504317789295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>
        <f>100*('Fig. 3 rac_Raw'!W21-'Fig. 3 rac_Raw'!W$4)/('Fig. 3 rac_Raw'!W$11-'Fig. 3 rac_Raw'!W$4)</f>
        <v>16.109812548696087</v>
      </c>
      <c r="Y21" s="5">
        <f t="shared" si="4"/>
        <v>25.906596690206165</v>
      </c>
      <c r="Z21" s="5">
        <f t="shared" si="5"/>
        <v>6.9627133891673463</v>
      </c>
      <c r="AA21" s="5">
        <f t="shared" si="6"/>
        <v>5</v>
      </c>
    </row>
    <row r="22" spans="1:27" s="2" customFormat="1" ht="14.25" thickTop="1" thickBot="1" x14ac:dyDescent="0.25">
      <c r="A22" s="15">
        <v>3.0000000000000001E-5</v>
      </c>
      <c r="B22" s="16">
        <f t="shared" si="7"/>
        <v>-4.5228787452803374</v>
      </c>
      <c r="C22" s="17"/>
      <c r="D22" s="17"/>
      <c r="E22" s="17"/>
      <c r="F22" s="17"/>
      <c r="G22" s="17"/>
      <c r="H22" s="17">
        <f>100*('Fig. 3 rac_Raw'!H22-'Fig. 3 rac_Raw'!H$4)/('Fig. 3 rac_Raw'!H$11-'Fig. 3 rac_Raw'!H$4)</f>
        <v>68.897872926907681</v>
      </c>
      <c r="I22" s="17">
        <f>100*('Fig. 3 rac_Raw'!I22-'Fig. 3 rac_Raw'!I$4)/('Fig. 3 rac_Raw'!I$11-'Fig. 3 rac_Raw'!I$4)</f>
        <v>81.385567010309288</v>
      </c>
      <c r="J22" s="17">
        <f>100*('Fig. 3 rac_Raw'!J22-'Fig. 3 rac_Raw'!J$4)/('Fig. 3 rac_Raw'!J$11-'Fig. 3 rac_Raw'!J$4)</f>
        <v>64.023923777731412</v>
      </c>
      <c r="K22" s="17">
        <f>100*('Fig. 3 rac_Raw'!K22-'Fig. 3 rac_Raw'!K$4)/('Fig. 3 rac_Raw'!K$11-'Fig. 3 rac_Raw'!K$4)</f>
        <v>69.419689119170982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>
        <f>100*('Fig. 3 rac_Raw'!W22-'Fig. 3 rac_Raw'!W$4)/('Fig. 3 rac_Raw'!W$11-'Fig. 3 rac_Raw'!W$4)</f>
        <v>36.471882304413583</v>
      </c>
      <c r="Y22" s="5">
        <f t="shared" si="4"/>
        <v>64.039787027706595</v>
      </c>
      <c r="Z22" s="5">
        <f t="shared" si="5"/>
        <v>7.4612668187040461</v>
      </c>
      <c r="AA22" s="5">
        <f t="shared" si="6"/>
        <v>5</v>
      </c>
    </row>
    <row r="23" spans="1:27" s="2" customFormat="1" ht="14.25" thickTop="1" thickBot="1" x14ac:dyDescent="0.25">
      <c r="A23" s="15">
        <v>1E-4</v>
      </c>
      <c r="B23" s="16">
        <f t="shared" si="7"/>
        <v>-4</v>
      </c>
      <c r="C23" s="17"/>
      <c r="D23" s="17"/>
      <c r="E23" s="17"/>
      <c r="F23" s="17"/>
      <c r="G23" s="17"/>
      <c r="H23" s="17">
        <f>100*('Fig. 3 rac_Raw'!H23-'Fig. 3 rac_Raw'!H$4)/('Fig. 3 rac_Raw'!H$11-'Fig. 3 rac_Raw'!H$4)</f>
        <v>82.239169384848623</v>
      </c>
      <c r="I23" s="17">
        <f>100*('Fig. 3 rac_Raw'!I23-'Fig. 3 rac_Raw'!I$4)/('Fig. 3 rac_Raw'!I$11-'Fig. 3 rac_Raw'!I$4)</f>
        <v>96.964948453608258</v>
      </c>
      <c r="J23" s="17">
        <f>100*('Fig. 3 rac_Raw'!J23-'Fig. 3 rac_Raw'!J$4)/('Fig. 3 rac_Raw'!J$11-'Fig. 3 rac_Raw'!J$4)</f>
        <v>76.017108282912588</v>
      </c>
      <c r="K23" s="17">
        <f>100*('Fig. 3 rac_Raw'!K23-'Fig. 3 rac_Raw'!K$4)/('Fig. 3 rac_Raw'!K$11-'Fig. 3 rac_Raw'!K$4)</f>
        <v>85.160621761658007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>
        <f>100*('Fig. 3 rac_Raw'!W23-'Fig. 3 rac_Raw'!W$4)/('Fig. 3 rac_Raw'!W$11-'Fig. 3 rac_Raw'!W$4)</f>
        <v>42.519822173335164</v>
      </c>
      <c r="Y23" s="5">
        <f t="shared" si="4"/>
        <v>76.580334011272527</v>
      </c>
      <c r="Z23" s="5">
        <f t="shared" si="5"/>
        <v>9.1695472939253868</v>
      </c>
      <c r="AA23" s="5">
        <f t="shared" si="6"/>
        <v>5</v>
      </c>
    </row>
    <row r="24" spans="1:27" ht="13.5" thickTop="1" x14ac:dyDescent="0.2"/>
    <row r="25" spans="1:27" s="2" customFormat="1" ht="13.5" thickBot="1" x14ac:dyDescent="0.25">
      <c r="A25" s="1" t="s">
        <v>22</v>
      </c>
    </row>
    <row r="26" spans="1:27" s="2" customFormat="1" ht="14.25" thickTop="1" thickBot="1" x14ac:dyDescent="0.25">
      <c r="A26" s="3"/>
      <c r="B26" s="4"/>
      <c r="C26" s="7"/>
      <c r="D26" s="7"/>
      <c r="E26" s="7"/>
      <c r="F26" s="7"/>
      <c r="G26" s="7"/>
      <c r="H26" s="7"/>
      <c r="I26" s="7"/>
      <c r="J26" s="7">
        <f>'Fig. 3 rac_Raw'!J26</f>
        <v>20160604</v>
      </c>
      <c r="K26" s="7">
        <f>'Fig. 3 rac_Raw'!K26</f>
        <v>20160605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f>'Fig. 3 rac_Raw'!W26</f>
        <v>20170922</v>
      </c>
      <c r="Y26" s="9" t="s">
        <v>0</v>
      </c>
      <c r="Z26" s="9" t="s">
        <v>1</v>
      </c>
      <c r="AA26" s="9" t="s">
        <v>2</v>
      </c>
    </row>
    <row r="27" spans="1:27" s="2" customFormat="1" ht="14.25" thickTop="1" thickBot="1" x14ac:dyDescent="0.25">
      <c r="A27" s="10" t="s">
        <v>3</v>
      </c>
      <c r="B27" s="11" t="s">
        <v>21</v>
      </c>
      <c r="C27" s="12"/>
      <c r="D27" s="13"/>
      <c r="E27" s="14"/>
      <c r="F27" s="14"/>
      <c r="G27" s="13"/>
      <c r="H27" s="14"/>
      <c r="I27" s="14"/>
      <c r="J27" s="14"/>
      <c r="K27" s="14"/>
      <c r="L27" s="12"/>
      <c r="M27" s="13"/>
      <c r="N27" s="14"/>
      <c r="O27" s="13"/>
      <c r="P27" s="14"/>
      <c r="Q27" s="14"/>
      <c r="R27" s="14"/>
      <c r="S27" s="14"/>
      <c r="T27" s="14"/>
      <c r="U27" s="14"/>
      <c r="V27" s="13"/>
      <c r="W27" s="14"/>
    </row>
    <row r="28" spans="1:27" s="2" customFormat="1" ht="14.25" thickTop="1" thickBot="1" x14ac:dyDescent="0.25">
      <c r="A28" s="15" t="s">
        <v>25</v>
      </c>
      <c r="B28" s="16"/>
      <c r="C28" s="17"/>
      <c r="D28" s="17"/>
      <c r="E28" s="17"/>
      <c r="F28" s="17"/>
      <c r="G28" s="17"/>
      <c r="H28" s="17"/>
      <c r="I28" s="17"/>
      <c r="J28" s="17">
        <f>100*('Fig. 3 rac_Raw'!J28-'Fig. 3 rac_Raw'!J$4)/('Fig. 3 rac_Raw'!J$11-'Fig. 3 rac_Raw'!J$4)</f>
        <v>9.0409625147781975E-2</v>
      </c>
      <c r="K28" s="17">
        <f>100*('Fig. 3 rac_Raw'!K28-'Fig. 3 rac_Raw'!K$4)/('Fig. 3 rac_Raw'!K$11-'Fig. 3 rac_Raw'!K$4)</f>
        <v>0.95336787564766678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>
        <f>100*('Fig. 3 rac_Raw'!W28-'Fig. 3 rac_Raw'!W$4)/('Fig. 3 rac_Raw'!W$11-'Fig. 3 rac_Raw'!W$4)</f>
        <v>1.0312113295751408</v>
      </c>
      <c r="Y28" s="5">
        <f t="shared" ref="Y28:Y35" si="8">AVERAGE(C28:W28)</f>
        <v>0.69166294345686319</v>
      </c>
      <c r="Z28" s="5">
        <f t="shared" ref="Z28:Z35" si="9">STDEVA(C28:W28)/SQRT(COUNT(C28:W28))</f>
        <v>0.30146534649558027</v>
      </c>
      <c r="AA28" s="5">
        <f t="shared" ref="AA28:AA35" si="10">COUNT(C28:W28)</f>
        <v>3</v>
      </c>
    </row>
    <row r="29" spans="1:27" s="2" customFormat="1" ht="14.25" thickTop="1" thickBot="1" x14ac:dyDescent="0.25">
      <c r="A29" s="15">
        <v>9.9999999999999995E-8</v>
      </c>
      <c r="B29" s="16">
        <f t="shared" ref="B29:B35" si="11">LOG(A29)</f>
        <v>-7</v>
      </c>
      <c r="C29" s="17"/>
      <c r="D29" s="17"/>
      <c r="E29" s="17"/>
      <c r="F29" s="17"/>
      <c r="G29" s="17"/>
      <c r="H29" s="17"/>
      <c r="I29" s="17"/>
      <c r="J29" s="17">
        <f>100*('Fig. 3 rac_Raw'!J29-'Fig. 3 rac_Raw'!J$4)/('Fig. 3 rac_Raw'!J$11-'Fig. 3 rac_Raw'!J$4)</f>
        <v>0.56332151053619695</v>
      </c>
      <c r="K29" s="17">
        <f>100*('Fig. 3 rac_Raw'!K29-'Fig. 3 rac_Raw'!K$4)/('Fig. 3 rac_Raw'!K$11-'Fig. 3 rac_Raw'!K$4)</f>
        <v>1.5129533678756466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>
        <f>100*('Fig. 3 rac_Raw'!W29-'Fig. 3 rac_Raw'!W$4)/('Fig. 3 rac_Raw'!W$11-'Fig. 3 rac_Raw'!W$4)</f>
        <v>0.98721297951326814</v>
      </c>
      <c r="Y29" s="5">
        <f t="shared" si="8"/>
        <v>1.0211626193083705</v>
      </c>
      <c r="Z29" s="5">
        <f t="shared" si="9"/>
        <v>0.27466015343217404</v>
      </c>
      <c r="AA29" s="5">
        <f t="shared" si="10"/>
        <v>3</v>
      </c>
    </row>
    <row r="30" spans="1:27" s="2" customFormat="1" ht="14.25" thickTop="1" thickBot="1" x14ac:dyDescent="0.25">
      <c r="A30" s="15">
        <v>2.9999999999999999E-7</v>
      </c>
      <c r="B30" s="16">
        <f t="shared" si="11"/>
        <v>-6.5228787452803374</v>
      </c>
      <c r="C30" s="17"/>
      <c r="D30" s="17"/>
      <c r="E30" s="17"/>
      <c r="F30" s="17"/>
      <c r="G30" s="17"/>
      <c r="H30" s="17"/>
      <c r="I30" s="17"/>
      <c r="J30" s="17">
        <f>100*('Fig. 3 rac_Raw'!J30-'Fig. 3 rac_Raw'!J$4)/('Fig. 3 rac_Raw'!J$11-'Fig. 3 rac_Raw'!J$4)</f>
        <v>0.70936782808261889</v>
      </c>
      <c r="K30" s="17">
        <f>100*('Fig. 3 rac_Raw'!K30-'Fig. 3 rac_Raw'!K$4)/('Fig. 3 rac_Raw'!K$11-'Fig. 3 rac_Raw'!K$4)</f>
        <v>2.5077720207253886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>
        <f>100*('Fig. 3 rac_Raw'!W30-'Fig. 3 rac_Raw'!W$4)/('Fig. 3 rac_Raw'!W$11-'Fig. 3 rac_Raw'!W$4)</f>
        <v>1.737934827443971</v>
      </c>
      <c r="Y30" s="5">
        <f t="shared" si="8"/>
        <v>1.6516915587506595</v>
      </c>
      <c r="Z30" s="5">
        <f t="shared" si="9"/>
        <v>0.52094236279872452</v>
      </c>
      <c r="AA30" s="5">
        <f t="shared" si="10"/>
        <v>3</v>
      </c>
    </row>
    <row r="31" spans="1:27" s="2" customFormat="1" ht="14.25" thickTop="1" thickBot="1" x14ac:dyDescent="0.25">
      <c r="A31" s="15">
        <v>9.9999999999999995E-7</v>
      </c>
      <c r="B31" s="16">
        <f t="shared" si="11"/>
        <v>-6</v>
      </c>
      <c r="C31" s="17"/>
      <c r="D31" s="17"/>
      <c r="E31" s="17"/>
      <c r="F31" s="17"/>
      <c r="G31" s="17"/>
      <c r="H31" s="17"/>
      <c r="I31" s="17"/>
      <c r="J31" s="17">
        <f>100*('Fig. 3 rac_Raw'!J31-'Fig. 3 rac_Raw'!J$4)/('Fig. 3 rac_Raw'!J$11-'Fig. 3 rac_Raw'!J$4)</f>
        <v>0.58418527018568578</v>
      </c>
      <c r="K31" s="17">
        <f>100*('Fig. 3 rac_Raw'!K31-'Fig. 3 rac_Raw'!K$4)/('Fig. 3 rac_Raw'!K$11-'Fig. 3 rac_Raw'!K$4)</f>
        <v>1.9896373056994792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>
        <f>100*('Fig. 3 rac_Raw'!W31-'Fig. 3 rac_Raw'!W$4)/('Fig. 3 rac_Raw'!W$11-'Fig. 3 rac_Raw'!W$4)</f>
        <v>3.6601127457720333</v>
      </c>
      <c r="Y31" s="5">
        <f t="shared" si="8"/>
        <v>2.0779784405523993</v>
      </c>
      <c r="Z31" s="5">
        <f t="shared" si="9"/>
        <v>0.88904172677609761</v>
      </c>
      <c r="AA31" s="5">
        <f t="shared" si="10"/>
        <v>3</v>
      </c>
    </row>
    <row r="32" spans="1:27" s="2" customFormat="1" ht="14.25" thickTop="1" thickBot="1" x14ac:dyDescent="0.25">
      <c r="A32" s="15">
        <v>3.0000000000000001E-6</v>
      </c>
      <c r="B32" s="16">
        <f t="shared" si="11"/>
        <v>-5.5228787452803374</v>
      </c>
      <c r="C32" s="17"/>
      <c r="D32" s="17"/>
      <c r="E32" s="17"/>
      <c r="F32" s="17"/>
      <c r="G32" s="17"/>
      <c r="H32" s="17"/>
      <c r="I32" s="17"/>
      <c r="J32" s="17">
        <f>100*('Fig. 3 rac_Raw'!J32-'Fig. 3 rac_Raw'!J$4)/('Fig. 3 rac_Raw'!J$11-'Fig. 3 rac_Raw'!J$4)</f>
        <v>1.2309618193198379</v>
      </c>
      <c r="K32" s="17">
        <f>100*('Fig. 3 rac_Raw'!K32-'Fig. 3 rac_Raw'!K$4)/('Fig. 3 rac_Raw'!K$11-'Fig. 3 rac_Raw'!K$4)</f>
        <v>2.4041450777202047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>
        <f>100*('Fig. 3 rac_Raw'!W32-'Fig. 3 rac_Raw'!W$4)/('Fig. 3 rac_Raw'!W$11-'Fig. 3 rac_Raw'!W$4)</f>
        <v>3.4089554975021761</v>
      </c>
      <c r="Y32" s="5">
        <f t="shared" si="8"/>
        <v>2.3480207981807397</v>
      </c>
      <c r="Z32" s="5">
        <f t="shared" si="9"/>
        <v>0.62935855350664405</v>
      </c>
      <c r="AA32" s="5">
        <f t="shared" si="10"/>
        <v>3</v>
      </c>
    </row>
    <row r="33" spans="1:27" s="2" customFormat="1" ht="14.25" thickTop="1" thickBot="1" x14ac:dyDescent="0.25">
      <c r="A33" s="15">
        <v>1.0000000000000001E-5</v>
      </c>
      <c r="B33" s="16">
        <f t="shared" si="11"/>
        <v>-5</v>
      </c>
      <c r="C33" s="17"/>
      <c r="D33" s="17"/>
      <c r="E33" s="17"/>
      <c r="F33" s="17"/>
      <c r="G33" s="17"/>
      <c r="H33" s="17"/>
      <c r="I33" s="17"/>
      <c r="J33" s="17">
        <f>100*('Fig. 3 rac_Raw'!J33-'Fig. 3 rac_Raw'!J$4)/('Fig. 3 rac_Raw'!J$11-'Fig. 3 rac_Raw'!J$4)</f>
        <v>8.2342304749982631</v>
      </c>
      <c r="K33" s="17">
        <f>100*('Fig. 3 rac_Raw'!K33-'Fig. 3 rac_Raw'!K$4)/('Fig. 3 rac_Raw'!K$11-'Fig. 3 rac_Raw'!K$4)</f>
        <v>19.785837651122627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>
        <f>100*('Fig. 3 rac_Raw'!W33-'Fig. 3 rac_Raw'!W$4)/('Fig. 3 rac_Raw'!W$11-'Fig. 3 rac_Raw'!W$4)</f>
        <v>16.379302442825061</v>
      </c>
      <c r="Y33" s="5">
        <f t="shared" si="8"/>
        <v>14.799790189648652</v>
      </c>
      <c r="Z33" s="5">
        <f t="shared" si="9"/>
        <v>3.4269058593393322</v>
      </c>
      <c r="AA33" s="5">
        <f t="shared" si="10"/>
        <v>3</v>
      </c>
    </row>
    <row r="34" spans="1:27" s="2" customFormat="1" ht="14.25" thickTop="1" thickBot="1" x14ac:dyDescent="0.25">
      <c r="A34" s="15">
        <v>3.0000000000000001E-5</v>
      </c>
      <c r="B34" s="16">
        <f t="shared" si="11"/>
        <v>-4.5228787452803374</v>
      </c>
      <c r="C34" s="17"/>
      <c r="D34" s="17"/>
      <c r="E34" s="17"/>
      <c r="F34" s="17"/>
      <c r="G34" s="17"/>
      <c r="H34" s="17"/>
      <c r="I34" s="17"/>
      <c r="J34" s="17">
        <f>100*('Fig. 3 rac_Raw'!J34-'Fig. 3 rac_Raw'!J$4)/('Fig. 3 rac_Raw'!J$11-'Fig. 3 rac_Raw'!J$4)</f>
        <v>28.708533277696638</v>
      </c>
      <c r="K34" s="17">
        <f>100*('Fig. 3 rac_Raw'!K34-'Fig. 3 rac_Raw'!K$4)/('Fig. 3 rac_Raw'!K$11-'Fig. 3 rac_Raw'!K$4)</f>
        <v>48.953367875647672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>
        <f>100*('Fig. 3 rac_Raw'!W34-'Fig. 3 rac_Raw'!W$4)/('Fig. 3 rac_Raw'!W$11-'Fig. 3 rac_Raw'!W$4)</f>
        <v>33.791649479811177</v>
      </c>
      <c r="Y34" s="5">
        <f t="shared" si="8"/>
        <v>37.151183544385162</v>
      </c>
      <c r="Z34" s="5">
        <f t="shared" si="9"/>
        <v>6.080794460783161</v>
      </c>
      <c r="AA34" s="5">
        <f t="shared" si="10"/>
        <v>3</v>
      </c>
    </row>
    <row r="35" spans="1:27" s="2" customFormat="1" ht="14.25" thickTop="1" thickBot="1" x14ac:dyDescent="0.25">
      <c r="A35" s="15">
        <v>1E-4</v>
      </c>
      <c r="B35" s="16">
        <f t="shared" si="11"/>
        <v>-4</v>
      </c>
      <c r="C35" s="17"/>
      <c r="D35" s="17"/>
      <c r="E35" s="17"/>
      <c r="F35" s="17"/>
      <c r="G35" s="17"/>
      <c r="H35" s="17"/>
      <c r="I35" s="17"/>
      <c r="J35" s="17">
        <f>100*('Fig. 3 rac_Raw'!J35-'Fig. 3 rac_Raw'!J$4)/('Fig. 3 rac_Raw'!J$11-'Fig. 3 rac_Raw'!J$4)</f>
        <v>40.642603797204259</v>
      </c>
      <c r="K35" s="17">
        <f>100*('Fig. 3 rac_Raw'!K35-'Fig. 3 rac_Raw'!K$4)/('Fig. 3 rac_Raw'!K$11-'Fig. 3 rac_Raw'!K$4)</f>
        <v>68.849740932642476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>
        <f>100*('Fig. 3 rac_Raw'!W35-'Fig. 3 rac_Raw'!W$4)/('Fig. 3 rac_Raw'!W$11-'Fig. 3 rac_Raw'!W$4)</f>
        <v>39.285943443787517</v>
      </c>
      <c r="Y35" s="5">
        <f t="shared" si="8"/>
        <v>49.592762724544748</v>
      </c>
      <c r="Z35" s="5">
        <f t="shared" si="9"/>
        <v>9.6364505759640906</v>
      </c>
      <c r="AA35" s="5">
        <f t="shared" si="10"/>
        <v>3</v>
      </c>
    </row>
    <row r="36" spans="1:27" ht="13.5" thickTop="1" x14ac:dyDescent="0.2"/>
    <row r="37" spans="1:27" s="2" customFormat="1" ht="13.5" thickBot="1" x14ac:dyDescent="0.25">
      <c r="A37" s="1" t="s">
        <v>17</v>
      </c>
    </row>
    <row r="38" spans="1:27" s="2" customFormat="1" ht="14.25" thickTop="1" thickBot="1" x14ac:dyDescent="0.25">
      <c r="A38" s="3"/>
      <c r="B38" s="4"/>
      <c r="C38" s="7">
        <f>'Fig. 3 rac_Raw'!C38</f>
        <v>20160330</v>
      </c>
      <c r="D38" s="7">
        <f>'Fig. 3 rac_Raw'!D38</f>
        <v>20160331</v>
      </c>
      <c r="E38" s="7"/>
      <c r="F38" s="7"/>
      <c r="G38" s="7"/>
      <c r="H38" s="7"/>
      <c r="I38" s="7">
        <f>'Fig. 3 rac_Raw'!I38</f>
        <v>20160601</v>
      </c>
      <c r="J38" s="7">
        <f>'Fig. 3 rac_Raw'!J38</f>
        <v>20160604</v>
      </c>
      <c r="K38" s="7">
        <f>'Fig. 3 rac_Raw'!K38</f>
        <v>20160605</v>
      </c>
      <c r="L38" s="7"/>
      <c r="M38" s="7"/>
      <c r="N38" s="7">
        <f>'Fig. 3 rac_Raw'!N38</f>
        <v>20160719</v>
      </c>
      <c r="O38" s="7"/>
      <c r="P38" s="7"/>
      <c r="Q38" s="7"/>
      <c r="R38" s="7"/>
      <c r="S38" s="7"/>
      <c r="T38" s="7"/>
      <c r="U38" s="7">
        <f>'Fig. 3 rac_Raw'!U38</f>
        <v>20170722</v>
      </c>
      <c r="V38" s="7"/>
      <c r="W38" s="7">
        <f>'Fig. 3 rac_Raw'!W38</f>
        <v>20170922</v>
      </c>
      <c r="Y38" s="9" t="s">
        <v>4</v>
      </c>
      <c r="Z38" s="9" t="s">
        <v>5</v>
      </c>
      <c r="AA38" s="9" t="s">
        <v>6</v>
      </c>
    </row>
    <row r="39" spans="1:27" s="2" customFormat="1" ht="14.25" thickTop="1" thickBot="1" x14ac:dyDescent="0.25">
      <c r="A39" s="10" t="s">
        <v>7</v>
      </c>
      <c r="B39" s="11" t="s">
        <v>12</v>
      </c>
      <c r="C39" s="12"/>
      <c r="D39" s="13"/>
      <c r="E39" s="14"/>
      <c r="F39" s="14"/>
      <c r="G39" s="13"/>
      <c r="H39" s="14"/>
      <c r="I39" s="14"/>
      <c r="J39" s="14"/>
      <c r="K39" s="14"/>
      <c r="L39" s="12"/>
      <c r="M39" s="13"/>
      <c r="N39" s="14"/>
      <c r="O39" s="13"/>
      <c r="P39" s="14"/>
      <c r="Q39" s="14"/>
      <c r="R39" s="14"/>
      <c r="S39" s="14"/>
      <c r="T39" s="14"/>
      <c r="U39" s="14"/>
      <c r="V39" s="13"/>
      <c r="W39" s="14"/>
    </row>
    <row r="40" spans="1:27" s="2" customFormat="1" ht="14.25" thickTop="1" thickBot="1" x14ac:dyDescent="0.25">
      <c r="A40" s="15" t="s">
        <v>25</v>
      </c>
      <c r="B40" s="16"/>
      <c r="C40" s="17">
        <f>100*('Fig. 3 rac_Raw'!C40-'Fig. 3 rac_Raw'!C$4)/('Fig. 3 rac_Raw'!C$11-'Fig. 3 rac_Raw'!C$4)</f>
        <v>-7.8094494338149217E-2</v>
      </c>
      <c r="D40" s="17">
        <f>100*('Fig. 3 rac_Raw'!D40-'Fig. 3 rac_Raw'!D$4)/('Fig. 3 rac_Raw'!D$11-'Fig. 3 rac_Raw'!D$4)</f>
        <v>1.7602040816326519</v>
      </c>
      <c r="E40" s="17"/>
      <c r="F40" s="17"/>
      <c r="G40" s="17"/>
      <c r="H40" s="17"/>
      <c r="I40" s="17">
        <f>100*('Fig. 3 rac_Raw'!I40-'Fig. 3 rac_Raw'!I$4)/('Fig. 3 rac_Raw'!I$11-'Fig. 3 rac_Raw'!I$4)</f>
        <v>0.60206185567010273</v>
      </c>
      <c r="J40" s="17">
        <f>100*('Fig. 3 rac_Raw'!J40-'Fig. 3 rac_Raw'!J$4)/('Fig. 3 rac_Raw'!J$11-'Fig. 3 rac_Raw'!J$4)</f>
        <v>0.80325474650531992</v>
      </c>
      <c r="K40" s="17">
        <f>100*('Fig. 3 rac_Raw'!K40-'Fig. 3 rac_Raw'!K$4)/('Fig. 3 rac_Raw'!K$11-'Fig. 3 rac_Raw'!K$4)</f>
        <v>1.2642487046632112</v>
      </c>
      <c r="L40" s="17"/>
      <c r="M40" s="17"/>
      <c r="N40" s="17">
        <f>100*('Fig. 3 rac_Raw'!N40-'Fig. 3 rac_Raw'!N$4)/('Fig. 3 rac_Raw'!N$11-'Fig. 3 rac_Raw'!N$4)</f>
        <v>4.7844327412300283</v>
      </c>
      <c r="O40" s="17"/>
      <c r="P40" s="17"/>
      <c r="Q40" s="17"/>
      <c r="R40" s="17"/>
      <c r="S40" s="17"/>
      <c r="T40" s="17"/>
      <c r="U40" s="17">
        <f>100*('Fig. 3 rac_Raw'!U40-'Fig. 3 rac_Raw'!U$4)/('Fig. 3 rac_Raw'!U$11-'Fig. 3 rac_Raw'!U$4)</f>
        <v>2.5251440289034282</v>
      </c>
      <c r="V40" s="17"/>
      <c r="W40" s="17">
        <f>100*('Fig. 3 rac_Raw'!W40-'Fig. 3 rac_Raw'!W$4)/('Fig. 3 rac_Raw'!W$11-'Fig. 3 rac_Raw'!W$4)</f>
        <v>-1.3749484394334918E-2</v>
      </c>
      <c r="Y40" s="5">
        <f t="shared" ref="Y40:Y47" si="12">AVERAGE(C40:W40)</f>
        <v>1.4559377724840321</v>
      </c>
      <c r="Z40" s="5">
        <f t="shared" ref="Z40:Z47" si="13">STDEVA(C40:W40)/SQRT(COUNT(C40:W40))</f>
        <v>0.56725747340881505</v>
      </c>
      <c r="AA40" s="5">
        <f t="shared" ref="AA40:AA47" si="14">COUNT(C40:W40)</f>
        <v>8</v>
      </c>
    </row>
    <row r="41" spans="1:27" s="2" customFormat="1" ht="14.25" thickTop="1" thickBot="1" x14ac:dyDescent="0.25">
      <c r="A41" s="15">
        <v>9.9999999999999995E-8</v>
      </c>
      <c r="B41" s="16">
        <f t="shared" ref="B41:B47" si="15">LOG(A41)</f>
        <v>-7</v>
      </c>
      <c r="C41" s="17">
        <f>100*('Fig. 3 rac_Raw'!C41-'Fig. 3 rac_Raw'!C$4)/('Fig. 3 rac_Raw'!C$11-'Fig. 3 rac_Raw'!C$4)</f>
        <v>1.3536379018612503</v>
      </c>
      <c r="D41" s="17">
        <f>100*('Fig. 3 rac_Raw'!D41-'Fig. 3 rac_Raw'!D$4)/('Fig. 3 rac_Raw'!D$11-'Fig. 3 rac_Raw'!D$4)</f>
        <v>1.3321995464852614</v>
      </c>
      <c r="E41" s="17"/>
      <c r="F41" s="17"/>
      <c r="G41" s="17"/>
      <c r="H41" s="17"/>
      <c r="I41" s="17">
        <f>100*('Fig. 3 rac_Raw'!I41-'Fig. 3 rac_Raw'!I$4)/('Fig. 3 rac_Raw'!I$11-'Fig. 3 rac_Raw'!I$4)</f>
        <v>1.8721649484536091</v>
      </c>
      <c r="J41" s="17">
        <f>100*('Fig. 3 rac_Raw'!J41-'Fig. 3 rac_Raw'!J$4)/('Fig. 3 rac_Raw'!J$11-'Fig. 3 rac_Raw'!J$4)</f>
        <v>0.95973294387648511</v>
      </c>
      <c r="K41" s="17">
        <f>100*('Fig. 3 rac_Raw'!K41-'Fig. 3 rac_Raw'!K$4)/('Fig. 3 rac_Raw'!K$11-'Fig. 3 rac_Raw'!K$4)</f>
        <v>4.207253886010359</v>
      </c>
      <c r="L41" s="17"/>
      <c r="M41" s="17"/>
      <c r="N41" s="17">
        <f>100*('Fig. 3 rac_Raw'!N41-'Fig. 3 rac_Raw'!N$4)/('Fig. 3 rac_Raw'!N$11-'Fig. 3 rac_Raw'!N$4)</f>
        <v>4.8915469070784621</v>
      </c>
      <c r="O41" s="17"/>
      <c r="P41" s="17"/>
      <c r="Q41" s="17"/>
      <c r="R41" s="17"/>
      <c r="S41" s="17"/>
      <c r="T41" s="17"/>
      <c r="U41" s="17">
        <f>100*('Fig. 3 rac_Raw'!U41-'Fig. 3 rac_Raw'!U$4)/('Fig. 3 rac_Raw'!U$11-'Fig. 3 rac_Raw'!U$4)</f>
        <v>2.1267454350161143</v>
      </c>
      <c r="V41" s="17"/>
      <c r="W41" s="17">
        <f>100*('Fig. 3 rac_Raw'!W41-'Fig. 3 rac_Raw'!W$4)/('Fig. 3 rac_Raw'!W$11-'Fig. 3 rac_Raw'!W$4)</f>
        <v>0.13657821165039727</v>
      </c>
      <c r="Y41" s="5">
        <f t="shared" si="12"/>
        <v>2.1099824725539924</v>
      </c>
      <c r="Z41" s="5">
        <f t="shared" si="13"/>
        <v>0.57611519188049776</v>
      </c>
      <c r="AA41" s="5">
        <f t="shared" si="14"/>
        <v>8</v>
      </c>
    </row>
    <row r="42" spans="1:27" s="2" customFormat="1" ht="14.25" thickTop="1" thickBot="1" x14ac:dyDescent="0.25">
      <c r="A42" s="15">
        <v>2.9999999999999999E-7</v>
      </c>
      <c r="B42" s="16">
        <f t="shared" si="15"/>
        <v>-6.5228787452803374</v>
      </c>
      <c r="C42" s="17">
        <f>100*('Fig. 3 rac_Raw'!C42-'Fig. 3 rac_Raw'!C$4)/('Fig. 3 rac_Raw'!C$11-'Fig. 3 rac_Raw'!C$4)</f>
        <v>1.3210985292203552</v>
      </c>
      <c r="D42" s="17">
        <f>100*('Fig. 3 rac_Raw'!D42-'Fig. 3 rac_Raw'!D$4)/('Fig. 3 rac_Raw'!D$11-'Fig. 3 rac_Raw'!D$4)</f>
        <v>1.6666666666666681</v>
      </c>
      <c r="E42" s="17"/>
      <c r="F42" s="17"/>
      <c r="G42" s="17"/>
      <c r="H42" s="17"/>
      <c r="I42" s="17">
        <f>100*('Fig. 3 rac_Raw'!I42-'Fig. 3 rac_Raw'!I$4)/('Fig. 3 rac_Raw'!I$11-'Fig. 3 rac_Raw'!I$4)</f>
        <v>1.4350515463917539</v>
      </c>
      <c r="J42" s="17">
        <f>100*('Fig. 3 rac_Raw'!J42-'Fig. 3 rac_Raw'!J$4)/('Fig. 3 rac_Raw'!J$11-'Fig. 3 rac_Raw'!J$4)</f>
        <v>7.2814521176716056</v>
      </c>
      <c r="K42" s="17">
        <f>100*('Fig. 3 rac_Raw'!K42-'Fig. 3 rac_Raw'!K$4)/('Fig. 3 rac_Raw'!K$11-'Fig. 3 rac_Raw'!K$4)</f>
        <v>1.6373056994818644</v>
      </c>
      <c r="L42" s="17"/>
      <c r="M42" s="17"/>
      <c r="N42" s="17">
        <f>100*('Fig. 3 rac_Raw'!N42-'Fig. 3 rac_Raw'!N$4)/('Fig. 3 rac_Raw'!N$11-'Fig. 3 rac_Raw'!N$4)</f>
        <v>4.9093992680532006</v>
      </c>
      <c r="O42" s="17"/>
      <c r="P42" s="17"/>
      <c r="Q42" s="17"/>
      <c r="R42" s="17"/>
      <c r="S42" s="17"/>
      <c r="T42" s="17"/>
      <c r="U42" s="17">
        <f>100*('Fig. 3 rac_Raw'!U42-'Fig. 3 rac_Raw'!U$4)/('Fig. 3 rac_Raw'!U$11-'Fig. 3 rac_Raw'!U$4)</f>
        <v>3.5094229079191499</v>
      </c>
      <c r="V42" s="17"/>
      <c r="W42" s="17">
        <f>100*('Fig. 3 rac_Raw'!W42-'Fig. 3 rac_Raw'!W$4)/('Fig. 3 rac_Raw'!W$11-'Fig. 3 rac_Raw'!W$4)</f>
        <v>3.0111370823594119</v>
      </c>
      <c r="Y42" s="5">
        <f t="shared" si="12"/>
        <v>3.0964417272205007</v>
      </c>
      <c r="Z42" s="5">
        <f t="shared" si="13"/>
        <v>0.74479566740000891</v>
      </c>
      <c r="AA42" s="5">
        <f t="shared" si="14"/>
        <v>8</v>
      </c>
    </row>
    <row r="43" spans="1:27" s="2" customFormat="1" ht="14.25" thickTop="1" thickBot="1" x14ac:dyDescent="0.25">
      <c r="A43" s="15">
        <v>9.9999999999999995E-7</v>
      </c>
      <c r="B43" s="16">
        <f t="shared" si="15"/>
        <v>-6</v>
      </c>
      <c r="C43" s="17">
        <f>100*('Fig. 3 rac_Raw'!C43-'Fig. 3 rac_Raw'!C$4)/('Fig. 3 rac_Raw'!C$11-'Fig. 3 rac_Raw'!C$4)</f>
        <v>3.1563191461668603</v>
      </c>
      <c r="D43" s="17">
        <f>100*('Fig. 3 rac_Raw'!D43-'Fig. 3 rac_Raw'!D$4)/('Fig. 3 rac_Raw'!D$11-'Fig. 3 rac_Raw'!D$4)</f>
        <v>2.7040816326530615</v>
      </c>
      <c r="E43" s="17"/>
      <c r="F43" s="17"/>
      <c r="G43" s="17"/>
      <c r="H43" s="17"/>
      <c r="I43" s="17">
        <f>100*('Fig. 3 rac_Raw'!I43-'Fig. 3 rac_Raw'!I$4)/('Fig. 3 rac_Raw'!I$11-'Fig. 3 rac_Raw'!I$4)</f>
        <v>1.4845360824742262</v>
      </c>
      <c r="J43" s="17">
        <f>100*('Fig. 3 rac_Raw'!J43-'Fig. 3 rac_Raw'!J$4)/('Fig. 3 rac_Raw'!J$11-'Fig. 3 rac_Raw'!J$4)</f>
        <v>0.89714166492801861</v>
      </c>
      <c r="K43" s="17">
        <f>100*('Fig. 3 rac_Raw'!K43-'Fig. 3 rac_Raw'!K$4)/('Fig. 3 rac_Raw'!K$11-'Fig. 3 rac_Raw'!K$4)</f>
        <v>2.4939550949913611</v>
      </c>
      <c r="L43" s="17"/>
      <c r="M43" s="17"/>
      <c r="N43" s="17">
        <f>100*('Fig. 3 rac_Raw'!N43-'Fig. 3 rac_Raw'!N$4)/('Fig. 3 rac_Raw'!N$11-'Fig. 3 rac_Raw'!N$4)</f>
        <v>4.8201374631795053</v>
      </c>
      <c r="O43" s="17"/>
      <c r="P43" s="17"/>
      <c r="Q43" s="17"/>
      <c r="R43" s="17"/>
      <c r="S43" s="17"/>
      <c r="T43" s="17"/>
      <c r="U43" s="17">
        <f>100*('Fig. 3 rac_Raw'!U43-'Fig. 3 rac_Raw'!U$4)/('Fig. 3 rac_Raw'!U$11-'Fig. 3 rac_Raw'!U$4)</f>
        <v>3.1110243140318339</v>
      </c>
      <c r="V43" s="17"/>
      <c r="W43" s="17">
        <f>100*('Fig. 3 rac_Raw'!W43-'Fig. 3 rac_Raw'!W$4)/('Fig. 3 rac_Raw'!W$11-'Fig. 3 rac_Raw'!W$4)</f>
        <v>7.6969613639488506</v>
      </c>
      <c r="Y43" s="5">
        <f t="shared" si="12"/>
        <v>3.2955195952967147</v>
      </c>
      <c r="Z43" s="5">
        <f t="shared" si="13"/>
        <v>0.75326369709407115</v>
      </c>
      <c r="AA43" s="5">
        <f t="shared" si="14"/>
        <v>8</v>
      </c>
    </row>
    <row r="44" spans="1:27" s="2" customFormat="1" ht="14.25" thickTop="1" thickBot="1" x14ac:dyDescent="0.25">
      <c r="A44" s="15">
        <v>3.0000000000000001E-6</v>
      </c>
      <c r="B44" s="16">
        <f t="shared" si="15"/>
        <v>-5.5228787452803374</v>
      </c>
      <c r="C44" s="17">
        <f>100*('Fig. 3 rac_Raw'!C44-'Fig. 3 rac_Raw'!C$4)/('Fig. 3 rac_Raw'!C$11-'Fig. 3 rac_Raw'!C$4)</f>
        <v>7.2454336413727285</v>
      </c>
      <c r="D44" s="17">
        <f>100*('Fig. 3 rac_Raw'!D44-'Fig. 3 rac_Raw'!D$4)/('Fig. 3 rac_Raw'!D$11-'Fig. 3 rac_Raw'!D$4)</f>
        <v>5.5272108843537406</v>
      </c>
      <c r="E44" s="17"/>
      <c r="F44" s="17"/>
      <c r="G44" s="17"/>
      <c r="H44" s="17"/>
      <c r="I44" s="17">
        <f>100*('Fig. 3 rac_Raw'!I44-'Fig. 3 rac_Raw'!I$4)/('Fig. 3 rac_Raw'!I$11-'Fig. 3 rac_Raw'!I$4)</f>
        <v>2.7079037800687251</v>
      </c>
      <c r="J44" s="17">
        <f>100*('Fig. 3 rac_Raw'!J44-'Fig. 3 rac_Raw'!J$4)/('Fig. 3 rac_Raw'!J$11-'Fig. 3 rac_Raw'!J$4)</f>
        <v>1.6065094930106398</v>
      </c>
      <c r="K44" s="17">
        <f>100*('Fig. 3 rac_Raw'!K44-'Fig. 3 rac_Raw'!K$4)/('Fig. 3 rac_Raw'!K$11-'Fig. 3 rac_Raw'!K$4)</f>
        <v>3.2124352331606176</v>
      </c>
      <c r="L44" s="17"/>
      <c r="M44" s="17"/>
      <c r="N44" s="17">
        <f>100*('Fig. 3 rac_Raw'!N44-'Fig. 3 rac_Raw'!N$4)/('Fig. 3 rac_Raw'!N$11-'Fig. 3 rac_Raw'!N$4)</f>
        <v>5.3735606533964129</v>
      </c>
      <c r="O44" s="17"/>
      <c r="P44" s="17"/>
      <c r="Q44" s="17"/>
      <c r="R44" s="17"/>
      <c r="S44" s="17"/>
      <c r="T44" s="17"/>
      <c r="U44" s="17">
        <f>100*('Fig. 3 rac_Raw'!U44-'Fig. 3 rac_Raw'!U$4)/('Fig. 3 rac_Raw'!U$11-'Fig. 3 rac_Raw'!U$4)</f>
        <v>3.8140806561859208</v>
      </c>
      <c r="V44" s="17"/>
      <c r="W44" s="17">
        <f>100*('Fig. 3 rac_Raw'!W44-'Fig. 3 rac_Raw'!W$4)/('Fig. 3 rac_Raw'!W$11-'Fig. 3 rac_Raw'!W$4)</f>
        <v>10.578853293001512</v>
      </c>
      <c r="Y44" s="5">
        <f t="shared" si="12"/>
        <v>5.008248454318788</v>
      </c>
      <c r="Z44" s="5">
        <f t="shared" si="13"/>
        <v>1.0172951379685389</v>
      </c>
      <c r="AA44" s="5">
        <f t="shared" si="14"/>
        <v>8</v>
      </c>
    </row>
    <row r="45" spans="1:27" s="2" customFormat="1" ht="14.25" thickTop="1" thickBot="1" x14ac:dyDescent="0.25">
      <c r="A45" s="15">
        <v>1.0000000000000001E-5</v>
      </c>
      <c r="B45" s="16">
        <f t="shared" si="15"/>
        <v>-5</v>
      </c>
      <c r="C45" s="17">
        <f>100*('Fig. 3 rac_Raw'!C45-'Fig. 3 rac_Raw'!C$4)/('Fig. 3 rac_Raw'!C$11-'Fig. 3 rac_Raw'!C$4)</f>
        <v>10.490693739424703</v>
      </c>
      <c r="D45" s="17">
        <f>100*('Fig. 3 rac_Raw'!D45-'Fig. 3 rac_Raw'!D$4)/('Fig. 3 rac_Raw'!D$11-'Fig. 3 rac_Raw'!D$4)</f>
        <v>22.403628117913836</v>
      </c>
      <c r="E45" s="17"/>
      <c r="F45" s="17"/>
      <c r="G45" s="17"/>
      <c r="H45" s="17"/>
      <c r="I45" s="17">
        <f>100*('Fig. 3 rac_Raw'!I45-'Fig. 3 rac_Raw'!I$4)/('Fig. 3 rac_Raw'!I$11-'Fig. 3 rac_Raw'!I$4)</f>
        <v>23.430927835051538</v>
      </c>
      <c r="J45" s="17">
        <f>100*('Fig. 3 rac_Raw'!J45-'Fig. 3 rac_Raw'!J$4)/('Fig. 3 rac_Raw'!J$11-'Fig. 3 rac_Raw'!J$4)</f>
        <v>26.862090548716882</v>
      </c>
      <c r="K45" s="17">
        <f>100*('Fig. 3 rac_Raw'!K45-'Fig. 3 rac_Raw'!K$4)/('Fig. 3 rac_Raw'!K$11-'Fig. 3 rac_Raw'!K$4)</f>
        <v>45.416234887737481</v>
      </c>
      <c r="L45" s="17"/>
      <c r="M45" s="17"/>
      <c r="N45" s="17">
        <f>100*('Fig. 3 rac_Raw'!N45-'Fig. 3 rac_Raw'!N$4)/('Fig. 3 rac_Raw'!N$11-'Fig. 3 rac_Raw'!N$4)</f>
        <v>27.689011871820053</v>
      </c>
      <c r="O45" s="17"/>
      <c r="P45" s="17"/>
      <c r="Q45" s="17"/>
      <c r="R45" s="17"/>
      <c r="S45" s="17"/>
      <c r="T45" s="17"/>
      <c r="U45" s="17">
        <f>100*('Fig. 3 rac_Raw'!U45-'Fig. 3 rac_Raw'!U$4)/('Fig. 3 rac_Raw'!U$11-'Fig. 3 rac_Raw'!U$4)</f>
        <v>21.074113856068749</v>
      </c>
      <c r="V45" s="17"/>
      <c r="W45" s="17">
        <f>100*('Fig. 3 rac_Raw'!W45-'Fig. 3 rac_Raw'!W$4)/('Fig. 3 rac_Raw'!W$11-'Fig. 3 rac_Raw'!W$4)</f>
        <v>16.8211192080297</v>
      </c>
      <c r="Y45" s="5">
        <f t="shared" si="12"/>
        <v>24.273477508095365</v>
      </c>
      <c r="Z45" s="5">
        <f t="shared" si="13"/>
        <v>3.5989281866673744</v>
      </c>
      <c r="AA45" s="5">
        <f t="shared" si="14"/>
        <v>8</v>
      </c>
    </row>
    <row r="46" spans="1:27" s="2" customFormat="1" ht="14.25" thickTop="1" thickBot="1" x14ac:dyDescent="0.25">
      <c r="A46" s="15">
        <v>3.0000000000000001E-5</v>
      </c>
      <c r="B46" s="16">
        <f t="shared" si="15"/>
        <v>-4.5228787452803374</v>
      </c>
      <c r="C46" s="17">
        <f>100*('Fig. 3 rac_Raw'!C46-'Fig. 3 rac_Raw'!C$4)/('Fig. 3 rac_Raw'!C$11-'Fig. 3 rac_Raw'!C$4)</f>
        <v>41.155798516204591</v>
      </c>
      <c r="D46" s="17">
        <f>100*('Fig. 3 rac_Raw'!D46-'Fig. 3 rac_Raw'!D$4)/('Fig. 3 rac_Raw'!D$11-'Fig. 3 rac_Raw'!D$4)</f>
        <v>38.486394557823125</v>
      </c>
      <c r="E46" s="17"/>
      <c r="F46" s="17"/>
      <c r="G46" s="17"/>
      <c r="H46" s="17"/>
      <c r="I46" s="17">
        <f>100*('Fig. 3 rac_Raw'!I46-'Fig. 3 rac_Raw'!I$4)/('Fig. 3 rac_Raw'!I$11-'Fig. 3 rac_Raw'!I$4)</f>
        <v>38.86185567010309</v>
      </c>
      <c r="J46" s="17">
        <f>100*('Fig. 3 rac_Raw'!J46-'Fig. 3 rac_Raw'!J$4)/('Fig. 3 rac_Raw'!J$11-'Fig. 3 rac_Raw'!J$4)</f>
        <v>53.654635231935458</v>
      </c>
      <c r="K46" s="17">
        <f>100*('Fig. 3 rac_Raw'!K46-'Fig. 3 rac_Raw'!K$4)/('Fig. 3 rac_Raw'!K$11-'Fig. 3 rac_Raw'!K$4)</f>
        <v>76.918825561312602</v>
      </c>
      <c r="L46" s="17"/>
      <c r="M46" s="17"/>
      <c r="N46" s="17">
        <f>100*('Fig. 3 rac_Raw'!N46-'Fig. 3 rac_Raw'!N$4)/('Fig. 3 rac_Raw'!N$11-'Fig. 3 rac_Raw'!N$4)</f>
        <v>61.531137492933439</v>
      </c>
      <c r="O46" s="17"/>
      <c r="P46" s="17"/>
      <c r="Q46" s="17"/>
      <c r="R46" s="17"/>
      <c r="S46" s="17"/>
      <c r="T46" s="17"/>
      <c r="U46" s="17">
        <f>100*('Fig. 3 rac_Raw'!U46-'Fig. 3 rac_Raw'!U$4)/('Fig. 3 rac_Raw'!U$11-'Fig. 3 rac_Raw'!U$4)</f>
        <v>40.994043550434533</v>
      </c>
      <c r="V46" s="17"/>
      <c r="W46" s="17">
        <f>100*('Fig. 3 rac_Raw'!W46-'Fig. 3 rac_Raw'!W$4)/('Fig. 3 rac_Raw'!W$11-'Fig. 3 rac_Raw'!W$4)</f>
        <v>35.841239286860073</v>
      </c>
      <c r="Y46" s="5">
        <f t="shared" si="12"/>
        <v>48.430491233450866</v>
      </c>
      <c r="Z46" s="5">
        <f t="shared" si="13"/>
        <v>5.1193938393182048</v>
      </c>
      <c r="AA46" s="5">
        <f t="shared" si="14"/>
        <v>8</v>
      </c>
    </row>
    <row r="47" spans="1:27" s="2" customFormat="1" ht="14.25" thickTop="1" thickBot="1" x14ac:dyDescent="0.25">
      <c r="A47" s="15">
        <v>1E-4</v>
      </c>
      <c r="B47" s="16">
        <f t="shared" si="15"/>
        <v>-4</v>
      </c>
      <c r="C47" s="17">
        <f>100*('Fig. 3 rac_Raw'!C47-'Fig. 3 rac_Raw'!C$4)/('Fig. 3 rac_Raw'!C$11-'Fig. 3 rac_Raw'!C$4)</f>
        <v>43.407523102954556</v>
      </c>
      <c r="D47" s="17">
        <f>100*('Fig. 3 rac_Raw'!D47-'Fig. 3 rac_Raw'!D$4)/('Fig. 3 rac_Raw'!D$11-'Fig. 3 rac_Raw'!D$4)</f>
        <v>48.004535147392289</v>
      </c>
      <c r="E47" s="17"/>
      <c r="F47" s="17"/>
      <c r="G47" s="17"/>
      <c r="H47" s="17"/>
      <c r="I47" s="17">
        <f>100*('Fig. 3 rac_Raw'!I47-'Fig. 3 rac_Raw'!I$4)/('Fig. 3 rac_Raw'!I$11-'Fig. 3 rac_Raw'!I$4)</f>
        <v>52.123711340206185</v>
      </c>
      <c r="J47" s="17">
        <f>100*('Fig. 3 rac_Raw'!J47-'Fig. 3 rac_Raw'!J$4)/('Fig. 3 rac_Raw'!J$11-'Fig. 3 rac_Raw'!J$4)</f>
        <v>64.197788441477158</v>
      </c>
      <c r="K47" s="17">
        <f>100*('Fig. 3 rac_Raw'!K47-'Fig. 3 rac_Raw'!K$4)/('Fig. 3 rac_Raw'!K$11-'Fig. 3 rac_Raw'!K$4)</f>
        <v>83.906735751295329</v>
      </c>
      <c r="L47" s="17"/>
      <c r="M47" s="17"/>
      <c r="N47" s="17">
        <f>100*('Fig. 3 rac_Raw'!N47-'Fig. 3 rac_Raw'!N$4)/('Fig. 3 rac_Raw'!N$11-'Fig. 3 rac_Raw'!N$4)</f>
        <v>103.28780981284777</v>
      </c>
      <c r="O47" s="17"/>
      <c r="P47" s="17"/>
      <c r="Q47" s="17"/>
      <c r="R47" s="17"/>
      <c r="S47" s="17"/>
      <c r="T47" s="17"/>
      <c r="U47" s="17">
        <f>100*('Fig. 3 rac_Raw'!U47-'Fig. 3 rac_Raw'!U$4)/('Fig. 3 rac_Raw'!U$11-'Fig. 3 rac_Raw'!U$4)</f>
        <v>65.554145103017291</v>
      </c>
      <c r="V47" s="17"/>
      <c r="W47" s="17">
        <f>100*('Fig. 3 rac_Raw'!W47-'Fig. 3 rac_Raw'!W$4)/('Fig. 3 rac_Raw'!W$11-'Fig. 3 rac_Raw'!W$4)</f>
        <v>46.026857326183595</v>
      </c>
      <c r="Y47" s="5">
        <f t="shared" si="12"/>
        <v>63.313638253171767</v>
      </c>
      <c r="Z47" s="5">
        <f t="shared" si="13"/>
        <v>7.4191847915214364</v>
      </c>
      <c r="AA47" s="5">
        <f t="shared" si="14"/>
        <v>8</v>
      </c>
    </row>
    <row r="48" spans="1:27" ht="13.5" thickTop="1" x14ac:dyDescent="0.2"/>
    <row r="49" spans="1:27" s="2" customFormat="1" ht="13.5" thickBot="1" x14ac:dyDescent="0.25">
      <c r="A49" s="1" t="s">
        <v>15</v>
      </c>
    </row>
    <row r="50" spans="1:27" s="2" customFormat="1" ht="14.25" thickTop="1" thickBot="1" x14ac:dyDescent="0.25">
      <c r="A50" s="3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f>'Fig. 3 rac_Raw'!N50</f>
        <v>20160719</v>
      </c>
      <c r="O50" s="7"/>
      <c r="P50" s="7"/>
      <c r="Q50" s="7"/>
      <c r="R50" s="7">
        <f>'Fig. 3 rac_Raw'!R50</f>
        <v>20170224</v>
      </c>
      <c r="S50" s="7">
        <f>'Fig. 3 rac_Raw'!S50</f>
        <v>20170225</v>
      </c>
      <c r="T50" s="7">
        <f>'Fig. 3 rac_Raw'!T50</f>
        <v>20170226</v>
      </c>
      <c r="U50" s="7"/>
      <c r="V50" s="7">
        <f>'Fig. 3 rac_Raw'!V50</f>
        <v>20170915</v>
      </c>
      <c r="W50" s="7"/>
      <c r="Y50" s="9" t="s">
        <v>4</v>
      </c>
      <c r="Z50" s="9" t="s">
        <v>5</v>
      </c>
      <c r="AA50" s="9" t="s">
        <v>6</v>
      </c>
    </row>
    <row r="51" spans="1:27" s="2" customFormat="1" ht="14.25" thickTop="1" thickBot="1" x14ac:dyDescent="0.25">
      <c r="A51" s="10" t="s">
        <v>16</v>
      </c>
      <c r="B51" s="11" t="s">
        <v>8</v>
      </c>
      <c r="C51" s="12"/>
      <c r="D51" s="13"/>
      <c r="E51" s="14"/>
      <c r="F51" s="14"/>
      <c r="G51" s="13"/>
      <c r="H51" s="14"/>
      <c r="I51" s="14"/>
      <c r="J51" s="14"/>
      <c r="K51" s="14"/>
      <c r="L51" s="12"/>
      <c r="M51" s="13"/>
      <c r="N51" s="14"/>
      <c r="O51" s="13"/>
      <c r="P51" s="14"/>
      <c r="Q51" s="14"/>
      <c r="R51" s="14"/>
      <c r="S51" s="14"/>
      <c r="T51" s="14"/>
      <c r="U51" s="14"/>
      <c r="V51" s="13"/>
      <c r="W51" s="14"/>
    </row>
    <row r="52" spans="1:27" s="2" customFormat="1" ht="14.25" thickTop="1" thickBot="1" x14ac:dyDescent="0.25">
      <c r="A52" s="15" t="s">
        <v>25</v>
      </c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>
        <f>100*('Fig. 3 rac_Raw'!N52-'Fig. 3 rac_Raw'!N$4)/('Fig. 3 rac_Raw'!N$11-'Fig. 3 rac_Raw'!N$4)</f>
        <v>4.8915469070784621</v>
      </c>
      <c r="O52" s="17"/>
      <c r="P52" s="17"/>
      <c r="Q52" s="17"/>
      <c r="R52" s="17">
        <f>100*('Fig. 3 rac_Raw'!R52-'Fig. 3 rac_Raw'!R$4)/('Fig. 3 rac_Raw'!R$11-'Fig. 3 rac_Raw'!R$4)</f>
        <v>0.66051288825773202</v>
      </c>
      <c r="S52" s="17">
        <f>100*('Fig. 3 rac_Raw'!S52-'Fig. 3 rac_Raw'!S$4)/('Fig. 3 rac_Raw'!S$11-'Fig. 3 rac_Raw'!S$4)</f>
        <v>1.6053249804228664</v>
      </c>
      <c r="T52" s="17">
        <f>100*('Fig. 3 rac_Raw'!T52-'Fig. 3 rac_Raw'!T$4)/('Fig. 3 rac_Raw'!T$11-'Fig. 3 rac_Raw'!T$4)</f>
        <v>-0.35987404408457069</v>
      </c>
      <c r="U52" s="17"/>
      <c r="V52" s="17">
        <f>100*('Fig. 3 rac_Raw'!V52-'Fig. 3 rac_Raw'!V$4)/('Fig. 3 rac_Raw'!V$11-'Fig. 3 rac_Raw'!V$4)</f>
        <v>-0.55574878084992596</v>
      </c>
      <c r="W52" s="17"/>
      <c r="Y52" s="5">
        <f t="shared" ref="Y52:Y59" si="16">AVERAGE(C52:W52)</f>
        <v>1.248352390164913</v>
      </c>
      <c r="Z52" s="5">
        <f t="shared" ref="Z52:Z59" si="17">STDEVA(C52:W52)/SQRT(COUNT(C52:W52))</f>
        <v>0.98962175343266445</v>
      </c>
      <c r="AA52" s="5">
        <f t="shared" ref="AA52:AA59" si="18">COUNT(C52:W52)</f>
        <v>5</v>
      </c>
    </row>
    <row r="53" spans="1:27" s="2" customFormat="1" ht="14.25" thickTop="1" thickBot="1" x14ac:dyDescent="0.25">
      <c r="A53" s="15">
        <v>9.9999999999999995E-8</v>
      </c>
      <c r="B53" s="16">
        <f t="shared" ref="B53:B59" si="19">LOG(A53)</f>
        <v>-7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>
        <f>100*('Fig. 3 rac_Raw'!N53-'Fig. 3 rac_Raw'!N$4)/('Fig. 3 rac_Raw'!N$11-'Fig. 3 rac_Raw'!N$4)</f>
        <v>5.2753726680353479</v>
      </c>
      <c r="O53" s="17"/>
      <c r="P53" s="17"/>
      <c r="Q53" s="17"/>
      <c r="R53" s="17">
        <f>100*('Fig. 3 rac_Raw'!R53-'Fig. 3 rac_Raw'!R$4)/('Fig. 3 rac_Raw'!R$11-'Fig. 3 rac_Raw'!R$4)</f>
        <v>0.81903598143958778</v>
      </c>
      <c r="S53" s="17">
        <f>100*('Fig. 3 rac_Raw'!S53-'Fig. 3 rac_Raw'!S$4)/('Fig. 3 rac_Raw'!S$11-'Fig. 3 rac_Raw'!S$4)</f>
        <v>1.1224223440355012</v>
      </c>
      <c r="T53" s="17">
        <f>100*('Fig. 3 rac_Raw'!T53-'Fig. 3 rac_Raw'!T$4)/('Fig. 3 rac_Raw'!T$11-'Fig. 3 rac_Raw'!T$4)</f>
        <v>-8.9968511021142672E-2</v>
      </c>
      <c r="U53" s="17"/>
      <c r="V53" s="17">
        <f>100*('Fig. 3 rac_Raw'!V53-'Fig. 3 rac_Raw'!V$4)/('Fig. 3 rac_Raw'!V$11-'Fig. 3 rac_Raw'!V$4)</f>
        <v>-0.42843473052250258</v>
      </c>
      <c r="W53" s="17"/>
      <c r="Y53" s="5">
        <f t="shared" si="16"/>
        <v>1.3396855503933582</v>
      </c>
      <c r="Z53" s="5">
        <f t="shared" si="17"/>
        <v>1.0241599588337438</v>
      </c>
      <c r="AA53" s="5">
        <f t="shared" si="18"/>
        <v>5</v>
      </c>
    </row>
    <row r="54" spans="1:27" s="2" customFormat="1" ht="14.25" thickTop="1" thickBot="1" x14ac:dyDescent="0.25">
      <c r="A54" s="15">
        <v>2.9999999999999999E-7</v>
      </c>
      <c r="B54" s="16">
        <f t="shared" si="19"/>
        <v>-6.5228787452803374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>
        <f>100*('Fig. 3 rac_Raw'!N54-'Fig. 3 rac_Raw'!N$4)/('Fig. 3 rac_Raw'!N$11-'Fig. 3 rac_Raw'!N$4)</f>
        <v>5.6234937070427584</v>
      </c>
      <c r="O54" s="17"/>
      <c r="P54" s="17"/>
      <c r="Q54" s="17"/>
      <c r="R54" s="17">
        <f>100*('Fig. 3 rac_Raw'!R54-'Fig. 3 rac_Raw'!R$4)/('Fig. 3 rac_Raw'!R$11-'Fig. 3 rac_Raw'!R$4)</f>
        <v>1.6017437540250001</v>
      </c>
      <c r="S54" s="17">
        <f>100*('Fig. 3 rac_Raw'!S54-'Fig. 3 rac_Raw'!S$4)/('Fig. 3 rac_Raw'!S$11-'Fig. 3 rac_Raw'!S$4)</f>
        <v>0.90489863395109971</v>
      </c>
      <c r="T54" s="17">
        <f>100*('Fig. 3 rac_Raw'!T54-'Fig. 3 rac_Raw'!T$4)/('Fig. 3 rac_Raw'!T$11-'Fig. 3 rac_Raw'!T$4)</f>
        <v>0.24179037336932155</v>
      </c>
      <c r="U54" s="17"/>
      <c r="V54" s="17">
        <f>100*('Fig. 3 rac_Raw'!V54-'Fig. 3 rac_Raw'!V$4)/('Fig. 3 rac_Raw'!V$11-'Fig. 3 rac_Raw'!V$4)</f>
        <v>-0.3498810953891206</v>
      </c>
      <c r="W54" s="17"/>
      <c r="Y54" s="5">
        <f t="shared" si="16"/>
        <v>1.6044090745998116</v>
      </c>
      <c r="Z54" s="5">
        <f t="shared" si="17"/>
        <v>1.0563697988088219</v>
      </c>
      <c r="AA54" s="5">
        <f t="shared" si="18"/>
        <v>5</v>
      </c>
    </row>
    <row r="55" spans="1:27" s="2" customFormat="1" ht="14.25" thickTop="1" thickBot="1" x14ac:dyDescent="0.25">
      <c r="A55" s="15">
        <v>9.9999999999999995E-7</v>
      </c>
      <c r="B55" s="16">
        <f t="shared" si="19"/>
        <v>-6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>
        <f>100*('Fig. 3 rac_Raw'!N55-'Fig. 3 rac_Raw'!N$4)/('Fig. 3 rac_Raw'!N$11-'Fig. 3 rac_Raw'!N$4)</f>
        <v>6.9445684191734385</v>
      </c>
      <c r="O55" s="17"/>
      <c r="P55" s="17"/>
      <c r="Q55" s="17"/>
      <c r="R55" s="17">
        <f>100*('Fig. 3 rac_Raw'!R55-'Fig. 3 rac_Raw'!R$4)/('Fig. 3 rac_Raw'!R$11-'Fig. 3 rac_Raw'!R$4)</f>
        <v>2.7741541306824726</v>
      </c>
      <c r="S55" s="17">
        <f>100*('Fig. 3 rac_Raw'!S55-'Fig. 3 rac_Raw'!S$4)/('Fig. 3 rac_Raw'!S$11-'Fig. 3 rac_Raw'!S$4)</f>
        <v>1.1398242408422512</v>
      </c>
      <c r="T55" s="17">
        <f>100*('Fig. 3 rac_Raw'!T55-'Fig. 3 rac_Raw'!T$4)/('Fig. 3 rac_Raw'!T$11-'Fig. 3 rac_Raw'!T$4)</f>
        <v>1.5369620632778531</v>
      </c>
      <c r="U55" s="17"/>
      <c r="V55" s="17">
        <f>100*('Fig. 3 rac_Raw'!V55-'Fig. 3 rac_Raw'!V$4)/('Fig. 3 rac_Raw'!V$11-'Fig. 3 rac_Raw'!V$4)</f>
        <v>-0.32747315045195374</v>
      </c>
      <c r="W55" s="17"/>
      <c r="Y55" s="5">
        <f t="shared" si="16"/>
        <v>2.4136071407048125</v>
      </c>
      <c r="Z55" s="5">
        <f t="shared" si="17"/>
        <v>1.2362069986311202</v>
      </c>
      <c r="AA55" s="5">
        <f t="shared" si="18"/>
        <v>5</v>
      </c>
    </row>
    <row r="56" spans="1:27" s="2" customFormat="1" ht="14.25" thickTop="1" thickBot="1" x14ac:dyDescent="0.25">
      <c r="A56" s="15">
        <v>3.0000000000000001E-6</v>
      </c>
      <c r="B56" s="16">
        <f t="shared" si="19"/>
        <v>-5.5228787452803374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>
        <f>100*('Fig. 3 rac_Raw'!N56-'Fig. 3 rac_Raw'!N$4)/('Fig. 3 rac_Raw'!N$11-'Fig. 3 rac_Raw'!N$4)</f>
        <v>8.6048379898241567</v>
      </c>
      <c r="O56" s="17"/>
      <c r="P56" s="17"/>
      <c r="Q56" s="17"/>
      <c r="R56" s="17">
        <f>100*('Fig. 3 rac_Raw'!R56-'Fig. 3 rac_Raw'!R$4)/('Fig. 3 rac_Raw'!R$11-'Fig. 3 rac_Raw'!R$4)</f>
        <v>11.664657606631547</v>
      </c>
      <c r="S56" s="17">
        <f>100*('Fig. 3 rac_Raw'!S56-'Fig. 3 rac_Raw'!S$4)/('Fig. 3 rac_Raw'!S$11-'Fig. 3 rac_Raw'!S$4)</f>
        <v>8.3311580962324925</v>
      </c>
      <c r="T56" s="17">
        <f>100*('Fig. 3 rac_Raw'!T56-'Fig. 3 rac_Raw'!T$4)/('Fig. 3 rac_Raw'!T$11-'Fig. 3 rac_Raw'!T$4)</f>
        <v>17.097765781976303</v>
      </c>
      <c r="U56" s="17"/>
      <c r="V56" s="17">
        <f>100*('Fig. 3 rac_Raw'!V56-'Fig. 3 rac_Raw'!V$4)/('Fig. 3 rac_Raw'!V$11-'Fig. 3 rac_Raw'!V$4)</f>
        <v>4.8512907729940276</v>
      </c>
      <c r="W56" s="17"/>
      <c r="Y56" s="5">
        <f t="shared" si="16"/>
        <v>10.109942049531707</v>
      </c>
      <c r="Z56" s="5">
        <f t="shared" si="17"/>
        <v>2.0534074706508991</v>
      </c>
      <c r="AA56" s="5">
        <f t="shared" si="18"/>
        <v>5</v>
      </c>
    </row>
    <row r="57" spans="1:27" s="2" customFormat="1" ht="14.25" thickTop="1" thickBot="1" x14ac:dyDescent="0.25">
      <c r="A57" s="15">
        <v>1.0000000000000001E-5</v>
      </c>
      <c r="B57" s="16">
        <f t="shared" si="19"/>
        <v>-5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>
        <f>100*('Fig. 3 rac_Raw'!N57-'Fig. 3 rac_Raw'!N$4)/('Fig. 3 rac_Raw'!N$11-'Fig. 3 rac_Raw'!N$4)</f>
        <v>44.845130768544138</v>
      </c>
      <c r="O57" s="17"/>
      <c r="P57" s="17"/>
      <c r="Q57" s="17"/>
      <c r="R57" s="17">
        <f>100*('Fig. 3 rac_Raw'!R57-'Fig. 3 rac_Raw'!R$4)/('Fig. 3 rac_Raw'!R$11-'Fig. 3 rac_Raw'!R$4)</f>
        <v>30.512392873065931</v>
      </c>
      <c r="S57" s="17">
        <f>100*('Fig. 3 rac_Raw'!S57-'Fig. 3 rac_Raw'!S$4)/('Fig. 3 rac_Raw'!S$11-'Fig. 3 rac_Raw'!S$4)</f>
        <v>38.588706168972422</v>
      </c>
      <c r="T57" s="17">
        <f>100*('Fig. 3 rac_Raw'!T57-'Fig. 3 rac_Raw'!T$4)/('Fig. 3 rac_Raw'!T$11-'Fig. 3 rac_Raw'!T$4)</f>
        <v>35.410106462738028</v>
      </c>
      <c r="U57" s="17"/>
      <c r="V57" s="17">
        <f>100*('Fig. 3 rac_Raw'!V57-'Fig. 3 rac_Raw'!V$4)/('Fig. 3 rac_Raw'!V$11-'Fig. 3 rac_Raw'!V$4)</f>
        <v>25.812310373426559</v>
      </c>
      <c r="W57" s="17"/>
      <c r="Y57" s="5">
        <f t="shared" si="16"/>
        <v>35.033729329349413</v>
      </c>
      <c r="Z57" s="5">
        <f t="shared" si="17"/>
        <v>3.2750585429072649</v>
      </c>
      <c r="AA57" s="5">
        <f t="shared" si="18"/>
        <v>5</v>
      </c>
    </row>
    <row r="58" spans="1:27" s="2" customFormat="1" ht="14.25" thickTop="1" thickBot="1" x14ac:dyDescent="0.25">
      <c r="A58" s="15">
        <v>3.0000000000000001E-5</v>
      </c>
      <c r="B58" s="16">
        <f t="shared" si="19"/>
        <v>-4.5228787452803374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>
        <f>100*('Fig. 3 rac_Raw'!N58-'Fig. 3 rac_Raw'!N$4)/('Fig. 3 rac_Raw'!N$11-'Fig. 3 rac_Raw'!N$4)</f>
        <v>80.115445267636645</v>
      </c>
      <c r="O58" s="17"/>
      <c r="P58" s="17"/>
      <c r="Q58" s="17"/>
      <c r="R58" s="17">
        <f>100*('Fig. 3 rac_Raw'!R58-'Fig. 3 rac_Raw'!R$4)/('Fig. 3 rac_Raw'!R$11-'Fig. 3 rac_Raw'!R$4)</f>
        <v>58.812067570468479</v>
      </c>
      <c r="S58" s="17">
        <f>100*('Fig. 3 rac_Raw'!S58-'Fig. 3 rac_Raw'!S$4)/('Fig. 3 rac_Raw'!S$11-'Fig. 3 rac_Raw'!S$4)</f>
        <v>89.872096058470376</v>
      </c>
      <c r="T58" s="17">
        <f>100*('Fig. 3 rac_Raw'!T58-'Fig. 3 rac_Raw'!T$4)/('Fig. 3 rac_Raw'!T$11-'Fig. 3 rac_Raw'!T$4)</f>
        <v>73.099415204678351</v>
      </c>
      <c r="U58" s="17"/>
      <c r="V58" s="17">
        <f>100*('Fig. 3 rac_Raw'!V58-'Fig. 3 rac_Raw'!V$4)/('Fig. 3 rac_Raw'!V$11-'Fig. 3 rac_Raw'!V$4)</f>
        <v>69.653449235194699</v>
      </c>
      <c r="W58" s="17"/>
      <c r="Y58" s="5">
        <f t="shared" si="16"/>
        <v>74.310494667289703</v>
      </c>
      <c r="Z58" s="5">
        <f t="shared" si="17"/>
        <v>5.1923834480289512</v>
      </c>
      <c r="AA58" s="5">
        <f t="shared" si="18"/>
        <v>5</v>
      </c>
    </row>
    <row r="59" spans="1:27" s="2" customFormat="1" ht="14.25" thickTop="1" thickBot="1" x14ac:dyDescent="0.25">
      <c r="A59" s="15">
        <v>1E-4</v>
      </c>
      <c r="B59" s="16">
        <f t="shared" si="19"/>
        <v>-4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>
        <f>100*('Fig. 3 rac_Raw'!N59-'Fig. 3 rac_Raw'!N$4)/('Fig. 3 rac_Raw'!N$11-'Fig. 3 rac_Raw'!N$4)</f>
        <v>96.804427385521734</v>
      </c>
      <c r="O59" s="17"/>
      <c r="P59" s="17"/>
      <c r="Q59" s="17"/>
      <c r="R59" s="17">
        <f>100*('Fig. 3 rac_Raw'!R59-'Fig. 3 rac_Raw'!R$4)/('Fig. 3 rac_Raw'!R$11-'Fig. 3 rac_Raw'!R$4)</f>
        <v>98.938225532125699</v>
      </c>
      <c r="S59" s="17">
        <f>100*('Fig. 3 rac_Raw'!S59-'Fig. 3 rac_Raw'!S$4)/('Fig. 3 rac_Raw'!S$11-'Fig. 3 rac_Raw'!S$4)</f>
        <v>115.54424432263117</v>
      </c>
      <c r="T59" s="17">
        <f>100*('Fig. 3 rac_Raw'!T59-'Fig. 3 rac_Raw'!T$4)/('Fig. 3 rac_Raw'!T$11-'Fig. 3 rac_Raw'!T$4)</f>
        <v>102.81151596941068</v>
      </c>
      <c r="U59" s="17"/>
      <c r="V59" s="17">
        <f>100*('Fig. 3 rac_Raw'!V59-'Fig. 3 rac_Raw'!V$4)/('Fig. 3 rac_Raw'!V$11-'Fig. 3 rac_Raw'!V$4)</f>
        <v>92.349847248905519</v>
      </c>
      <c r="W59" s="17"/>
      <c r="Y59" s="5">
        <f t="shared" si="16"/>
        <v>101.28965209171896</v>
      </c>
      <c r="Z59" s="5">
        <f t="shared" si="17"/>
        <v>3.9438307994235688</v>
      </c>
      <c r="AA59" s="5">
        <f t="shared" si="18"/>
        <v>5</v>
      </c>
    </row>
    <row r="60" spans="1:27" ht="13.5" thickTop="1" x14ac:dyDescent="0.2"/>
    <row r="61" spans="1:27" s="2" customFormat="1" ht="13.5" thickBot="1" x14ac:dyDescent="0.25">
      <c r="A61" s="1" t="s">
        <v>11</v>
      </c>
    </row>
    <row r="62" spans="1:27" s="2" customFormat="1" ht="14.25" thickTop="1" thickBot="1" x14ac:dyDescent="0.25">
      <c r="A62" s="3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>
        <f>'Fig. 3 rac_Raw'!O62</f>
        <v>20160721</v>
      </c>
      <c r="P62" s="7"/>
      <c r="Q62" s="7"/>
      <c r="R62" s="7"/>
      <c r="S62" s="7"/>
      <c r="T62" s="7"/>
      <c r="U62" s="7">
        <f>'Fig. 3 rac_Raw'!U62</f>
        <v>20170722</v>
      </c>
      <c r="V62" s="7">
        <f>'Fig. 3 rac_Raw'!V62</f>
        <v>20170915</v>
      </c>
      <c r="W62" s="7">
        <f>'Fig. 3 rac_Raw'!W62</f>
        <v>20170922</v>
      </c>
      <c r="Y62" s="9" t="s">
        <v>4</v>
      </c>
      <c r="Z62" s="9" t="s">
        <v>5</v>
      </c>
      <c r="AA62" s="9" t="s">
        <v>2</v>
      </c>
    </row>
    <row r="63" spans="1:27" s="2" customFormat="1" ht="14.25" thickTop="1" thickBot="1" x14ac:dyDescent="0.25">
      <c r="A63" s="10" t="s">
        <v>7</v>
      </c>
      <c r="B63" s="11" t="s">
        <v>12</v>
      </c>
      <c r="C63" s="12"/>
      <c r="D63" s="13"/>
      <c r="E63" s="14"/>
      <c r="F63" s="14"/>
      <c r="G63" s="13"/>
      <c r="H63" s="14"/>
      <c r="I63" s="14"/>
      <c r="J63" s="14"/>
      <c r="K63" s="14"/>
      <c r="L63" s="12"/>
      <c r="M63" s="13"/>
      <c r="N63" s="14"/>
      <c r="O63" s="13"/>
      <c r="P63" s="14"/>
      <c r="Q63" s="14"/>
      <c r="R63" s="14"/>
      <c r="S63" s="14"/>
      <c r="T63" s="14"/>
      <c r="U63" s="14"/>
      <c r="V63" s="13"/>
      <c r="W63" s="14"/>
    </row>
    <row r="64" spans="1:27" s="2" customFormat="1" ht="14.25" thickTop="1" thickBot="1" x14ac:dyDescent="0.25">
      <c r="A64" s="15" t="s">
        <v>25</v>
      </c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>
        <f>100*('Fig. 3 rac_Raw'!O64-'Fig. 3 rac_Raw'!O$4)/('Fig. 3 rac_Raw'!O$11-'Fig. 3 rac_Raw'!O$4)</f>
        <v>-0.73871409028727208</v>
      </c>
      <c r="P64" s="17"/>
      <c r="Q64" s="17"/>
      <c r="R64" s="17"/>
      <c r="S64" s="17"/>
      <c r="T64" s="17"/>
      <c r="U64" s="17">
        <f>100*('Fig. 3 rac_Raw'!U64-'Fig. 3 rac_Raw'!U$4)/('Fig. 3 rac_Raw'!U$11-'Fig. 3 rac_Raw'!U$4)</f>
        <v>0.79093838492334878</v>
      </c>
      <c r="V64" s="17">
        <f>100*('Fig. 3 rac_Raw'!V64-'Fig. 3 rac_Raw'!V$4)/('Fig. 3 rac_Raw'!V$11-'Fig. 3 rac_Raw'!V$4)</f>
        <v>-0.62929867798066186</v>
      </c>
      <c r="W64" s="17">
        <f>100*('Fig. 3 rac_Raw'!W64-'Fig. 3 rac_Raw'!W$4)/('Fig. 3 rac_Raw'!W$11-'Fig. 3 rac_Raw'!W$4)</f>
        <v>1.8891791557816588</v>
      </c>
      <c r="Y64" s="5">
        <f t="shared" ref="Y64:Y71" si="20">AVERAGE(C64:W64)</f>
        <v>0.32802619310926839</v>
      </c>
      <c r="Z64" s="5">
        <f t="shared" ref="Z64:Z71" si="21">STDEVA(C64:W64)/SQRT(COUNT(C64:W64))</f>
        <v>0.62622493371120136</v>
      </c>
      <c r="AA64" s="5">
        <f t="shared" ref="AA64:AA71" si="22">COUNT(C64:W64)</f>
        <v>4</v>
      </c>
    </row>
    <row r="65" spans="1:27" s="2" customFormat="1" ht="14.25" thickTop="1" thickBot="1" x14ac:dyDescent="0.25">
      <c r="A65" s="15">
        <v>9.9999999999999995E-8</v>
      </c>
      <c r="B65" s="16">
        <f t="shared" ref="B65:B71" si="23">LOG(A65)</f>
        <v>-7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>
        <f>100*('Fig. 3 rac_Raw'!O65-'Fig. 3 rac_Raw'!O$4)/('Fig. 3 rac_Raw'!O$11-'Fig. 3 rac_Raw'!O$4)</f>
        <v>8.2079343365256158E-2</v>
      </c>
      <c r="P65" s="17"/>
      <c r="Q65" s="17"/>
      <c r="R65" s="17"/>
      <c r="S65" s="17"/>
      <c r="T65" s="17"/>
      <c r="U65" s="17">
        <f>100*('Fig. 3 rac_Raw'!U65-'Fig. 3 rac_Raw'!U$4)/('Fig. 3 rac_Raw'!U$11-'Fig. 3 rac_Raw'!U$4)</f>
        <v>1.8396640953031935</v>
      </c>
      <c r="V65" s="17">
        <f>100*('Fig. 3 rac_Raw'!V65-'Fig. 3 rac_Raw'!V$4)/('Fig. 3 rac_Raw'!V$11-'Fig. 3 rac_Raw'!V$4)</f>
        <v>-0.66675571964870317</v>
      </c>
      <c r="W65" s="17">
        <f>100*('Fig. 3 rac_Raw'!W65-'Fig. 3 rac_Raw'!W$4)/('Fig. 3 rac_Raw'!W$11-'Fig. 3 rac_Raw'!W$4)</f>
        <v>1.284201842430909</v>
      </c>
      <c r="Y65" s="5">
        <f t="shared" si="20"/>
        <v>0.63479739036266392</v>
      </c>
      <c r="Z65" s="5">
        <f t="shared" si="21"/>
        <v>0.56810853252241011</v>
      </c>
      <c r="AA65" s="5">
        <f t="shared" si="22"/>
        <v>4</v>
      </c>
    </row>
    <row r="66" spans="1:27" s="2" customFormat="1" ht="14.25" thickTop="1" thickBot="1" x14ac:dyDescent="0.25">
      <c r="A66" s="15">
        <v>2.9999999999999999E-7</v>
      </c>
      <c r="B66" s="16">
        <f t="shared" si="23"/>
        <v>-6.5228787452803374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>
        <f>100*('Fig. 3 rac_Raw'!O66-'Fig. 3 rac_Raw'!O$4)/('Fig. 3 rac_Raw'!O$11-'Fig. 3 rac_Raw'!O$4)</f>
        <v>0.24623803009576242</v>
      </c>
      <c r="P66" s="17"/>
      <c r="Q66" s="17"/>
      <c r="R66" s="17"/>
      <c r="S66" s="17"/>
      <c r="T66" s="17"/>
      <c r="U66" s="17">
        <f>100*('Fig. 3 rac_Raw'!U66-'Fig. 3 rac_Raw'!U$4)/('Fig. 3 rac_Raw'!U$11-'Fig. 3 rac_Raw'!U$4)</f>
        <v>2.4138267747290301</v>
      </c>
      <c r="V66" s="17">
        <f>100*('Fig. 3 rac_Raw'!V66-'Fig. 3 rac_Raw'!V$4)/('Fig. 3 rac_Raw'!V$11-'Fig. 3 rac_Raw'!V$4)</f>
        <v>0.19569004660546888</v>
      </c>
      <c r="W66" s="17">
        <f>100*('Fig. 3 rac_Raw'!W66-'Fig. 3 rac_Raw'!W$4)/('Fig. 3 rac_Raw'!W$11-'Fig. 3 rac_Raw'!W$4)</f>
        <v>2.5381548191942787</v>
      </c>
      <c r="Y66" s="5">
        <f t="shared" si="20"/>
        <v>1.3484774176561349</v>
      </c>
      <c r="Z66" s="5">
        <f t="shared" si="21"/>
        <v>0.65154636332149285</v>
      </c>
      <c r="AA66" s="5">
        <f t="shared" si="22"/>
        <v>4</v>
      </c>
    </row>
    <row r="67" spans="1:27" s="2" customFormat="1" ht="14.25" thickTop="1" thickBot="1" x14ac:dyDescent="0.25">
      <c r="A67" s="15">
        <v>9.9999999999999995E-7</v>
      </c>
      <c r="B67" s="16">
        <f t="shared" si="23"/>
        <v>-6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>
        <f>100*('Fig. 3 rac_Raw'!O67-'Fig. 3 rac_Raw'!O$4)/('Fig. 3 rac_Raw'!O$11-'Fig. 3 rac_Raw'!O$4)</f>
        <v>0.43775649794801968</v>
      </c>
      <c r="P67" s="17"/>
      <c r="Q67" s="17"/>
      <c r="R67" s="17"/>
      <c r="S67" s="17"/>
      <c r="T67" s="17"/>
      <c r="U67" s="17">
        <f>100*('Fig. 3 rac_Raw'!U67-'Fig. 3 rac_Raw'!U$4)/('Fig. 3 rac_Raw'!U$11-'Fig. 3 rac_Raw'!U$4)</f>
        <v>2.9938482570061526</v>
      </c>
      <c r="V67" s="17">
        <f>100*('Fig. 3 rac_Raw'!V67-'Fig. 3 rac_Raw'!V$4)/('Fig. 3 rac_Raw'!V$11-'Fig. 3 rac_Raw'!V$4)</f>
        <v>-0.3848697678813261</v>
      </c>
      <c r="W67" s="17">
        <f>100*('Fig. 3 rac_Raw'!W67-'Fig. 3 rac_Raw'!W$4)/('Fig. 3 rac_Raw'!W$11-'Fig. 3 rac_Raw'!W$4)</f>
        <v>1.3749484394335212</v>
      </c>
      <c r="Y67" s="5">
        <f t="shared" si="20"/>
        <v>1.1054208566265917</v>
      </c>
      <c r="Z67" s="5">
        <f t="shared" si="21"/>
        <v>0.72488763530080547</v>
      </c>
      <c r="AA67" s="5">
        <f t="shared" si="22"/>
        <v>4</v>
      </c>
    </row>
    <row r="68" spans="1:27" s="2" customFormat="1" ht="14.25" thickTop="1" thickBot="1" x14ac:dyDescent="0.25">
      <c r="A68" s="15">
        <v>3.0000000000000001E-6</v>
      </c>
      <c r="B68" s="16">
        <f t="shared" si="23"/>
        <v>-5.5228787452803374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>
        <f>100*('Fig. 3 rac_Raw'!O68-'Fig. 3 rac_Raw'!O$4)/('Fig. 3 rac_Raw'!O$11-'Fig. 3 rac_Raw'!O$4)</f>
        <v>0.76607387140903216</v>
      </c>
      <c r="P68" s="17"/>
      <c r="Q68" s="17"/>
      <c r="R68" s="17"/>
      <c r="S68" s="17"/>
      <c r="T68" s="17"/>
      <c r="U68" s="17">
        <f>100*('Fig. 3 rac_Raw'!U68-'Fig. 3 rac_Raw'!U$4)/('Fig. 3 rac_Raw'!U$11-'Fig. 3 rac_Raw'!U$4)</f>
        <v>1.4881359242261525</v>
      </c>
      <c r="V68" s="17">
        <f>100*('Fig. 3 rac_Raw'!V68-'Fig. 3 rac_Raw'!V$4)/('Fig. 3 rac_Raw'!V$11-'Fig. 3 rac_Raw'!V$4)</f>
        <v>1.8865547541809711</v>
      </c>
      <c r="W68" s="17">
        <f>100*('Fig. 3 rac_Raw'!W68-'Fig. 3 rac_Raw'!W$4)/('Fig. 3 rac_Raw'!W$11-'Fig. 3 rac_Raw'!W$4)</f>
        <v>1.8946789495393923</v>
      </c>
      <c r="Y68" s="5">
        <f t="shared" si="20"/>
        <v>1.508860874838887</v>
      </c>
      <c r="Z68" s="5">
        <f t="shared" si="21"/>
        <v>0.26515252046389592</v>
      </c>
      <c r="AA68" s="5">
        <f t="shared" si="22"/>
        <v>4</v>
      </c>
    </row>
    <row r="69" spans="1:27" s="2" customFormat="1" ht="14.25" thickTop="1" thickBot="1" x14ac:dyDescent="0.25">
      <c r="A69" s="15">
        <v>1.0000000000000001E-5</v>
      </c>
      <c r="B69" s="16">
        <f t="shared" si="23"/>
        <v>-5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f>100*('Fig. 3 rac_Raw'!O69-'Fig. 3 rac_Raw'!O$4)/('Fig. 3 rac_Raw'!O$11-'Fig. 3 rac_Raw'!O$4)</f>
        <v>1.1764705882352979</v>
      </c>
      <c r="P69" s="17"/>
      <c r="Q69" s="17"/>
      <c r="R69" s="17"/>
      <c r="S69" s="17"/>
      <c r="T69" s="17"/>
      <c r="U69" s="17">
        <f>100*('Fig. 3 rac_Raw'!U69-'Fig. 3 rac_Raw'!U$4)/('Fig. 3 rac_Raw'!U$11-'Fig. 3 rac_Raw'!U$4)</f>
        <v>2.2322038863392262</v>
      </c>
      <c r="V69" s="17">
        <f>100*('Fig. 3 rac_Raw'!V69-'Fig. 3 rac_Raw'!V$4)/('Fig. 3 rac_Raw'!V$11-'Fig. 3 rac_Raw'!V$4)</f>
        <v>3.0865169600957461</v>
      </c>
      <c r="W69" s="17">
        <f>100*('Fig. 3 rac_Raw'!W69-'Fig. 3 rac_Raw'!W$4)/('Fig. 3 rac_Raw'!W$11-'Fig. 3 rac_Raw'!W$4)</f>
        <v>2.1678353728401847</v>
      </c>
      <c r="Y69" s="5">
        <f t="shared" si="20"/>
        <v>2.1657567018776138</v>
      </c>
      <c r="Z69" s="5">
        <f t="shared" si="21"/>
        <v>0.3906091414866531</v>
      </c>
      <c r="AA69" s="5">
        <f t="shared" si="22"/>
        <v>4</v>
      </c>
    </row>
    <row r="70" spans="1:27" s="2" customFormat="1" ht="14.25" thickTop="1" thickBot="1" x14ac:dyDescent="0.25">
      <c r="A70" s="15">
        <v>3.0000000000000001E-5</v>
      </c>
      <c r="B70" s="16">
        <f t="shared" si="23"/>
        <v>-4.5228787452803374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>
        <f>100*('Fig. 3 rac_Raw'!O70-'Fig. 3 rac_Raw'!O$4)/('Fig. 3 rac_Raw'!O$11-'Fig. 3 rac_Raw'!O$4)</f>
        <v>1.6279069767441885</v>
      </c>
      <c r="P70" s="17"/>
      <c r="Q70" s="17"/>
      <c r="R70" s="17"/>
      <c r="S70" s="17"/>
      <c r="T70" s="17"/>
      <c r="U70" s="17">
        <f>100*('Fig. 3 rac_Raw'!U70-'Fig. 3 rac_Raw'!U$4)/('Fig. 3 rac_Raw'!U$11-'Fig. 3 rac_Raw'!U$4)</f>
        <v>1.7400644468313626</v>
      </c>
      <c r="V70" s="17">
        <f>100*('Fig. 3 rac_Raw'!V70-'Fig. 3 rac_Raw'!V$4)/('Fig. 3 rac_Raw'!V$11-'Fig. 3 rac_Raw'!V$4)</f>
        <v>0.66454599855122753</v>
      </c>
      <c r="W70" s="17">
        <f>100*('Fig. 3 rac_Raw'!W70-'Fig. 3 rac_Raw'!W$4)/('Fig. 3 rac_Raw'!W$11-'Fig. 3 rac_Raw'!W$4)</f>
        <v>2.1421696686374259</v>
      </c>
      <c r="Y70" s="5">
        <f t="shared" si="20"/>
        <v>1.5436717726910514</v>
      </c>
      <c r="Z70" s="5">
        <f t="shared" si="21"/>
        <v>0.31314633297483507</v>
      </c>
      <c r="AA70" s="5">
        <f t="shared" si="22"/>
        <v>4</v>
      </c>
    </row>
    <row r="71" spans="1:27" s="2" customFormat="1" ht="14.25" thickTop="1" thickBot="1" x14ac:dyDescent="0.25">
      <c r="A71" s="15">
        <v>1E-4</v>
      </c>
      <c r="B71" s="16">
        <f t="shared" si="23"/>
        <v>-4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>
        <f>100*('Fig. 3 rac_Raw'!O71-'Fig. 3 rac_Raw'!O$4)/('Fig. 3 rac_Raw'!O$11-'Fig. 3 rac_Raw'!O$4)</f>
        <v>1.4911080711354303</v>
      </c>
      <c r="P71" s="17"/>
      <c r="Q71" s="17"/>
      <c r="R71" s="17"/>
      <c r="S71" s="17"/>
      <c r="T71" s="17"/>
      <c r="U71" s="17">
        <f>100*('Fig. 3 rac_Raw'!U71-'Fig. 3 rac_Raw'!U$4)/('Fig. 3 rac_Raw'!U$11-'Fig. 3 rac_Raw'!U$4)</f>
        <v>1.7400644468313626</v>
      </c>
      <c r="V71" s="17">
        <f>100*('Fig. 3 rac_Raw'!V71-'Fig. 3 rac_Raw'!V$4)/('Fig. 3 rac_Raw'!V$11-'Fig. 3 rac_Raw'!V$4)</f>
        <v>0.11338225567698663</v>
      </c>
      <c r="W71" s="17">
        <f>100*('Fig. 3 rac_Raw'!W71-'Fig. 3 rac_Raw'!W$4)/('Fig. 3 rac_Raw'!W$11-'Fig. 3 rac_Raw'!W$4)</f>
        <v>2.1330033457078685</v>
      </c>
      <c r="Y71" s="5">
        <f t="shared" si="20"/>
        <v>1.3693895298379122</v>
      </c>
      <c r="Z71" s="5">
        <f t="shared" si="21"/>
        <v>0.43902122480167249</v>
      </c>
      <c r="AA71" s="5">
        <f t="shared" si="22"/>
        <v>4</v>
      </c>
    </row>
    <row r="72" spans="1:27" ht="13.5" thickTop="1" x14ac:dyDescent="0.2"/>
    <row r="73" spans="1:27" s="2" customFormat="1" ht="13.5" thickBot="1" x14ac:dyDescent="0.25">
      <c r="A73" s="1" t="s">
        <v>13</v>
      </c>
    </row>
    <row r="74" spans="1:27" s="2" customFormat="1" ht="14.25" thickTop="1" thickBot="1" x14ac:dyDescent="0.25">
      <c r="A74" s="3"/>
      <c r="B74" s="4"/>
      <c r="C74" s="7"/>
      <c r="D74" s="7"/>
      <c r="E74" s="7"/>
      <c r="F74" s="7"/>
      <c r="G74" s="7"/>
      <c r="H74" s="7"/>
      <c r="I74" s="7"/>
      <c r="J74" s="7"/>
      <c r="K74" s="7"/>
      <c r="L74" s="7">
        <f>'Fig. 3 rac_Raw'!L74</f>
        <v>20160619</v>
      </c>
      <c r="M74" s="7">
        <f>'Fig. 3 rac_Raw'!M74</f>
        <v>20160716</v>
      </c>
      <c r="N74" s="7"/>
      <c r="O74" s="7"/>
      <c r="P74" s="7">
        <f>'Fig. 3 rac_Raw'!P74</f>
        <v>20170115</v>
      </c>
      <c r="Q74" s="7">
        <f>'Fig. 3 rac_Raw'!Q74</f>
        <v>20170118</v>
      </c>
      <c r="R74" s="7"/>
      <c r="S74" s="7"/>
      <c r="T74" s="7"/>
      <c r="U74" s="7"/>
      <c r="V74" s="7"/>
      <c r="W74" s="7">
        <f>'Fig. 3 rac_Raw'!W74</f>
        <v>20170922</v>
      </c>
      <c r="Y74" s="9" t="s">
        <v>4</v>
      </c>
      <c r="Z74" s="9" t="s">
        <v>5</v>
      </c>
      <c r="AA74" s="9" t="s">
        <v>14</v>
      </c>
    </row>
    <row r="75" spans="1:27" s="2" customFormat="1" ht="14.25" thickTop="1" thickBot="1" x14ac:dyDescent="0.25">
      <c r="A75" s="10" t="s">
        <v>7</v>
      </c>
      <c r="B75" s="11" t="s">
        <v>8</v>
      </c>
      <c r="C75" s="12"/>
      <c r="D75" s="13"/>
      <c r="E75" s="14"/>
      <c r="F75" s="14"/>
      <c r="G75" s="13"/>
      <c r="H75" s="14"/>
      <c r="I75" s="14"/>
      <c r="J75" s="14"/>
      <c r="K75" s="14"/>
      <c r="L75" s="12"/>
      <c r="M75" s="13"/>
      <c r="N75" s="14"/>
      <c r="O75" s="13"/>
      <c r="P75" s="14"/>
      <c r="Q75" s="14"/>
      <c r="R75" s="14"/>
      <c r="S75" s="14"/>
      <c r="T75" s="14"/>
      <c r="U75" s="14"/>
      <c r="V75" s="13"/>
      <c r="W75" s="14"/>
    </row>
    <row r="76" spans="1:27" s="2" customFormat="1" ht="14.25" thickTop="1" thickBot="1" x14ac:dyDescent="0.25">
      <c r="A76" s="15" t="s">
        <v>25</v>
      </c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>
        <f>100*('Fig. 3 rac_Raw'!L76-'Fig. 3 rac_Raw'!L$4)/('Fig. 3 rac_Raw'!L$11-'Fig. 3 rac_Raw'!L$4)</f>
        <v>-0.11559580001926607</v>
      </c>
      <c r="M76" s="17">
        <f>100*('Fig. 3 rac_Raw'!M76-'Fig. 3 rac_Raw'!M$4)/('Fig. 3 rac_Raw'!M$11-'Fig. 3 rac_Raw'!M$4)</f>
        <v>1.2763806394540627</v>
      </c>
      <c r="N76" s="17"/>
      <c r="O76" s="17"/>
      <c r="P76" s="17">
        <f>100*('Fig. 3 rac_Raw'!P76-'Fig. 3 rac_Raw'!P$4)/('Fig. 3 rac_Raw'!P$11-'Fig. 3 rac_Raw'!P$4)</f>
        <v>-0.51558752997601831</v>
      </c>
      <c r="Q76" s="17">
        <f>100*('Fig. 3 rac_Raw'!Q76-'Fig. 3 rac_Raw'!Q$4)/('Fig. 3 rac_Raw'!Q$11-'Fig. 3 rac_Raw'!Q$4)</f>
        <v>0.75264442636289641</v>
      </c>
      <c r="R76" s="17"/>
      <c r="S76" s="17"/>
      <c r="T76" s="17"/>
      <c r="U76" s="17"/>
      <c r="V76" s="17"/>
      <c r="W76" s="17">
        <f>100*('Fig. 3 rac_Raw'!W76-'Fig. 3 rac_Raw'!W$4)/('Fig. 3 rac_Raw'!W$11-'Fig. 3 rac_Raw'!W$4)</f>
        <v>0.51606398093404882</v>
      </c>
      <c r="Y76" s="5">
        <f t="shared" ref="Y76:Y83" si="24">AVERAGE(C76:W76)</f>
        <v>0.38278114335114471</v>
      </c>
      <c r="Z76" s="5">
        <f t="shared" ref="Z76:Z83" si="25">STDEVA(C76:W76)/SQRT(COUNT(C76:W76))</f>
        <v>0.31690133111495533</v>
      </c>
      <c r="AA76" s="5">
        <f t="shared" ref="AA76:AA83" si="26">COUNT(C76:W76)</f>
        <v>5</v>
      </c>
    </row>
    <row r="77" spans="1:27" s="2" customFormat="1" ht="14.25" thickTop="1" thickBot="1" x14ac:dyDescent="0.25">
      <c r="A77" s="15">
        <v>9.9999999999999995E-8</v>
      </c>
      <c r="B77" s="16">
        <f t="shared" ref="B77:B83" si="27">LOG(A77)</f>
        <v>-7</v>
      </c>
      <c r="C77" s="17"/>
      <c r="D77" s="17"/>
      <c r="E77" s="17"/>
      <c r="F77" s="17"/>
      <c r="G77" s="17"/>
      <c r="H77" s="17"/>
      <c r="I77" s="17"/>
      <c r="J77" s="17"/>
      <c r="K77" s="17"/>
      <c r="L77" s="17">
        <f>100*('Fig. 3 rac_Raw'!L77-'Fig. 3 rac_Raw'!L$4)/('Fig. 3 rac_Raw'!L$11-'Fig. 3 rac_Raw'!L$4)</f>
        <v>0.73210673345535171</v>
      </c>
      <c r="M77" s="17">
        <f>100*('Fig. 3 rac_Raw'!M77-'Fig. 3 rac_Raw'!M$4)/('Fig. 3 rac_Raw'!M$11-'Fig. 3 rac_Raw'!M$4)</f>
        <v>1.3437802771810081</v>
      </c>
      <c r="N77" s="17"/>
      <c r="O77" s="17"/>
      <c r="P77" s="17">
        <f>100*('Fig. 3 rac_Raw'!P77-'Fig. 3 rac_Raw'!P$4)/('Fig. 3 rac_Raw'!P$11-'Fig. 3 rac_Raw'!P$4)</f>
        <v>-0.45563549160671368</v>
      </c>
      <c r="Q77" s="17">
        <f>100*('Fig. 3 rac_Raw'!Q77-'Fig. 3 rac_Raw'!Q$4)/('Fig. 3 rac_Raw'!Q$11-'Fig. 3 rac_Raw'!Q$4)</f>
        <v>0.42039598589639154</v>
      </c>
      <c r="R77" s="17"/>
      <c r="S77" s="17"/>
      <c r="T77" s="17"/>
      <c r="U77" s="17"/>
      <c r="V77" s="17"/>
      <c r="W77" s="17">
        <f>100*('Fig. 3 rac_Raw'!W77-'Fig. 3 rac_Raw'!W$4)/('Fig. 3 rac_Raw'!W$11-'Fig. 3 rac_Raw'!W$4)</f>
        <v>0.27498968788670447</v>
      </c>
      <c r="Y77" s="5">
        <f t="shared" si="24"/>
        <v>0.46312743856254857</v>
      </c>
      <c r="Z77" s="5">
        <f t="shared" si="25"/>
        <v>0.29404475810472414</v>
      </c>
      <c r="AA77" s="5">
        <f t="shared" si="26"/>
        <v>5</v>
      </c>
    </row>
    <row r="78" spans="1:27" s="2" customFormat="1" ht="14.25" thickTop="1" thickBot="1" x14ac:dyDescent="0.25">
      <c r="A78" s="15">
        <v>2.9999999999999999E-7</v>
      </c>
      <c r="B78" s="16">
        <f t="shared" si="27"/>
        <v>-6.5228787452803374</v>
      </c>
      <c r="C78" s="17"/>
      <c r="D78" s="17"/>
      <c r="E78" s="17"/>
      <c r="F78" s="17"/>
      <c r="G78" s="17"/>
      <c r="H78" s="17"/>
      <c r="I78" s="17"/>
      <c r="J78" s="17"/>
      <c r="K78" s="17"/>
      <c r="L78" s="17">
        <f>100*('Fig. 3 rac_Raw'!L78-'Fig. 3 rac_Raw'!L$4)/('Fig. 3 rac_Raw'!L$11-'Fig. 3 rac_Raw'!L$4)</f>
        <v>7.7063866679510706E-2</v>
      </c>
      <c r="M78" s="17">
        <f>100*('Fig. 3 rac_Raw'!M78-'Fig. 3 rac_Raw'!M$4)/('Fig. 3 rac_Raw'!M$11-'Fig. 3 rac_Raw'!M$4)</f>
        <v>2.2873752053582717</v>
      </c>
      <c r="N78" s="17"/>
      <c r="O78" s="17"/>
      <c r="P78" s="17">
        <f>100*('Fig. 3 rac_Raw'!P78-'Fig. 3 rac_Raw'!P$4)/('Fig. 3 rac_Raw'!P$11-'Fig. 3 rac_Raw'!P$4)</f>
        <v>-0.63549160671462757</v>
      </c>
      <c r="Q78" s="17">
        <f>100*('Fig. 3 rac_Raw'!Q78-'Fig. 3 rac_Raw'!Q$4)/('Fig. 3 rac_Raw'!Q$11-'Fig. 3 rac_Raw'!Q$4)</f>
        <v>1.0170870626525623</v>
      </c>
      <c r="R78" s="17"/>
      <c r="S78" s="17"/>
      <c r="T78" s="17"/>
      <c r="U78" s="17"/>
      <c r="V78" s="17"/>
      <c r="W78" s="17">
        <f>100*('Fig. 3 rac_Raw'!W78-'Fig. 3 rac_Raw'!W$4)/('Fig. 3 rac_Raw'!W$11-'Fig. 3 rac_Raw'!W$4)</f>
        <v>0.29607223062468524</v>
      </c>
      <c r="Y78" s="5">
        <f t="shared" si="24"/>
        <v>0.60842135172008049</v>
      </c>
      <c r="Z78" s="5">
        <f t="shared" si="25"/>
        <v>0.49563675733635698</v>
      </c>
      <c r="AA78" s="5">
        <f t="shared" si="26"/>
        <v>5</v>
      </c>
    </row>
    <row r="79" spans="1:27" s="2" customFormat="1" ht="14.25" thickTop="1" thickBot="1" x14ac:dyDescent="0.25">
      <c r="A79" s="15">
        <v>9.9999999999999995E-7</v>
      </c>
      <c r="B79" s="16">
        <f t="shared" si="27"/>
        <v>-6</v>
      </c>
      <c r="C79" s="17"/>
      <c r="D79" s="17"/>
      <c r="E79" s="17"/>
      <c r="F79" s="17"/>
      <c r="G79" s="17"/>
      <c r="H79" s="17"/>
      <c r="I79" s="17"/>
      <c r="J79" s="17"/>
      <c r="K79" s="17"/>
      <c r="L79" s="17">
        <f>100*('Fig. 3 rac_Raw'!L79-'Fig. 3 rac_Raw'!L$4)/('Fig. 3 rac_Raw'!L$11-'Fig. 3 rac_Raw'!L$4)</f>
        <v>1.6761391002793558</v>
      </c>
      <c r="M79" s="17">
        <f>100*('Fig. 3 rac_Raw'!M79-'Fig. 3 rac_Raw'!M$4)/('Fig. 3 rac_Raw'!M$11-'Fig. 3 rac_Raw'!M$4)</f>
        <v>1.6555036016681381</v>
      </c>
      <c r="N79" s="17"/>
      <c r="O79" s="17"/>
      <c r="P79" s="17">
        <f>100*('Fig. 3 rac_Raw'!P79-'Fig. 3 rac_Raw'!P$4)/('Fig. 3 rac_Raw'!P$11-'Fig. 3 rac_Raw'!P$4)</f>
        <v>-0.69544364508393208</v>
      </c>
      <c r="Q79" s="17">
        <f>100*('Fig. 3 rac_Raw'!Q79-'Fig. 3 rac_Raw'!Q$4)/('Fig. 3 rac_Raw'!Q$11-'Fig. 3 rac_Raw'!Q$4)</f>
        <v>1.4239218877135877</v>
      </c>
      <c r="R79" s="17"/>
      <c r="S79" s="17"/>
      <c r="T79" s="17"/>
      <c r="U79" s="17"/>
      <c r="V79" s="17"/>
      <c r="W79" s="17">
        <f>100*('Fig. 3 rac_Raw'!W79-'Fig. 3 rac_Raw'!W$4)/('Fig. 3 rac_Raw'!W$11-'Fig. 3 rac_Raw'!W$4)</f>
        <v>2.3484119345524554</v>
      </c>
      <c r="Y79" s="5">
        <f t="shared" si="24"/>
        <v>1.281706575825921</v>
      </c>
      <c r="Z79" s="5">
        <f t="shared" si="25"/>
        <v>0.51780834998048697</v>
      </c>
      <c r="AA79" s="5">
        <f t="shared" si="26"/>
        <v>5</v>
      </c>
    </row>
    <row r="80" spans="1:27" s="2" customFormat="1" ht="14.25" thickTop="1" thickBot="1" x14ac:dyDescent="0.25">
      <c r="A80" s="15">
        <v>3.0000000000000001E-6</v>
      </c>
      <c r="B80" s="16">
        <f t="shared" si="27"/>
        <v>-5.5228787452803374</v>
      </c>
      <c r="C80" s="17"/>
      <c r="D80" s="17"/>
      <c r="E80" s="17"/>
      <c r="F80" s="17"/>
      <c r="G80" s="17"/>
      <c r="H80" s="17"/>
      <c r="I80" s="17"/>
      <c r="J80" s="17"/>
      <c r="K80" s="17"/>
      <c r="L80" s="17">
        <f>100*('Fig. 3 rac_Raw'!L80-'Fig. 3 rac_Raw'!L$4)/('Fig. 3 rac_Raw'!L$11-'Fig. 3 rac_Raw'!L$4)</f>
        <v>2.1385223003564198</v>
      </c>
      <c r="M80" s="17">
        <f>100*('Fig. 3 rac_Raw'!M80-'Fig. 3 rac_Raw'!M$4)/('Fig. 3 rac_Raw'!M$11-'Fig. 3 rac_Raw'!M$4)</f>
        <v>1.4533046884872964</v>
      </c>
      <c r="N80" s="17"/>
      <c r="O80" s="17"/>
      <c r="P80" s="17">
        <f>100*('Fig. 3 rac_Raw'!P80-'Fig. 3 rac_Raw'!P$4)/('Fig. 3 rac_Raw'!P$11-'Fig. 3 rac_Raw'!P$4)</f>
        <v>-0.88729016786570558</v>
      </c>
      <c r="Q80" s="17">
        <f>100*('Fig. 3 rac_Raw'!Q80-'Fig. 3 rac_Raw'!Q$4)/('Fig. 3 rac_Raw'!Q$11-'Fig. 3 rac_Raw'!Q$4)</f>
        <v>0.5288852725793316</v>
      </c>
      <c r="R80" s="17"/>
      <c r="S80" s="17"/>
      <c r="T80" s="17"/>
      <c r="U80" s="17"/>
      <c r="V80" s="17"/>
      <c r="W80" s="17">
        <f>100*('Fig. 3 rac_Raw'!W80-'Fig. 3 rac_Raw'!W$4)/('Fig. 3 rac_Raw'!W$11-'Fig. 3 rac_Raw'!W$4)</f>
        <v>1.1228745588707085</v>
      </c>
      <c r="Y80" s="5">
        <f t="shared" si="24"/>
        <v>0.87125933048561011</v>
      </c>
      <c r="Z80" s="5">
        <f t="shared" si="25"/>
        <v>0.51077190557093377</v>
      </c>
      <c r="AA80" s="5">
        <f t="shared" si="26"/>
        <v>5</v>
      </c>
    </row>
    <row r="81" spans="1:27" s="2" customFormat="1" ht="14.25" thickTop="1" thickBot="1" x14ac:dyDescent="0.25">
      <c r="A81" s="15">
        <v>1.0000000000000001E-5</v>
      </c>
      <c r="B81" s="16">
        <f t="shared" si="27"/>
        <v>-5</v>
      </c>
      <c r="C81" s="17"/>
      <c r="D81" s="17"/>
      <c r="E81" s="17"/>
      <c r="F81" s="17"/>
      <c r="G81" s="17"/>
      <c r="H81" s="17"/>
      <c r="I81" s="17"/>
      <c r="J81" s="17"/>
      <c r="K81" s="17"/>
      <c r="L81" s="17">
        <f>100*('Fig. 3 rac_Raw'!L81-'Fig. 3 rac_Raw'!L$4)/('Fig. 3 rac_Raw'!L$11-'Fig. 3 rac_Raw'!L$4)</f>
        <v>0.73210673345535171</v>
      </c>
      <c r="M81" s="17">
        <f>100*('Fig. 3 rac_Raw'!M81-'Fig. 3 rac_Raw'!M$4)/('Fig. 3 rac_Raw'!M$11-'Fig. 3 rac_Raw'!M$4)</f>
        <v>1.5544041450777173</v>
      </c>
      <c r="N81" s="17"/>
      <c r="O81" s="17"/>
      <c r="P81" s="17">
        <f>100*('Fig. 3 rac_Raw'!P81-'Fig. 3 rac_Raw'!P$4)/('Fig. 3 rac_Raw'!P$11-'Fig. 3 rac_Raw'!P$4)</f>
        <v>-0.57553956834532294</v>
      </c>
      <c r="Q81" s="17">
        <f>100*('Fig. 3 rac_Raw'!Q81-'Fig. 3 rac_Raw'!Q$4)/('Fig. 3 rac_Raw'!Q$11-'Fig. 3 rac_Raw'!Q$4)</f>
        <v>1.0848928668294013</v>
      </c>
      <c r="R81" s="17"/>
      <c r="S81" s="17"/>
      <c r="T81" s="17"/>
      <c r="U81" s="17"/>
      <c r="V81" s="17"/>
      <c r="W81" s="17">
        <f>100*('Fig. 3 rac_Raw'!W81-'Fig. 3 rac_Raw'!W$4)/('Fig. 3 rac_Raw'!W$11-'Fig. 3 rac_Raw'!W$4)</f>
        <v>0.40056831202163357</v>
      </c>
      <c r="Y81" s="5">
        <f t="shared" si="24"/>
        <v>0.63928649780775626</v>
      </c>
      <c r="Z81" s="5">
        <f t="shared" si="25"/>
        <v>0.35898535372861806</v>
      </c>
      <c r="AA81" s="5">
        <f t="shared" si="26"/>
        <v>5</v>
      </c>
    </row>
    <row r="82" spans="1:27" s="2" customFormat="1" ht="14.25" thickTop="1" thickBot="1" x14ac:dyDescent="0.25">
      <c r="A82" s="15">
        <v>3.0000000000000001E-5</v>
      </c>
      <c r="B82" s="16">
        <f t="shared" si="27"/>
        <v>-4.5228787452803374</v>
      </c>
      <c r="C82" s="17"/>
      <c r="D82" s="17"/>
      <c r="E82" s="17"/>
      <c r="F82" s="17"/>
      <c r="G82" s="17"/>
      <c r="H82" s="17"/>
      <c r="I82" s="17"/>
      <c r="J82" s="17"/>
      <c r="K82" s="17"/>
      <c r="L82" s="17">
        <f>100*('Fig. 3 rac_Raw'!L82-'Fig. 3 rac_Raw'!L$4)/('Fig. 3 rac_Raw'!L$11-'Fig. 3 rac_Raw'!L$4)</f>
        <v>2.6972353337828703</v>
      </c>
      <c r="M82" s="17">
        <f>100*('Fig. 3 rac_Raw'!M82-'Fig. 3 rac_Raw'!M$4)/('Fig. 3 rac_Raw'!M$11-'Fig. 3 rac_Raw'!M$4)</f>
        <v>1.4785795526349044</v>
      </c>
      <c r="N82" s="17"/>
      <c r="O82" s="17"/>
      <c r="P82" s="17">
        <f>100*('Fig. 3 rac_Raw'!P82-'Fig. 3 rac_Raw'!P$4)/('Fig. 3 rac_Raw'!P$11-'Fig. 3 rac_Raw'!P$4)</f>
        <v>-0.38369304556354816</v>
      </c>
      <c r="Q82" s="17">
        <f>100*('Fig. 3 rac_Raw'!Q82-'Fig. 3 rac_Raw'!Q$4)/('Fig. 3 rac_Raw'!Q$11-'Fig. 3 rac_Raw'!Q$4)</f>
        <v>1.0577705451586648</v>
      </c>
      <c r="R82" s="17"/>
      <c r="S82" s="17"/>
      <c r="T82" s="17"/>
      <c r="U82" s="17"/>
      <c r="V82" s="17"/>
      <c r="W82" s="17">
        <f>100*('Fig. 3 rac_Raw'!W82-'Fig. 3 rac_Raw'!W$4)/('Fig. 3 rac_Raw'!W$11-'Fig. 3 rac_Raw'!W$4)</f>
        <v>0.28873917228104062</v>
      </c>
      <c r="Y82" s="5">
        <f t="shared" si="24"/>
        <v>1.0277263116587865</v>
      </c>
      <c r="Z82" s="5">
        <f t="shared" si="25"/>
        <v>0.52581547475928236</v>
      </c>
      <c r="AA82" s="5">
        <f t="shared" si="26"/>
        <v>5</v>
      </c>
    </row>
    <row r="83" spans="1:27" s="2" customFormat="1" ht="14.25" thickTop="1" thickBot="1" x14ac:dyDescent="0.25">
      <c r="A83" s="15">
        <v>1E-4</v>
      </c>
      <c r="B83" s="16">
        <f t="shared" si="27"/>
        <v>-4</v>
      </c>
      <c r="C83" s="17"/>
      <c r="D83" s="17"/>
      <c r="E83" s="17"/>
      <c r="F83" s="17"/>
      <c r="G83" s="17"/>
      <c r="H83" s="17"/>
      <c r="I83" s="17"/>
      <c r="J83" s="17"/>
      <c r="K83" s="17"/>
      <c r="L83" s="17">
        <f>100*('Fig. 3 rac_Raw'!L83-'Fig. 3 rac_Raw'!L$4)/('Fig. 3 rac_Raw'!L$11-'Fig. 3 rac_Raw'!L$4)</f>
        <v>3.1788845005298145</v>
      </c>
      <c r="M83" s="17">
        <f>100*('Fig. 3 rac_Raw'!M83-'Fig. 3 rac_Raw'!M$4)/('Fig. 3 rac_Raw'!M$11-'Fig. 3 rac_Raw'!M$4)</f>
        <v>1.1247314545684313</v>
      </c>
      <c r="N83" s="17"/>
      <c r="O83" s="17"/>
      <c r="P83" s="17">
        <f>100*('Fig. 3 rac_Raw'!P83-'Fig. 3 rac_Raw'!P$4)/('Fig. 3 rac_Raw'!P$11-'Fig. 3 rac_Raw'!P$4)</f>
        <v>1.606714628297361</v>
      </c>
      <c r="Q83" s="17">
        <f>100*('Fig. 3 rac_Raw'!Q83-'Fig. 3 rac_Raw'!Q$4)/('Fig. 3 rac_Raw'!Q$11-'Fig. 3 rac_Raw'!Q$4)</f>
        <v>2.1125576349335504</v>
      </c>
      <c r="R83" s="17"/>
      <c r="S83" s="17"/>
      <c r="T83" s="17"/>
      <c r="U83" s="17"/>
      <c r="V83" s="17"/>
      <c r="W83" s="17">
        <f>100*('Fig. 3 rac_Raw'!W83-'Fig. 3 rac_Raw'!W$4)/('Fig. 3 rac_Raw'!W$11-'Fig. 3 rac_Raw'!W$4)</f>
        <v>0.17324350336862412</v>
      </c>
      <c r="Y83" s="5">
        <f t="shared" si="24"/>
        <v>1.6392263443395563</v>
      </c>
      <c r="Z83" s="5">
        <f t="shared" si="25"/>
        <v>0.50047264869722785</v>
      </c>
      <c r="AA83" s="5">
        <f t="shared" si="26"/>
        <v>5</v>
      </c>
    </row>
    <row r="84" spans="1:27" ht="13.5" thickTop="1" x14ac:dyDescent="0.2"/>
    <row r="85" spans="1:27" s="2" customFormat="1" ht="13.5" thickBot="1" x14ac:dyDescent="0.25">
      <c r="A85" s="1" t="s">
        <v>23</v>
      </c>
    </row>
    <row r="86" spans="1:27" s="2" customFormat="1" ht="14.25" thickTop="1" thickBot="1" x14ac:dyDescent="0.25">
      <c r="A86" s="3"/>
      <c r="B86" s="4"/>
      <c r="C86" s="7"/>
      <c r="D86" s="7"/>
      <c r="E86" s="7">
        <f>'Fig. 3 rac_Raw'!E86</f>
        <v>20160524</v>
      </c>
      <c r="F86" s="7">
        <f>'Fig. 3 rac_Raw'!F86</f>
        <v>20160525</v>
      </c>
      <c r="G86" s="7">
        <f>'Fig. 3 rac_Raw'!G86</f>
        <v>20160527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Y86" s="9" t="s">
        <v>0</v>
      </c>
      <c r="Z86" s="9" t="s">
        <v>1</v>
      </c>
      <c r="AA86" s="9" t="s">
        <v>2</v>
      </c>
    </row>
    <row r="87" spans="1:27" s="2" customFormat="1" ht="14.25" thickTop="1" thickBot="1" x14ac:dyDescent="0.25">
      <c r="A87" s="10" t="s">
        <v>3</v>
      </c>
      <c r="B87" s="11" t="s">
        <v>12</v>
      </c>
      <c r="C87" s="12"/>
      <c r="D87" s="13"/>
      <c r="E87" s="14"/>
      <c r="F87" s="14"/>
      <c r="G87" s="13"/>
      <c r="H87" s="14"/>
      <c r="I87" s="14"/>
      <c r="J87" s="14"/>
      <c r="K87" s="14"/>
      <c r="L87" s="12"/>
      <c r="M87" s="13"/>
      <c r="N87" s="14"/>
      <c r="O87" s="13"/>
      <c r="P87" s="14"/>
      <c r="Q87" s="14"/>
      <c r="R87" s="14"/>
      <c r="S87" s="14"/>
      <c r="T87" s="14"/>
      <c r="U87" s="14"/>
      <c r="V87" s="13"/>
      <c r="W87" s="14"/>
    </row>
    <row r="88" spans="1:27" s="2" customFormat="1" ht="14.25" thickTop="1" thickBot="1" x14ac:dyDescent="0.25">
      <c r="A88" s="15" t="s">
        <v>25</v>
      </c>
      <c r="B88" s="16"/>
      <c r="C88" s="17"/>
      <c r="D88" s="17"/>
      <c r="E88" s="17">
        <f>100*('Fig. 3 rac_Raw'!E88-'Fig. 3 rac_Raw'!E$4)/('Fig. 3 rac_Raw'!E$11-'Fig. 3 rac_Raw'!E$4)</f>
        <v>5.8548009367681543E-2</v>
      </c>
      <c r="F88" s="17">
        <f>100*('Fig. 3 rac_Raw'!F88-'Fig. 3 rac_Raw'!F$4)/('Fig. 3 rac_Raw'!F$11-'Fig. 3 rac_Raw'!F$4)</f>
        <v>-0.95640793315212114</v>
      </c>
      <c r="G88" s="17">
        <f>100*('Fig. 3 rac_Raw'!G88-'Fig. 3 rac_Raw'!G$4)/('Fig. 3 rac_Raw'!G$11-'Fig. 3 rac_Raw'!G$4)</f>
        <v>-0.24111448472941621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Y88" s="5">
        <f t="shared" ref="Y88:Y95" si="28">AVERAGE(C88:W88)</f>
        <v>-0.37965813617128524</v>
      </c>
      <c r="Z88" s="5">
        <f t="shared" ref="Z88:Z95" si="29">STDEVA(C88:W88)/SQRT(COUNT(C88:W88))</f>
        <v>0.3010701185384117</v>
      </c>
      <c r="AA88" s="5">
        <f t="shared" ref="AA88:AA95" si="30">COUNT(C88:W88)</f>
        <v>3</v>
      </c>
    </row>
    <row r="89" spans="1:27" s="2" customFormat="1" ht="14.25" thickTop="1" thickBot="1" x14ac:dyDescent="0.25">
      <c r="A89" s="15">
        <v>9.9999999999999995E-8</v>
      </c>
      <c r="B89" s="16">
        <f t="shared" ref="B89:B95" si="31">LOG(A89)</f>
        <v>-7</v>
      </c>
      <c r="C89" s="17"/>
      <c r="D89" s="17"/>
      <c r="E89" s="17">
        <f>100*('Fig. 3 rac_Raw'!E89-'Fig. 3 rac_Raw'!E$4)/('Fig. 3 rac_Raw'!E$11-'Fig. 3 rac_Raw'!E$4)</f>
        <v>2.2248243559718985</v>
      </c>
      <c r="F89" s="17">
        <f>100*('Fig. 3 rac_Raw'!F89-'Fig. 3 rac_Raw'!F$4)/('Fig. 3 rac_Raw'!F$11-'Fig. 3 rac_Raw'!F$4)</f>
        <v>1.9732205778717447</v>
      </c>
      <c r="G89" s="17">
        <f>100*('Fig. 3 rac_Raw'!G89-'Fig. 3 rac_Raw'!G$4)/('Fig. 3 rac_Raw'!G$11-'Fig. 3 rac_Raw'!G$4)</f>
        <v>2.6120735845686713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Y89" s="5">
        <f t="shared" si="28"/>
        <v>2.2700395061374383</v>
      </c>
      <c r="Z89" s="5">
        <f t="shared" si="29"/>
        <v>0.18580150555076683</v>
      </c>
      <c r="AA89" s="5">
        <f t="shared" si="30"/>
        <v>3</v>
      </c>
    </row>
    <row r="90" spans="1:27" s="2" customFormat="1" ht="14.25" thickTop="1" thickBot="1" x14ac:dyDescent="0.25">
      <c r="A90" s="15">
        <v>2.9999999999999999E-7</v>
      </c>
      <c r="B90" s="16">
        <f t="shared" si="31"/>
        <v>-6.5228787452803374</v>
      </c>
      <c r="C90" s="17"/>
      <c r="D90" s="17"/>
      <c r="E90" s="17">
        <f>100*('Fig. 3 rac_Raw'!E90-'Fig. 3 rac_Raw'!E$4)/('Fig. 3 rac_Raw'!E$11-'Fig. 3 rac_Raw'!E$4)</f>
        <v>-1.8149882903981278</v>
      </c>
      <c r="F90" s="17">
        <f>100*('Fig. 3 rac_Raw'!F90-'Fig. 3 rac_Raw'!F$4)/('Fig. 3 rac_Raw'!F$11-'Fig. 3 rac_Raw'!F$4)</f>
        <v>4.0722843048424453</v>
      </c>
      <c r="G90" s="17">
        <f>100*('Fig. 3 rac_Raw'!G90-'Fig. 3 rac_Raw'!G$4)/('Fig. 3 rac_Raw'!G$11-'Fig. 3 rac_Raw'!G$4)</f>
        <v>1.7681728880157157</v>
      </c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Y90" s="5">
        <f t="shared" si="28"/>
        <v>1.3418229674866777</v>
      </c>
      <c r="Z90" s="5">
        <f t="shared" si="29"/>
        <v>1.7128266446354115</v>
      </c>
      <c r="AA90" s="5">
        <f t="shared" si="30"/>
        <v>3</v>
      </c>
    </row>
    <row r="91" spans="1:27" s="2" customFormat="1" ht="14.25" thickTop="1" thickBot="1" x14ac:dyDescent="0.25">
      <c r="A91" s="15">
        <v>9.9999999999999995E-7</v>
      </c>
      <c r="B91" s="16">
        <f t="shared" si="31"/>
        <v>-6</v>
      </c>
      <c r="C91" s="17"/>
      <c r="D91" s="17"/>
      <c r="E91" s="17">
        <f>100*('Fig. 3 rac_Raw'!E91-'Fig. 3 rac_Raw'!E$4)/('Fig. 3 rac_Raw'!E$11-'Fig. 3 rac_Raw'!E$4)</f>
        <v>0.71721311475409733</v>
      </c>
      <c r="F91" s="17">
        <f>100*('Fig. 3 rac_Raw'!F91-'Fig. 3 rac_Raw'!F$4)/('Fig. 3 rac_Raw'!F$11-'Fig. 3 rac_Raw'!F$4)</f>
        <v>1.4597805295479716</v>
      </c>
      <c r="G91" s="17">
        <f>100*('Fig. 3 rac_Raw'!G91-'Fig. 3 rac_Raw'!G$4)/('Fig. 3 rac_Raw'!G$11-'Fig. 3 rac_Raw'!G$4)</f>
        <v>1.4466869083764973</v>
      </c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Y91" s="5">
        <f t="shared" si="28"/>
        <v>1.207893517559522</v>
      </c>
      <c r="Z91" s="5">
        <f t="shared" si="29"/>
        <v>0.24536931620302194</v>
      </c>
      <c r="AA91" s="5">
        <f t="shared" si="30"/>
        <v>3</v>
      </c>
    </row>
    <row r="92" spans="1:27" s="2" customFormat="1" ht="14.25" thickTop="1" thickBot="1" x14ac:dyDescent="0.25">
      <c r="A92" s="15">
        <v>3.0000000000000001E-6</v>
      </c>
      <c r="B92" s="16">
        <f t="shared" si="31"/>
        <v>-5.5228787452803374</v>
      </c>
      <c r="C92" s="17"/>
      <c r="D92" s="17"/>
      <c r="E92" s="17">
        <f>100*('Fig. 3 rac_Raw'!E92-'Fig. 3 rac_Raw'!E$4)/('Fig. 3 rac_Raw'!E$11-'Fig. 3 rac_Raw'!E$4)</f>
        <v>-1.2002341920374684</v>
      </c>
      <c r="F92" s="17">
        <f>100*('Fig. 3 rac_Raw'!F92-'Fig. 3 rac_Raw'!F$4)/('Fig. 3 rac_Raw'!F$11-'Fig. 3 rac_Raw'!F$4)</f>
        <v>4.8424443773281016</v>
      </c>
      <c r="G92" s="17">
        <f>100*('Fig. 3 rac_Raw'!G92-'Fig. 3 rac_Raw'!G$4)/('Fig. 3 rac_Raw'!G$11-'Fig. 3 rac_Raw'!G$4)</f>
        <v>1.5940346490444692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Y92" s="5">
        <f t="shared" si="28"/>
        <v>1.7454149447783676</v>
      </c>
      <c r="Z92" s="5">
        <f t="shared" si="29"/>
        <v>1.7460124158225838</v>
      </c>
      <c r="AA92" s="5">
        <f t="shared" si="30"/>
        <v>3</v>
      </c>
    </row>
    <row r="93" spans="1:27" s="2" customFormat="1" ht="14.25" thickTop="1" thickBot="1" x14ac:dyDescent="0.25">
      <c r="A93" s="15">
        <v>1.0000000000000001E-5</v>
      </c>
      <c r="B93" s="16">
        <f t="shared" si="31"/>
        <v>-5</v>
      </c>
      <c r="C93" s="17"/>
      <c r="D93" s="17"/>
      <c r="E93" s="17">
        <f>100*('Fig. 3 rac_Raw'!E93-'Fig. 3 rac_Raw'!E$4)/('Fig. 3 rac_Raw'!E$11-'Fig. 3 rac_Raw'!E$4)</f>
        <v>1.5807962529274018</v>
      </c>
      <c r="F93" s="17">
        <f>100*('Fig. 3 rac_Raw'!F93-'Fig. 3 rac_Raw'!F$4)/('Fig. 3 rac_Raw'!F$11-'Fig. 3 rac_Raw'!F$4)</f>
        <v>8.5573341387292154E-2</v>
      </c>
      <c r="G93" s="17">
        <f>100*('Fig. 3 rac_Raw'!G93-'Fig. 3 rac_Raw'!G$4)/('Fig. 3 rac_Raw'!G$11-'Fig. 3 rac_Raw'!G$4)</f>
        <v>1.098410430434007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Y93" s="5">
        <f t="shared" si="28"/>
        <v>0.92159334158290029</v>
      </c>
      <c r="Z93" s="5">
        <f t="shared" si="29"/>
        <v>0.44059471209603196</v>
      </c>
      <c r="AA93" s="5">
        <f t="shared" si="30"/>
        <v>3</v>
      </c>
    </row>
    <row r="94" spans="1:27" s="2" customFormat="1" ht="14.25" thickTop="1" thickBot="1" x14ac:dyDescent="0.25">
      <c r="A94" s="15">
        <v>3.0000000000000001E-5</v>
      </c>
      <c r="B94" s="16">
        <f t="shared" si="31"/>
        <v>-4.5228787452803374</v>
      </c>
      <c r="C94" s="17"/>
      <c r="D94" s="17"/>
      <c r="E94" s="17">
        <f>100*('Fig. 3 rac_Raw'!E94-'Fig. 3 rac_Raw'!E$4)/('Fig. 3 rac_Raw'!E$11-'Fig. 3 rac_Raw'!E$4)</f>
        <v>0.58548009367681542</v>
      </c>
      <c r="F94" s="17">
        <f>100*('Fig. 3 rac_Raw'!F94-'Fig. 3 rac_Raw'!F$4)/('Fig. 3 rac_Raw'!F$11-'Fig. 3 rac_Raw'!F$4)</f>
        <v>2.7886841840330225</v>
      </c>
      <c r="G94" s="17">
        <f>100*('Fig. 3 rac_Raw'!G94-'Fig. 3 rac_Raw'!G$4)/('Fig. 3 rac_Raw'!G$11-'Fig. 3 rac_Raw'!G$4)</f>
        <v>0.69655295588498012</v>
      </c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Y94" s="5">
        <f t="shared" si="28"/>
        <v>1.3569057445316062</v>
      </c>
      <c r="Z94" s="5">
        <f t="shared" si="29"/>
        <v>0.71660691689973033</v>
      </c>
      <c r="AA94" s="5">
        <f t="shared" si="30"/>
        <v>3</v>
      </c>
    </row>
    <row r="95" spans="1:27" s="2" customFormat="1" ht="14.25" thickTop="1" thickBot="1" x14ac:dyDescent="0.25">
      <c r="A95" s="15">
        <v>1E-4</v>
      </c>
      <c r="B95" s="16">
        <f t="shared" si="31"/>
        <v>-4</v>
      </c>
      <c r="C95" s="17"/>
      <c r="D95" s="17"/>
      <c r="E95" s="17">
        <f>100*('Fig. 3 rac_Raw'!E95-'Fig. 3 rac_Raw'!E$4)/('Fig. 3 rac_Raw'!E$11-'Fig. 3 rac_Raw'!E$4)</f>
        <v>0.96604215456674869</v>
      </c>
      <c r="F95" s="17">
        <f>100*('Fig. 3 rac_Raw'!F95-'Fig. 3 rac_Raw'!F$4)/('Fig. 3 rac_Raw'!F$11-'Fig. 3 rac_Raw'!F$4)</f>
        <v>1.9732205778717447</v>
      </c>
      <c r="G95" s="17">
        <f>100*('Fig. 3 rac_Raw'!G95-'Fig. 3 rac_Raw'!G$4)/('Fig. 3 rac_Raw'!G$11-'Fig. 3 rac_Raw'!G$4)</f>
        <v>1.701196642257546</v>
      </c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Y95" s="5">
        <f t="shared" si="28"/>
        <v>1.5468197915653465</v>
      </c>
      <c r="Z95" s="5">
        <f t="shared" si="29"/>
        <v>0.30081902262269222</v>
      </c>
      <c r="AA95" s="5">
        <f t="shared" si="30"/>
        <v>3</v>
      </c>
    </row>
    <row r="96" spans="1:27" ht="13.5" thickTop="1" x14ac:dyDescent="0.2"/>
    <row r="97" spans="1:27" s="2" customFormat="1" ht="13.5" thickBot="1" x14ac:dyDescent="0.25">
      <c r="A97" s="1" t="s">
        <v>24</v>
      </c>
    </row>
    <row r="98" spans="1:27" s="2" customFormat="1" ht="14.25" thickTop="1" thickBot="1" x14ac:dyDescent="0.25">
      <c r="A98" s="3"/>
      <c r="B98" s="4"/>
      <c r="C98" s="7">
        <f>'Fig. 3 rac_Raw'!C98</f>
        <v>20160330</v>
      </c>
      <c r="D98" s="7">
        <f>'Fig. 3 rac_Raw'!D98</f>
        <v>20160331</v>
      </c>
      <c r="E98" s="7"/>
      <c r="F98" s="7"/>
      <c r="G98" s="7"/>
      <c r="H98" s="7"/>
      <c r="I98" s="7"/>
      <c r="J98" s="7"/>
      <c r="K98" s="7"/>
      <c r="L98" s="7"/>
      <c r="M98" s="7"/>
      <c r="N98" s="7">
        <f>'Fig. 3 rac_Raw'!N98</f>
        <v>20160719</v>
      </c>
      <c r="O98" s="7"/>
      <c r="P98" s="7"/>
      <c r="Q98" s="7"/>
      <c r="R98" s="7"/>
      <c r="S98" s="7"/>
      <c r="T98" s="7"/>
      <c r="U98" s="7"/>
      <c r="V98" s="7"/>
      <c r="W98" s="7"/>
      <c r="Y98" s="9" t="s">
        <v>0</v>
      </c>
      <c r="Z98" s="9" t="s">
        <v>1</v>
      </c>
      <c r="AA98" s="9" t="s">
        <v>2</v>
      </c>
    </row>
    <row r="99" spans="1:27" s="2" customFormat="1" ht="14.25" thickTop="1" thickBot="1" x14ac:dyDescent="0.25">
      <c r="A99" s="10" t="s">
        <v>3</v>
      </c>
      <c r="B99" s="11" t="s">
        <v>21</v>
      </c>
      <c r="C99" s="12"/>
      <c r="D99" s="13"/>
      <c r="E99" s="14"/>
      <c r="F99" s="14"/>
      <c r="G99" s="13"/>
      <c r="H99" s="14"/>
      <c r="I99" s="14"/>
      <c r="J99" s="14"/>
      <c r="K99" s="14"/>
      <c r="L99" s="12"/>
      <c r="M99" s="13"/>
      <c r="N99" s="14"/>
      <c r="O99" s="13"/>
      <c r="P99" s="14"/>
      <c r="Q99" s="14"/>
      <c r="R99" s="14"/>
      <c r="S99" s="14"/>
      <c r="T99" s="14"/>
      <c r="U99" s="14"/>
      <c r="V99" s="13"/>
      <c r="W99" s="14"/>
    </row>
    <row r="100" spans="1:27" s="2" customFormat="1" ht="14.25" thickTop="1" thickBot="1" x14ac:dyDescent="0.25">
      <c r="A100" s="15" t="s">
        <v>25</v>
      </c>
      <c r="B100" s="16"/>
      <c r="C100" s="17">
        <f>100*('Fig. 3 rac_Raw'!C100-'Fig. 3 rac_Raw'!C$4)/('Fig. 3 rac_Raw'!C$11-'Fig. 3 rac_Raw'!C$4)</f>
        <v>-0.4295197188598221</v>
      </c>
      <c r="D100" s="17">
        <f>100*('Fig. 3 rac_Raw'!D100-'Fig. 3 rac_Raw'!D$4)/('Fig. 3 rac_Raw'!D$11-'Fig. 3 rac_Raw'!D$4)</f>
        <v>7.6530612244897087E-2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>
        <f>100*('Fig. 3 rac_Raw'!N100-'Fig. 3 rac_Raw'!N$4)/('Fig. 3 rac_Raw'!N$11-'Fig. 3 rac_Raw'!N$4)</f>
        <v>0.57127555119164564</v>
      </c>
      <c r="O100" s="17"/>
      <c r="P100" s="17"/>
      <c r="Q100" s="17"/>
      <c r="R100" s="17"/>
      <c r="S100" s="17"/>
      <c r="T100" s="17"/>
      <c r="U100" s="17"/>
      <c r="V100" s="17"/>
      <c r="W100" s="17"/>
      <c r="Y100" s="5">
        <f t="shared" ref="Y100:Y107" si="32">AVERAGE(C100:W100)</f>
        <v>7.2762148192240209E-2</v>
      </c>
      <c r="Z100" s="5">
        <f t="shared" ref="Z100:Z107" si="33">STDEVA(C100:W100)/SQRT(COUNT(C100:W100))</f>
        <v>0.28891085368462405</v>
      </c>
      <c r="AA100" s="5">
        <f t="shared" ref="AA100:AA107" si="34">COUNT(C100:W100)</f>
        <v>3</v>
      </c>
    </row>
    <row r="101" spans="1:27" s="2" customFormat="1" ht="14.25" thickTop="1" thickBot="1" x14ac:dyDescent="0.25">
      <c r="A101" s="15">
        <v>9.9999999999999995E-8</v>
      </c>
      <c r="B101" s="16">
        <f t="shared" ref="B101:B107" si="35">LOG(A101)</f>
        <v>-7</v>
      </c>
      <c r="C101" s="17">
        <f>100*('Fig. 3 rac_Raw'!C101-'Fig. 3 rac_Raw'!C$4)/('Fig. 3 rac_Raw'!C$11-'Fig. 3 rac_Raw'!C$4)</f>
        <v>0.52062996225432523</v>
      </c>
      <c r="D101" s="17">
        <f>100*('Fig. 3 rac_Raw'!D101-'Fig. 3 rac_Raw'!D$4)/('Fig. 3 rac_Raw'!D$11-'Fig. 3 rac_Raw'!D$4)</f>
        <v>0.10204081632653071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>
        <f>100*('Fig. 3 rac_Raw'!N101-'Fig. 3 rac_Raw'!N$4)/('Fig. 3 rac_Raw'!N$11-'Fig. 3 rac_Raw'!N$4)</f>
        <v>1.1246987414085525</v>
      </c>
      <c r="O101" s="17"/>
      <c r="P101" s="17"/>
      <c r="Q101" s="17"/>
      <c r="R101" s="17"/>
      <c r="S101" s="17"/>
      <c r="T101" s="17"/>
      <c r="U101" s="17"/>
      <c r="V101" s="17"/>
      <c r="W101" s="17"/>
      <c r="Y101" s="5">
        <f t="shared" si="32"/>
        <v>0.58245650666313609</v>
      </c>
      <c r="Z101" s="5">
        <f t="shared" si="33"/>
        <v>0.29683002943795828</v>
      </c>
      <c r="AA101" s="5">
        <f t="shared" si="34"/>
        <v>3</v>
      </c>
    </row>
    <row r="102" spans="1:27" s="2" customFormat="1" ht="14.25" thickTop="1" thickBot="1" x14ac:dyDescent="0.25">
      <c r="A102" s="15">
        <v>2.9999999999999999E-7</v>
      </c>
      <c r="B102" s="16">
        <f t="shared" si="35"/>
        <v>-6.5228787452803374</v>
      </c>
      <c r="C102" s="17">
        <f>100*('Fig. 3 rac_Raw'!C102-'Fig. 3 rac_Raw'!C$4)/('Fig. 3 rac_Raw'!C$11-'Fig. 3 rac_Raw'!C$4)</f>
        <v>0.69634257451516168</v>
      </c>
      <c r="D102" s="17">
        <f>100*('Fig. 3 rac_Raw'!D102-'Fig. 3 rac_Raw'!D$4)/('Fig. 3 rac_Raw'!D$11-'Fig. 3 rac_Raw'!D$4)</f>
        <v>-0.5952380952380939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>
        <f>100*('Fig. 3 rac_Raw'!N102-'Fig. 3 rac_Raw'!N$4)/('Fig. 3 rac_Raw'!N$11-'Fig. 3 rac_Raw'!N$4)</f>
        <v>0.86286411377904748</v>
      </c>
      <c r="O102" s="17"/>
      <c r="P102" s="17"/>
      <c r="Q102" s="17"/>
      <c r="R102" s="17"/>
      <c r="S102" s="17"/>
      <c r="T102" s="17"/>
      <c r="U102" s="17"/>
      <c r="V102" s="17"/>
      <c r="W102" s="17"/>
      <c r="Y102" s="5">
        <f t="shared" si="32"/>
        <v>0.32132286435203844</v>
      </c>
      <c r="Z102" s="5">
        <f t="shared" si="33"/>
        <v>0.46079473023726147</v>
      </c>
      <c r="AA102" s="5">
        <f t="shared" si="34"/>
        <v>3</v>
      </c>
    </row>
    <row r="103" spans="1:27" s="2" customFormat="1" ht="14.25" thickTop="1" thickBot="1" x14ac:dyDescent="0.25">
      <c r="A103" s="15">
        <v>9.9999999999999995E-7</v>
      </c>
      <c r="B103" s="16">
        <f t="shared" si="35"/>
        <v>-6</v>
      </c>
      <c r="C103" s="17">
        <f>100*('Fig. 3 rac_Raw'!C103-'Fig. 3 rac_Raw'!C$4)/('Fig. 3 rac_Raw'!C$11-'Fig. 3 rac_Raw'!C$4)</f>
        <v>0.65078745281790717</v>
      </c>
      <c r="D103" s="17">
        <f>100*('Fig. 3 rac_Raw'!D103-'Fig. 3 rac_Raw'!D$4)/('Fig. 3 rac_Raw'!D$11-'Fig. 3 rac_Raw'!D$4)</f>
        <v>-0.51020408163265352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>
        <f>100*('Fig. 3 rac_Raw'!N103-'Fig. 3 rac_Raw'!N$4)/('Fig. 3 rac_Raw'!N$11-'Fig. 3 rac_Raw'!N$4)</f>
        <v>1.0711416584843356</v>
      </c>
      <c r="O103" s="17"/>
      <c r="P103" s="17"/>
      <c r="Q103" s="17"/>
      <c r="R103" s="17"/>
      <c r="S103" s="17"/>
      <c r="T103" s="17"/>
      <c r="U103" s="17"/>
      <c r="V103" s="17"/>
      <c r="W103" s="17"/>
      <c r="Y103" s="5">
        <f t="shared" si="32"/>
        <v>0.40390834322319646</v>
      </c>
      <c r="Z103" s="5">
        <f t="shared" si="33"/>
        <v>0.47289024748957165</v>
      </c>
      <c r="AA103" s="5">
        <f t="shared" si="34"/>
        <v>3</v>
      </c>
    </row>
    <row r="104" spans="1:27" s="2" customFormat="1" ht="14.25" thickTop="1" thickBot="1" x14ac:dyDescent="0.25">
      <c r="A104" s="15">
        <v>3.0000000000000001E-6</v>
      </c>
      <c r="B104" s="16">
        <f t="shared" si="35"/>
        <v>-5.5228787452803374</v>
      </c>
      <c r="C104" s="17">
        <f>100*('Fig. 3 rac_Raw'!C104-'Fig. 3 rac_Raw'!C$4)/('Fig. 3 rac_Raw'!C$11-'Fig. 3 rac_Raw'!C$4)</f>
        <v>4.772441320664722E-2</v>
      </c>
      <c r="D104" s="17">
        <f>100*('Fig. 3 rac_Raw'!D104-'Fig. 3 rac_Raw'!D$4)/('Fig. 3 rac_Raw'!D$11-'Fig. 3 rac_Raw'!D$4)</f>
        <v>0.16156462585034123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>
        <f>100*('Fig. 3 rac_Raw'!N104-'Fig. 3 rac_Raw'!N$4)/('Fig. 3 rac_Raw'!N$11-'Fig. 3 rac_Raw'!N$4)</f>
        <v>2.445773453539231</v>
      </c>
      <c r="O104" s="17"/>
      <c r="P104" s="17"/>
      <c r="Q104" s="17"/>
      <c r="R104" s="17"/>
      <c r="S104" s="17"/>
      <c r="T104" s="17"/>
      <c r="U104" s="17"/>
      <c r="V104" s="17"/>
      <c r="W104" s="17"/>
      <c r="Y104" s="5">
        <f t="shared" si="32"/>
        <v>0.8850208308654065</v>
      </c>
      <c r="Z104" s="5">
        <f t="shared" si="33"/>
        <v>0.78106795700739273</v>
      </c>
      <c r="AA104" s="5">
        <f t="shared" si="34"/>
        <v>3</v>
      </c>
    </row>
    <row r="105" spans="1:27" s="2" customFormat="1" ht="14.25" thickTop="1" thickBot="1" x14ac:dyDescent="0.25">
      <c r="A105" s="15">
        <v>1.0000000000000001E-5</v>
      </c>
      <c r="B105" s="16">
        <f t="shared" si="35"/>
        <v>-5</v>
      </c>
      <c r="C105" s="17">
        <f>100*('Fig. 3 rac_Raw'!C105-'Fig. 3 rac_Raw'!C$4)/('Fig. 3 rac_Raw'!C$11-'Fig. 3 rac_Raw'!C$4)</f>
        <v>0.98919692828322048</v>
      </c>
      <c r="D105" s="17">
        <f>100*('Fig. 3 rac_Raw'!D105-'Fig. 3 rac_Raw'!D$4)/('Fig. 3 rac_Raw'!D$11-'Fig. 3 rac_Raw'!D$4)</f>
        <v>-0.68027210884353806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>
        <f>100*('Fig. 3 rac_Raw'!N105-'Fig. 3 rac_Raw'!N$4)/('Fig. 3 rac_Raw'!N$11-'Fig. 3 rac_Raw'!N$4)</f>
        <v>0.29456395608319325</v>
      </c>
      <c r="O105" s="17"/>
      <c r="P105" s="17"/>
      <c r="Q105" s="17"/>
      <c r="R105" s="17"/>
      <c r="S105" s="17"/>
      <c r="T105" s="17"/>
      <c r="U105" s="17"/>
      <c r="V105" s="17"/>
      <c r="W105" s="17"/>
      <c r="Y105" s="5">
        <f t="shared" si="32"/>
        <v>0.20116292517429191</v>
      </c>
      <c r="Z105" s="5">
        <f t="shared" si="33"/>
        <v>0.48419160495006891</v>
      </c>
      <c r="AA105" s="5">
        <f t="shared" si="34"/>
        <v>3</v>
      </c>
    </row>
    <row r="106" spans="1:27" s="2" customFormat="1" ht="14.25" thickTop="1" thickBot="1" x14ac:dyDescent="0.25">
      <c r="A106" s="15">
        <v>3.0000000000000001E-5</v>
      </c>
      <c r="B106" s="16">
        <f t="shared" si="35"/>
        <v>-4.5228787452803374</v>
      </c>
      <c r="C106" s="17">
        <f>100*('Fig. 3 rac_Raw'!C106-'Fig. 3 rac_Raw'!C$4)/('Fig. 3 rac_Raw'!C$11-'Fig. 3 rac_Raw'!C$4)</f>
        <v>0.56618508395157963</v>
      </c>
      <c r="D106" s="17">
        <f>100*('Fig. 3 rac_Raw'!D106-'Fig. 3 rac_Raw'!D$4)/('Fig. 3 rac_Raw'!D$11-'Fig. 3 rac_Raw'!D$4)</f>
        <v>0.32312925170067869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>
        <f>100*('Fig. 3 rac_Raw'!N106-'Fig. 3 rac_Raw'!N$4)/('Fig. 3 rac_Raw'!N$11-'Fig. 3 rac_Raw'!N$4)</f>
        <v>0.84501175280431051</v>
      </c>
      <c r="O106" s="17"/>
      <c r="P106" s="17"/>
      <c r="Q106" s="17"/>
      <c r="R106" s="17"/>
      <c r="S106" s="17"/>
      <c r="T106" s="17"/>
      <c r="U106" s="17"/>
      <c r="V106" s="17"/>
      <c r="W106" s="17"/>
      <c r="Y106" s="5">
        <f t="shared" si="32"/>
        <v>0.57810869615218963</v>
      </c>
      <c r="Z106" s="5">
        <f t="shared" si="33"/>
        <v>0.15077241749900011</v>
      </c>
      <c r="AA106" s="5">
        <f t="shared" si="34"/>
        <v>3</v>
      </c>
    </row>
    <row r="107" spans="1:27" s="2" customFormat="1" ht="14.25" thickTop="1" thickBot="1" x14ac:dyDescent="0.25">
      <c r="A107" s="15">
        <v>1E-4</v>
      </c>
      <c r="B107" s="16">
        <f t="shared" si="35"/>
        <v>-4</v>
      </c>
      <c r="C107" s="17">
        <f>100*('Fig. 3 rac_Raw'!C107-'Fig. 3 rac_Raw'!C$4)/('Fig. 3 rac_Raw'!C$11-'Fig. 3 rac_Raw'!C$4)</f>
        <v>0.27333073018352078</v>
      </c>
      <c r="D107" s="17">
        <f>100*('Fig. 3 rac_Raw'!D107-'Fig. 3 rac_Raw'!D$4)/('Fig. 3 rac_Raw'!D$11-'Fig. 3 rac_Raw'!D$4)</f>
        <v>0.14455782312925089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>
        <f>100*('Fig. 3 rac_Raw'!N107-'Fig. 3 rac_Raw'!N$4)/('Fig. 3 rac_Raw'!N$11-'Fig. 3 rac_Raw'!N$4)</f>
        <v>1.5353030438275479</v>
      </c>
      <c r="O107" s="17"/>
      <c r="P107" s="17"/>
      <c r="Q107" s="17"/>
      <c r="R107" s="17"/>
      <c r="S107" s="17"/>
      <c r="T107" s="17"/>
      <c r="U107" s="17"/>
      <c r="V107" s="17"/>
      <c r="W107" s="17"/>
      <c r="Y107" s="5">
        <f t="shared" si="32"/>
        <v>0.65106386571343988</v>
      </c>
      <c r="Z107" s="5">
        <f t="shared" si="33"/>
        <v>0.44367961732228095</v>
      </c>
      <c r="AA107" s="5">
        <f t="shared" si="34"/>
        <v>3</v>
      </c>
    </row>
    <row r="108" spans="1:27" ht="13.5" thickTop="1" x14ac:dyDescent="0.2"/>
  </sheetData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="70" zoomScaleNormal="70" workbookViewId="0">
      <pane xSplit="1" topLeftCell="B1" activePane="topRight" state="frozen"/>
      <selection activeCell="R52" sqref="R52"/>
      <selection pane="topRight" activeCell="S17" sqref="S17"/>
    </sheetView>
  </sheetViews>
  <sheetFormatPr defaultColWidth="9.125" defaultRowHeight="12.75" x14ac:dyDescent="0.2"/>
  <cols>
    <col min="1" max="1" width="15.875" style="6" bestFit="1" customWidth="1"/>
    <col min="2" max="2" width="5.25" style="6" customWidth="1"/>
    <col min="3" max="16" width="9.125" style="6" customWidth="1"/>
    <col min="17" max="17" width="5.125" style="6" customWidth="1"/>
    <col min="18" max="16384" width="9.125" style="6"/>
  </cols>
  <sheetData>
    <row r="1" spans="1:16" s="2" customFormat="1" ht="13.5" thickBot="1" x14ac:dyDescent="0.25">
      <c r="A1" s="1" t="s">
        <v>26</v>
      </c>
    </row>
    <row r="2" spans="1:16" s="2" customFormat="1" ht="14.25" thickTop="1" thickBot="1" x14ac:dyDescent="0.25">
      <c r="A2" s="3"/>
      <c r="B2" s="4"/>
      <c r="C2" s="24">
        <v>20160607</v>
      </c>
      <c r="D2" s="25">
        <v>20170722</v>
      </c>
      <c r="E2" s="25">
        <v>20170915</v>
      </c>
      <c r="F2" s="24">
        <v>20170922</v>
      </c>
      <c r="G2" s="24">
        <v>20171223</v>
      </c>
      <c r="H2" s="24">
        <v>20171225</v>
      </c>
      <c r="I2" s="24">
        <v>20171227</v>
      </c>
      <c r="J2" s="24">
        <v>20180112</v>
      </c>
      <c r="K2" s="25">
        <v>20180113</v>
      </c>
      <c r="L2" s="25">
        <v>20180114</v>
      </c>
      <c r="M2" s="25">
        <v>20180831</v>
      </c>
      <c r="N2" s="25">
        <v>20180902</v>
      </c>
      <c r="O2" s="25">
        <v>20180904</v>
      </c>
      <c r="P2" s="25"/>
    </row>
    <row r="3" spans="1:16" s="2" customFormat="1" ht="13.5" thickTop="1" x14ac:dyDescent="0.2">
      <c r="A3" s="26" t="s">
        <v>3</v>
      </c>
      <c r="B3" s="27" t="s">
        <v>8</v>
      </c>
      <c r="C3" s="28"/>
      <c r="D3" s="29"/>
      <c r="E3" s="29"/>
      <c r="F3" s="30"/>
      <c r="G3" s="30"/>
      <c r="H3" s="30"/>
      <c r="I3" s="30"/>
      <c r="J3" s="30"/>
      <c r="K3" s="29"/>
      <c r="L3" s="29"/>
      <c r="M3" s="29"/>
      <c r="N3" s="29"/>
      <c r="O3" s="29"/>
      <c r="P3" s="29"/>
    </row>
    <row r="4" spans="1:16" s="2" customFormat="1" x14ac:dyDescent="0.2">
      <c r="A4" s="31" t="s">
        <v>25</v>
      </c>
      <c r="B4" s="32"/>
      <c r="C4" s="33">
        <v>0.94599999999999995</v>
      </c>
      <c r="D4" s="33">
        <v>1.585</v>
      </c>
      <c r="E4" s="34">
        <v>1.222</v>
      </c>
      <c r="F4" s="33">
        <v>1.361</v>
      </c>
      <c r="G4" s="33">
        <v>9.8692333333332868E-2</v>
      </c>
      <c r="H4" s="33">
        <v>0.18325666666666626</v>
      </c>
      <c r="I4" s="33">
        <v>0.22941033333333335</v>
      </c>
      <c r="J4" s="33">
        <v>0.13702566666666668</v>
      </c>
      <c r="K4" s="34">
        <v>0.17740500000003367</v>
      </c>
      <c r="L4" s="34">
        <v>0.15176866666667002</v>
      </c>
      <c r="M4" s="34">
        <v>0.90609743333333304</v>
      </c>
      <c r="N4" s="34">
        <v>0.91679500000000047</v>
      </c>
      <c r="O4" s="34">
        <v>0.46017933333333377</v>
      </c>
      <c r="P4" s="35"/>
    </row>
    <row r="5" spans="1:16" s="2" customFormat="1" x14ac:dyDescent="0.2">
      <c r="A5" s="36">
        <v>1.0000000000000001E-9</v>
      </c>
      <c r="B5" s="32">
        <f t="shared" ref="B5:B11" si="0">LOG(A5)</f>
        <v>-9</v>
      </c>
      <c r="C5" s="33">
        <v>1.0535000000000001</v>
      </c>
      <c r="D5" s="33">
        <v>1.8303333333333331</v>
      </c>
      <c r="E5" s="34">
        <v>4.2465000000000002</v>
      </c>
      <c r="F5" s="33">
        <v>1.5305</v>
      </c>
      <c r="G5" s="33">
        <v>0.356549333333333</v>
      </c>
      <c r="H5" s="33">
        <v>0.24777133333333268</v>
      </c>
      <c r="I5" s="33">
        <v>0.39263866666666658</v>
      </c>
      <c r="J5" s="33">
        <v>0.39206800000000008</v>
      </c>
      <c r="K5" s="34">
        <v>0.44572233333333244</v>
      </c>
      <c r="L5" s="34">
        <v>0.17380133333333289</v>
      </c>
      <c r="M5" s="34">
        <v>2.0901026666666644</v>
      </c>
      <c r="N5" s="34">
        <v>0.92082066666666396</v>
      </c>
      <c r="O5" s="34">
        <v>1.586281666666667</v>
      </c>
      <c r="P5" s="35"/>
    </row>
    <row r="6" spans="1:16" s="2" customFormat="1" x14ac:dyDescent="0.2">
      <c r="A6" s="36">
        <v>1E-8</v>
      </c>
      <c r="B6" s="32">
        <f t="shared" si="0"/>
        <v>-8</v>
      </c>
      <c r="C6" s="33">
        <v>1.9740000000000002</v>
      </c>
      <c r="D6" s="33">
        <v>6.7789999999999999</v>
      </c>
      <c r="E6" s="34">
        <v>9.1284999999999989</v>
      </c>
      <c r="F6" s="33">
        <v>8.6005000000000003</v>
      </c>
      <c r="G6" s="33">
        <v>3.0610256666666658</v>
      </c>
      <c r="H6" s="33">
        <v>2.1663333333333346</v>
      </c>
      <c r="I6" s="33">
        <v>2.1196153333333339</v>
      </c>
      <c r="J6" s="33">
        <v>1.704461</v>
      </c>
      <c r="K6" s="34">
        <v>2.266127999999997</v>
      </c>
      <c r="L6" s="34">
        <v>1.7438183333332997</v>
      </c>
      <c r="M6" s="34">
        <v>21.413974</v>
      </c>
      <c r="N6" s="34">
        <v>14.012358999999998</v>
      </c>
      <c r="O6" s="34">
        <v>16.235922999999996</v>
      </c>
      <c r="P6" s="35"/>
    </row>
    <row r="7" spans="1:16" s="2" customFormat="1" x14ac:dyDescent="0.2">
      <c r="A7" s="36">
        <v>9.9999999999999995E-8</v>
      </c>
      <c r="B7" s="32">
        <f t="shared" si="0"/>
        <v>-7</v>
      </c>
      <c r="C7" s="33">
        <v>4.1853333333333333</v>
      </c>
      <c r="D7" s="33">
        <v>14.926</v>
      </c>
      <c r="E7" s="34">
        <v>17.379000000000001</v>
      </c>
      <c r="F7" s="33">
        <v>16.577999999999999</v>
      </c>
      <c r="G7" s="33">
        <v>6.9390766666666659</v>
      </c>
      <c r="H7" s="33">
        <v>6.2843586666666669</v>
      </c>
      <c r="I7" s="33">
        <v>6.607348</v>
      </c>
      <c r="J7" s="33">
        <v>5.1162720000000013</v>
      </c>
      <c r="K7" s="34">
        <v>5.2450513333333335</v>
      </c>
      <c r="L7" s="34">
        <v>3.7483076666666668</v>
      </c>
      <c r="M7" s="34">
        <v>40.875795000000004</v>
      </c>
      <c r="N7" s="34">
        <v>31.427768999999994</v>
      </c>
      <c r="O7" s="34">
        <v>38.989846333333332</v>
      </c>
      <c r="P7" s="35"/>
    </row>
    <row r="8" spans="1:16" s="2" customFormat="1" x14ac:dyDescent="0.2">
      <c r="A8" s="36">
        <v>9.9999999999999995E-7</v>
      </c>
      <c r="B8" s="32">
        <f t="shared" si="0"/>
        <v>-6</v>
      </c>
      <c r="C8" s="33">
        <v>5.1983333333333333</v>
      </c>
      <c r="D8" s="33">
        <v>18.670000000000002</v>
      </c>
      <c r="E8" s="34">
        <v>23.224999999999998</v>
      </c>
      <c r="F8" s="33">
        <v>20.816499999999998</v>
      </c>
      <c r="G8" s="33">
        <v>8.585230666666666</v>
      </c>
      <c r="H8" s="33">
        <v>7.6529743333333338</v>
      </c>
      <c r="I8" s="33">
        <v>8.3290000000000006</v>
      </c>
      <c r="J8" s="33">
        <v>6.7774359999999989</v>
      </c>
      <c r="K8" s="34">
        <v>6.5265640000000005</v>
      </c>
      <c r="L8" s="34">
        <v>4.9423076666666672</v>
      </c>
      <c r="M8" s="34">
        <v>46.02053866666666</v>
      </c>
      <c r="N8" s="34">
        <v>38.354358666666663</v>
      </c>
      <c r="O8" s="34">
        <v>51.019897666666658</v>
      </c>
      <c r="P8" s="35"/>
    </row>
    <row r="9" spans="1:16" s="2" customFormat="1" x14ac:dyDescent="0.2">
      <c r="A9" s="36">
        <v>1.0000000000000001E-5</v>
      </c>
      <c r="B9" s="32">
        <f t="shared" si="0"/>
        <v>-5</v>
      </c>
      <c r="C9" s="33">
        <v>5.8413333333333339</v>
      </c>
      <c r="D9" s="33">
        <v>20.58</v>
      </c>
      <c r="E9" s="34">
        <v>24.7395</v>
      </c>
      <c r="F9" s="33">
        <v>22.242999999999999</v>
      </c>
      <c r="G9" s="33">
        <v>9.953897333333332</v>
      </c>
      <c r="H9" s="33">
        <v>8.698281999999999</v>
      </c>
      <c r="I9" s="33">
        <v>8.3973066666666671</v>
      </c>
      <c r="J9" s="33">
        <v>7.1992043333333315</v>
      </c>
      <c r="K9" s="34">
        <v>6.9718079999999993</v>
      </c>
      <c r="L9" s="34">
        <v>5.6413590000000005</v>
      </c>
      <c r="M9" s="34">
        <v>47.282435999999997</v>
      </c>
      <c r="N9" s="34">
        <v>40.107577000000006</v>
      </c>
      <c r="O9" s="34">
        <v>51.452102666666669</v>
      </c>
      <c r="P9" s="35"/>
    </row>
    <row r="10" spans="1:16" s="2" customFormat="1" x14ac:dyDescent="0.2">
      <c r="A10" s="36">
        <v>1E-4</v>
      </c>
      <c r="B10" s="32">
        <f t="shared" si="0"/>
        <v>-4</v>
      </c>
      <c r="C10" s="33">
        <v>5.8490000000000002</v>
      </c>
      <c r="D10" s="33">
        <v>20.812333333333331</v>
      </c>
      <c r="E10" s="34">
        <v>24.9605</v>
      </c>
      <c r="F10" s="33">
        <v>22.808666666666667</v>
      </c>
      <c r="G10" s="33">
        <v>9.9834616666666687</v>
      </c>
      <c r="H10" s="33">
        <v>8.9460510000000024</v>
      </c>
      <c r="I10" s="33">
        <v>8.4070384999999987</v>
      </c>
      <c r="J10" s="33">
        <v>7.5977436666666662</v>
      </c>
      <c r="K10" s="34">
        <v>7.2648216666666672</v>
      </c>
      <c r="L10" s="34">
        <v>5.7407693333333336</v>
      </c>
      <c r="M10" s="34">
        <v>46.976154000000001</v>
      </c>
      <c r="N10" s="34">
        <v>41.633153666666665</v>
      </c>
      <c r="O10" s="34">
        <v>53.994845999999995</v>
      </c>
      <c r="P10" s="35"/>
    </row>
    <row r="11" spans="1:16" s="2" customFormat="1" x14ac:dyDescent="0.2">
      <c r="A11" s="36">
        <v>1E-3</v>
      </c>
      <c r="B11" s="32">
        <f t="shared" si="0"/>
        <v>-3</v>
      </c>
      <c r="C11" s="33">
        <v>5.8959999999999999</v>
      </c>
      <c r="D11" s="33">
        <v>20.689333333333334</v>
      </c>
      <c r="E11" s="34">
        <v>25.280999999999999</v>
      </c>
      <c r="F11" s="33">
        <v>22.548000000000002</v>
      </c>
      <c r="G11" s="33">
        <v>10.357564000000002</v>
      </c>
      <c r="H11" s="33">
        <v>9.1938719999999989</v>
      </c>
      <c r="I11" s="33">
        <v>9.1534234999999988</v>
      </c>
      <c r="J11" s="33">
        <v>7.6191536666666666</v>
      </c>
      <c r="K11" s="34">
        <v>7.3891283333333329</v>
      </c>
      <c r="L11" s="34">
        <v>5.8120513333333337</v>
      </c>
      <c r="M11" s="34">
        <v>46.154653500000002</v>
      </c>
      <c r="N11" s="34">
        <v>42.037153999999994</v>
      </c>
      <c r="O11" s="34">
        <v>54.90235899999999</v>
      </c>
      <c r="P11" s="35"/>
    </row>
    <row r="13" spans="1:16" s="2" customFormat="1" ht="13.5" thickBot="1" x14ac:dyDescent="0.25">
      <c r="A13" s="1" t="s">
        <v>18</v>
      </c>
    </row>
    <row r="14" spans="1:16" s="2" customFormat="1" ht="14.25" thickTop="1" thickBot="1" x14ac:dyDescent="0.25">
      <c r="A14" s="3"/>
      <c r="B14" s="4"/>
      <c r="C14" s="24"/>
      <c r="D14" s="25"/>
      <c r="E14" s="25"/>
      <c r="F14" s="24">
        <v>20170922</v>
      </c>
      <c r="G14" s="24"/>
      <c r="H14" s="24"/>
      <c r="I14" s="24"/>
      <c r="J14" s="24"/>
      <c r="K14" s="25"/>
      <c r="L14" s="25"/>
      <c r="M14" s="25">
        <v>20180831</v>
      </c>
      <c r="N14" s="25">
        <v>20180902</v>
      </c>
      <c r="O14" s="25">
        <v>20180904</v>
      </c>
      <c r="P14" s="25"/>
    </row>
    <row r="15" spans="1:16" s="2" customFormat="1" ht="13.5" thickTop="1" x14ac:dyDescent="0.2">
      <c r="A15" s="26" t="s">
        <v>3</v>
      </c>
      <c r="B15" s="27" t="s">
        <v>8</v>
      </c>
      <c r="C15" s="28"/>
      <c r="D15" s="29"/>
      <c r="E15" s="29"/>
      <c r="F15" s="30"/>
      <c r="G15" s="30"/>
      <c r="H15" s="30"/>
      <c r="I15" s="30"/>
      <c r="J15" s="30"/>
      <c r="K15" s="29"/>
      <c r="L15" s="29"/>
      <c r="M15" s="29"/>
      <c r="N15" s="29"/>
      <c r="O15" s="29"/>
      <c r="P15" s="29"/>
    </row>
    <row r="16" spans="1:16" s="2" customFormat="1" x14ac:dyDescent="0.2">
      <c r="A16" s="31" t="s">
        <v>25</v>
      </c>
      <c r="B16" s="32"/>
      <c r="C16" s="37"/>
      <c r="D16" s="37"/>
      <c r="E16" s="35"/>
      <c r="F16" s="33">
        <v>1.512</v>
      </c>
      <c r="G16" s="33"/>
      <c r="H16" s="33"/>
      <c r="I16" s="33"/>
      <c r="J16" s="33"/>
      <c r="K16" s="34"/>
      <c r="L16" s="34"/>
      <c r="M16" s="34">
        <v>0.82092299999999818</v>
      </c>
      <c r="N16" s="34">
        <v>0.67538466666666608</v>
      </c>
      <c r="O16" s="34">
        <v>0.85864100000000099</v>
      </c>
      <c r="P16" s="35"/>
    </row>
    <row r="17" spans="1:16" s="2" customFormat="1" x14ac:dyDescent="0.2">
      <c r="A17" s="36">
        <v>1.0000000000000001E-9</v>
      </c>
      <c r="B17" s="32">
        <f t="shared" ref="B17:B23" si="1">LOG(A17)</f>
        <v>-9</v>
      </c>
      <c r="C17" s="37"/>
      <c r="D17" s="37"/>
      <c r="E17" s="35"/>
      <c r="F17" s="33">
        <v>1.5255000000000001</v>
      </c>
      <c r="G17" s="33"/>
      <c r="H17" s="33"/>
      <c r="I17" s="33"/>
      <c r="J17" s="33"/>
      <c r="K17" s="34"/>
      <c r="L17" s="34"/>
      <c r="M17" s="34">
        <v>2.2424616666666659</v>
      </c>
      <c r="N17" s="34">
        <v>0.91140999999999905</v>
      </c>
      <c r="O17" s="34">
        <v>0.67464100000000116</v>
      </c>
      <c r="P17" s="35"/>
    </row>
    <row r="18" spans="1:16" s="2" customFormat="1" x14ac:dyDescent="0.2">
      <c r="A18" s="36">
        <v>1E-8</v>
      </c>
      <c r="B18" s="32">
        <f t="shared" si="1"/>
        <v>-8</v>
      </c>
      <c r="C18" s="37"/>
      <c r="D18" s="37"/>
      <c r="E18" s="35"/>
      <c r="F18" s="33">
        <v>2.2904999999999998</v>
      </c>
      <c r="G18" s="33"/>
      <c r="H18" s="33"/>
      <c r="I18" s="33"/>
      <c r="J18" s="33"/>
      <c r="K18" s="34"/>
      <c r="L18" s="34"/>
      <c r="M18" s="34">
        <v>1.4165383333333352</v>
      </c>
      <c r="N18" s="34">
        <v>1.1060256666666675</v>
      </c>
      <c r="O18" s="34">
        <v>1.1496153333333321</v>
      </c>
      <c r="P18" s="35"/>
    </row>
    <row r="19" spans="1:16" s="2" customFormat="1" x14ac:dyDescent="0.2">
      <c r="A19" s="36">
        <v>9.9999999999999995E-8</v>
      </c>
      <c r="B19" s="32">
        <f t="shared" si="1"/>
        <v>-7</v>
      </c>
      <c r="C19" s="37"/>
      <c r="D19" s="37"/>
      <c r="E19" s="35"/>
      <c r="F19" s="33">
        <v>2.383</v>
      </c>
      <c r="G19" s="33"/>
      <c r="H19" s="33"/>
      <c r="I19" s="33"/>
      <c r="J19" s="33"/>
      <c r="K19" s="34"/>
      <c r="L19" s="34"/>
      <c r="M19" s="34">
        <v>2.0526923333333329</v>
      </c>
      <c r="N19" s="34">
        <v>1.2379229999999997</v>
      </c>
      <c r="O19" s="34">
        <v>0.56215400000000193</v>
      </c>
      <c r="P19" s="35"/>
    </row>
    <row r="20" spans="1:16" s="2" customFormat="1" x14ac:dyDescent="0.2">
      <c r="A20" s="36">
        <v>9.9999999999999995E-7</v>
      </c>
      <c r="B20" s="32">
        <f t="shared" si="1"/>
        <v>-6</v>
      </c>
      <c r="C20" s="37"/>
      <c r="D20" s="37"/>
      <c r="E20" s="35"/>
      <c r="F20" s="33">
        <v>2.504</v>
      </c>
      <c r="G20" s="33"/>
      <c r="H20" s="33"/>
      <c r="I20" s="33"/>
      <c r="J20" s="33"/>
      <c r="K20" s="34"/>
      <c r="L20" s="34"/>
      <c r="M20" s="34">
        <v>3.8100770000000019</v>
      </c>
      <c r="N20" s="34">
        <v>2.3548463333333323</v>
      </c>
      <c r="O20" s="34">
        <v>1.421871666666668</v>
      </c>
      <c r="P20" s="35"/>
    </row>
    <row r="21" spans="1:16" s="2" customFormat="1" x14ac:dyDescent="0.2">
      <c r="A21" s="36">
        <v>1.0000000000000001E-5</v>
      </c>
      <c r="B21" s="32">
        <f t="shared" si="1"/>
        <v>-5</v>
      </c>
      <c r="C21" s="37"/>
      <c r="D21" s="37"/>
      <c r="E21" s="35"/>
      <c r="F21" s="33">
        <v>2.367</v>
      </c>
      <c r="G21" s="33"/>
      <c r="H21" s="33"/>
      <c r="I21" s="33"/>
      <c r="J21" s="33"/>
      <c r="K21" s="34"/>
      <c r="L21" s="34"/>
      <c r="M21" s="34">
        <v>14.8598845</v>
      </c>
      <c r="N21" s="34">
        <v>9.6215383333333353</v>
      </c>
      <c r="O21" s="34">
        <v>8.8000000000000025</v>
      </c>
      <c r="P21" s="35"/>
    </row>
    <row r="22" spans="1:16" s="2" customFormat="1" x14ac:dyDescent="0.2">
      <c r="A22" s="36">
        <v>1E-4</v>
      </c>
      <c r="B22" s="32">
        <f t="shared" si="1"/>
        <v>-4</v>
      </c>
      <c r="C22" s="37"/>
      <c r="D22" s="37"/>
      <c r="E22" s="35"/>
      <c r="F22" s="33">
        <v>6.3934999999999995</v>
      </c>
      <c r="G22" s="33"/>
      <c r="H22" s="33"/>
      <c r="I22" s="33"/>
      <c r="J22" s="33"/>
      <c r="K22" s="34"/>
      <c r="L22" s="34"/>
      <c r="M22" s="34">
        <v>22.058692500000006</v>
      </c>
      <c r="N22" s="34">
        <v>19.222256333333331</v>
      </c>
      <c r="O22" s="34">
        <v>22.988731000000001</v>
      </c>
      <c r="P22" s="35"/>
    </row>
    <row r="23" spans="1:16" s="2" customFormat="1" x14ac:dyDescent="0.2">
      <c r="A23" s="36">
        <v>1E-3</v>
      </c>
      <c r="B23" s="32">
        <f t="shared" si="1"/>
        <v>-3</v>
      </c>
      <c r="C23" s="37"/>
      <c r="D23" s="37"/>
      <c r="E23" s="35"/>
      <c r="F23" s="33">
        <v>6.5576666666666661</v>
      </c>
      <c r="G23" s="33"/>
      <c r="H23" s="33"/>
      <c r="I23" s="33"/>
      <c r="J23" s="33"/>
      <c r="K23" s="34"/>
      <c r="L23" s="34"/>
      <c r="M23" s="34">
        <v>22.443025333333338</v>
      </c>
      <c r="N23" s="34">
        <v>18.763384333333335</v>
      </c>
      <c r="O23" s="34">
        <v>28.583487333333334</v>
      </c>
      <c r="P23" s="35"/>
    </row>
    <row r="24" spans="1:16" s="38" customFormat="1" x14ac:dyDescent="0.2"/>
    <row r="25" spans="1:16" s="2" customFormat="1" ht="13.5" thickBot="1" x14ac:dyDescent="0.25">
      <c r="A25" s="1" t="s">
        <v>11</v>
      </c>
    </row>
    <row r="26" spans="1:16" s="2" customFormat="1" ht="14.25" thickTop="1" thickBot="1" x14ac:dyDescent="0.25">
      <c r="A26" s="3"/>
      <c r="B26" s="4"/>
      <c r="C26" s="24">
        <v>20160607</v>
      </c>
      <c r="D26" s="25">
        <v>20170722</v>
      </c>
      <c r="E26" s="25">
        <v>20170915</v>
      </c>
      <c r="F26" s="24">
        <v>20170922</v>
      </c>
      <c r="G26" s="24">
        <v>20171223</v>
      </c>
      <c r="H26" s="24">
        <v>20171225</v>
      </c>
      <c r="I26" s="24">
        <v>20171227</v>
      </c>
      <c r="J26" s="24"/>
      <c r="K26" s="25"/>
      <c r="L26" s="25"/>
      <c r="M26" s="25"/>
      <c r="N26" s="25"/>
      <c r="O26" s="25"/>
      <c r="P26" s="25"/>
    </row>
    <row r="27" spans="1:16" s="2" customFormat="1" ht="13.5" thickTop="1" x14ac:dyDescent="0.2">
      <c r="A27" s="26" t="s">
        <v>3</v>
      </c>
      <c r="B27" s="27" t="s">
        <v>27</v>
      </c>
      <c r="C27" s="28"/>
      <c r="D27" s="29"/>
      <c r="E27" s="29"/>
      <c r="F27" s="30"/>
      <c r="G27" s="30"/>
      <c r="H27" s="30"/>
      <c r="I27" s="30"/>
      <c r="J27" s="30"/>
      <c r="K27" s="29"/>
      <c r="L27" s="29"/>
      <c r="M27" s="29"/>
      <c r="N27" s="29"/>
      <c r="O27" s="29"/>
      <c r="P27" s="29"/>
    </row>
    <row r="28" spans="1:16" s="2" customFormat="1" x14ac:dyDescent="0.2">
      <c r="A28" s="31" t="s">
        <v>25</v>
      </c>
      <c r="B28" s="32"/>
      <c r="C28" s="33">
        <v>1.01</v>
      </c>
      <c r="D28" s="33">
        <v>1.7270000000000001</v>
      </c>
      <c r="E28" s="34">
        <v>1.2515000000000001</v>
      </c>
      <c r="F28" s="33">
        <v>1.3819999999999999</v>
      </c>
      <c r="G28" s="33">
        <v>0.23899999999999899</v>
      </c>
      <c r="H28" s="33">
        <v>0.21049999999999969</v>
      </c>
      <c r="I28" s="33">
        <v>0.28053833333333361</v>
      </c>
      <c r="J28" s="37"/>
      <c r="K28" s="35"/>
      <c r="L28" s="35"/>
      <c r="M28" s="35"/>
      <c r="N28" s="35"/>
      <c r="O28" s="35"/>
      <c r="P28" s="35"/>
    </row>
    <row r="29" spans="1:16" s="2" customFormat="1" x14ac:dyDescent="0.2">
      <c r="A29" s="36">
        <v>1.0000000000000001E-9</v>
      </c>
      <c r="B29" s="32">
        <f t="shared" ref="B29:B35" si="2">LOG(A29)</f>
        <v>-9</v>
      </c>
      <c r="C29" s="33">
        <v>1.054</v>
      </c>
      <c r="D29" s="33">
        <v>1.7329999999999999</v>
      </c>
      <c r="E29" s="34">
        <v>1.258</v>
      </c>
      <c r="F29" s="33">
        <v>1.8673333333333335</v>
      </c>
      <c r="G29" s="33">
        <v>0.23861499999999936</v>
      </c>
      <c r="H29" s="33">
        <v>0.23174366666666599</v>
      </c>
      <c r="I29" s="33">
        <v>0.2787776666666672</v>
      </c>
      <c r="J29" s="37"/>
      <c r="K29" s="35"/>
      <c r="L29" s="35"/>
      <c r="M29" s="35"/>
      <c r="N29" s="35"/>
      <c r="O29" s="35"/>
      <c r="P29" s="35"/>
    </row>
    <row r="30" spans="1:16" s="2" customFormat="1" x14ac:dyDescent="0.2">
      <c r="A30" s="36">
        <v>1E-8</v>
      </c>
      <c r="B30" s="32">
        <f t="shared" si="2"/>
        <v>-8</v>
      </c>
      <c r="C30" s="33">
        <v>1.08</v>
      </c>
      <c r="D30" s="33">
        <v>1.784</v>
      </c>
      <c r="E30" s="34">
        <v>4.0409999999999995</v>
      </c>
      <c r="F30" s="33">
        <v>3.6675</v>
      </c>
      <c r="G30" s="33">
        <v>0.54065399999999908</v>
      </c>
      <c r="H30" s="33">
        <v>0.46082066666666616</v>
      </c>
      <c r="I30" s="33">
        <v>0.47723066666666664</v>
      </c>
      <c r="J30" s="37"/>
      <c r="K30" s="35"/>
      <c r="L30" s="35"/>
      <c r="M30" s="35"/>
      <c r="N30" s="35"/>
      <c r="O30" s="35"/>
      <c r="P30" s="35"/>
    </row>
    <row r="31" spans="1:16" s="2" customFormat="1" x14ac:dyDescent="0.2">
      <c r="A31" s="36">
        <v>9.9999999999999995E-8</v>
      </c>
      <c r="B31" s="32">
        <f t="shared" si="2"/>
        <v>-7</v>
      </c>
      <c r="C31" s="33">
        <v>1.0456666666666667</v>
      </c>
      <c r="D31" s="33">
        <v>6.3780000000000001</v>
      </c>
      <c r="E31" s="34">
        <v>8.2489999999999988</v>
      </c>
      <c r="F31" s="33">
        <v>8.559333333333333</v>
      </c>
      <c r="G31" s="33">
        <v>4.9509233333333329</v>
      </c>
      <c r="H31" s="33">
        <v>4.564538333333334</v>
      </c>
      <c r="I31" s="33">
        <v>5.2752306666666673</v>
      </c>
      <c r="J31" s="37"/>
      <c r="K31" s="35"/>
      <c r="L31" s="35"/>
      <c r="M31" s="35"/>
      <c r="N31" s="35"/>
      <c r="O31" s="35"/>
      <c r="P31" s="35"/>
    </row>
    <row r="32" spans="1:16" s="2" customFormat="1" x14ac:dyDescent="0.2">
      <c r="A32" s="36">
        <v>9.9999999999999995E-7</v>
      </c>
      <c r="B32" s="32">
        <f t="shared" si="2"/>
        <v>-6</v>
      </c>
      <c r="C32" s="33">
        <v>2.6416666666666666</v>
      </c>
      <c r="D32" s="33">
        <v>13.45</v>
      </c>
      <c r="E32" s="34">
        <v>12.051</v>
      </c>
      <c r="F32" s="33">
        <v>14.661</v>
      </c>
      <c r="G32" s="33">
        <v>8.9844360000000005</v>
      </c>
      <c r="H32" s="33">
        <v>8.4705640000000013</v>
      </c>
      <c r="I32" s="33">
        <v>9.2317693333333324</v>
      </c>
      <c r="J32" s="37"/>
      <c r="K32" s="35"/>
      <c r="L32" s="35"/>
      <c r="M32" s="35"/>
      <c r="N32" s="35"/>
      <c r="O32" s="35"/>
      <c r="P32" s="35"/>
    </row>
    <row r="33" spans="1:16" s="2" customFormat="1" x14ac:dyDescent="0.2">
      <c r="A33" s="36">
        <v>1.0000000000000001E-5</v>
      </c>
      <c r="B33" s="32">
        <f t="shared" si="2"/>
        <v>-5</v>
      </c>
      <c r="C33" s="33">
        <v>3.7533333333333334</v>
      </c>
      <c r="D33" s="33">
        <v>16.273499999999999</v>
      </c>
      <c r="E33" s="34">
        <v>13.9855</v>
      </c>
      <c r="F33" s="33">
        <v>17.096999999999998</v>
      </c>
      <c r="G33" s="33">
        <v>10.741538499999999</v>
      </c>
      <c r="H33" s="33">
        <v>9.6056923333333319</v>
      </c>
      <c r="I33" s="33">
        <v>10.276485000000001</v>
      </c>
      <c r="J33" s="37"/>
      <c r="K33" s="35"/>
      <c r="L33" s="35"/>
      <c r="M33" s="35"/>
      <c r="N33" s="35"/>
      <c r="O33" s="35"/>
      <c r="P33" s="35"/>
    </row>
    <row r="34" spans="1:16" s="2" customFormat="1" x14ac:dyDescent="0.2">
      <c r="A34" s="36">
        <v>1E-4</v>
      </c>
      <c r="B34" s="32">
        <f t="shared" si="2"/>
        <v>-4</v>
      </c>
      <c r="C34" s="33">
        <v>4.4379999999999997</v>
      </c>
      <c r="D34" s="33">
        <v>16.927500000000002</v>
      </c>
      <c r="E34" s="34">
        <v>15.0815</v>
      </c>
      <c r="F34" s="33">
        <v>17.046666666666667</v>
      </c>
      <c r="G34" s="33">
        <v>10.801115500000002</v>
      </c>
      <c r="H34" s="33">
        <v>9.8183076666666675</v>
      </c>
      <c r="I34" s="33">
        <v>10.152538333333332</v>
      </c>
      <c r="J34" s="37"/>
      <c r="K34" s="35"/>
      <c r="L34" s="35"/>
      <c r="M34" s="35"/>
      <c r="N34" s="35"/>
      <c r="O34" s="35"/>
      <c r="P34" s="35"/>
    </row>
    <row r="35" spans="1:16" s="2" customFormat="1" x14ac:dyDescent="0.2">
      <c r="A35" s="36">
        <v>1E-3</v>
      </c>
      <c r="B35" s="32">
        <f t="shared" si="2"/>
        <v>-3</v>
      </c>
      <c r="C35" s="33">
        <v>4.5049999999999999</v>
      </c>
      <c r="D35" s="33">
        <v>16.739333333333335</v>
      </c>
      <c r="E35" s="34">
        <v>15.3005</v>
      </c>
      <c r="F35" s="33">
        <v>17.112333333333336</v>
      </c>
      <c r="G35" s="33">
        <v>11.169102333333333</v>
      </c>
      <c r="H35" s="33">
        <v>9.7970253333333339</v>
      </c>
      <c r="I35" s="33">
        <v>9.9648963333333338</v>
      </c>
      <c r="J35" s="37"/>
      <c r="K35" s="35"/>
      <c r="L35" s="35"/>
      <c r="M35" s="35"/>
      <c r="N35" s="35"/>
      <c r="O35" s="35"/>
      <c r="P35" s="35"/>
    </row>
    <row r="37" spans="1:16" s="2" customFormat="1" ht="13.5" thickBot="1" x14ac:dyDescent="0.25">
      <c r="A37" s="1" t="s">
        <v>13</v>
      </c>
    </row>
    <row r="38" spans="1:16" s="2" customFormat="1" ht="14.25" thickTop="1" thickBot="1" x14ac:dyDescent="0.25">
      <c r="A38" s="3"/>
      <c r="B38" s="4"/>
      <c r="C38" s="24"/>
      <c r="D38" s="25"/>
      <c r="E38" s="25"/>
      <c r="F38" s="24">
        <v>20170922</v>
      </c>
      <c r="G38" s="24">
        <v>20171223</v>
      </c>
      <c r="H38" s="24">
        <v>20171225</v>
      </c>
      <c r="I38" s="24">
        <v>20171227</v>
      </c>
      <c r="J38" s="24">
        <v>20180112</v>
      </c>
      <c r="K38" s="25">
        <v>20180113</v>
      </c>
      <c r="L38" s="25">
        <v>20180114</v>
      </c>
      <c r="M38" s="25"/>
      <c r="N38" s="25"/>
      <c r="O38" s="25"/>
      <c r="P38" s="25"/>
    </row>
    <row r="39" spans="1:16" s="2" customFormat="1" ht="13.5" thickTop="1" x14ac:dyDescent="0.2">
      <c r="A39" s="26" t="s">
        <v>3</v>
      </c>
      <c r="B39" s="27" t="s">
        <v>8</v>
      </c>
      <c r="C39" s="28"/>
      <c r="D39" s="29"/>
      <c r="E39" s="29"/>
      <c r="F39" s="30"/>
      <c r="G39" s="30"/>
      <c r="H39" s="30"/>
      <c r="I39" s="30"/>
      <c r="J39" s="30"/>
      <c r="K39" s="29"/>
      <c r="L39" s="29"/>
      <c r="M39" s="29"/>
      <c r="N39" s="29"/>
      <c r="O39" s="29"/>
      <c r="P39" s="29"/>
    </row>
    <row r="40" spans="1:16" s="2" customFormat="1" x14ac:dyDescent="0.2">
      <c r="A40" s="31" t="s">
        <v>25</v>
      </c>
      <c r="B40" s="32"/>
      <c r="C40" s="37"/>
      <c r="D40" s="37"/>
      <c r="E40" s="35"/>
      <c r="F40" s="33">
        <v>1.2949999999999999</v>
      </c>
      <c r="G40" s="33">
        <v>5.135899999999971E-2</v>
      </c>
      <c r="H40" s="33">
        <v>0.21525599999999953</v>
      </c>
      <c r="I40" s="33">
        <v>0.24717966666666649</v>
      </c>
      <c r="J40" s="33">
        <v>0.14112833333333263</v>
      </c>
      <c r="K40" s="34">
        <v>0.24533333333333354</v>
      </c>
      <c r="L40" s="34">
        <v>0.17684633333333366</v>
      </c>
      <c r="M40" s="35"/>
      <c r="N40" s="35"/>
      <c r="O40" s="35"/>
      <c r="P40" s="35"/>
    </row>
    <row r="41" spans="1:16" s="2" customFormat="1" x14ac:dyDescent="0.2">
      <c r="A41" s="36">
        <v>1.0000000000000001E-9</v>
      </c>
      <c r="B41" s="32">
        <f t="shared" ref="B41:B47" si="3">LOG(A41)</f>
        <v>-9</v>
      </c>
      <c r="C41" s="37"/>
      <c r="D41" s="37"/>
      <c r="E41" s="35"/>
      <c r="F41" s="33">
        <v>1.4319999999999999</v>
      </c>
      <c r="G41" s="33">
        <v>0.16817966666666648</v>
      </c>
      <c r="H41" s="33">
        <v>0.22733366666666713</v>
      </c>
      <c r="I41" s="33">
        <v>0.22725866666666641</v>
      </c>
      <c r="J41" s="33">
        <v>0.19955666666666674</v>
      </c>
      <c r="K41" s="34">
        <v>0.24715599999999979</v>
      </c>
      <c r="L41" s="34">
        <v>0.21208966666666643</v>
      </c>
      <c r="M41" s="35"/>
      <c r="N41" s="35"/>
      <c r="O41" s="35"/>
      <c r="P41" s="35"/>
    </row>
    <row r="42" spans="1:16" s="2" customFormat="1" x14ac:dyDescent="0.2">
      <c r="A42" s="36">
        <v>1E-8</v>
      </c>
      <c r="B42" s="32">
        <f t="shared" si="3"/>
        <v>-8</v>
      </c>
      <c r="C42" s="37"/>
      <c r="D42" s="37"/>
      <c r="E42" s="35"/>
      <c r="F42" s="33">
        <v>1.8280000000000001</v>
      </c>
      <c r="G42" s="33">
        <v>0.20005133333333328</v>
      </c>
      <c r="H42" s="33">
        <v>0.23661566666666722</v>
      </c>
      <c r="I42" s="33">
        <v>0.23053849999999976</v>
      </c>
      <c r="J42" s="33">
        <v>0.22674333333333449</v>
      </c>
      <c r="K42" s="34">
        <v>0.30102566666666597</v>
      </c>
      <c r="L42" s="34">
        <v>0.33064066666666631</v>
      </c>
      <c r="M42" s="35"/>
      <c r="N42" s="35"/>
      <c r="O42" s="35"/>
      <c r="P42" s="35"/>
    </row>
    <row r="43" spans="1:16" s="2" customFormat="1" x14ac:dyDescent="0.2">
      <c r="A43" s="36">
        <v>9.9999999999999995E-8</v>
      </c>
      <c r="B43" s="32">
        <f t="shared" si="3"/>
        <v>-7</v>
      </c>
      <c r="C43" s="37"/>
      <c r="D43" s="37"/>
      <c r="E43" s="35"/>
      <c r="F43" s="33">
        <v>2.9944999999999999</v>
      </c>
      <c r="G43" s="33">
        <v>1.5224360000000001</v>
      </c>
      <c r="H43" s="33">
        <v>1.2485640000000007</v>
      </c>
      <c r="I43" s="33">
        <v>1.0099370000000001</v>
      </c>
      <c r="J43" s="33">
        <v>1.4278973333333334</v>
      </c>
      <c r="K43" s="34">
        <v>1.5346156666666637</v>
      </c>
      <c r="L43" s="34">
        <v>1.3189989999999672</v>
      </c>
      <c r="M43" s="35"/>
      <c r="N43" s="35"/>
      <c r="O43" s="35"/>
      <c r="P43" s="35"/>
    </row>
    <row r="44" spans="1:16" s="2" customFormat="1" x14ac:dyDescent="0.2">
      <c r="A44" s="36">
        <v>9.9999999999999995E-7</v>
      </c>
      <c r="B44" s="32">
        <f t="shared" si="3"/>
        <v>-6</v>
      </c>
      <c r="C44" s="37"/>
      <c r="D44" s="37"/>
      <c r="E44" s="35"/>
      <c r="F44" s="33">
        <v>4.9913333333333334</v>
      </c>
      <c r="G44" s="33">
        <v>3.8982309999999996</v>
      </c>
      <c r="H44" s="33">
        <v>3.0427180000000003</v>
      </c>
      <c r="I44" s="33">
        <v>1.8901279999999996</v>
      </c>
      <c r="J44" s="33">
        <v>3.3195436666666667</v>
      </c>
      <c r="K44" s="34">
        <v>3.169948666666667</v>
      </c>
      <c r="L44" s="34">
        <v>2.9652689999999993</v>
      </c>
      <c r="M44" s="35"/>
      <c r="N44" s="35"/>
      <c r="O44" s="35"/>
      <c r="P44" s="35"/>
    </row>
    <row r="45" spans="1:16" s="2" customFormat="1" x14ac:dyDescent="0.2">
      <c r="A45" s="36">
        <v>1.0000000000000001E-5</v>
      </c>
      <c r="B45" s="32">
        <f t="shared" si="3"/>
        <v>-5</v>
      </c>
      <c r="C45" s="37"/>
      <c r="D45" s="37"/>
      <c r="E45" s="35"/>
      <c r="F45" s="33">
        <v>5.5449999999999999</v>
      </c>
      <c r="G45" s="33">
        <v>4.3007433333333331</v>
      </c>
      <c r="H45" s="33">
        <v>3.4147949999999998</v>
      </c>
      <c r="I45" s="33">
        <v>2.1345384999999997</v>
      </c>
      <c r="J45" s="33">
        <v>3.7999486666666655</v>
      </c>
      <c r="K45" s="34">
        <v>3.8633846666666667</v>
      </c>
      <c r="L45" s="34">
        <v>3.2575896666666666</v>
      </c>
      <c r="M45" s="35"/>
      <c r="N45" s="35"/>
      <c r="O45" s="35"/>
      <c r="P45" s="35"/>
    </row>
    <row r="46" spans="1:16" s="2" customFormat="1" x14ac:dyDescent="0.2">
      <c r="A46" s="36">
        <v>1E-4</v>
      </c>
      <c r="B46" s="32">
        <f t="shared" si="3"/>
        <v>-4</v>
      </c>
      <c r="C46" s="37"/>
      <c r="D46" s="37"/>
      <c r="E46" s="35"/>
      <c r="F46" s="33">
        <v>5.5039999999999996</v>
      </c>
      <c r="G46" s="33">
        <v>4.3670256666666658</v>
      </c>
      <c r="H46" s="33">
        <v>3.6945640000000002</v>
      </c>
      <c r="I46" s="33">
        <v>2.3095896666666662</v>
      </c>
      <c r="J46" s="33">
        <v>3.8915126666666673</v>
      </c>
      <c r="K46" s="34">
        <v>3.7908459999999988</v>
      </c>
      <c r="L46" s="34">
        <v>3.4716670000000001</v>
      </c>
      <c r="M46" s="35"/>
      <c r="N46" s="35"/>
      <c r="O46" s="35"/>
      <c r="P46" s="35"/>
    </row>
    <row r="47" spans="1:16" s="2" customFormat="1" x14ac:dyDescent="0.2">
      <c r="A47" s="36">
        <v>1E-3</v>
      </c>
      <c r="B47" s="32">
        <f t="shared" si="3"/>
        <v>-3</v>
      </c>
      <c r="C47" s="37"/>
      <c r="D47" s="37"/>
      <c r="E47" s="35"/>
      <c r="F47" s="33">
        <v>5.5569999999999995</v>
      </c>
      <c r="G47" s="33">
        <v>4.410333333333333</v>
      </c>
      <c r="H47" s="33">
        <v>3.8366153333333339</v>
      </c>
      <c r="I47" s="33">
        <v>2.1485383333333332</v>
      </c>
      <c r="J47" s="33">
        <v>3.9129486666666669</v>
      </c>
      <c r="K47" s="34">
        <v>3.8099383333333345</v>
      </c>
      <c r="L47" s="34">
        <v>3.4147436666666668</v>
      </c>
      <c r="M47" s="35"/>
      <c r="N47" s="35"/>
      <c r="O47" s="35"/>
      <c r="P47" s="35"/>
    </row>
    <row r="49" spans="1:16" s="2" customFormat="1" ht="13.5" thickBot="1" x14ac:dyDescent="0.25">
      <c r="A49" s="1" t="s">
        <v>28</v>
      </c>
    </row>
    <row r="50" spans="1:16" s="2" customFormat="1" ht="14.25" thickTop="1" thickBot="1" x14ac:dyDescent="0.25">
      <c r="A50" s="3"/>
      <c r="B50" s="4"/>
      <c r="C50" s="24"/>
      <c r="D50" s="25"/>
      <c r="E50" s="25"/>
      <c r="F50" s="24"/>
      <c r="G50" s="24"/>
      <c r="H50" s="24"/>
      <c r="I50" s="24"/>
      <c r="J50" s="24"/>
      <c r="K50" s="25"/>
      <c r="L50" s="25"/>
      <c r="M50" s="25">
        <v>20180831</v>
      </c>
      <c r="N50" s="25">
        <v>20180902</v>
      </c>
      <c r="O50" s="25">
        <v>20180904</v>
      </c>
      <c r="P50" s="25"/>
    </row>
    <row r="51" spans="1:16" s="2" customFormat="1" ht="13.5" thickTop="1" x14ac:dyDescent="0.2">
      <c r="A51" s="26" t="s">
        <v>3</v>
      </c>
      <c r="B51" s="27" t="s">
        <v>8</v>
      </c>
      <c r="C51" s="28"/>
      <c r="D51" s="29"/>
      <c r="E51" s="29"/>
      <c r="F51" s="30"/>
      <c r="G51" s="30"/>
      <c r="H51" s="30"/>
      <c r="I51" s="30"/>
      <c r="J51" s="30"/>
      <c r="K51" s="29"/>
      <c r="L51" s="29"/>
      <c r="M51" s="29"/>
      <c r="N51" s="29"/>
      <c r="O51" s="29"/>
      <c r="P51" s="29"/>
    </row>
    <row r="52" spans="1:16" s="2" customFormat="1" x14ac:dyDescent="0.2">
      <c r="A52" s="31" t="s">
        <v>25</v>
      </c>
      <c r="B52" s="32"/>
      <c r="C52" s="37"/>
      <c r="D52" s="37"/>
      <c r="E52" s="35"/>
      <c r="F52" s="37"/>
      <c r="G52" s="37"/>
      <c r="H52" s="37"/>
      <c r="I52" s="37"/>
      <c r="J52" s="37"/>
      <c r="K52" s="35"/>
      <c r="L52" s="35"/>
      <c r="M52" s="34">
        <v>0.95933333333333337</v>
      </c>
      <c r="N52" s="34">
        <v>1.1932306666666672</v>
      </c>
      <c r="O52" s="34">
        <v>0.634795</v>
      </c>
      <c r="P52" s="35"/>
    </row>
    <row r="53" spans="1:16" s="2" customFormat="1" x14ac:dyDescent="0.2">
      <c r="A53" s="36">
        <v>1.0000000000000001E-9</v>
      </c>
      <c r="B53" s="32">
        <f t="shared" ref="B53:B59" si="4">LOG(A53)</f>
        <v>-9</v>
      </c>
      <c r="C53" s="37"/>
      <c r="D53" s="37"/>
      <c r="E53" s="35"/>
      <c r="F53" s="37"/>
      <c r="G53" s="37"/>
      <c r="H53" s="37"/>
      <c r="I53" s="37"/>
      <c r="J53" s="37"/>
      <c r="K53" s="35"/>
      <c r="L53" s="35"/>
      <c r="M53" s="34">
        <v>2.2198973333333334</v>
      </c>
      <c r="N53" s="34">
        <v>2.5938203333333334</v>
      </c>
      <c r="O53" s="34">
        <v>3.0331023333333342</v>
      </c>
      <c r="P53" s="35"/>
    </row>
    <row r="54" spans="1:16" s="2" customFormat="1" x14ac:dyDescent="0.2">
      <c r="A54" s="36">
        <v>1E-8</v>
      </c>
      <c r="B54" s="32">
        <f t="shared" si="4"/>
        <v>-8</v>
      </c>
      <c r="C54" s="37"/>
      <c r="D54" s="37"/>
      <c r="E54" s="35"/>
      <c r="F54" s="37"/>
      <c r="G54" s="37"/>
      <c r="H54" s="37"/>
      <c r="I54" s="37"/>
      <c r="J54" s="37"/>
      <c r="K54" s="35"/>
      <c r="L54" s="35"/>
      <c r="M54" s="34">
        <v>14.989563666666667</v>
      </c>
      <c r="N54" s="34">
        <v>20.750846000000006</v>
      </c>
      <c r="O54" s="34">
        <v>14.612461666666668</v>
      </c>
      <c r="P54" s="35"/>
    </row>
    <row r="55" spans="1:16" s="2" customFormat="1" x14ac:dyDescent="0.2">
      <c r="A55" s="36">
        <v>9.9999999999999995E-8</v>
      </c>
      <c r="B55" s="32">
        <f t="shared" si="4"/>
        <v>-7</v>
      </c>
      <c r="C55" s="37"/>
      <c r="D55" s="37"/>
      <c r="E55" s="35"/>
      <c r="F55" s="37"/>
      <c r="G55" s="37"/>
      <c r="H55" s="37"/>
      <c r="I55" s="37"/>
      <c r="J55" s="37"/>
      <c r="K55" s="35"/>
      <c r="L55" s="35"/>
      <c r="M55" s="34">
        <v>36.953102666666666</v>
      </c>
      <c r="N55" s="34">
        <v>39.697025666666669</v>
      </c>
      <c r="O55" s="34">
        <v>37.746897333333344</v>
      </c>
      <c r="P55" s="35"/>
    </row>
    <row r="56" spans="1:16" s="2" customFormat="1" x14ac:dyDescent="0.2">
      <c r="A56" s="36">
        <v>9.9999999999999995E-7</v>
      </c>
      <c r="B56" s="32">
        <f t="shared" si="4"/>
        <v>-6</v>
      </c>
      <c r="C56" s="37"/>
      <c r="D56" s="37"/>
      <c r="E56" s="35"/>
      <c r="F56" s="37"/>
      <c r="G56" s="37"/>
      <c r="H56" s="37"/>
      <c r="I56" s="37"/>
      <c r="J56" s="37"/>
      <c r="K56" s="35"/>
      <c r="L56" s="35"/>
      <c r="M56" s="34">
        <v>44.440410000000007</v>
      </c>
      <c r="N56" s="34">
        <v>51.833461333333332</v>
      </c>
      <c r="O56" s="34">
        <v>50.463461333333328</v>
      </c>
      <c r="P56" s="35"/>
    </row>
    <row r="57" spans="1:16" s="2" customFormat="1" x14ac:dyDescent="0.2">
      <c r="A57" s="36">
        <v>1.0000000000000001E-5</v>
      </c>
      <c r="B57" s="32">
        <f t="shared" si="4"/>
        <v>-5</v>
      </c>
      <c r="C57" s="37"/>
      <c r="D57" s="37"/>
      <c r="E57" s="35"/>
      <c r="F57" s="37"/>
      <c r="G57" s="37"/>
      <c r="H57" s="37"/>
      <c r="I57" s="37"/>
      <c r="J57" s="37"/>
      <c r="K57" s="35"/>
      <c r="L57" s="35"/>
      <c r="M57" s="34">
        <v>51.798025666666668</v>
      </c>
      <c r="N57" s="34">
        <v>55.669422999999995</v>
      </c>
      <c r="O57" s="34">
        <v>58.399076666666666</v>
      </c>
      <c r="P57" s="35"/>
    </row>
    <row r="58" spans="1:16" s="2" customFormat="1" x14ac:dyDescent="0.2">
      <c r="A58" s="36">
        <v>1E-4</v>
      </c>
      <c r="B58" s="32">
        <f t="shared" si="4"/>
        <v>-4</v>
      </c>
      <c r="C58" s="37"/>
      <c r="D58" s="37"/>
      <c r="E58" s="35"/>
      <c r="F58" s="37"/>
      <c r="G58" s="37"/>
      <c r="H58" s="37"/>
      <c r="I58" s="37"/>
      <c r="J58" s="37"/>
      <c r="K58" s="35"/>
      <c r="L58" s="35"/>
      <c r="M58" s="34">
        <v>46.352820666666666</v>
      </c>
      <c r="N58" s="34">
        <v>54.531820666666668</v>
      </c>
      <c r="O58" s="34">
        <v>60.785845999999999</v>
      </c>
      <c r="P58" s="35"/>
    </row>
    <row r="59" spans="1:16" s="2" customFormat="1" x14ac:dyDescent="0.2">
      <c r="A59" s="36">
        <v>1E-3</v>
      </c>
      <c r="B59" s="32">
        <f t="shared" si="4"/>
        <v>-3</v>
      </c>
      <c r="C59" s="37"/>
      <c r="D59" s="37"/>
      <c r="E59" s="35"/>
      <c r="F59" s="37"/>
      <c r="G59" s="37"/>
      <c r="H59" s="37"/>
      <c r="I59" s="37"/>
      <c r="J59" s="37"/>
      <c r="K59" s="35"/>
      <c r="L59" s="35"/>
      <c r="M59" s="34">
        <v>49.843948666666655</v>
      </c>
      <c r="N59" s="34">
        <v>57.166077000000001</v>
      </c>
      <c r="O59" s="34">
        <v>65.856871666666663</v>
      </c>
      <c r="P59" s="35"/>
    </row>
    <row r="61" spans="1:16" ht="13.5" thickBot="1" x14ac:dyDescent="0.25">
      <c r="A61" s="1" t="s">
        <v>15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thickTop="1" thickBot="1" x14ac:dyDescent="0.25">
      <c r="A62" s="3"/>
      <c r="B62" s="4"/>
      <c r="C62" s="24"/>
      <c r="D62" s="25"/>
      <c r="E62" s="25"/>
      <c r="F62" s="24"/>
      <c r="G62" s="24"/>
      <c r="H62" s="24"/>
      <c r="I62" s="24"/>
      <c r="J62" s="24"/>
      <c r="K62" s="25"/>
      <c r="L62" s="25"/>
      <c r="M62" s="25">
        <v>20180831</v>
      </c>
      <c r="N62" s="25">
        <v>20180902</v>
      </c>
      <c r="O62" s="25">
        <v>20180904</v>
      </c>
      <c r="P62" s="25"/>
    </row>
    <row r="63" spans="1:16" ht="13.5" thickTop="1" x14ac:dyDescent="0.2">
      <c r="A63" s="26" t="s">
        <v>3</v>
      </c>
      <c r="B63" s="27" t="s">
        <v>8</v>
      </c>
      <c r="C63" s="28"/>
      <c r="D63" s="29"/>
      <c r="E63" s="29"/>
      <c r="F63" s="30"/>
      <c r="G63" s="30"/>
      <c r="H63" s="30"/>
      <c r="I63" s="30"/>
      <c r="J63" s="30"/>
      <c r="K63" s="29"/>
      <c r="L63" s="29"/>
      <c r="M63" s="29"/>
      <c r="N63" s="29"/>
      <c r="O63" s="29"/>
      <c r="P63" s="29"/>
    </row>
    <row r="64" spans="1:16" x14ac:dyDescent="0.2">
      <c r="A64" s="31" t="s">
        <v>25</v>
      </c>
      <c r="B64" s="32"/>
      <c r="C64" s="37"/>
      <c r="D64" s="37"/>
      <c r="E64" s="35"/>
      <c r="F64" s="37"/>
      <c r="G64" s="37"/>
      <c r="H64" s="37"/>
      <c r="I64" s="37"/>
      <c r="J64" s="37"/>
      <c r="K64" s="35"/>
      <c r="L64" s="35"/>
      <c r="M64" s="35"/>
      <c r="N64" s="35"/>
      <c r="O64" s="35"/>
      <c r="P64" s="35"/>
    </row>
    <row r="65" spans="1:16" x14ac:dyDescent="0.2">
      <c r="A65" s="36">
        <v>1.0000000000000001E-9</v>
      </c>
      <c r="B65" s="32">
        <f t="shared" ref="B65:B71" si="5">LOG(A65)</f>
        <v>-9</v>
      </c>
      <c r="C65" s="37"/>
      <c r="D65" s="37"/>
      <c r="E65" s="35"/>
      <c r="F65" s="37"/>
      <c r="G65" s="37"/>
      <c r="H65" s="37"/>
      <c r="I65" s="37"/>
      <c r="J65" s="37"/>
      <c r="K65" s="35"/>
      <c r="L65" s="35"/>
      <c r="M65" s="35"/>
      <c r="N65" s="35"/>
      <c r="O65" s="35"/>
      <c r="P65" s="35"/>
    </row>
    <row r="66" spans="1:16" x14ac:dyDescent="0.2">
      <c r="A66" s="36">
        <v>1E-8</v>
      </c>
      <c r="B66" s="32">
        <f t="shared" si="5"/>
        <v>-8</v>
      </c>
      <c r="C66" s="37"/>
      <c r="D66" s="37"/>
      <c r="E66" s="35"/>
      <c r="F66" s="37"/>
      <c r="G66" s="37"/>
      <c r="H66" s="37"/>
      <c r="I66" s="37"/>
      <c r="J66" s="37"/>
      <c r="K66" s="35"/>
      <c r="L66" s="35"/>
      <c r="M66" s="35"/>
      <c r="N66" s="35"/>
      <c r="O66" s="35"/>
      <c r="P66" s="35"/>
    </row>
    <row r="67" spans="1:16" x14ac:dyDescent="0.2">
      <c r="A67" s="36">
        <v>9.9999999999999995E-8</v>
      </c>
      <c r="B67" s="32">
        <f t="shared" si="5"/>
        <v>-7</v>
      </c>
      <c r="C67" s="37"/>
      <c r="D67" s="37"/>
      <c r="E67" s="35"/>
      <c r="F67" s="37"/>
      <c r="G67" s="37"/>
      <c r="H67" s="37"/>
      <c r="I67" s="37"/>
      <c r="J67" s="37"/>
      <c r="K67" s="35"/>
      <c r="L67" s="35"/>
      <c r="M67" s="35"/>
      <c r="N67" s="35"/>
      <c r="O67" s="35"/>
      <c r="P67" s="35"/>
    </row>
    <row r="68" spans="1:16" x14ac:dyDescent="0.2">
      <c r="A68" s="36">
        <v>9.9999999999999995E-7</v>
      </c>
      <c r="B68" s="32">
        <f t="shared" si="5"/>
        <v>-6</v>
      </c>
      <c r="C68" s="37"/>
      <c r="D68" s="37"/>
      <c r="E68" s="35"/>
      <c r="F68" s="37"/>
      <c r="G68" s="37"/>
      <c r="H68" s="37"/>
      <c r="I68" s="37"/>
      <c r="J68" s="37"/>
      <c r="K68" s="35"/>
      <c r="L68" s="35"/>
      <c r="M68" s="35"/>
      <c r="N68" s="35"/>
      <c r="O68" s="35"/>
      <c r="P68" s="35"/>
    </row>
    <row r="69" spans="1:16" x14ac:dyDescent="0.2">
      <c r="A69" s="36">
        <v>1.0000000000000001E-5</v>
      </c>
      <c r="B69" s="32">
        <f t="shared" si="5"/>
        <v>-5</v>
      </c>
      <c r="C69" s="37"/>
      <c r="D69" s="37"/>
      <c r="E69" s="35"/>
      <c r="F69" s="37"/>
      <c r="G69" s="37"/>
      <c r="H69" s="37"/>
      <c r="I69" s="37"/>
      <c r="J69" s="37"/>
      <c r="K69" s="35"/>
      <c r="L69" s="35"/>
      <c r="M69" s="35"/>
      <c r="N69" s="35"/>
      <c r="O69" s="35"/>
      <c r="P69" s="35"/>
    </row>
    <row r="70" spans="1:16" x14ac:dyDescent="0.2">
      <c r="A70" s="36">
        <v>1E-4</v>
      </c>
      <c r="B70" s="32">
        <f t="shared" si="5"/>
        <v>-4</v>
      </c>
      <c r="C70" s="37"/>
      <c r="D70" s="37"/>
      <c r="E70" s="35"/>
      <c r="F70" s="37"/>
      <c r="G70" s="37"/>
      <c r="H70" s="37"/>
      <c r="I70" s="37"/>
      <c r="J70" s="37"/>
      <c r="K70" s="35"/>
      <c r="L70" s="35"/>
      <c r="M70" s="35"/>
      <c r="N70" s="35"/>
      <c r="O70" s="35"/>
      <c r="P70" s="35"/>
    </row>
    <row r="71" spans="1:16" x14ac:dyDescent="0.2">
      <c r="A71" s="36">
        <v>1E-3</v>
      </c>
      <c r="B71" s="32">
        <f t="shared" si="5"/>
        <v>-3</v>
      </c>
      <c r="C71" s="37"/>
      <c r="D71" s="37"/>
      <c r="E71" s="35"/>
      <c r="F71" s="37"/>
      <c r="G71" s="37"/>
      <c r="H71" s="37"/>
      <c r="I71" s="37"/>
      <c r="J71" s="37"/>
      <c r="K71" s="35"/>
      <c r="L71" s="35"/>
      <c r="M71" s="34">
        <v>1.1060433333333</v>
      </c>
      <c r="N71" s="34">
        <v>0.996</v>
      </c>
      <c r="O71" s="34">
        <v>0.6018</v>
      </c>
      <c r="P71" s="35"/>
    </row>
    <row r="73" spans="1:16" ht="13.5" thickBot="1" x14ac:dyDescent="0.25">
      <c r="A73" s="1" t="s">
        <v>17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thickTop="1" thickBot="1" x14ac:dyDescent="0.25">
      <c r="A74" s="3"/>
      <c r="B74" s="4"/>
      <c r="C74" s="24"/>
      <c r="D74" s="25"/>
      <c r="E74" s="25"/>
      <c r="F74" s="24"/>
      <c r="G74" s="24"/>
      <c r="H74" s="24"/>
      <c r="I74" s="24"/>
      <c r="J74" s="24"/>
      <c r="K74" s="25"/>
      <c r="L74" s="25"/>
      <c r="M74" s="25">
        <v>20180831</v>
      </c>
      <c r="N74" s="25">
        <v>20180902</v>
      </c>
      <c r="O74" s="25">
        <v>20180904</v>
      </c>
      <c r="P74" s="25"/>
    </row>
    <row r="75" spans="1:16" ht="13.5" thickTop="1" x14ac:dyDescent="0.2">
      <c r="A75" s="26" t="s">
        <v>3</v>
      </c>
      <c r="B75" s="27" t="s">
        <v>8</v>
      </c>
      <c r="C75" s="28"/>
      <c r="D75" s="29"/>
      <c r="E75" s="29"/>
      <c r="F75" s="30"/>
      <c r="G75" s="30"/>
      <c r="H75" s="30"/>
      <c r="I75" s="30"/>
      <c r="J75" s="30"/>
      <c r="K75" s="29"/>
      <c r="L75" s="29"/>
      <c r="M75" s="29"/>
      <c r="N75" s="29"/>
      <c r="O75" s="29"/>
      <c r="P75" s="29"/>
    </row>
    <row r="76" spans="1:16" x14ac:dyDescent="0.2">
      <c r="A76" s="31" t="s">
        <v>25</v>
      </c>
      <c r="B76" s="32"/>
      <c r="C76" s="37"/>
      <c r="D76" s="37"/>
      <c r="E76" s="35"/>
      <c r="F76" s="37"/>
      <c r="G76" s="37"/>
      <c r="H76" s="37"/>
      <c r="I76" s="37"/>
      <c r="J76" s="37"/>
      <c r="K76" s="35"/>
      <c r="L76" s="35"/>
      <c r="M76" s="35"/>
      <c r="N76" s="35"/>
      <c r="O76" s="35"/>
      <c r="P76" s="35"/>
    </row>
    <row r="77" spans="1:16" x14ac:dyDescent="0.2">
      <c r="A77" s="36">
        <v>1.0000000000000001E-9</v>
      </c>
      <c r="B77" s="32">
        <f t="shared" ref="B77:B83" si="6">LOG(A77)</f>
        <v>-9</v>
      </c>
      <c r="C77" s="37"/>
      <c r="D77" s="37"/>
      <c r="E77" s="35"/>
      <c r="F77" s="37"/>
      <c r="G77" s="37"/>
      <c r="H77" s="37"/>
      <c r="I77" s="37"/>
      <c r="J77" s="37"/>
      <c r="K77" s="35"/>
      <c r="L77" s="35"/>
      <c r="M77" s="35"/>
      <c r="N77" s="35"/>
      <c r="O77" s="35"/>
      <c r="P77" s="35"/>
    </row>
    <row r="78" spans="1:16" x14ac:dyDescent="0.2">
      <c r="A78" s="36">
        <v>1E-8</v>
      </c>
      <c r="B78" s="32">
        <f t="shared" si="6"/>
        <v>-8</v>
      </c>
      <c r="C78" s="37"/>
      <c r="D78" s="37"/>
      <c r="E78" s="35"/>
      <c r="F78" s="37"/>
      <c r="G78" s="37"/>
      <c r="H78" s="37"/>
      <c r="I78" s="37"/>
      <c r="J78" s="37"/>
      <c r="K78" s="35"/>
      <c r="L78" s="35"/>
      <c r="M78" s="35"/>
      <c r="N78" s="35"/>
      <c r="O78" s="35"/>
      <c r="P78" s="35"/>
    </row>
    <row r="79" spans="1:16" x14ac:dyDescent="0.2">
      <c r="A79" s="36">
        <v>9.9999999999999995E-8</v>
      </c>
      <c r="B79" s="32">
        <f t="shared" si="6"/>
        <v>-7</v>
      </c>
      <c r="C79" s="37"/>
      <c r="D79" s="37"/>
      <c r="E79" s="35"/>
      <c r="F79" s="37"/>
      <c r="G79" s="37"/>
      <c r="H79" s="37"/>
      <c r="I79" s="37"/>
      <c r="J79" s="37"/>
      <c r="K79" s="35"/>
      <c r="L79" s="35"/>
      <c r="M79" s="35"/>
      <c r="N79" s="35"/>
      <c r="O79" s="35"/>
      <c r="P79" s="35"/>
    </row>
    <row r="80" spans="1:16" x14ac:dyDescent="0.2">
      <c r="A80" s="36">
        <v>9.9999999999999995E-7</v>
      </c>
      <c r="B80" s="32">
        <f t="shared" si="6"/>
        <v>-6</v>
      </c>
      <c r="C80" s="37"/>
      <c r="D80" s="37"/>
      <c r="E80" s="35"/>
      <c r="F80" s="37"/>
      <c r="G80" s="37"/>
      <c r="H80" s="37"/>
      <c r="I80" s="37"/>
      <c r="J80" s="37"/>
      <c r="K80" s="35"/>
      <c r="L80" s="35"/>
      <c r="M80" s="35"/>
      <c r="N80" s="35"/>
      <c r="O80" s="35"/>
      <c r="P80" s="35"/>
    </row>
    <row r="81" spans="1:16" x14ac:dyDescent="0.2">
      <c r="A81" s="36">
        <v>1.0000000000000001E-5</v>
      </c>
      <c r="B81" s="32">
        <f t="shared" si="6"/>
        <v>-5</v>
      </c>
      <c r="C81" s="37"/>
      <c r="D81" s="37"/>
      <c r="E81" s="35"/>
      <c r="F81" s="37"/>
      <c r="G81" s="37"/>
      <c r="H81" s="37"/>
      <c r="I81" s="37"/>
      <c r="J81" s="37"/>
      <c r="K81" s="35"/>
      <c r="L81" s="35"/>
      <c r="M81" s="35"/>
      <c r="N81" s="35"/>
      <c r="O81" s="35"/>
      <c r="P81" s="35"/>
    </row>
    <row r="82" spans="1:16" x14ac:dyDescent="0.2">
      <c r="A82" s="36">
        <v>1E-4</v>
      </c>
      <c r="B82" s="32">
        <f t="shared" si="6"/>
        <v>-4</v>
      </c>
      <c r="C82" s="37"/>
      <c r="D82" s="37"/>
      <c r="E82" s="35"/>
      <c r="F82" s="37"/>
      <c r="G82" s="37"/>
      <c r="H82" s="37"/>
      <c r="I82" s="37"/>
      <c r="J82" s="37"/>
      <c r="K82" s="35"/>
      <c r="L82" s="35"/>
      <c r="M82" s="35"/>
      <c r="N82" s="35"/>
      <c r="O82" s="35"/>
      <c r="P82" s="35"/>
    </row>
    <row r="83" spans="1:16" x14ac:dyDescent="0.2">
      <c r="A83" s="36">
        <v>1E-3</v>
      </c>
      <c r="B83" s="32">
        <f t="shared" si="6"/>
        <v>-3</v>
      </c>
      <c r="C83" s="37"/>
      <c r="D83" s="37"/>
      <c r="E83" s="35"/>
      <c r="F83" s="37"/>
      <c r="G83" s="37"/>
      <c r="H83" s="37"/>
      <c r="I83" s="37"/>
      <c r="J83" s="37"/>
      <c r="K83" s="35"/>
      <c r="L83" s="35"/>
      <c r="M83" s="34">
        <v>1.095</v>
      </c>
      <c r="N83" s="34">
        <v>1.051358</v>
      </c>
      <c r="O83" s="34">
        <v>0.52559999999999996</v>
      </c>
      <c r="P83" s="35"/>
    </row>
    <row r="85" spans="1:16" ht="13.5" thickBot="1" x14ac:dyDescent="0.25">
      <c r="A85" s="1" t="s">
        <v>22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thickTop="1" thickBot="1" x14ac:dyDescent="0.25">
      <c r="A86" s="3"/>
      <c r="B86" s="4"/>
      <c r="C86" s="24"/>
      <c r="D86" s="25"/>
      <c r="E86" s="25"/>
      <c r="F86" s="24"/>
      <c r="G86" s="24"/>
      <c r="H86" s="24"/>
      <c r="I86" s="24"/>
      <c r="J86" s="24"/>
      <c r="K86" s="25"/>
      <c r="L86" s="25"/>
      <c r="M86" s="25">
        <v>20180831</v>
      </c>
      <c r="N86" s="25">
        <v>20180902</v>
      </c>
      <c r="O86" s="25">
        <v>20180904</v>
      </c>
      <c r="P86" s="25"/>
    </row>
    <row r="87" spans="1:16" ht="13.5" thickTop="1" x14ac:dyDescent="0.2">
      <c r="A87" s="26" t="s">
        <v>3</v>
      </c>
      <c r="B87" s="27" t="s">
        <v>8</v>
      </c>
      <c r="C87" s="28"/>
      <c r="D87" s="29"/>
      <c r="E87" s="29"/>
      <c r="F87" s="30"/>
      <c r="G87" s="30"/>
      <c r="H87" s="30"/>
      <c r="I87" s="30"/>
      <c r="J87" s="30"/>
      <c r="K87" s="29"/>
      <c r="L87" s="29"/>
      <c r="M87" s="29"/>
      <c r="N87" s="29"/>
      <c r="O87" s="29"/>
      <c r="P87" s="29"/>
    </row>
    <row r="88" spans="1:16" x14ac:dyDescent="0.2">
      <c r="A88" s="31" t="s">
        <v>25</v>
      </c>
      <c r="B88" s="32"/>
      <c r="C88" s="37"/>
      <c r="D88" s="37"/>
      <c r="E88" s="35"/>
      <c r="F88" s="37"/>
      <c r="G88" s="37"/>
      <c r="H88" s="37"/>
      <c r="I88" s="37"/>
      <c r="J88" s="37"/>
      <c r="K88" s="35"/>
      <c r="L88" s="35"/>
      <c r="M88" s="35"/>
      <c r="N88" s="35"/>
      <c r="O88" s="35"/>
      <c r="P88" s="35"/>
    </row>
    <row r="89" spans="1:16" x14ac:dyDescent="0.2">
      <c r="A89" s="36">
        <v>1.0000000000000001E-9</v>
      </c>
      <c r="B89" s="32">
        <f t="shared" ref="B89:B95" si="7">LOG(A89)</f>
        <v>-9</v>
      </c>
      <c r="C89" s="37"/>
      <c r="D89" s="37"/>
      <c r="E89" s="35"/>
      <c r="F89" s="37"/>
      <c r="G89" s="37"/>
      <c r="H89" s="37"/>
      <c r="I89" s="37"/>
      <c r="J89" s="37"/>
      <c r="K89" s="35"/>
      <c r="L89" s="35"/>
      <c r="M89" s="35"/>
      <c r="N89" s="35"/>
      <c r="O89" s="35"/>
      <c r="P89" s="35"/>
    </row>
    <row r="90" spans="1:16" x14ac:dyDescent="0.2">
      <c r="A90" s="36">
        <v>1E-8</v>
      </c>
      <c r="B90" s="32">
        <f t="shared" si="7"/>
        <v>-8</v>
      </c>
      <c r="C90" s="37"/>
      <c r="D90" s="37"/>
      <c r="E90" s="35"/>
      <c r="F90" s="37"/>
      <c r="G90" s="37"/>
      <c r="H90" s="37"/>
      <c r="I90" s="37"/>
      <c r="J90" s="37"/>
      <c r="K90" s="35"/>
      <c r="L90" s="35"/>
      <c r="M90" s="35"/>
      <c r="N90" s="35"/>
      <c r="O90" s="35"/>
      <c r="P90" s="35"/>
    </row>
    <row r="91" spans="1:16" x14ac:dyDescent="0.2">
      <c r="A91" s="36">
        <v>9.9999999999999995E-8</v>
      </c>
      <c r="B91" s="32">
        <f t="shared" si="7"/>
        <v>-7</v>
      </c>
      <c r="C91" s="37"/>
      <c r="D91" s="37"/>
      <c r="E91" s="35"/>
      <c r="F91" s="37"/>
      <c r="G91" s="37"/>
      <c r="H91" s="37"/>
      <c r="I91" s="37"/>
      <c r="J91" s="37"/>
      <c r="K91" s="35"/>
      <c r="L91" s="35"/>
      <c r="M91" s="35"/>
      <c r="N91" s="35"/>
      <c r="O91" s="35"/>
      <c r="P91" s="35"/>
    </row>
    <row r="92" spans="1:16" x14ac:dyDescent="0.2">
      <c r="A92" s="36">
        <v>9.9999999999999995E-7</v>
      </c>
      <c r="B92" s="32">
        <f t="shared" si="7"/>
        <v>-6</v>
      </c>
      <c r="C92" s="37"/>
      <c r="D92" s="37"/>
      <c r="E92" s="35"/>
      <c r="F92" s="37"/>
      <c r="G92" s="37"/>
      <c r="H92" s="37"/>
      <c r="I92" s="37"/>
      <c r="J92" s="37"/>
      <c r="K92" s="35"/>
      <c r="L92" s="35"/>
      <c r="M92" s="35"/>
      <c r="N92" s="35"/>
      <c r="O92" s="35"/>
      <c r="P92" s="35"/>
    </row>
    <row r="93" spans="1:16" x14ac:dyDescent="0.2">
      <c r="A93" s="36">
        <v>1.0000000000000001E-5</v>
      </c>
      <c r="B93" s="32">
        <f t="shared" si="7"/>
        <v>-5</v>
      </c>
      <c r="C93" s="37"/>
      <c r="D93" s="37"/>
      <c r="E93" s="35"/>
      <c r="F93" s="37"/>
      <c r="G93" s="37"/>
      <c r="H93" s="37"/>
      <c r="I93" s="37"/>
      <c r="J93" s="37"/>
      <c r="K93" s="35"/>
      <c r="L93" s="35"/>
      <c r="M93" s="35"/>
      <c r="N93" s="35"/>
      <c r="O93" s="35"/>
      <c r="P93" s="35"/>
    </row>
    <row r="94" spans="1:16" x14ac:dyDescent="0.2">
      <c r="A94" s="36">
        <v>1E-4</v>
      </c>
      <c r="B94" s="32">
        <f t="shared" si="7"/>
        <v>-4</v>
      </c>
      <c r="C94" s="37"/>
      <c r="D94" s="37"/>
      <c r="E94" s="35"/>
      <c r="F94" s="37"/>
      <c r="G94" s="37"/>
      <c r="H94" s="37"/>
      <c r="I94" s="37"/>
      <c r="J94" s="37"/>
      <c r="K94" s="35"/>
      <c r="L94" s="35"/>
      <c r="M94" s="35"/>
      <c r="N94" s="35"/>
      <c r="O94" s="35"/>
      <c r="P94" s="35"/>
    </row>
    <row r="95" spans="1:16" x14ac:dyDescent="0.2">
      <c r="A95" s="36">
        <v>1E-3</v>
      </c>
      <c r="B95" s="32">
        <f t="shared" si="7"/>
        <v>-3</v>
      </c>
      <c r="C95" s="37"/>
      <c r="D95" s="37"/>
      <c r="E95" s="35"/>
      <c r="F95" s="37"/>
      <c r="G95" s="37"/>
      <c r="H95" s="37"/>
      <c r="I95" s="37"/>
      <c r="J95" s="37"/>
      <c r="K95" s="35"/>
      <c r="L95" s="35"/>
      <c r="M95" s="34">
        <v>0.97933333333333294</v>
      </c>
      <c r="N95" s="34">
        <v>1.09066666667</v>
      </c>
      <c r="O95" s="34">
        <v>0.63795000000000002</v>
      </c>
      <c r="P95" s="35"/>
    </row>
  </sheetData>
  <phoneticPr fontId="3" type="noConversion"/>
  <pageMargins left="0.7" right="0.7" top="0.75" bottom="0.75" header="0.3" footer="0.3"/>
  <pageSetup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6"/>
  <sheetViews>
    <sheetView zoomScale="55" zoomScaleNormal="55" workbookViewId="0">
      <pane xSplit="1" topLeftCell="C1" activePane="topRight" state="frozen"/>
      <selection activeCell="R52" sqref="R52"/>
      <selection pane="topRight" activeCell="Y33" sqref="Y33"/>
    </sheetView>
  </sheetViews>
  <sheetFormatPr defaultColWidth="9.125" defaultRowHeight="12.75" x14ac:dyDescent="0.2"/>
  <cols>
    <col min="1" max="1" width="15.75" style="6" bestFit="1" customWidth="1"/>
    <col min="2" max="2" width="6.125" style="6" bestFit="1" customWidth="1"/>
    <col min="3" max="16" width="9.125" style="6" customWidth="1"/>
    <col min="17" max="17" width="5.125" style="6" customWidth="1"/>
    <col min="18" max="19" width="6" style="6" customWidth="1"/>
    <col min="20" max="20" width="2.875" style="6" bestFit="1" customWidth="1"/>
    <col min="21" max="21" width="4.625" style="6" customWidth="1"/>
    <col min="22" max="16384" width="9.125" style="6"/>
  </cols>
  <sheetData>
    <row r="1" spans="1:23" s="2" customFormat="1" ht="13.5" thickBot="1" x14ac:dyDescent="0.25">
      <c r="A1" s="1" t="str">
        <f>'Fig. 3 GABA_Raw'!A1</f>
        <v>GB1+GB2</v>
      </c>
    </row>
    <row r="2" spans="1:23" s="2" customFormat="1" ht="14.25" thickTop="1" thickBot="1" x14ac:dyDescent="0.25">
      <c r="A2" s="3"/>
      <c r="B2" s="4"/>
      <c r="C2" s="24">
        <f>'Fig. 3 GABA_Raw'!C2</f>
        <v>20160607</v>
      </c>
      <c r="D2" s="24">
        <f>'Fig. 3 GABA_Raw'!D2</f>
        <v>20170722</v>
      </c>
      <c r="E2" s="24">
        <f>'Fig. 3 GABA_Raw'!E2</f>
        <v>20170915</v>
      </c>
      <c r="F2" s="24">
        <f>'Fig. 3 GABA_Raw'!F2</f>
        <v>20170922</v>
      </c>
      <c r="G2" s="24">
        <f>'Fig. 3 GABA_Raw'!G2</f>
        <v>20171223</v>
      </c>
      <c r="H2" s="24">
        <f>'Fig. 3 GABA_Raw'!H2</f>
        <v>20171225</v>
      </c>
      <c r="I2" s="24">
        <f>'Fig. 3 GABA_Raw'!I2</f>
        <v>20171227</v>
      </c>
      <c r="J2" s="24">
        <f>'Fig. 3 GABA_Raw'!J2</f>
        <v>20180112</v>
      </c>
      <c r="K2" s="24">
        <f>'Fig. 3 GABA_Raw'!K2</f>
        <v>20180113</v>
      </c>
      <c r="L2" s="24">
        <f>'Fig. 3 GABA_Raw'!L2</f>
        <v>20180114</v>
      </c>
      <c r="M2" s="24">
        <f>'Fig. 3 GABA_Raw'!M2</f>
        <v>20180831</v>
      </c>
      <c r="N2" s="24">
        <f>'Fig. 3 GABA_Raw'!N2</f>
        <v>20180902</v>
      </c>
      <c r="O2" s="24">
        <f>'Fig. 3 GABA_Raw'!O2</f>
        <v>20180904</v>
      </c>
      <c r="P2" s="24"/>
      <c r="R2" s="39" t="s">
        <v>0</v>
      </c>
      <c r="S2" s="39" t="s">
        <v>1</v>
      </c>
      <c r="T2" s="39" t="s">
        <v>2</v>
      </c>
    </row>
    <row r="3" spans="1:23" s="2" customFormat="1" ht="14.25" thickTop="1" thickBot="1" x14ac:dyDescent="0.25">
      <c r="A3" s="26" t="str">
        <f>'Fig. 3 GABA_Raw'!A3</f>
        <v>Concentration (M)</v>
      </c>
      <c r="B3" s="27" t="str">
        <f>'Fig. 3 GABA_Raw'!B3</f>
        <v>Log M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spans="1:23" s="2" customFormat="1" ht="14.25" thickTop="1" thickBot="1" x14ac:dyDescent="0.25">
      <c r="A4" s="31" t="str">
        <f>'Fig. 3 GABA_Raw'!A4</f>
        <v>Buffer</v>
      </c>
      <c r="B4" s="32"/>
      <c r="C4" s="37">
        <f>100*('Fig. 3 GABA_Raw'!C4-'Fig. 3 GABA_Raw'!C$4)/('Fig. 3 GABA_Raw'!C$11-'Fig. 3 GABA_Raw'!C$4)</f>
        <v>0</v>
      </c>
      <c r="D4" s="37">
        <f>100*('Fig. 3 GABA_Raw'!D4-'Fig. 3 GABA_Raw'!D$4)/('Fig. 3 GABA_Raw'!D$11-'Fig. 3 GABA_Raw'!D$4)</f>
        <v>0</v>
      </c>
      <c r="E4" s="37">
        <f>100*('Fig. 3 GABA_Raw'!E4-'Fig. 3 GABA_Raw'!E$4)/('Fig. 3 GABA_Raw'!E$11-'Fig. 3 GABA_Raw'!E$4)</f>
        <v>0</v>
      </c>
      <c r="F4" s="37">
        <f>100*('Fig. 3 GABA_Raw'!F4-'Fig. 3 GABA_Raw'!F$4)/('Fig. 3 GABA_Raw'!F$11-'Fig. 3 GABA_Raw'!F$4)</f>
        <v>0</v>
      </c>
      <c r="G4" s="37">
        <f>100*('Fig. 3 GABA_Raw'!G4-'Fig. 3 GABA_Raw'!G$4)/('Fig. 3 GABA_Raw'!G$11-'Fig. 3 GABA_Raw'!G$4)</f>
        <v>0</v>
      </c>
      <c r="H4" s="37">
        <f>100*('Fig. 3 GABA_Raw'!H4-'Fig. 3 GABA_Raw'!H$4)/('Fig. 3 GABA_Raw'!H$11-'Fig. 3 GABA_Raw'!H$4)</f>
        <v>0</v>
      </c>
      <c r="I4" s="37">
        <f>100*('Fig. 3 GABA_Raw'!I4-'Fig. 3 GABA_Raw'!I$4)/('Fig. 3 GABA_Raw'!I$11-'Fig. 3 GABA_Raw'!I$4)</f>
        <v>0</v>
      </c>
      <c r="J4" s="37">
        <f>100*('Fig. 3 GABA_Raw'!J4-'Fig. 3 GABA_Raw'!J$4)/('Fig. 3 GABA_Raw'!J$11-'Fig. 3 GABA_Raw'!J$4)</f>
        <v>0</v>
      </c>
      <c r="K4" s="37">
        <f>100*('Fig. 3 GABA_Raw'!K4-'Fig. 3 GABA_Raw'!K$4)/('Fig. 3 GABA_Raw'!K$11-'Fig. 3 GABA_Raw'!K$4)</f>
        <v>0</v>
      </c>
      <c r="L4" s="37">
        <f>100*('Fig. 3 GABA_Raw'!L4-'Fig. 3 GABA_Raw'!L$4)/('Fig. 3 GABA_Raw'!L$11-'Fig. 3 GABA_Raw'!L$4)</f>
        <v>0</v>
      </c>
      <c r="M4" s="37">
        <f>100*('Fig. 3 GABA_Raw'!M4-'Fig. 3 GABA_Raw'!M$4)/('Fig. 3 GABA_Raw'!M$11-'Fig. 3 GABA_Raw'!M$4)</f>
        <v>0</v>
      </c>
      <c r="N4" s="37">
        <f>100*('Fig. 3 GABA_Raw'!N4-'Fig. 3 GABA_Raw'!N$4)/('Fig. 3 GABA_Raw'!N$11-'Fig. 3 GABA_Raw'!N$4)</f>
        <v>0</v>
      </c>
      <c r="O4" s="37">
        <f>100*('Fig. 3 GABA_Raw'!O4-'Fig. 3 GABA_Raw'!O$4)/('Fig. 3 GABA_Raw'!O$11-'Fig. 3 GABA_Raw'!O$4)</f>
        <v>0</v>
      </c>
      <c r="P4" s="37"/>
      <c r="R4" s="5">
        <f t="shared" ref="R4:R11" si="0">AVERAGE(C4:P4)</f>
        <v>0</v>
      </c>
      <c r="S4" s="5">
        <f t="shared" ref="S4:S11" si="1">STDEVA(C4:P4)/SQRT(COUNT(C4:P4))</f>
        <v>0</v>
      </c>
      <c r="T4" s="5">
        <f t="shared" ref="T4:T11" si="2">COUNT(C4:P4)</f>
        <v>13</v>
      </c>
    </row>
    <row r="5" spans="1:23" s="2" customFormat="1" ht="14.25" thickTop="1" thickBot="1" x14ac:dyDescent="0.25">
      <c r="A5" s="31">
        <f>'Fig. 3 GABA_Raw'!A5</f>
        <v>1.0000000000000001E-9</v>
      </c>
      <c r="B5" s="32">
        <f>'Fig. 3 GABA_Raw'!B5</f>
        <v>-9</v>
      </c>
      <c r="C5" s="37">
        <f>100*('Fig. 3 GABA_Raw'!C5-'Fig. 3 GABA_Raw'!C$4)/('Fig. 3 GABA_Raw'!C$11-'Fig. 3 GABA_Raw'!C$4)</f>
        <v>2.1717171717171744</v>
      </c>
      <c r="D5" s="37">
        <f>100*('Fig. 3 GABA_Raw'!D5-'Fig. 3 GABA_Raw'!D$4)/('Fig. 3 GABA_Raw'!D$11-'Fig. 3 GABA_Raw'!D$4)</f>
        <v>1.284176364873588</v>
      </c>
      <c r="E5" s="37">
        <f>100*('Fig. 3 GABA_Raw'!E5-'Fig. 3 GABA_Raw'!E$4)/('Fig. 3 GABA_Raw'!E$11-'Fig. 3 GABA_Raw'!E$4)</f>
        <v>12.571179184504762</v>
      </c>
      <c r="F5" s="37">
        <f>100*('Fig. 3 GABA_Raw'!F5-'Fig. 3 GABA_Raw'!F$4)/('Fig. 3 GABA_Raw'!F$11-'Fig. 3 GABA_Raw'!F$4)</f>
        <v>0.80001887950158113</v>
      </c>
      <c r="G5" s="37">
        <f>100*('Fig. 3 GABA_Raw'!G5-'Fig. 3 GABA_Raw'!G$4)/('Fig. 3 GABA_Raw'!G$11-'Fig. 3 GABA_Raw'!G$4)</f>
        <v>2.5135025408089882</v>
      </c>
      <c r="H5" s="37">
        <f>100*('Fig. 3 GABA_Raw'!H5-'Fig. 3 GABA_Raw'!H$4)/('Fig. 3 GABA_Raw'!H$11-'Fig. 3 GABA_Raw'!H$4)</f>
        <v>0.71598513841784717</v>
      </c>
      <c r="I5" s="37">
        <f>100*('Fig. 3 GABA_Raw'!I5-'Fig. 3 GABA_Raw'!I$4)/('Fig. 3 GABA_Raw'!I$11-'Fig. 3 GABA_Raw'!I$4)</f>
        <v>1.8290911306925262</v>
      </c>
      <c r="J5" s="37">
        <f>100*('Fig. 3 GABA_Raw'!J5-'Fig. 3 GABA_Raw'!J$4)/('Fig. 3 GABA_Raw'!J$11-'Fig. 3 GABA_Raw'!J$4)</f>
        <v>3.4086871186022663</v>
      </c>
      <c r="K5" s="37">
        <f>100*('Fig. 3 GABA_Raw'!K5-'Fig. 3 GABA_Raw'!K$4)/('Fig. 3 GABA_Raw'!K$11-'Fig. 3 GABA_Raw'!K$4)</f>
        <v>3.7205716433007003</v>
      </c>
      <c r="L5" s="37">
        <f>100*('Fig. 3 GABA_Raw'!L5-'Fig. 3 GABA_Raw'!L$4)/('Fig. 3 GABA_Raw'!L$11-'Fig. 3 GABA_Raw'!L$4)</f>
        <v>0.38925028950255391</v>
      </c>
      <c r="M5" s="37">
        <f>100*('Fig. 3 GABA_Raw'!M5-'Fig. 3 GABA_Raw'!M$4)/('Fig. 3 GABA_Raw'!M$11-'Fig. 3 GABA_Raw'!M$4)</f>
        <v>2.6166696492787191</v>
      </c>
      <c r="N5" s="37">
        <f>100*('Fig. 3 GABA_Raw'!N5-'Fig. 3 GABA_Raw'!N$4)/('Fig. 3 GABA_Raw'!N$11-'Fig. 3 GABA_Raw'!N$4)</f>
        <v>9.7899599238992201E-3</v>
      </c>
      <c r="O5" s="37">
        <f>100*('Fig. 3 GABA_Raw'!O5-'Fig. 3 GABA_Raw'!O$4)/('Fig. 3 GABA_Raw'!O$11-'Fig. 3 GABA_Raw'!O$4)</f>
        <v>2.0684372672588136</v>
      </c>
      <c r="P5" s="37"/>
      <c r="R5" s="5">
        <f t="shared" si="0"/>
        <v>2.6230058721833398</v>
      </c>
      <c r="S5" s="5">
        <f t="shared" si="1"/>
        <v>0.88619278224420028</v>
      </c>
      <c r="T5" s="5">
        <f t="shared" si="2"/>
        <v>13</v>
      </c>
    </row>
    <row r="6" spans="1:23" s="2" customFormat="1" ht="14.25" thickTop="1" thickBot="1" x14ac:dyDescent="0.25">
      <c r="A6" s="31">
        <f>'Fig. 3 GABA_Raw'!A6</f>
        <v>1E-8</v>
      </c>
      <c r="B6" s="32">
        <f>'Fig. 3 GABA_Raw'!B6</f>
        <v>-8</v>
      </c>
      <c r="C6" s="37">
        <f>100*('Fig. 3 GABA_Raw'!C6-'Fig. 3 GABA_Raw'!C$4)/('Fig. 3 GABA_Raw'!C$11-'Fig. 3 GABA_Raw'!C$4)</f>
        <v>20.767676767676772</v>
      </c>
      <c r="D6" s="37">
        <f>100*('Fig. 3 GABA_Raw'!D6-'Fig. 3 GABA_Raw'!D$4)/('Fig. 3 GABA_Raw'!D$11-'Fig. 3 GABA_Raw'!D$4)</f>
        <v>27.187549072636227</v>
      </c>
      <c r="E6" s="37">
        <f>100*('Fig. 3 GABA_Raw'!E6-'Fig. 3 GABA_Raw'!E$4)/('Fig. 3 GABA_Raw'!E$11-'Fig. 3 GABA_Raw'!E$4)</f>
        <v>32.862961885365145</v>
      </c>
      <c r="F6" s="37">
        <f>100*('Fig. 3 GABA_Raw'!F6-'Fig. 3 GABA_Raw'!F$4)/('Fig. 3 GABA_Raw'!F$11-'Fig. 3 GABA_Raw'!F$4)</f>
        <v>34.169537924198799</v>
      </c>
      <c r="G6" s="37">
        <f>100*('Fig. 3 GABA_Raw'!G6-'Fig. 3 GABA_Raw'!G$4)/('Fig. 3 GABA_Raw'!G$11-'Fig. 3 GABA_Raw'!G$4)</f>
        <v>28.875820164108355</v>
      </c>
      <c r="H6" s="37">
        <f>100*('Fig. 3 GABA_Raw'!H6-'Fig. 3 GABA_Raw'!H$4)/('Fig. 3 GABA_Raw'!H$11-'Fig. 3 GABA_Raw'!H$4)</f>
        <v>22.008226889129237</v>
      </c>
      <c r="I6" s="37">
        <f>100*('Fig. 3 GABA_Raw'!I6-'Fig. 3 GABA_Raw'!I$4)/('Fig. 3 GABA_Raw'!I$11-'Fig. 3 GABA_Raw'!I$4)</f>
        <v>21.181109492984287</v>
      </c>
      <c r="J6" s="37">
        <f>100*('Fig. 3 GABA_Raw'!J6-'Fig. 3 GABA_Raw'!J$4)/('Fig. 3 GABA_Raw'!J$11-'Fig. 3 GABA_Raw'!J$4)</f>
        <v>20.949057986355395</v>
      </c>
      <c r="K6" s="37">
        <f>100*('Fig. 3 GABA_Raw'!K6-'Fig. 3 GABA_Raw'!K$4)/('Fig. 3 GABA_Raw'!K$11-'Fig. 3 GABA_Raw'!K$4)</f>
        <v>28.962883120400353</v>
      </c>
      <c r="L6" s="37">
        <f>100*('Fig. 3 GABA_Raw'!L6-'Fig. 3 GABA_Raw'!L$4)/('Fig. 3 GABA_Raw'!L$11-'Fig. 3 GABA_Raw'!L$4)</f>
        <v>28.126681305903521</v>
      </c>
      <c r="M6" s="37">
        <f>100*('Fig. 3 GABA_Raw'!M6-'Fig. 3 GABA_Raw'!M$4)/('Fig. 3 GABA_Raw'!M$11-'Fig. 3 GABA_Raw'!M$4)</f>
        <v>45.322720434330591</v>
      </c>
      <c r="N6" s="37">
        <f>100*('Fig. 3 GABA_Raw'!N6-'Fig. 3 GABA_Raw'!N$4)/('Fig. 3 GABA_Raw'!N$11-'Fig. 3 GABA_Raw'!N$4)</f>
        <v>31.8469106750746</v>
      </c>
      <c r="O6" s="37">
        <f>100*('Fig. 3 GABA_Raw'!O6-'Fig. 3 GABA_Raw'!O$4)/('Fig. 3 GABA_Raw'!O$11-'Fig. 3 GABA_Raw'!O$4)</f>
        <v>28.977061100890651</v>
      </c>
      <c r="P6" s="37"/>
      <c r="R6" s="5">
        <f t="shared" si="0"/>
        <v>28.556784370696452</v>
      </c>
      <c r="S6" s="5">
        <f t="shared" si="1"/>
        <v>1.8951738975755696</v>
      </c>
      <c r="T6" s="5">
        <f t="shared" si="2"/>
        <v>13</v>
      </c>
    </row>
    <row r="7" spans="1:23" s="2" customFormat="1" ht="14.25" thickTop="1" thickBot="1" x14ac:dyDescent="0.25">
      <c r="A7" s="31">
        <f>'Fig. 3 GABA_Raw'!A7</f>
        <v>9.9999999999999995E-8</v>
      </c>
      <c r="B7" s="32">
        <f>'Fig. 3 GABA_Raw'!B7</f>
        <v>-7</v>
      </c>
      <c r="C7" s="37">
        <f>100*('Fig. 3 GABA_Raw'!C7-'Fig. 3 GABA_Raw'!C$4)/('Fig. 3 GABA_Raw'!C$11-'Fig. 3 GABA_Raw'!C$4)</f>
        <v>65.441077441077439</v>
      </c>
      <c r="D7" s="37">
        <f>100*('Fig. 3 GABA_Raw'!D7-'Fig. 3 GABA_Raw'!D$4)/('Fig. 3 GABA_Raw'!D$11-'Fig. 3 GABA_Raw'!D$4)</f>
        <v>69.832324254532139</v>
      </c>
      <c r="E7" s="37">
        <f>100*('Fig. 3 GABA_Raw'!E7-'Fig. 3 GABA_Raw'!E$4)/('Fig. 3 GABA_Raw'!E$11-'Fig. 3 GABA_Raw'!E$4)</f>
        <v>67.155742133920782</v>
      </c>
      <c r="F7" s="37">
        <f>100*('Fig. 3 GABA_Raw'!F7-'Fig. 3 GABA_Raw'!F$4)/('Fig. 3 GABA_Raw'!F$11-'Fig. 3 GABA_Raw'!F$4)</f>
        <v>71.822343890121289</v>
      </c>
      <c r="G7" s="37">
        <f>100*('Fig. 3 GABA_Raw'!G7-'Fig. 3 GABA_Raw'!G$4)/('Fig. 3 GABA_Raw'!G$11-'Fig. 3 GABA_Raw'!G$4)</f>
        <v>66.677745424569892</v>
      </c>
      <c r="H7" s="37">
        <f>100*('Fig. 3 GABA_Raw'!H7-'Fig. 3 GABA_Raw'!H$4)/('Fig. 3 GABA_Raw'!H$11-'Fig. 3 GABA_Raw'!H$4)</f>
        <v>67.710159343168812</v>
      </c>
      <c r="I7" s="37">
        <f>100*('Fig. 3 GABA_Raw'!I7-'Fig. 3 GABA_Raw'!I$4)/('Fig. 3 GABA_Raw'!I$11-'Fig. 3 GABA_Raw'!I$4)</f>
        <v>71.469388800207042</v>
      </c>
      <c r="J7" s="37">
        <f>100*('Fig. 3 GABA_Raw'!J7-'Fig. 3 GABA_Raw'!J$4)/('Fig. 3 GABA_Raw'!J$11-'Fig. 3 GABA_Raw'!J$4)</f>
        <v>66.548531825883416</v>
      </c>
      <c r="K7" s="37">
        <f>100*('Fig. 3 GABA_Raw'!K7-'Fig. 3 GABA_Raw'!K$4)/('Fig. 3 GABA_Raw'!K$11-'Fig. 3 GABA_Raw'!K$4)</f>
        <v>70.269561089651575</v>
      </c>
      <c r="L7" s="37">
        <f>100*('Fig. 3 GABA_Raw'!L7-'Fig. 3 GABA_Raw'!L$4)/('Fig. 3 GABA_Raw'!L$11-'Fig. 3 GABA_Raw'!L$4)</f>
        <v>63.539918618905226</v>
      </c>
      <c r="M7" s="37">
        <f>100*('Fig. 3 GABA_Raw'!M7-'Fig. 3 GABA_Raw'!M$4)/('Fig. 3 GABA_Raw'!M$11-'Fig. 3 GABA_Raw'!M$4)</f>
        <v>88.333642089656024</v>
      </c>
      <c r="N7" s="37">
        <f>100*('Fig. 3 GABA_Raw'!N7-'Fig. 3 GABA_Raw'!N$4)/('Fig. 3 GABA_Raw'!N$11-'Fig. 3 GABA_Raw'!N$4)</f>
        <v>74.199191694800135</v>
      </c>
      <c r="O7" s="37">
        <f>100*('Fig. 3 GABA_Raw'!O7-'Fig. 3 GABA_Raw'!O$4)/('Fig. 3 GABA_Raw'!O$11-'Fig. 3 GABA_Raw'!O$4)</f>
        <v>70.771720081572298</v>
      </c>
      <c r="P7" s="37"/>
      <c r="R7" s="40">
        <f t="shared" si="0"/>
        <v>70.290103591389681</v>
      </c>
      <c r="S7" s="40">
        <f t="shared" si="1"/>
        <v>1.7127679282746058</v>
      </c>
      <c r="T7" s="40">
        <f t="shared" si="2"/>
        <v>13</v>
      </c>
      <c r="U7" s="41"/>
      <c r="V7" s="41"/>
      <c r="W7" s="41"/>
    </row>
    <row r="8" spans="1:23" s="2" customFormat="1" ht="14.25" thickTop="1" thickBot="1" x14ac:dyDescent="0.25">
      <c r="A8" s="31">
        <f>'Fig. 3 GABA_Raw'!A8</f>
        <v>9.9999999999999995E-7</v>
      </c>
      <c r="B8" s="32">
        <f>'Fig. 3 GABA_Raw'!B8</f>
        <v>-6</v>
      </c>
      <c r="C8" s="37">
        <f>100*('Fig. 3 GABA_Raw'!C8-'Fig. 3 GABA_Raw'!C$4)/('Fig. 3 GABA_Raw'!C$11-'Fig. 3 GABA_Raw'!C$4)</f>
        <v>85.905723905723903</v>
      </c>
      <c r="D8" s="37">
        <f>100*('Fig. 3 GABA_Raw'!D8-'Fig. 3 GABA_Raw'!D$4)/('Fig. 3 GABA_Raw'!D$11-'Fig. 3 GABA_Raw'!D$4)</f>
        <v>89.429972257602984</v>
      </c>
      <c r="E8" s="37">
        <f>100*('Fig. 3 GABA_Raw'!E8-'Fig. 3 GABA_Raw'!E$4)/('Fig. 3 GABA_Raw'!E$11-'Fig. 3 GABA_Raw'!E$4)</f>
        <v>91.454341410698703</v>
      </c>
      <c r="F8" s="37">
        <f>100*('Fig. 3 GABA_Raw'!F8-'Fig. 3 GABA_Raw'!F$4)/('Fig. 3 GABA_Raw'!F$11-'Fig. 3 GABA_Raw'!F$4)</f>
        <v>91.827535753056097</v>
      </c>
      <c r="G8" s="37">
        <f>100*('Fig. 3 GABA_Raw'!G8-'Fig. 3 GABA_Raw'!G$4)/('Fig. 3 GABA_Raw'!G$11-'Fig. 3 GABA_Raw'!G$4)</f>
        <v>82.72389604899692</v>
      </c>
      <c r="H8" s="37">
        <f>100*('Fig. 3 GABA_Raw'!H8-'Fig. 3 GABA_Raw'!H$4)/('Fig. 3 GABA_Raw'!H$11-'Fig. 3 GABA_Raw'!H$4)</f>
        <v>82.899085027341485</v>
      </c>
      <c r="I8" s="37">
        <f>100*('Fig. 3 GABA_Raw'!I8-'Fig. 3 GABA_Raw'!I$4)/('Fig. 3 GABA_Raw'!I$11-'Fig. 3 GABA_Raw'!I$4)</f>
        <v>90.761740434455902</v>
      </c>
      <c r="J8" s="37">
        <f>100*('Fig. 3 GABA_Raw'!J8-'Fig. 3 GABA_Raw'!J$4)/('Fig. 3 GABA_Raw'!J$11-'Fig. 3 GABA_Raw'!J$4)</f>
        <v>88.750290469948297</v>
      </c>
      <c r="K8" s="37">
        <f>100*('Fig. 3 GABA_Raw'!K8-'Fig. 3 GABA_Raw'!K$4)/('Fig. 3 GABA_Raw'!K$11-'Fig. 3 GABA_Raw'!K$4)</f>
        <v>88.039414527364428</v>
      </c>
      <c r="L8" s="37">
        <f>100*('Fig. 3 GABA_Raw'!L8-'Fig. 3 GABA_Raw'!L$4)/('Fig. 3 GABA_Raw'!L$11-'Fig. 3 GABA_Raw'!L$4)</f>
        <v>84.634271503990846</v>
      </c>
      <c r="M8" s="37">
        <f>100*('Fig. 3 GABA_Raw'!M8-'Fig. 3 GABA_Raw'!M$4)/('Fig. 3 GABA_Raw'!M$11-'Fig. 3 GABA_Raw'!M$4)</f>
        <v>99.703604169963484</v>
      </c>
      <c r="N8" s="37">
        <f>100*('Fig. 3 GABA_Raw'!N8-'Fig. 3 GABA_Raw'!N$4)/('Fig. 3 GABA_Raw'!N$11-'Fig. 3 GABA_Raw'!N$4)</f>
        <v>91.043863859911013</v>
      </c>
      <c r="O8" s="37">
        <f>100*('Fig. 3 GABA_Raw'!O8-'Fig. 3 GABA_Raw'!O$4)/('Fig. 3 GABA_Raw'!O$11-'Fig. 3 GABA_Raw'!O$4)</f>
        <v>92.868651921902298</v>
      </c>
      <c r="P8" s="37"/>
      <c r="R8" s="40">
        <f t="shared" si="0"/>
        <v>89.23403009930432</v>
      </c>
      <c r="S8" s="40">
        <f t="shared" si="1"/>
        <v>1.2823660709130167</v>
      </c>
      <c r="T8" s="40">
        <f t="shared" si="2"/>
        <v>13</v>
      </c>
      <c r="U8" s="41"/>
      <c r="V8" s="41"/>
      <c r="W8" s="41"/>
    </row>
    <row r="9" spans="1:23" s="2" customFormat="1" ht="14.25" thickTop="1" thickBot="1" x14ac:dyDescent="0.25">
      <c r="A9" s="31">
        <f>'Fig. 3 GABA_Raw'!A9</f>
        <v>1.0000000000000001E-5</v>
      </c>
      <c r="B9" s="32">
        <f>'Fig. 3 GABA_Raw'!B9</f>
        <v>-5</v>
      </c>
      <c r="C9" s="37">
        <f>100*('Fig. 3 GABA_Raw'!C9-'Fig. 3 GABA_Raw'!C$4)/('Fig. 3 GABA_Raw'!C$11-'Fig. 3 GABA_Raw'!C$4)</f>
        <v>98.895622895622907</v>
      </c>
      <c r="D9" s="37">
        <f>100*('Fig. 3 GABA_Raw'!D9-'Fig. 3 GABA_Raw'!D$4)/('Fig. 3 GABA_Raw'!D$11-'Fig. 3 GABA_Raw'!D$4)</f>
        <v>99.427704011306332</v>
      </c>
      <c r="E9" s="37">
        <f>100*('Fig. 3 GABA_Raw'!E9-'Fig. 3 GABA_Raw'!E$4)/('Fig. 3 GABA_Raw'!E$11-'Fig. 3 GABA_Raw'!E$4)</f>
        <v>97.749283012594049</v>
      </c>
      <c r="F9" s="37">
        <f>100*('Fig. 3 GABA_Raw'!F9-'Fig. 3 GABA_Raw'!F$4)/('Fig. 3 GABA_Raw'!F$11-'Fig. 3 GABA_Raw'!F$4)</f>
        <v>98.560438004436662</v>
      </c>
      <c r="G9" s="37">
        <f>100*('Fig. 3 GABA_Raw'!G9-'Fig. 3 GABA_Raw'!G$4)/('Fig. 3 GABA_Raw'!G$11-'Fig. 3 GABA_Raw'!G$4)</f>
        <v>96.065194304181901</v>
      </c>
      <c r="H9" s="37">
        <f>100*('Fig. 3 GABA_Raw'!H9-'Fig. 3 GABA_Raw'!H$4)/('Fig. 3 GABA_Raw'!H$11-'Fig. 3 GABA_Raw'!H$4)</f>
        <v>94.4999316731828</v>
      </c>
      <c r="I9" s="37">
        <f>100*('Fig. 3 GABA_Raw'!I9-'Fig. 3 GABA_Raw'!I$4)/('Fig. 3 GABA_Raw'!I$11-'Fig. 3 GABA_Raw'!I$4)</f>
        <v>91.527165870198289</v>
      </c>
      <c r="J9" s="37">
        <f>100*('Fig. 3 GABA_Raw'!J9-'Fig. 3 GABA_Raw'!J$4)/('Fig. 3 GABA_Raw'!J$11-'Fig. 3 GABA_Raw'!J$4)</f>
        <v>94.387300867703203</v>
      </c>
      <c r="K9" s="37">
        <f>100*('Fig. 3 GABA_Raw'!K9-'Fig. 3 GABA_Raw'!K$4)/('Fig. 3 GABA_Raw'!K$11-'Fig. 3 GABA_Raw'!K$4)</f>
        <v>94.213306389549956</v>
      </c>
      <c r="L9" s="37">
        <f>100*('Fig. 3 GABA_Raw'!L9-'Fig. 3 GABA_Raw'!L$4)/('Fig. 3 GABA_Raw'!L$11-'Fig. 3 GABA_Raw'!L$4)</f>
        <v>96.98438499655613</v>
      </c>
      <c r="M9" s="37">
        <f>100*('Fig. 3 GABA_Raw'!M9-'Fig. 3 GABA_Raw'!M$4)/('Fig. 3 GABA_Raw'!M$11-'Fig. 3 GABA_Raw'!M$4)</f>
        <v>102.492416549908</v>
      </c>
      <c r="N9" s="37">
        <f>100*('Fig. 3 GABA_Raw'!N9-'Fig. 3 GABA_Raw'!N$4)/('Fig. 3 GABA_Raw'!N$11-'Fig. 3 GABA_Raw'!N$4)</f>
        <v>95.307489898130541</v>
      </c>
      <c r="O9" s="37">
        <f>100*('Fig. 3 GABA_Raw'!O9-'Fig. 3 GABA_Raw'!O$4)/('Fig. 3 GABA_Raw'!O$11-'Fig. 3 GABA_Raw'!O$4)</f>
        <v>93.66253086401349</v>
      </c>
      <c r="P9" s="37"/>
      <c r="R9" s="40">
        <f t="shared" si="0"/>
        <v>96.444059179798785</v>
      </c>
      <c r="S9" s="40">
        <f t="shared" si="1"/>
        <v>0.81768811457655999</v>
      </c>
      <c r="T9" s="40">
        <f t="shared" si="2"/>
        <v>13</v>
      </c>
      <c r="U9" s="41"/>
      <c r="V9" s="41"/>
      <c r="W9" s="41"/>
    </row>
    <row r="10" spans="1:23" s="2" customFormat="1" ht="14.25" thickTop="1" thickBot="1" x14ac:dyDescent="0.25">
      <c r="A10" s="31">
        <f>'Fig. 3 GABA_Raw'!A10</f>
        <v>1E-4</v>
      </c>
      <c r="B10" s="32">
        <f>'Fig. 3 GABA_Raw'!B10</f>
        <v>-4</v>
      </c>
      <c r="C10" s="37">
        <f>100*('Fig. 3 GABA_Raw'!C10-'Fig. 3 GABA_Raw'!C$4)/('Fig. 3 GABA_Raw'!C$11-'Fig. 3 GABA_Raw'!C$4)</f>
        <v>99.050505050505066</v>
      </c>
      <c r="D10" s="37">
        <f>100*('Fig. 3 GABA_Raw'!D10-'Fig. 3 GABA_Raw'!D$4)/('Fig. 3 GABA_Raw'!D$11-'Fig. 3 GABA_Raw'!D$4)</f>
        <v>100.64383298728036</v>
      </c>
      <c r="E10" s="37">
        <f>100*('Fig. 3 GABA_Raw'!E10-'Fig. 3 GABA_Raw'!E$4)/('Fig. 3 GABA_Raw'!E$11-'Fig. 3 GABA_Raw'!E$4)</f>
        <v>98.667858181969336</v>
      </c>
      <c r="F10" s="37">
        <f>100*('Fig. 3 GABA_Raw'!F10-'Fig. 3 GABA_Raw'!F$4)/('Fig. 3 GABA_Raw'!F$11-'Fig. 3 GABA_Raw'!F$4)</f>
        <v>101.23031418637215</v>
      </c>
      <c r="G10" s="37">
        <f>100*('Fig. 3 GABA_Raw'!G10-'Fig. 3 GABA_Raw'!G$4)/('Fig. 3 GABA_Raw'!G$11-'Fig. 3 GABA_Raw'!G$4)</f>
        <v>96.353377393842692</v>
      </c>
      <c r="H10" s="37">
        <f>100*('Fig. 3 GABA_Raw'!H10-'Fig. 3 GABA_Raw'!H$4)/('Fig. 3 GABA_Raw'!H$11-'Fig. 3 GABA_Raw'!H$4)</f>
        <v>97.249677288040232</v>
      </c>
      <c r="I10" s="37">
        <f>100*('Fig. 3 GABA_Raw'!I10-'Fig. 3 GABA_Raw'!I$4)/('Fig. 3 GABA_Raw'!I$11-'Fig. 3 GABA_Raw'!I$4)</f>
        <v>91.63621807744606</v>
      </c>
      <c r="J10" s="37">
        <f>100*('Fig. 3 GABA_Raw'!J10-'Fig. 3 GABA_Raw'!J$4)/('Fig. 3 GABA_Raw'!J$11-'Fig. 3 GABA_Raw'!J$4)</f>
        <v>99.713851460440125</v>
      </c>
      <c r="K10" s="37">
        <f>100*('Fig. 3 GABA_Raw'!K10-'Fig. 3 GABA_Raw'!K$4)/('Fig. 3 GABA_Raw'!K$11-'Fig. 3 GABA_Raw'!K$4)</f>
        <v>98.276325076253158</v>
      </c>
      <c r="L10" s="37">
        <f>100*('Fig. 3 GABA_Raw'!L10-'Fig. 3 GABA_Raw'!L$4)/('Fig. 3 GABA_Raw'!L$11-'Fig. 3 GABA_Raw'!L$4)</f>
        <v>98.740663599367949</v>
      </c>
      <c r="M10" s="37">
        <f>100*('Fig. 3 GABA_Raw'!M10-'Fig. 3 GABA_Raw'!M$4)/('Fig. 3 GABA_Raw'!M$11-'Fig. 3 GABA_Raw'!M$4)</f>
        <v>101.81552865198537</v>
      </c>
      <c r="N10" s="37">
        <f>100*('Fig. 3 GABA_Raw'!N10-'Fig. 3 GABA_Raw'!N$4)/('Fig. 3 GABA_Raw'!N$11-'Fig. 3 GABA_Raw'!N$4)</f>
        <v>99.017517494598408</v>
      </c>
      <c r="O10" s="37">
        <f>100*('Fig. 3 GABA_Raw'!O10-'Fig. 3 GABA_Raw'!O$4)/('Fig. 3 GABA_Raw'!O$11-'Fig. 3 GABA_Raw'!O$4)</f>
        <v>98.333070046870972</v>
      </c>
      <c r="P10" s="37"/>
      <c r="R10" s="40">
        <f t="shared" si="0"/>
        <v>98.517595345767077</v>
      </c>
      <c r="S10" s="40">
        <f t="shared" si="1"/>
        <v>0.70950707725330087</v>
      </c>
      <c r="T10" s="40">
        <f t="shared" si="2"/>
        <v>13</v>
      </c>
      <c r="U10" s="41"/>
      <c r="V10" s="41"/>
      <c r="W10" s="41"/>
    </row>
    <row r="11" spans="1:23" s="2" customFormat="1" ht="14.25" thickTop="1" thickBot="1" x14ac:dyDescent="0.25">
      <c r="A11" s="31">
        <f>'Fig. 3 GABA_Raw'!A11</f>
        <v>1E-3</v>
      </c>
      <c r="B11" s="32">
        <f>'Fig. 3 GABA_Raw'!B11</f>
        <v>-3</v>
      </c>
      <c r="C11" s="37">
        <f>100*('Fig. 3 GABA_Raw'!C11-'Fig. 3 GABA_Raw'!C$4)/('Fig. 3 GABA_Raw'!C$11-'Fig. 3 GABA_Raw'!C$4)</f>
        <v>100</v>
      </c>
      <c r="D11" s="37">
        <f>100*('Fig. 3 GABA_Raw'!D11-'Fig. 3 GABA_Raw'!D$4)/('Fig. 3 GABA_Raw'!D$11-'Fig. 3 GABA_Raw'!D$4)</f>
        <v>100</v>
      </c>
      <c r="E11" s="37">
        <f>100*('Fig. 3 GABA_Raw'!E11-'Fig. 3 GABA_Raw'!E$4)/('Fig. 3 GABA_Raw'!E$11-'Fig. 3 GABA_Raw'!E$4)</f>
        <v>100</v>
      </c>
      <c r="F11" s="37">
        <f>100*('Fig. 3 GABA_Raw'!F11-'Fig. 3 GABA_Raw'!F$4)/('Fig. 3 GABA_Raw'!F$11-'Fig. 3 GABA_Raw'!F$4)</f>
        <v>100.00000000000001</v>
      </c>
      <c r="G11" s="37">
        <f>100*('Fig. 3 GABA_Raw'!G11-'Fig. 3 GABA_Raw'!G$4)/('Fig. 3 GABA_Raw'!G$11-'Fig. 3 GABA_Raw'!G$4)</f>
        <v>99.999999999999986</v>
      </c>
      <c r="H11" s="37">
        <f>100*('Fig. 3 GABA_Raw'!H11-'Fig. 3 GABA_Raw'!H$4)/('Fig. 3 GABA_Raw'!H$11-'Fig. 3 GABA_Raw'!H$4)</f>
        <v>100</v>
      </c>
      <c r="I11" s="37">
        <f>100*('Fig. 3 GABA_Raw'!I11-'Fig. 3 GABA_Raw'!I$4)/('Fig. 3 GABA_Raw'!I$11-'Fig. 3 GABA_Raw'!I$4)</f>
        <v>100</v>
      </c>
      <c r="J11" s="37">
        <f>100*('Fig. 3 GABA_Raw'!J11-'Fig. 3 GABA_Raw'!J$4)/('Fig. 3 GABA_Raw'!J$11-'Fig. 3 GABA_Raw'!J$4)</f>
        <v>100</v>
      </c>
      <c r="K11" s="37">
        <f>100*('Fig. 3 GABA_Raw'!K11-'Fig. 3 GABA_Raw'!K$4)/('Fig. 3 GABA_Raw'!K$11-'Fig. 3 GABA_Raw'!K$4)</f>
        <v>100</v>
      </c>
      <c r="L11" s="37">
        <f>100*('Fig. 3 GABA_Raw'!L11-'Fig. 3 GABA_Raw'!L$4)/('Fig. 3 GABA_Raw'!L$11-'Fig. 3 GABA_Raw'!L$4)</f>
        <v>100</v>
      </c>
      <c r="M11" s="37">
        <f>100*('Fig. 3 GABA_Raw'!M11-'Fig. 3 GABA_Raw'!M$4)/('Fig. 3 GABA_Raw'!M$11-'Fig. 3 GABA_Raw'!M$4)</f>
        <v>100.00000000000001</v>
      </c>
      <c r="N11" s="37">
        <f>100*('Fig. 3 GABA_Raw'!N11-'Fig. 3 GABA_Raw'!N$4)/('Fig. 3 GABA_Raw'!N$11-'Fig. 3 GABA_Raw'!N$4)</f>
        <v>99.999999999999986</v>
      </c>
      <c r="O11" s="37">
        <f>100*('Fig. 3 GABA_Raw'!O11-'Fig. 3 GABA_Raw'!O$4)/('Fig. 3 GABA_Raw'!O$11-'Fig. 3 GABA_Raw'!O$4)</f>
        <v>100</v>
      </c>
      <c r="P11" s="37"/>
      <c r="R11" s="40">
        <f t="shared" si="0"/>
        <v>100</v>
      </c>
      <c r="S11" s="40">
        <f t="shared" si="1"/>
        <v>2.2755579295376141E-15</v>
      </c>
      <c r="T11" s="40">
        <f t="shared" si="2"/>
        <v>13</v>
      </c>
      <c r="U11" s="41"/>
      <c r="V11" s="41"/>
      <c r="W11" s="41"/>
    </row>
    <row r="12" spans="1:23" ht="13.5" thickTop="1" x14ac:dyDescent="0.2">
      <c r="R12" s="42"/>
      <c r="S12" s="42"/>
      <c r="T12" s="42"/>
      <c r="U12" s="42"/>
      <c r="V12" s="42"/>
      <c r="W12" s="42"/>
    </row>
    <row r="13" spans="1:23" s="2" customFormat="1" ht="13.5" thickBot="1" x14ac:dyDescent="0.25">
      <c r="A13" s="1" t="str">
        <f>'Fig. 3 GABA_Raw'!A13</f>
        <v>GB1+ΔVGB2</v>
      </c>
      <c r="R13" s="41"/>
      <c r="S13" s="41"/>
      <c r="T13" s="41"/>
      <c r="U13" s="41"/>
      <c r="V13" s="41"/>
      <c r="W13" s="41"/>
    </row>
    <row r="14" spans="1:23" s="2" customFormat="1" ht="14.25" thickTop="1" thickBot="1" x14ac:dyDescent="0.25">
      <c r="A14" s="3"/>
      <c r="B14" s="4"/>
      <c r="C14" s="24"/>
      <c r="D14" s="24"/>
      <c r="E14" s="24"/>
      <c r="F14" s="24">
        <f>'Fig. 3 GABA_Raw'!F14</f>
        <v>20170922</v>
      </c>
      <c r="G14" s="24"/>
      <c r="H14" s="24"/>
      <c r="I14" s="24"/>
      <c r="J14" s="24"/>
      <c r="K14" s="24"/>
      <c r="L14" s="24"/>
      <c r="M14" s="24">
        <f>'Fig. 3 GABA_Raw'!M14</f>
        <v>20180831</v>
      </c>
      <c r="N14" s="24">
        <f>'Fig. 3 GABA_Raw'!N14</f>
        <v>20180902</v>
      </c>
      <c r="O14" s="24">
        <f>'Fig. 3 GABA_Raw'!O14</f>
        <v>20180904</v>
      </c>
      <c r="P14" s="24"/>
      <c r="R14" s="43" t="s">
        <v>0</v>
      </c>
      <c r="S14" s="43" t="s">
        <v>1</v>
      </c>
      <c r="T14" s="43" t="s">
        <v>2</v>
      </c>
      <c r="U14" s="41"/>
      <c r="V14" s="41"/>
      <c r="W14" s="41"/>
    </row>
    <row r="15" spans="1:23" s="2" customFormat="1" ht="14.25" thickTop="1" thickBot="1" x14ac:dyDescent="0.25">
      <c r="A15" s="26" t="str">
        <f>'Fig. 3 GABA_Raw'!A15</f>
        <v>Concentration (M)</v>
      </c>
      <c r="B15" s="27" t="str">
        <f>'Fig. 3 GABA_Raw'!B15</f>
        <v>Log M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R15" s="41"/>
      <c r="S15" s="41"/>
      <c r="T15" s="41"/>
      <c r="U15" s="41"/>
      <c r="V15" s="41"/>
      <c r="W15" s="41"/>
    </row>
    <row r="16" spans="1:23" s="2" customFormat="1" ht="14.25" thickTop="1" thickBot="1" x14ac:dyDescent="0.25">
      <c r="A16" s="31" t="str">
        <f>'Fig. 3 GABA_Raw'!A16</f>
        <v>Buffer</v>
      </c>
      <c r="B16" s="32"/>
      <c r="C16" s="37"/>
      <c r="D16" s="37"/>
      <c r="E16" s="37"/>
      <c r="F16" s="37">
        <f>100*('Fig. 3 GABA_Raw'!F16-'Fig. 3 GABA_Raw'!F$4)/('Fig. 3 GABA_Raw'!F$11-'Fig. 3 GABA_Raw'!F$4)</f>
        <v>0.71270118468872423</v>
      </c>
      <c r="G16" s="37"/>
      <c r="H16" s="37"/>
      <c r="I16" s="37"/>
      <c r="J16" s="37"/>
      <c r="K16" s="37"/>
      <c r="L16" s="37"/>
      <c r="M16" s="37">
        <f>100*('Fig. 3 GABA_Raw'!M16-'Fig. 3 GABA_Raw'!M$4)/('Fig. 3 GABA_Raw'!M$11-'Fig. 3 GABA_Raw'!M$4)</f>
        <v>-0.18823679855738082</v>
      </c>
      <c r="N16" s="37">
        <f>100*('Fig. 3 GABA_Raw'!N16-'Fig. 3 GABA_Raw'!N$4)/('Fig. 3 GABA_Raw'!N$11-'Fig. 3 GABA_Raw'!N$4)</f>
        <v>-0.58708226096307781</v>
      </c>
      <c r="O16" s="37">
        <f>100*('Fig. 3 GABA_Raw'!O16-'Fig. 3 GABA_Raw'!O$4)/('Fig. 3 GABA_Raw'!O$11-'Fig. 3 GABA_Raw'!O$4)</f>
        <v>0.73189881284388314</v>
      </c>
      <c r="P16" s="37"/>
      <c r="R16" s="40">
        <f t="shared" ref="R16:R23" si="3">AVERAGE(C16:P16)</f>
        <v>0.16732023450303718</v>
      </c>
      <c r="S16" s="40">
        <f t="shared" ref="S16:S23" si="4">STDEVA(C16:P16)/SQRT(COUNT(C16:P16))</f>
        <v>0.33062230224117301</v>
      </c>
      <c r="T16" s="40">
        <f t="shared" ref="T16:T23" si="5">COUNT(C16:P16)</f>
        <v>4</v>
      </c>
      <c r="U16" s="41"/>
      <c r="V16" s="41"/>
      <c r="W16" s="41"/>
    </row>
    <row r="17" spans="1:23" s="2" customFormat="1" ht="14.25" thickTop="1" thickBot="1" x14ac:dyDescent="0.25">
      <c r="A17" s="31">
        <f>'Fig. 3 GABA_Raw'!A17</f>
        <v>1.0000000000000001E-9</v>
      </c>
      <c r="B17" s="32">
        <f>'Fig. 3 GABA_Raw'!B17</f>
        <v>-9</v>
      </c>
      <c r="C17" s="37"/>
      <c r="D17" s="37"/>
      <c r="E17" s="37"/>
      <c r="F17" s="37">
        <f>100*('Fig. 3 GABA_Raw'!F17-'Fig. 3 GABA_Raw'!F$4)/('Fig. 3 GABA_Raw'!F$11-'Fig. 3 GABA_Raw'!F$4)</f>
        <v>0.77641950252513381</v>
      </c>
      <c r="G17" s="37"/>
      <c r="H17" s="37"/>
      <c r="I17" s="37"/>
      <c r="J17" s="37"/>
      <c r="K17" s="37"/>
      <c r="L17" s="37"/>
      <c r="M17" s="37">
        <f>100*('Fig. 3 GABA_Raw'!M17-'Fig. 3 GABA_Raw'!M$4)/('Fig. 3 GABA_Raw'!M$11-'Fig. 3 GABA_Raw'!M$4)</f>
        <v>2.9533853662963505</v>
      </c>
      <c r="N17" s="37">
        <f>100*('Fig. 3 GABA_Raw'!N17-'Fig. 3 GABA_Raw'!N$4)/('Fig. 3 GABA_Raw'!N$11-'Fig. 3 GABA_Raw'!N$4)</f>
        <v>-1.3095702788006829E-2</v>
      </c>
      <c r="O17" s="37">
        <f>100*('Fig. 3 GABA_Raw'!O17-'Fig. 3 GABA_Raw'!O$4)/('Fig. 3 GABA_Raw'!O$11-'Fig. 3 GABA_Raw'!O$4)</f>
        <v>0.39392557017326024</v>
      </c>
      <c r="P17" s="37"/>
      <c r="R17" s="40">
        <f t="shared" si="3"/>
        <v>1.0276586840516844</v>
      </c>
      <c r="S17" s="40">
        <f t="shared" si="4"/>
        <v>0.66183656935299395</v>
      </c>
      <c r="T17" s="40">
        <f t="shared" si="5"/>
        <v>4</v>
      </c>
      <c r="U17" s="41"/>
      <c r="V17" s="41"/>
      <c r="W17" s="41"/>
    </row>
    <row r="18" spans="1:23" s="2" customFormat="1" ht="14.25" thickTop="1" thickBot="1" x14ac:dyDescent="0.25">
      <c r="A18" s="31">
        <f>'Fig. 3 GABA_Raw'!A18</f>
        <v>1E-8</v>
      </c>
      <c r="B18" s="32">
        <f>'Fig. 3 GABA_Raw'!B18</f>
        <v>-8</v>
      </c>
      <c r="C18" s="37"/>
      <c r="D18" s="37"/>
      <c r="E18" s="37"/>
      <c r="F18" s="37">
        <f>100*('Fig. 3 GABA_Raw'!F18-'Fig. 3 GABA_Raw'!F$4)/('Fig. 3 GABA_Raw'!F$11-'Fig. 3 GABA_Raw'!F$4)</f>
        <v>4.3871241799216483</v>
      </c>
      <c r="G18" s="37"/>
      <c r="H18" s="37"/>
      <c r="I18" s="37"/>
      <c r="J18" s="37"/>
      <c r="K18" s="37"/>
      <c r="L18" s="37"/>
      <c r="M18" s="37">
        <f>100*('Fig. 3 GABA_Raw'!M18-'Fig. 3 GABA_Raw'!M$4)/('Fig. 3 GABA_Raw'!M$11-'Fig. 3 GABA_Raw'!M$4)</f>
        <v>1.1280821850932601</v>
      </c>
      <c r="N18" s="37">
        <f>100*('Fig. 3 GABA_Raw'!N18-'Fig. 3 GABA_Raw'!N$4)/('Fig. 3 GABA_Raw'!N$11-'Fig. 3 GABA_Raw'!N$4)</f>
        <v>0.46018729230128325</v>
      </c>
      <c r="O18" s="37">
        <f>100*('Fig. 3 GABA_Raw'!O18-'Fig. 3 GABA_Raw'!O$4)/('Fig. 3 GABA_Raw'!O$11-'Fig. 3 GABA_Raw'!O$4)</f>
        <v>1.2663636985536046</v>
      </c>
      <c r="P18" s="37"/>
      <c r="R18" s="40">
        <f t="shared" si="3"/>
        <v>1.8104393389674489</v>
      </c>
      <c r="S18" s="40">
        <f t="shared" si="4"/>
        <v>0.87674183519933435</v>
      </c>
      <c r="T18" s="40">
        <f t="shared" si="5"/>
        <v>4</v>
      </c>
      <c r="U18" s="41"/>
      <c r="V18" s="41"/>
      <c r="W18" s="41"/>
    </row>
    <row r="19" spans="1:23" s="2" customFormat="1" ht="14.25" thickTop="1" thickBot="1" x14ac:dyDescent="0.25">
      <c r="A19" s="31">
        <f>'Fig. 3 GABA_Raw'!A19</f>
        <v>9.9999999999999995E-8</v>
      </c>
      <c r="B19" s="32">
        <f>'Fig. 3 GABA_Raw'!B19</f>
        <v>-7</v>
      </c>
      <c r="C19" s="37"/>
      <c r="D19" s="37"/>
      <c r="E19" s="37"/>
      <c r="F19" s="37">
        <f>100*('Fig. 3 GABA_Raw'!F19-'Fig. 3 GABA_Raw'!F$4)/('Fig. 3 GABA_Raw'!F$11-'Fig. 3 GABA_Raw'!F$4)</f>
        <v>4.8237126539859343</v>
      </c>
      <c r="G19" s="37"/>
      <c r="H19" s="37"/>
      <c r="I19" s="37"/>
      <c r="J19" s="37"/>
      <c r="K19" s="37"/>
      <c r="L19" s="37"/>
      <c r="M19" s="37">
        <f>100*('Fig. 3 GABA_Raw'!M19-'Fig. 3 GABA_Raw'!M$4)/('Fig. 3 GABA_Raw'!M$11-'Fig. 3 GABA_Raw'!M$4)</f>
        <v>2.5339922412345528</v>
      </c>
      <c r="N19" s="37">
        <f>100*('Fig. 3 GABA_Raw'!N19-'Fig. 3 GABA_Raw'!N$4)/('Fig. 3 GABA_Raw'!N$11-'Fig. 3 GABA_Raw'!N$4)</f>
        <v>0.78094648930472443</v>
      </c>
      <c r="O19" s="37">
        <f>100*('Fig. 3 GABA_Raw'!O19-'Fig. 3 GABA_Raw'!O$4)/('Fig. 3 GABA_Raw'!O$11-'Fig. 3 GABA_Raw'!O$4)</f>
        <v>0.18730819980211824</v>
      </c>
      <c r="P19" s="37"/>
      <c r="R19" s="40">
        <f t="shared" si="3"/>
        <v>2.0814898960818322</v>
      </c>
      <c r="S19" s="40">
        <f t="shared" si="4"/>
        <v>1.040988371603657</v>
      </c>
      <c r="T19" s="40">
        <f t="shared" si="5"/>
        <v>4</v>
      </c>
      <c r="U19" s="41"/>
      <c r="V19" s="41"/>
      <c r="W19" s="41"/>
    </row>
    <row r="20" spans="1:23" s="2" customFormat="1" ht="14.25" thickTop="1" thickBot="1" x14ac:dyDescent="0.25">
      <c r="A20" s="31">
        <f>'Fig. 3 GABA_Raw'!A20</f>
        <v>9.9999999999999995E-7</v>
      </c>
      <c r="B20" s="32">
        <f>'Fig. 3 GABA_Raw'!B20</f>
        <v>-6</v>
      </c>
      <c r="C20" s="37"/>
      <c r="D20" s="37"/>
      <c r="E20" s="37"/>
      <c r="F20" s="37">
        <f>100*('Fig. 3 GABA_Raw'!F20-'Fig. 3 GABA_Raw'!F$4)/('Fig. 3 GABA_Raw'!F$11-'Fig. 3 GABA_Raw'!F$4)</f>
        <v>5.3948175768159716</v>
      </c>
      <c r="G20" s="37"/>
      <c r="H20" s="37"/>
      <c r="I20" s="37"/>
      <c r="J20" s="37"/>
      <c r="K20" s="37"/>
      <c r="L20" s="37"/>
      <c r="M20" s="37">
        <f>100*('Fig. 3 GABA_Raw'!M20-'Fig. 3 GABA_Raw'!M$4)/('Fig. 3 GABA_Raw'!M$11-'Fig. 3 GABA_Raw'!M$4)</f>
        <v>6.4178391955493765</v>
      </c>
      <c r="N20" s="37">
        <f>100*('Fig. 3 GABA_Raw'!N20-'Fig. 3 GABA_Raw'!N$4)/('Fig. 3 GABA_Raw'!N$11-'Fig. 3 GABA_Raw'!N$4)</f>
        <v>3.4971760176834352</v>
      </c>
      <c r="O20" s="37">
        <f>100*('Fig. 3 GABA_Raw'!O20-'Fig. 3 GABA_Raw'!O$4)/('Fig. 3 GABA_Raw'!O$11-'Fig. 3 GABA_Raw'!O$4)</f>
        <v>1.7664471540660047</v>
      </c>
      <c r="P20" s="37"/>
      <c r="R20" s="40">
        <f t="shared" si="3"/>
        <v>4.2690699860286969</v>
      </c>
      <c r="S20" s="40">
        <f t="shared" si="4"/>
        <v>1.0305119314923141</v>
      </c>
      <c r="T20" s="40">
        <f t="shared" si="5"/>
        <v>4</v>
      </c>
      <c r="U20" s="41"/>
      <c r="V20" s="41"/>
      <c r="W20" s="41"/>
    </row>
    <row r="21" spans="1:23" s="2" customFormat="1" ht="14.25" thickTop="1" thickBot="1" x14ac:dyDescent="0.25">
      <c r="A21" s="31">
        <f>'Fig. 3 GABA_Raw'!A21</f>
        <v>1.0000000000000001E-5</v>
      </c>
      <c r="B21" s="32">
        <f>'Fig. 3 GABA_Raw'!B21</f>
        <v>-5</v>
      </c>
      <c r="C21" s="37"/>
      <c r="D21" s="37"/>
      <c r="E21" s="37"/>
      <c r="F21" s="37">
        <f>100*('Fig. 3 GABA_Raw'!F21-'Fig. 3 GABA_Raw'!F$4)/('Fig. 3 GABA_Raw'!F$11-'Fig. 3 GABA_Raw'!F$4)</f>
        <v>4.7481946476613013</v>
      </c>
      <c r="G21" s="37"/>
      <c r="H21" s="37"/>
      <c r="I21" s="37"/>
      <c r="J21" s="37"/>
      <c r="K21" s="37"/>
      <c r="L21" s="37"/>
      <c r="M21" s="37">
        <f>100*('Fig. 3 GABA_Raw'!M21-'Fig. 3 GABA_Raw'!M$4)/('Fig. 3 GABA_Raw'!M$11-'Fig. 3 GABA_Raw'!M$4)</f>
        <v>30.838082537060288</v>
      </c>
      <c r="N21" s="37">
        <f>100*('Fig. 3 GABA_Raw'!N21-'Fig. 3 GABA_Raw'!N$4)/('Fig. 3 GABA_Raw'!N$11-'Fig. 3 GABA_Raw'!N$4)</f>
        <v>21.168938075986485</v>
      </c>
      <c r="O21" s="37">
        <f>100*('Fig. 3 GABA_Raw'!O21-'Fig. 3 GABA_Raw'!O$4)/('Fig. 3 GABA_Raw'!O$11-'Fig. 3 GABA_Raw'!O$4)</f>
        <v>15.318675184808765</v>
      </c>
      <c r="P21" s="37"/>
      <c r="R21" s="40">
        <f t="shared" si="3"/>
        <v>18.01847261137921</v>
      </c>
      <c r="S21" s="40">
        <f t="shared" si="4"/>
        <v>5.4593727865414889</v>
      </c>
      <c r="T21" s="40">
        <f t="shared" si="5"/>
        <v>4</v>
      </c>
      <c r="U21" s="41"/>
      <c r="V21" s="41"/>
      <c r="W21" s="41"/>
    </row>
    <row r="22" spans="1:23" s="2" customFormat="1" ht="14.25" thickTop="1" thickBot="1" x14ac:dyDescent="0.25">
      <c r="A22" s="31">
        <f>'Fig. 3 GABA_Raw'!A22</f>
        <v>1E-4</v>
      </c>
      <c r="B22" s="32">
        <f>'Fig. 3 GABA_Raw'!B22</f>
        <v>-4</v>
      </c>
      <c r="C22" s="37"/>
      <c r="D22" s="37"/>
      <c r="E22" s="37"/>
      <c r="F22" s="37">
        <f>100*('Fig. 3 GABA_Raw'!F22-'Fig. 3 GABA_Raw'!F$4)/('Fig. 3 GABA_Raw'!F$11-'Fig. 3 GABA_Raw'!F$4)</f>
        <v>23.75277292679473</v>
      </c>
      <c r="G22" s="37"/>
      <c r="H22" s="37"/>
      <c r="I22" s="37"/>
      <c r="J22" s="37"/>
      <c r="K22" s="37"/>
      <c r="L22" s="37"/>
      <c r="M22" s="37">
        <f>100*('Fig. 3 GABA_Raw'!M22-'Fig. 3 GABA_Raw'!M$4)/('Fig. 3 GABA_Raw'!M$11-'Fig. 3 GABA_Raw'!M$4)</f>
        <v>46.747558166279681</v>
      </c>
      <c r="N22" s="37">
        <f>100*('Fig. 3 GABA_Raw'!N22-'Fig. 3 GABA_Raw'!N$4)/('Fig. 3 GABA_Raw'!N$11-'Fig. 3 GABA_Raw'!N$4)</f>
        <v>44.516783847469164</v>
      </c>
      <c r="O22" s="37">
        <f>100*('Fig. 3 GABA_Raw'!O22-'Fig. 3 GABA_Raw'!O$4)/('Fig. 3 GABA_Raw'!O$11-'Fig. 3 GABA_Raw'!O$4)</f>
        <v>41.380693801391345</v>
      </c>
      <c r="P22" s="37"/>
      <c r="R22" s="40">
        <f t="shared" si="3"/>
        <v>39.099452185483727</v>
      </c>
      <c r="S22" s="40">
        <f t="shared" si="4"/>
        <v>5.2326350516785674</v>
      </c>
      <c r="T22" s="40">
        <f t="shared" si="5"/>
        <v>4</v>
      </c>
      <c r="U22" s="41"/>
      <c r="V22" s="41"/>
      <c r="W22" s="41"/>
    </row>
    <row r="23" spans="1:23" s="2" customFormat="1" ht="14.25" thickTop="1" thickBot="1" x14ac:dyDescent="0.25">
      <c r="A23" s="31">
        <f>'Fig. 3 GABA_Raw'!A23</f>
        <v>1E-3</v>
      </c>
      <c r="B23" s="32">
        <f>'Fig. 3 GABA_Raw'!B23</f>
        <v>-3</v>
      </c>
      <c r="C23" s="37"/>
      <c r="D23" s="37"/>
      <c r="E23" s="37"/>
      <c r="F23" s="37">
        <f>100*('Fig. 3 GABA_Raw'!F23-'Fig. 3 GABA_Raw'!F$4)/('Fig. 3 GABA_Raw'!F$11-'Fig. 3 GABA_Raw'!F$4)</f>
        <v>24.527619137521434</v>
      </c>
      <c r="G23" s="37"/>
      <c r="H23" s="37"/>
      <c r="I23" s="37"/>
      <c r="J23" s="37"/>
      <c r="K23" s="37"/>
      <c r="L23" s="37"/>
      <c r="M23" s="37">
        <f>100*('Fig. 3 GABA_Raw'!M23-'Fig. 3 GABA_Raw'!M$4)/('Fig. 3 GABA_Raw'!M$11-'Fig. 3 GABA_Raw'!M$4)</f>
        <v>47.596939597959128</v>
      </c>
      <c r="N23" s="37">
        <f>100*('Fig. 3 GABA_Raw'!N23-'Fig. 3 GABA_Raw'!N$4)/('Fig. 3 GABA_Raw'!N$11-'Fig. 3 GABA_Raw'!N$4)</f>
        <v>43.40085973795447</v>
      </c>
      <c r="O23" s="37">
        <f>100*('Fig. 3 GABA_Raw'!O23-'Fig. 3 GABA_Raw'!O$4)/('Fig. 3 GABA_Raw'!O$11-'Fig. 3 GABA_Raw'!O$4)</f>
        <v>51.657204344481961</v>
      </c>
      <c r="P23" s="37"/>
      <c r="R23" s="40">
        <f t="shared" si="3"/>
        <v>41.795655704479245</v>
      </c>
      <c r="S23" s="40">
        <f t="shared" si="4"/>
        <v>5.9976856874045303</v>
      </c>
      <c r="T23" s="40">
        <f t="shared" si="5"/>
        <v>4</v>
      </c>
      <c r="U23" s="41"/>
      <c r="V23" s="41"/>
      <c r="W23" s="41"/>
    </row>
    <row r="24" spans="1:23" s="38" customFormat="1" ht="13.5" thickTop="1" x14ac:dyDescent="0.2">
      <c r="R24" s="44"/>
      <c r="S24" s="44"/>
      <c r="T24" s="44"/>
      <c r="U24" s="44"/>
      <c r="V24" s="44"/>
      <c r="W24" s="44"/>
    </row>
    <row r="25" spans="1:23" s="2" customFormat="1" ht="13.5" thickBot="1" x14ac:dyDescent="0.25">
      <c r="A25" s="1" t="str">
        <f>'Fig. 3 GABA_Raw'!A25</f>
        <v>GB1/2+GB2</v>
      </c>
      <c r="R25" s="41"/>
      <c r="S25" s="41"/>
      <c r="T25" s="41"/>
      <c r="U25" s="41"/>
      <c r="V25" s="41"/>
      <c r="W25" s="41"/>
    </row>
    <row r="26" spans="1:23" s="2" customFormat="1" ht="14.25" thickTop="1" thickBot="1" x14ac:dyDescent="0.25">
      <c r="A26" s="3"/>
      <c r="B26" s="4"/>
      <c r="C26" s="24">
        <f>'Fig. 3 GABA_Raw'!C26</f>
        <v>20160607</v>
      </c>
      <c r="D26" s="24">
        <f>'Fig. 3 GABA_Raw'!D26</f>
        <v>20170722</v>
      </c>
      <c r="E26" s="24">
        <f>'Fig. 3 GABA_Raw'!E26</f>
        <v>20170915</v>
      </c>
      <c r="F26" s="24">
        <f>'Fig. 3 GABA_Raw'!F26</f>
        <v>20170922</v>
      </c>
      <c r="G26" s="24">
        <f>'Fig. 3 GABA_Raw'!G26</f>
        <v>20171223</v>
      </c>
      <c r="H26" s="24">
        <f>'Fig. 3 GABA_Raw'!H26</f>
        <v>20171225</v>
      </c>
      <c r="I26" s="24">
        <f>'Fig. 3 GABA_Raw'!I26</f>
        <v>20171227</v>
      </c>
      <c r="J26" s="24"/>
      <c r="K26" s="24"/>
      <c r="L26" s="24"/>
      <c r="M26" s="24"/>
      <c r="N26" s="24"/>
      <c r="O26" s="24"/>
      <c r="P26" s="24"/>
      <c r="R26" s="43" t="s">
        <v>0</v>
      </c>
      <c r="S26" s="43" t="s">
        <v>1</v>
      </c>
      <c r="T26" s="43" t="s">
        <v>2</v>
      </c>
      <c r="U26" s="41"/>
      <c r="V26" s="41"/>
      <c r="W26" s="41"/>
    </row>
    <row r="27" spans="1:23" s="2" customFormat="1" ht="14.25" thickTop="1" thickBot="1" x14ac:dyDescent="0.25">
      <c r="A27" s="26" t="str">
        <f>'Fig. 3 GABA_Raw'!A27</f>
        <v>Concentration (M)</v>
      </c>
      <c r="B27" s="27" t="str">
        <f>'Fig. 3 GABA_Raw'!B27</f>
        <v>Log M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R27" s="41"/>
      <c r="S27" s="41"/>
      <c r="T27" s="41"/>
      <c r="U27" s="41"/>
      <c r="V27" s="41"/>
      <c r="W27" s="41"/>
    </row>
    <row r="28" spans="1:23" s="2" customFormat="1" ht="14.25" thickTop="1" thickBot="1" x14ac:dyDescent="0.25">
      <c r="A28" s="31" t="str">
        <f>'Fig. 3 GABA_Raw'!A28</f>
        <v>Buffer</v>
      </c>
      <c r="B28" s="32"/>
      <c r="C28" s="37">
        <f>100*('Fig. 3 GABA_Raw'!C28-'Fig. 3 GABA_Raw'!C$4)/('Fig. 3 GABA_Raw'!C$11-'Fig. 3 GABA_Raw'!C$4)</f>
        <v>1.2929292929292939</v>
      </c>
      <c r="D28" s="37">
        <f>100*('Fig. 3 GABA_Raw'!D28-'Fig. 3 GABA_Raw'!D$4)/('Fig. 3 GABA_Raw'!D$11-'Fig. 3 GABA_Raw'!D$4)</f>
        <v>0.74328686336433347</v>
      </c>
      <c r="E28" s="37">
        <f>100*('Fig. 3 GABA_Raw'!E28-'Fig. 3 GABA_Raw'!E$4)/('Fig. 3 GABA_Raw'!E$11-'Fig. 3 GABA_Raw'!E$4)</f>
        <v>0.12261523754104528</v>
      </c>
      <c r="F28" s="37">
        <f>100*('Fig. 3 GABA_Raw'!F28-'Fig. 3 GABA_Raw'!F$4)/('Fig. 3 GABA_Raw'!F$11-'Fig. 3 GABA_Raw'!F$4)</f>
        <v>9.9117383301080414E-2</v>
      </c>
      <c r="G28" s="37">
        <f>100*('Fig. 3 GABA_Raw'!G28-'Fig. 3 GABA_Raw'!G$4)/('Fig. 3 GABA_Raw'!G$11-'Fig. 3 GABA_Raw'!G$4)</f>
        <v>1.3676715259296652</v>
      </c>
      <c r="H28" s="37">
        <f>100*('Fig. 3 GABA_Raw'!H28-'Fig. 3 GABA_Raw'!H$4)/('Fig. 3 GABA_Raw'!H$11-'Fig. 3 GABA_Raw'!H$4)</f>
        <v>0.30234709090899781</v>
      </c>
      <c r="I28" s="37">
        <f>100*('Fig. 3 GABA_Raw'!I28-'Fig. 3 GABA_Raw'!I$4)/('Fig. 3 GABA_Raw'!I$11-'Fig. 3 GABA_Raw'!I$4)</f>
        <v>0.57292609328475252</v>
      </c>
      <c r="J28" s="37"/>
      <c r="K28" s="37"/>
      <c r="L28" s="37"/>
      <c r="M28" s="37"/>
      <c r="N28" s="37"/>
      <c r="O28" s="37"/>
      <c r="P28" s="37"/>
      <c r="R28" s="40">
        <f t="shared" ref="R28:R35" si="6">AVERAGE(C28:P28)</f>
        <v>0.64298478389416691</v>
      </c>
      <c r="S28" s="40">
        <f t="shared" ref="S28:S35" si="7">STDEVA(C28:P28)/SQRT(COUNT(C28:P28))</f>
        <v>0.19791639157463242</v>
      </c>
      <c r="T28" s="40">
        <f t="shared" ref="T28:T35" si="8">COUNT(C28:P28)</f>
        <v>7</v>
      </c>
      <c r="U28" s="41"/>
      <c r="V28" s="41"/>
      <c r="W28" s="41"/>
    </row>
    <row r="29" spans="1:23" s="2" customFormat="1" ht="14.25" thickTop="1" thickBot="1" x14ac:dyDescent="0.25">
      <c r="A29" s="31">
        <f>'Fig. 3 GABA_Raw'!A29</f>
        <v>1.0000000000000001E-9</v>
      </c>
      <c r="B29" s="32">
        <f>'Fig. 3 GABA_Raw'!B29</f>
        <v>-9</v>
      </c>
      <c r="C29" s="37">
        <f>100*('Fig. 3 GABA_Raw'!C29-'Fig. 3 GABA_Raw'!C$4)/('Fig. 3 GABA_Raw'!C$11-'Fig. 3 GABA_Raw'!C$4)</f>
        <v>2.1818181818181839</v>
      </c>
      <c r="D29" s="37">
        <f>100*('Fig. 3 GABA_Raw'!D29-'Fig. 3 GABA_Raw'!D$4)/('Fig. 3 GABA_Raw'!D$11-'Fig. 3 GABA_Raw'!D$4)</f>
        <v>0.77469335054874067</v>
      </c>
      <c r="E29" s="37">
        <f>100*('Fig. 3 GABA_Raw'!E29-'Fig. 3 GABA_Raw'!E$4)/('Fig. 3 GABA_Raw'!E$11-'Fig. 3 GABA_Raw'!E$4)</f>
        <v>0.149632154287377</v>
      </c>
      <c r="F29" s="37">
        <f>100*('Fig. 3 GABA_Raw'!F29-'Fig. 3 GABA_Raw'!F$4)/('Fig. 3 GABA_Raw'!F$11-'Fig. 3 GABA_Raw'!F$4)</f>
        <v>2.3898302418149502</v>
      </c>
      <c r="G29" s="37">
        <f>100*('Fig. 3 GABA_Raw'!G29-'Fig. 3 GABA_Raw'!G$4)/('Fig. 3 GABA_Raw'!G$11-'Fig. 3 GABA_Raw'!G$4)</f>
        <v>1.3639186765666054</v>
      </c>
      <c r="H29" s="37">
        <f>100*('Fig. 3 GABA_Raw'!H29-'Fig. 3 GABA_Raw'!H$4)/('Fig. 3 GABA_Raw'!H$11-'Fig. 3 GABA_Raw'!H$4)</f>
        <v>0.53810975395464744</v>
      </c>
      <c r="I29" s="37">
        <f>100*('Fig. 3 GABA_Raw'!I29-'Fig. 3 GABA_Raw'!I$4)/('Fig. 3 GABA_Raw'!I$11-'Fig. 3 GABA_Raw'!I$4)</f>
        <v>0.55319655418856517</v>
      </c>
      <c r="J29" s="37"/>
      <c r="K29" s="37"/>
      <c r="L29" s="37"/>
      <c r="M29" s="37"/>
      <c r="N29" s="37"/>
      <c r="O29" s="37"/>
      <c r="P29" s="37"/>
      <c r="R29" s="40">
        <f t="shared" si="6"/>
        <v>1.1358855590255814</v>
      </c>
      <c r="S29" s="40">
        <f t="shared" si="7"/>
        <v>0.3279942435950034</v>
      </c>
      <c r="T29" s="40">
        <f t="shared" si="8"/>
        <v>7</v>
      </c>
      <c r="U29" s="41"/>
      <c r="V29" s="41"/>
      <c r="W29" s="41"/>
    </row>
    <row r="30" spans="1:23" s="2" customFormat="1" ht="14.25" thickTop="1" thickBot="1" x14ac:dyDescent="0.25">
      <c r="A30" s="31">
        <f>'Fig. 3 GABA_Raw'!A30</f>
        <v>1E-8</v>
      </c>
      <c r="B30" s="32">
        <f>'Fig. 3 GABA_Raw'!B30</f>
        <v>-8</v>
      </c>
      <c r="C30" s="37">
        <f>100*('Fig. 3 GABA_Raw'!C30-'Fig. 3 GABA_Raw'!C$4)/('Fig. 3 GABA_Raw'!C$11-'Fig. 3 GABA_Raw'!C$4)</f>
        <v>2.7070707070707094</v>
      </c>
      <c r="D30" s="37">
        <f>100*('Fig. 3 GABA_Raw'!D30-'Fig. 3 GABA_Raw'!D$4)/('Fig. 3 GABA_Raw'!D$11-'Fig. 3 GABA_Raw'!D$4)</f>
        <v>1.041648491616213</v>
      </c>
      <c r="E30" s="37">
        <f>100*('Fig. 3 GABA_Raw'!E30-'Fig. 3 GABA_Raw'!E$4)/('Fig. 3 GABA_Raw'!E$11-'Fig. 3 GABA_Raw'!E$4)</f>
        <v>11.71702897044765</v>
      </c>
      <c r="F30" s="37">
        <f>100*('Fig. 3 GABA_Raw'!F30-'Fig. 3 GABA_Raw'!F$4)/('Fig. 3 GABA_Raw'!F$11-'Fig. 3 GABA_Raw'!F$4)</f>
        <v>10.886392599235378</v>
      </c>
      <c r="G30" s="37">
        <f>100*('Fig. 3 GABA_Raw'!G30-'Fig. 3 GABA_Raw'!G$4)/('Fig. 3 GABA_Raw'!G$11-'Fig. 3 GABA_Raw'!G$4)</f>
        <v>4.308092361684345</v>
      </c>
      <c r="H30" s="37">
        <f>100*('Fig. 3 GABA_Raw'!H30-'Fig. 3 GABA_Raw'!H$4)/('Fig. 3 GABA_Raw'!H$11-'Fig. 3 GABA_Raw'!H$4)</f>
        <v>3.0804111565299679</v>
      </c>
      <c r="I30" s="37">
        <f>100*('Fig. 3 GABA_Raw'!I30-'Fig. 3 GABA_Raw'!I$4)/('Fig. 3 GABA_Raw'!I$11-'Fig. 3 GABA_Raw'!I$4)</f>
        <v>2.7770054649740077</v>
      </c>
      <c r="J30" s="37"/>
      <c r="K30" s="37"/>
      <c r="L30" s="37"/>
      <c r="M30" s="37"/>
      <c r="N30" s="37"/>
      <c r="O30" s="37"/>
      <c r="P30" s="37"/>
      <c r="R30" s="40">
        <f t="shared" si="6"/>
        <v>5.2168071073654678</v>
      </c>
      <c r="S30" s="40">
        <f t="shared" si="7"/>
        <v>1.6144466277845331</v>
      </c>
      <c r="T30" s="40">
        <f t="shared" si="8"/>
        <v>7</v>
      </c>
      <c r="U30" s="41"/>
      <c r="V30" s="41"/>
      <c r="W30" s="41"/>
    </row>
    <row r="31" spans="1:23" s="2" customFormat="1" ht="14.25" thickTop="1" thickBot="1" x14ac:dyDescent="0.25">
      <c r="A31" s="31">
        <f>'Fig. 3 GABA_Raw'!A31</f>
        <v>9.9999999999999995E-8</v>
      </c>
      <c r="B31" s="32">
        <f>'Fig. 3 GABA_Raw'!B31</f>
        <v>-7</v>
      </c>
      <c r="C31" s="37">
        <f>100*('Fig. 3 GABA_Raw'!C31-'Fig. 3 GABA_Raw'!C$4)/('Fig. 3 GABA_Raw'!C$11-'Fig. 3 GABA_Raw'!C$4)</f>
        <v>2.0134680134680161</v>
      </c>
      <c r="D31" s="37">
        <f>100*('Fig. 3 GABA_Raw'!D31-'Fig. 3 GABA_Raw'!D$4)/('Fig. 3 GABA_Raw'!D$11-'Fig. 3 GABA_Raw'!D$4)</f>
        <v>25.088548845811598</v>
      </c>
      <c r="E31" s="37">
        <f>100*('Fig. 3 GABA_Raw'!E31-'Fig. 3 GABA_Raw'!E$4)/('Fig. 3 GABA_Raw'!E$11-'Fig. 3 GABA_Raw'!E$4)</f>
        <v>29.207365227149925</v>
      </c>
      <c r="F31" s="37">
        <f>100*('Fig. 3 GABA_Raw'!F31-'Fig. 3 GABA_Raw'!F$4)/('Fig. 3 GABA_Raw'!F$11-'Fig. 3 GABA_Raw'!F$4)</f>
        <v>33.975236387092714</v>
      </c>
      <c r="G31" s="37">
        <f>100*('Fig. 3 GABA_Raw'!G31-'Fig. 3 GABA_Raw'!G$4)/('Fig. 3 GABA_Raw'!G$11-'Fig. 3 GABA_Raw'!G$4)</f>
        <v>47.297901344900978</v>
      </c>
      <c r="H31" s="37">
        <f>100*('Fig. 3 GABA_Raw'!H31-'Fig. 3 GABA_Raw'!H$4)/('Fig. 3 GABA_Raw'!H$11-'Fig. 3 GABA_Raw'!H$4)</f>
        <v>48.623556822571445</v>
      </c>
      <c r="I31" s="37">
        <f>100*('Fig. 3 GABA_Raw'!I31-'Fig. 3 GABA_Raw'!I$4)/('Fig. 3 GABA_Raw'!I$11-'Fig. 3 GABA_Raw'!I$4)</f>
        <v>56.542053884239955</v>
      </c>
      <c r="J31" s="37"/>
      <c r="K31" s="37"/>
      <c r="L31" s="37"/>
      <c r="M31" s="37"/>
      <c r="N31" s="37"/>
      <c r="O31" s="37"/>
      <c r="P31" s="37"/>
      <c r="R31" s="40">
        <f t="shared" si="6"/>
        <v>34.678304360747809</v>
      </c>
      <c r="S31" s="40">
        <f t="shared" si="7"/>
        <v>6.9370095476611819</v>
      </c>
      <c r="T31" s="40">
        <f t="shared" si="8"/>
        <v>7</v>
      </c>
      <c r="U31" s="41"/>
      <c r="V31" s="41"/>
      <c r="W31" s="41"/>
    </row>
    <row r="32" spans="1:23" s="2" customFormat="1" ht="14.25" thickTop="1" thickBot="1" x14ac:dyDescent="0.25">
      <c r="A32" s="31">
        <f>'Fig. 3 GABA_Raw'!A32</f>
        <v>9.9999999999999995E-7</v>
      </c>
      <c r="B32" s="32">
        <f>'Fig. 3 GABA_Raw'!B32</f>
        <v>-6</v>
      </c>
      <c r="C32" s="37">
        <f>100*('Fig. 3 GABA_Raw'!C32-'Fig. 3 GABA_Raw'!C$4)/('Fig. 3 GABA_Raw'!C$11-'Fig. 3 GABA_Raw'!C$4)</f>
        <v>34.255892255892256</v>
      </c>
      <c r="D32" s="37">
        <f>100*('Fig. 3 GABA_Raw'!D32-'Fig. 3 GABA_Raw'!D$4)/('Fig. 3 GABA_Raw'!D$11-'Fig. 3 GABA_Raw'!D$4)</f>
        <v>62.106328407167645</v>
      </c>
      <c r="E32" s="37">
        <f>100*('Fig. 3 GABA_Raw'!E32-'Fig. 3 GABA_Raw'!E$4)/('Fig. 3 GABA_Raw'!E$11-'Fig. 3 GABA_Raw'!E$4)</f>
        <v>45.010183299389013</v>
      </c>
      <c r="F32" s="37">
        <f>100*('Fig. 3 GABA_Raw'!F32-'Fig. 3 GABA_Raw'!F$4)/('Fig. 3 GABA_Raw'!F$11-'Fig. 3 GABA_Raw'!F$4)</f>
        <v>62.774342757351199</v>
      </c>
      <c r="G32" s="37">
        <f>100*('Fig. 3 GABA_Raw'!G32-'Fig. 3 GABA_Raw'!G$4)/('Fig. 3 GABA_Raw'!G$11-'Fig. 3 GABA_Raw'!G$4)</f>
        <v>86.61521418128666</v>
      </c>
      <c r="H32" s="37">
        <f>100*('Fig. 3 GABA_Raw'!H32-'Fig. 3 GABA_Raw'!H$4)/('Fig. 3 GABA_Raw'!H$11-'Fig. 3 GABA_Raw'!H$4)</f>
        <v>91.972712481419165</v>
      </c>
      <c r="I32" s="37">
        <f>100*('Fig. 3 GABA_Raw'!I32-'Fig. 3 GABA_Raw'!I$4)/('Fig. 3 GABA_Raw'!I$11-'Fig. 3 GABA_Raw'!I$4)</f>
        <v>100.8779215345174</v>
      </c>
      <c r="J32" s="37"/>
      <c r="K32" s="37"/>
      <c r="L32" s="37"/>
      <c r="M32" s="37"/>
      <c r="N32" s="37"/>
      <c r="O32" s="37"/>
      <c r="P32" s="37"/>
      <c r="R32" s="40">
        <f t="shared" si="6"/>
        <v>69.087513559574774</v>
      </c>
      <c r="S32" s="40">
        <f t="shared" si="7"/>
        <v>9.4152047809222914</v>
      </c>
      <c r="T32" s="40">
        <f t="shared" si="8"/>
        <v>7</v>
      </c>
      <c r="U32" s="41"/>
      <c r="V32" s="41"/>
      <c r="W32" s="41"/>
    </row>
    <row r="33" spans="1:23" s="2" customFormat="1" ht="14.25" thickTop="1" thickBot="1" x14ac:dyDescent="0.25">
      <c r="A33" s="31">
        <f>'Fig. 3 GABA_Raw'!A33</f>
        <v>1.0000000000000001E-5</v>
      </c>
      <c r="B33" s="32">
        <f>'Fig. 3 GABA_Raw'!B33</f>
        <v>-5</v>
      </c>
      <c r="C33" s="37">
        <f>100*('Fig. 3 GABA_Raw'!C33-'Fig. 3 GABA_Raw'!C$4)/('Fig. 3 GABA_Raw'!C$11-'Fig. 3 GABA_Raw'!C$4)</f>
        <v>56.713804713804713</v>
      </c>
      <c r="D33" s="37">
        <f>100*('Fig. 3 GABA_Raw'!D33-'Fig. 3 GABA_Raw'!D$4)/('Fig. 3 GABA_Raw'!D$11-'Fig. 3 GABA_Raw'!D$4)</f>
        <v>76.885697834697169</v>
      </c>
      <c r="E33" s="37">
        <f>100*('Fig. 3 GABA_Raw'!E33-'Fig. 3 GABA_Raw'!E$4)/('Fig. 3 GABA_Raw'!E$11-'Fig. 3 GABA_Raw'!E$4)</f>
        <v>53.050833367970419</v>
      </c>
      <c r="F33" s="37">
        <f>100*('Fig. 3 GABA_Raw'!F33-'Fig. 3 GABA_Raw'!F$4)/('Fig. 3 GABA_Raw'!F$11-'Fig. 3 GABA_Raw'!F$4)</f>
        <v>74.271959220276571</v>
      </c>
      <c r="G33" s="37">
        <f>100*('Fig. 3 GABA_Raw'!G33-'Fig. 3 GABA_Raw'!G$4)/('Fig. 3 GABA_Raw'!G$11-'Fig. 3 GABA_Raw'!G$4)</f>
        <v>103.74285313703274</v>
      </c>
      <c r="H33" s="37">
        <f>100*('Fig. 3 GABA_Raw'!H33-'Fig. 3 GABA_Raw'!H$4)/('Fig. 3 GABA_Raw'!H$11-'Fig. 3 GABA_Raw'!H$4)</f>
        <v>104.57039079018134</v>
      </c>
      <c r="I33" s="37">
        <f>100*('Fig. 3 GABA_Raw'!I33-'Fig. 3 GABA_Raw'!I$4)/('Fig. 3 GABA_Raw'!I$11-'Fig. 3 GABA_Raw'!I$4)</f>
        <v>112.58471361511329</v>
      </c>
      <c r="J33" s="37"/>
      <c r="K33" s="37"/>
      <c r="L33" s="37"/>
      <c r="M33" s="37"/>
      <c r="N33" s="37"/>
      <c r="O33" s="37"/>
      <c r="P33" s="37"/>
      <c r="R33" s="40">
        <f t="shared" si="6"/>
        <v>83.117178954153744</v>
      </c>
      <c r="S33" s="40">
        <f t="shared" si="7"/>
        <v>9.0923658582888898</v>
      </c>
      <c r="T33" s="40">
        <f t="shared" si="8"/>
        <v>7</v>
      </c>
      <c r="U33" s="41"/>
      <c r="V33" s="41"/>
      <c r="W33" s="41"/>
    </row>
    <row r="34" spans="1:23" s="2" customFormat="1" ht="14.25" thickTop="1" thickBot="1" x14ac:dyDescent="0.25">
      <c r="A34" s="31">
        <f>'Fig. 3 GABA_Raw'!A34</f>
        <v>1E-4</v>
      </c>
      <c r="B34" s="32">
        <f>'Fig. 3 GABA_Raw'!B34</f>
        <v>-4</v>
      </c>
      <c r="C34" s="37">
        <f>100*('Fig. 3 GABA_Raw'!C34-'Fig. 3 GABA_Raw'!C$4)/('Fig. 3 GABA_Raw'!C$11-'Fig. 3 GABA_Raw'!C$4)</f>
        <v>70.545454545454547</v>
      </c>
      <c r="D34" s="37">
        <f>100*('Fig. 3 GABA_Raw'!D34-'Fig. 3 GABA_Raw'!D$4)/('Fig. 3 GABA_Raw'!D$11-'Fig. 3 GABA_Raw'!D$4)</f>
        <v>80.30900493779771</v>
      </c>
      <c r="E34" s="37">
        <f>100*('Fig. 3 GABA_Raw'!E34-'Fig. 3 GABA_Raw'!E$4)/('Fig. 3 GABA_Raw'!E$11-'Fig. 3 GABA_Raw'!E$4)</f>
        <v>57.606301176274997</v>
      </c>
      <c r="F34" s="37">
        <f>100*('Fig. 3 GABA_Raw'!F34-'Fig. 3 GABA_Raw'!F$4)/('Fig. 3 GABA_Raw'!F$11-'Fig. 3 GABA_Raw'!F$4)</f>
        <v>74.034392158713672</v>
      </c>
      <c r="G34" s="37">
        <f>100*('Fig. 3 GABA_Raw'!G34-'Fig. 3 GABA_Raw'!G$4)/('Fig. 3 GABA_Raw'!G$11-'Fig. 3 GABA_Raw'!G$4)</f>
        <v>104.32358951756065</v>
      </c>
      <c r="H34" s="37">
        <f>100*('Fig. 3 GABA_Raw'!H34-'Fig. 3 GABA_Raw'!H$4)/('Fig. 3 GABA_Raw'!H$11-'Fig. 3 GABA_Raw'!H$4)</f>
        <v>106.9300002670924</v>
      </c>
      <c r="I34" s="37">
        <f>100*('Fig. 3 GABA_Raw'!I34-'Fig. 3 GABA_Raw'!I$4)/('Fig. 3 GABA_Raw'!I$11-'Fig. 3 GABA_Raw'!I$4)</f>
        <v>111.1958018738169</v>
      </c>
      <c r="J34" s="37"/>
      <c r="K34" s="37"/>
      <c r="L34" s="37"/>
      <c r="M34" s="37"/>
      <c r="N34" s="37"/>
      <c r="O34" s="37"/>
      <c r="P34" s="37"/>
      <c r="R34" s="40">
        <f t="shared" si="6"/>
        <v>86.4206492109587</v>
      </c>
      <c r="S34" s="40">
        <f t="shared" si="7"/>
        <v>7.9102359239557636</v>
      </c>
      <c r="T34" s="40">
        <f t="shared" si="8"/>
        <v>7</v>
      </c>
      <c r="U34" s="41"/>
      <c r="V34" s="41"/>
      <c r="W34" s="41"/>
    </row>
    <row r="35" spans="1:23" s="2" customFormat="1" ht="14.25" thickTop="1" thickBot="1" x14ac:dyDescent="0.25">
      <c r="A35" s="31">
        <f>'Fig. 3 GABA_Raw'!A35</f>
        <v>1E-3</v>
      </c>
      <c r="B35" s="32">
        <f>'Fig. 3 GABA_Raw'!B35</f>
        <v>-3</v>
      </c>
      <c r="C35" s="37">
        <f>100*('Fig. 3 GABA_Raw'!C35-'Fig. 3 GABA_Raw'!C$4)/('Fig. 3 GABA_Raw'!C$11-'Fig. 3 GABA_Raw'!C$4)</f>
        <v>71.89898989898991</v>
      </c>
      <c r="D35" s="37">
        <f>100*('Fig. 3 GABA_Raw'!D35-'Fig. 3 GABA_Raw'!D$4)/('Fig. 3 GABA_Raw'!D$11-'Fig. 3 GABA_Raw'!D$4)</f>
        <v>79.324062603597795</v>
      </c>
      <c r="E35" s="37">
        <f>100*('Fig. 3 GABA_Raw'!E35-'Fig. 3 GABA_Raw'!E$4)/('Fig. 3 GABA_Raw'!E$11-'Fig. 3 GABA_Raw'!E$4)</f>
        <v>58.516563448189871</v>
      </c>
      <c r="F35" s="37">
        <f>100*('Fig. 3 GABA_Raw'!F35-'Fig. 3 GABA_Raw'!F$4)/('Fig. 3 GABA_Raw'!F$11-'Fig. 3 GABA_Raw'!F$4)</f>
        <v>74.344330643004355</v>
      </c>
      <c r="G35" s="37">
        <f>100*('Fig. 3 GABA_Raw'!G35-'Fig. 3 GABA_Raw'!G$4)/('Fig. 3 GABA_Raw'!G$11-'Fig. 3 GABA_Raw'!G$4)</f>
        <v>107.91060030480934</v>
      </c>
      <c r="H35" s="37">
        <f>100*('Fig. 3 GABA_Raw'!H35-'Fig. 3 GABA_Raw'!H$4)/('Fig. 3 GABA_Raw'!H$11-'Fig. 3 GABA_Raw'!H$4)</f>
        <v>106.69380848056032</v>
      </c>
      <c r="I35" s="37">
        <f>100*('Fig. 3 GABA_Raw'!I35-'Fig. 3 GABA_Raw'!I$4)/('Fig. 3 GABA_Raw'!I$11-'Fig. 3 GABA_Raw'!I$4)</f>
        <v>109.09313801064728</v>
      </c>
      <c r="J35" s="37"/>
      <c r="K35" s="37"/>
      <c r="L35" s="37"/>
      <c r="M35" s="37"/>
      <c r="N35" s="37"/>
      <c r="O35" s="37"/>
      <c r="P35" s="37"/>
      <c r="R35" s="40">
        <f t="shared" si="6"/>
        <v>86.825927627114126</v>
      </c>
      <c r="S35" s="40">
        <f t="shared" si="7"/>
        <v>7.8246049376247342</v>
      </c>
      <c r="T35" s="40">
        <f t="shared" si="8"/>
        <v>7</v>
      </c>
      <c r="U35" s="41"/>
      <c r="V35" s="41"/>
      <c r="W35" s="41"/>
    </row>
    <row r="36" spans="1:23" ht="13.5" thickTop="1" x14ac:dyDescent="0.2">
      <c r="R36" s="42"/>
      <c r="S36" s="42"/>
      <c r="T36" s="42"/>
      <c r="U36" s="42"/>
      <c r="V36" s="42"/>
      <c r="W36" s="42"/>
    </row>
    <row r="37" spans="1:23" s="2" customFormat="1" ht="13.5" thickBot="1" x14ac:dyDescent="0.25">
      <c r="A37" s="1" t="str">
        <f>'Fig. 3 GABA_Raw'!A37</f>
        <v>GB1-TM7+GB2</v>
      </c>
      <c r="R37" s="41"/>
      <c r="S37" s="41"/>
      <c r="T37" s="41"/>
      <c r="U37" s="41"/>
      <c r="V37" s="41"/>
      <c r="W37" s="41"/>
    </row>
    <row r="38" spans="1:23" s="2" customFormat="1" ht="14.25" thickTop="1" thickBot="1" x14ac:dyDescent="0.25">
      <c r="A38" s="3"/>
      <c r="B38" s="4"/>
      <c r="C38" s="24"/>
      <c r="D38" s="24"/>
      <c r="E38" s="24"/>
      <c r="F38" s="24">
        <f>'Fig. 3 GABA_Raw'!F38</f>
        <v>20170922</v>
      </c>
      <c r="G38" s="24">
        <f>'Fig. 3 GABA_Raw'!G38</f>
        <v>20171223</v>
      </c>
      <c r="H38" s="24">
        <f>'Fig. 3 GABA_Raw'!H38</f>
        <v>20171225</v>
      </c>
      <c r="I38" s="24">
        <f>'Fig. 3 GABA_Raw'!I38</f>
        <v>20171227</v>
      </c>
      <c r="J38" s="24">
        <f>'Fig. 3 GABA_Raw'!J38</f>
        <v>20180112</v>
      </c>
      <c r="K38" s="24">
        <f>'Fig. 3 GABA_Raw'!K38</f>
        <v>20180113</v>
      </c>
      <c r="L38" s="24">
        <f>'Fig. 3 GABA_Raw'!L38</f>
        <v>20180114</v>
      </c>
      <c r="M38" s="24"/>
      <c r="N38" s="24"/>
      <c r="O38" s="24"/>
      <c r="P38" s="24"/>
      <c r="R38" s="43" t="s">
        <v>0</v>
      </c>
      <c r="S38" s="43" t="s">
        <v>1</v>
      </c>
      <c r="T38" s="43" t="s">
        <v>2</v>
      </c>
      <c r="U38" s="41"/>
      <c r="V38" s="41"/>
      <c r="W38" s="41"/>
    </row>
    <row r="39" spans="1:23" s="2" customFormat="1" ht="14.25" thickTop="1" thickBot="1" x14ac:dyDescent="0.25">
      <c r="A39" s="26" t="str">
        <f>'Fig. 3 GABA_Raw'!A39</f>
        <v>Concentration (M)</v>
      </c>
      <c r="B39" s="27" t="str">
        <f>'Fig. 3 GABA_Raw'!B39</f>
        <v>Log M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  <c r="R39" s="41"/>
      <c r="S39" s="41"/>
      <c r="T39" s="41"/>
      <c r="U39" s="41"/>
      <c r="V39" s="41"/>
      <c r="W39" s="41"/>
    </row>
    <row r="40" spans="1:23" s="2" customFormat="1" ht="14.25" thickTop="1" thickBot="1" x14ac:dyDescent="0.25">
      <c r="A40" s="31" t="str">
        <f>'Fig. 3 GABA_Raw'!A40</f>
        <v>Buffer</v>
      </c>
      <c r="B40" s="32"/>
      <c r="C40" s="37"/>
      <c r="D40" s="37"/>
      <c r="E40" s="37"/>
      <c r="F40" s="37">
        <f>100*('Fig. 3 GABA_Raw'!F40-'Fig. 3 GABA_Raw'!F$4)/('Fig. 3 GABA_Raw'!F$11-'Fig. 3 GABA_Raw'!F$4)</f>
        <v>-0.31151177608911151</v>
      </c>
      <c r="G40" s="37">
        <f>100*('Fig. 3 GABA_Raw'!G40-'Fig. 3 GABA_Raw'!G$4)/('Fig. 3 GABA_Raw'!G$11-'Fig. 3 GABA_Raw'!G$4)</f>
        <v>-0.46138927234200194</v>
      </c>
      <c r="H40" s="37">
        <f>100*('Fig. 3 GABA_Raw'!H40-'Fig. 3 GABA_Raw'!H$4)/('Fig. 3 GABA_Raw'!H$11-'Fig. 3 GABA_Raw'!H$4)</f>
        <v>0.35512927973916325</v>
      </c>
      <c r="I40" s="37">
        <f>100*('Fig. 3 GABA_Raw'!I40-'Fig. 3 GABA_Raw'!I$4)/('Fig. 3 GABA_Raw'!I$11-'Fig. 3 GABA_Raw'!I$4)</f>
        <v>0.19911818821274122</v>
      </c>
      <c r="J40" s="37">
        <f>100*('Fig. 3 GABA_Raw'!J40-'Fig. 3 GABA_Raw'!J$4)/('Fig. 3 GABA_Raw'!J$11-'Fig. 3 GABA_Raw'!J$4)</f>
        <v>5.4832885332434161E-2</v>
      </c>
      <c r="K40" s="37">
        <f>100*('Fig. 3 GABA_Raw'!K40-'Fig. 3 GABA_Raw'!K$4)/('Fig. 3 GABA_Raw'!K$11-'Fig. 3 GABA_Raw'!K$4)</f>
        <v>0.94191540903029913</v>
      </c>
      <c r="L40" s="37">
        <f>100*('Fig. 3 GABA_Raw'!L40-'Fig. 3 GABA_Raw'!L$4)/('Fig. 3 GABA_Raw'!L$11-'Fig. 3 GABA_Raw'!L$4)</f>
        <v>0.44304618944820046</v>
      </c>
      <c r="M40" s="37"/>
      <c r="N40" s="37"/>
      <c r="O40" s="37"/>
      <c r="P40" s="37"/>
      <c r="R40" s="40">
        <f t="shared" ref="R40:R47" si="9">AVERAGE(C40:P40)</f>
        <v>0.1744487004759607</v>
      </c>
      <c r="S40" s="40">
        <f t="shared" ref="S40:S47" si="10">STDEVA(C40:P40)/SQRT(COUNT(C40:P40))</f>
        <v>0.17922845695492098</v>
      </c>
      <c r="T40" s="40">
        <f t="shared" ref="T40:T47" si="11">COUNT(C40:P40)</f>
        <v>7</v>
      </c>
      <c r="U40" s="41"/>
      <c r="V40" s="41"/>
      <c r="W40" s="41"/>
    </row>
    <row r="41" spans="1:23" s="2" customFormat="1" ht="14.25" thickTop="1" thickBot="1" x14ac:dyDescent="0.25">
      <c r="A41" s="31">
        <f>'Fig. 3 GABA_Raw'!A41</f>
        <v>1.0000000000000001E-9</v>
      </c>
      <c r="B41" s="32">
        <f>'Fig. 3 GABA_Raw'!B41</f>
        <v>-9</v>
      </c>
      <c r="C41" s="37"/>
      <c r="D41" s="37"/>
      <c r="E41" s="37"/>
      <c r="F41" s="37">
        <f>100*('Fig. 3 GABA_Raw'!F41-'Fig. 3 GABA_Raw'!F$4)/('Fig. 3 GABA_Raw'!F$11-'Fig. 3 GABA_Raw'!F$4)</f>
        <v>0.33511115306555883</v>
      </c>
      <c r="G41" s="37">
        <f>100*('Fig. 3 GABA_Raw'!G41-'Fig. 3 GABA_Raw'!G$4)/('Fig. 3 GABA_Raw'!G$11-'Fig. 3 GABA_Raw'!G$4)</f>
        <v>0.67733894711943066</v>
      </c>
      <c r="H41" s="37">
        <f>100*('Fig. 3 GABA_Raw'!H41-'Fig. 3 GABA_Raw'!H$4)/('Fig. 3 GABA_Raw'!H$11-'Fig. 3 GABA_Raw'!H$4)</f>
        <v>0.48916748045990871</v>
      </c>
      <c r="I41" s="37">
        <f>100*('Fig. 3 GABA_Raw'!I41-'Fig. 3 GABA_Raw'!I$4)/('Fig. 3 GABA_Raw'!I$11-'Fig. 3 GABA_Raw'!I$4)</f>
        <v>-2.4110975930693748E-2</v>
      </c>
      <c r="J41" s="37">
        <f>100*('Fig. 3 GABA_Raw'!J41-'Fig. 3 GABA_Raw'!J$4)/('Fig. 3 GABA_Raw'!J$11-'Fig. 3 GABA_Raw'!J$4)</f>
        <v>0.8357381750218662</v>
      </c>
      <c r="K41" s="37">
        <f>100*('Fig. 3 GABA_Raw'!K41-'Fig. 3 GABA_Raw'!K$4)/('Fig. 3 GABA_Raw'!K$11-'Fig. 3 GABA_Raw'!K$4)</f>
        <v>0.96718907223700745</v>
      </c>
      <c r="L41" s="37">
        <f>100*('Fig. 3 GABA_Raw'!L41-'Fig. 3 GABA_Raw'!L$4)/('Fig. 3 GABA_Raw'!L$11-'Fig. 3 GABA_Raw'!L$4)</f>
        <v>1.0656888277899275</v>
      </c>
      <c r="M41" s="37"/>
      <c r="N41" s="37"/>
      <c r="O41" s="37"/>
      <c r="P41" s="37"/>
      <c r="R41" s="40">
        <f t="shared" si="9"/>
        <v>0.62087466853757223</v>
      </c>
      <c r="S41" s="40">
        <f t="shared" si="10"/>
        <v>0.14492706666523555</v>
      </c>
      <c r="T41" s="40">
        <f t="shared" si="11"/>
        <v>7</v>
      </c>
      <c r="U41" s="41"/>
      <c r="V41" s="41"/>
      <c r="W41" s="41"/>
    </row>
    <row r="42" spans="1:23" s="2" customFormat="1" ht="14.25" thickTop="1" thickBot="1" x14ac:dyDescent="0.25">
      <c r="A42" s="31">
        <f>'Fig. 3 GABA_Raw'!A42</f>
        <v>1E-8</v>
      </c>
      <c r="B42" s="32">
        <f>'Fig. 3 GABA_Raw'!B42</f>
        <v>-8</v>
      </c>
      <c r="C42" s="37"/>
      <c r="D42" s="37"/>
      <c r="E42" s="37"/>
      <c r="F42" s="37">
        <f>100*('Fig. 3 GABA_Raw'!F42-'Fig. 3 GABA_Raw'!F$4)/('Fig. 3 GABA_Raw'!F$11-'Fig. 3 GABA_Raw'!F$4)</f>
        <v>2.204181809600227</v>
      </c>
      <c r="G42" s="37">
        <f>100*('Fig. 3 GABA_Raw'!G42-'Fig. 3 GABA_Raw'!G$4)/('Fig. 3 GABA_Raw'!G$11-'Fig. 3 GABA_Raw'!G$4)</f>
        <v>0.9880131391967607</v>
      </c>
      <c r="H42" s="37">
        <f>100*('Fig. 3 GABA_Raw'!H42-'Fig. 3 GABA_Raw'!H$4)/('Fig. 3 GABA_Raw'!H$11-'Fig. 3 GABA_Raw'!H$4)</f>
        <v>0.59217931324410078</v>
      </c>
      <c r="I42" s="37">
        <f>100*('Fig. 3 GABA_Raw'!I42-'Fig. 3 GABA_Raw'!I$4)/('Fig. 3 GABA_Raw'!I$11-'Fig. 3 GABA_Raw'!I$4)</f>
        <v>1.2641920687436638E-2</v>
      </c>
      <c r="J42" s="37">
        <f>100*('Fig. 3 GABA_Raw'!J42-'Fig. 3 GABA_Raw'!J$4)/('Fig. 3 GABA_Raw'!J$11-'Fig. 3 GABA_Raw'!J$4)</f>
        <v>1.1990929140301771</v>
      </c>
      <c r="K42" s="37">
        <f>100*('Fig. 3 GABA_Raw'!K42-'Fig. 3 GABA_Raw'!K$4)/('Fig. 3 GABA_Raw'!K$11-'Fig. 3 GABA_Raw'!K$4)</f>
        <v>1.7141626342658673</v>
      </c>
      <c r="L42" s="37">
        <f>100*('Fig. 3 GABA_Raw'!L42-'Fig. 3 GABA_Raw'!L$4)/('Fig. 3 GABA_Raw'!L$11-'Fig. 3 GABA_Raw'!L$4)</f>
        <v>3.1601248653776839</v>
      </c>
      <c r="M42" s="37"/>
      <c r="N42" s="37"/>
      <c r="O42" s="37"/>
      <c r="P42" s="37"/>
      <c r="R42" s="40">
        <f t="shared" si="9"/>
        <v>1.4100566566288937</v>
      </c>
      <c r="S42" s="40">
        <f t="shared" si="10"/>
        <v>0.39731754314568923</v>
      </c>
      <c r="T42" s="40">
        <f t="shared" si="11"/>
        <v>7</v>
      </c>
      <c r="U42" s="41"/>
      <c r="V42" s="41"/>
      <c r="W42" s="41"/>
    </row>
    <row r="43" spans="1:23" s="2" customFormat="1" ht="14.25" thickTop="1" thickBot="1" x14ac:dyDescent="0.25">
      <c r="A43" s="31">
        <f>'Fig. 3 GABA_Raw'!A43</f>
        <v>9.9999999999999995E-8</v>
      </c>
      <c r="B43" s="32">
        <f>'Fig. 3 GABA_Raw'!B43</f>
        <v>-7</v>
      </c>
      <c r="C43" s="37"/>
      <c r="D43" s="37"/>
      <c r="E43" s="37"/>
      <c r="F43" s="37">
        <f>100*('Fig. 3 GABA_Raw'!F43-'Fig. 3 GABA_Raw'!F$4)/('Fig. 3 GABA_Raw'!F$11-'Fig. 3 GABA_Raw'!F$4)</f>
        <v>7.7099164582055026</v>
      </c>
      <c r="G43" s="37">
        <f>100*('Fig. 3 GABA_Raw'!G43-'Fig. 3 GABA_Raw'!G$4)/('Fig. 3 GABA_Raw'!G$11-'Fig. 3 GABA_Raw'!G$4)</f>
        <v>13.878170162638096</v>
      </c>
      <c r="H43" s="37">
        <f>100*('Fig. 3 GABA_Raw'!H43-'Fig. 3 GABA_Raw'!H$4)/('Fig. 3 GABA_Raw'!H$11-'Fig. 3 GABA_Raw'!H$4)</f>
        <v>11.822803370513444</v>
      </c>
      <c r="I43" s="37">
        <f>100*('Fig. 3 GABA_Raw'!I43-'Fig. 3 GABA_Raw'!I$4)/('Fig. 3 GABA_Raw'!I$11-'Fig. 3 GABA_Raw'!I$4)</f>
        <v>8.7463639070157519</v>
      </c>
      <c r="J43" s="37">
        <f>100*('Fig. 3 GABA_Raw'!J43-'Fig. 3 GABA_Raw'!J$4)/('Fig. 3 GABA_Raw'!J$11-'Fig. 3 GABA_Raw'!J$4)</f>
        <v>17.252734337967308</v>
      </c>
      <c r="K43" s="37">
        <f>100*('Fig. 3 GABA_Raw'!K43-'Fig. 3 GABA_Raw'!K$4)/('Fig. 3 GABA_Raw'!K$11-'Fig. 3 GABA_Raw'!K$4)</f>
        <v>18.819505462632879</v>
      </c>
      <c r="L43" s="37">
        <f>100*('Fig. 3 GABA_Raw'!L43-'Fig. 3 GABA_Raw'!L$4)/('Fig. 3 GABA_Raw'!L$11-'Fig. 3 GABA_Raw'!L$4)</f>
        <v>20.621414195568406</v>
      </c>
      <c r="M43" s="37"/>
      <c r="N43" s="37"/>
      <c r="O43" s="37"/>
      <c r="P43" s="37"/>
      <c r="R43" s="40">
        <f t="shared" si="9"/>
        <v>14.121558270648768</v>
      </c>
      <c r="S43" s="40">
        <f t="shared" si="10"/>
        <v>1.8864711037874571</v>
      </c>
      <c r="T43" s="40">
        <f t="shared" si="11"/>
        <v>7</v>
      </c>
      <c r="U43" s="41"/>
      <c r="V43" s="41"/>
      <c r="W43" s="41"/>
    </row>
    <row r="44" spans="1:23" s="2" customFormat="1" ht="14.25" thickTop="1" thickBot="1" x14ac:dyDescent="0.25">
      <c r="A44" s="31">
        <f>'Fig. 3 GABA_Raw'!A44</f>
        <v>9.9999999999999995E-7</v>
      </c>
      <c r="B44" s="32">
        <f>'Fig. 3 GABA_Raw'!B44</f>
        <v>-6</v>
      </c>
      <c r="C44" s="37"/>
      <c r="D44" s="37"/>
      <c r="E44" s="37"/>
      <c r="F44" s="37">
        <f>100*('Fig. 3 GABA_Raw'!F44-'Fig. 3 GABA_Raw'!F$4)/('Fig. 3 GABA_Raw'!F$11-'Fig. 3 GABA_Raw'!F$4)</f>
        <v>17.134720976699548</v>
      </c>
      <c r="G44" s="37">
        <f>100*('Fig. 3 GABA_Raw'!G44-'Fig. 3 GABA_Raw'!G$4)/('Fig. 3 GABA_Raw'!G$11-'Fig. 3 GABA_Raw'!G$4)</f>
        <v>37.036613675675497</v>
      </c>
      <c r="H44" s="37">
        <f>100*('Fig. 3 GABA_Raw'!H44-'Fig. 3 GABA_Raw'!H$4)/('Fig. 3 GABA_Raw'!H$11-'Fig. 3 GABA_Raw'!H$4)</f>
        <v>31.734362499697585</v>
      </c>
      <c r="I44" s="37">
        <f>100*('Fig. 3 GABA_Raw'!I44-'Fig. 3 GABA_Raw'!I$4)/('Fig. 3 GABA_Raw'!I$11-'Fig. 3 GABA_Raw'!I$4)</f>
        <v>18.609538507516397</v>
      </c>
      <c r="J44" s="37">
        <f>100*('Fig. 3 GABA_Raw'!J44-'Fig. 3 GABA_Raw'!J$4)/('Fig. 3 GABA_Raw'!J$11-'Fig. 3 GABA_Raw'!J$4)</f>
        <v>42.534931238813343</v>
      </c>
      <c r="K44" s="37">
        <f>100*('Fig. 3 GABA_Raw'!K44-'Fig. 3 GABA_Raw'!K$4)/('Fig. 3 GABA_Raw'!K$11-'Fig. 3 GABA_Raw'!K$4)</f>
        <v>41.49554174984501</v>
      </c>
      <c r="L44" s="37">
        <f>100*('Fig. 3 GABA_Raw'!L44-'Fig. 3 GABA_Raw'!L$4)/('Fig. 3 GABA_Raw'!L$11-'Fig. 3 GABA_Raw'!L$4)</f>
        <v>49.706004081774907</v>
      </c>
      <c r="M44" s="37"/>
      <c r="N44" s="37"/>
      <c r="O44" s="37"/>
      <c r="P44" s="37"/>
      <c r="R44" s="40">
        <f t="shared" si="9"/>
        <v>34.035958961431753</v>
      </c>
      <c r="S44" s="40">
        <f t="shared" si="10"/>
        <v>4.6582128896094597</v>
      </c>
      <c r="T44" s="40">
        <f t="shared" si="11"/>
        <v>7</v>
      </c>
      <c r="U44" s="41"/>
      <c r="V44" s="41"/>
      <c r="W44" s="41"/>
    </row>
    <row r="45" spans="1:23" s="2" customFormat="1" ht="14.25" thickTop="1" thickBot="1" x14ac:dyDescent="0.25">
      <c r="A45" s="31">
        <f>'Fig. 3 GABA_Raw'!A45</f>
        <v>1.0000000000000001E-5</v>
      </c>
      <c r="B45" s="32">
        <f>'Fig. 3 GABA_Raw'!B45</f>
        <v>-5</v>
      </c>
      <c r="C45" s="37"/>
      <c r="D45" s="37"/>
      <c r="E45" s="37"/>
      <c r="F45" s="37">
        <f>100*('Fig. 3 GABA_Raw'!F45-'Fig. 3 GABA_Raw'!F$4)/('Fig. 3 GABA_Raw'!F$11-'Fig. 3 GABA_Raw'!F$4)</f>
        <v>19.747958653891537</v>
      </c>
      <c r="G45" s="37">
        <f>100*('Fig. 3 GABA_Raw'!G45-'Fig. 3 GABA_Raw'!G$4)/('Fig. 3 GABA_Raw'!G$11-'Fig. 3 GABA_Raw'!G$4)</f>
        <v>40.960167321844843</v>
      </c>
      <c r="H45" s="37">
        <f>100*('Fig. 3 GABA_Raw'!H45-'Fig. 3 GABA_Raw'!H$4)/('Fig. 3 GABA_Raw'!H$11-'Fig. 3 GABA_Raw'!H$4)</f>
        <v>35.863680933962122</v>
      </c>
      <c r="I45" s="37">
        <f>100*('Fig. 3 GABA_Raw'!I45-'Fig. 3 GABA_Raw'!I$4)/('Fig. 3 GABA_Raw'!I$11-'Fig. 3 GABA_Raw'!I$4)</f>
        <v>21.34833433216771</v>
      </c>
      <c r="J45" s="37">
        <f>100*('Fig. 3 GABA_Raw'!J45-'Fig. 3 GABA_Raw'!J$4)/('Fig. 3 GABA_Raw'!J$11-'Fig. 3 GABA_Raw'!J$4)</f>
        <v>48.955631339105651</v>
      </c>
      <c r="K45" s="37">
        <f>100*('Fig. 3 GABA_Raw'!K45-'Fig. 3 GABA_Raw'!K$4)/('Fig. 3 GABA_Raw'!K$11-'Fig. 3 GABA_Raw'!K$4)</f>
        <v>51.110941120406963</v>
      </c>
      <c r="L45" s="37">
        <f>100*('Fig. 3 GABA_Raw'!L45-'Fig. 3 GABA_Raw'!L$4)/('Fig. 3 GABA_Raw'!L$11-'Fig. 3 GABA_Raw'!L$4)</f>
        <v>54.870422254530489</v>
      </c>
      <c r="M45" s="37"/>
      <c r="N45" s="37"/>
      <c r="O45" s="37"/>
      <c r="P45" s="37"/>
      <c r="R45" s="40">
        <f t="shared" si="9"/>
        <v>38.979590850844183</v>
      </c>
      <c r="S45" s="40">
        <f t="shared" si="10"/>
        <v>5.3308581169328333</v>
      </c>
      <c r="T45" s="40">
        <f t="shared" si="11"/>
        <v>7</v>
      </c>
      <c r="U45" s="41"/>
      <c r="V45" s="41"/>
      <c r="W45" s="41"/>
    </row>
    <row r="46" spans="1:23" s="2" customFormat="1" ht="14.25" thickTop="1" thickBot="1" x14ac:dyDescent="0.25">
      <c r="A46" s="31">
        <f>'Fig. 3 GABA_Raw'!A46</f>
        <v>1E-4</v>
      </c>
      <c r="B46" s="32">
        <f>'Fig. 3 GABA_Raw'!B46</f>
        <v>-4</v>
      </c>
      <c r="C46" s="37"/>
      <c r="D46" s="37"/>
      <c r="E46" s="37"/>
      <c r="F46" s="37">
        <f>100*('Fig. 3 GABA_Raw'!F46-'Fig. 3 GABA_Raw'!F$4)/('Fig. 3 GABA_Raw'!F$11-'Fig. 3 GABA_Raw'!F$4)</f>
        <v>19.554443762684663</v>
      </c>
      <c r="G46" s="37">
        <f>100*('Fig. 3 GABA_Raw'!G46-'Fig. 3 GABA_Raw'!G$4)/('Fig. 3 GABA_Raw'!G$11-'Fig. 3 GABA_Raw'!G$4)</f>
        <v>41.606265016474339</v>
      </c>
      <c r="H46" s="37">
        <f>100*('Fig. 3 GABA_Raw'!H46-'Fig. 3 GABA_Raw'!H$4)/('Fig. 3 GABA_Raw'!H$11-'Fig. 3 GABA_Raw'!H$4)</f>
        <v>38.968563227239464</v>
      </c>
      <c r="I46" s="37">
        <f>100*('Fig. 3 GABA_Raw'!I46-'Fig. 3 GABA_Raw'!I$4)/('Fig. 3 GABA_Raw'!I$11-'Fig. 3 GABA_Raw'!I$4)</f>
        <v>23.309908832309915</v>
      </c>
      <c r="J46" s="37">
        <f>100*('Fig. 3 GABA_Raw'!J46-'Fig. 3 GABA_Raw'!J$4)/('Fig. 3 GABA_Raw'!J$11-'Fig. 3 GABA_Raw'!J$4)</f>
        <v>50.179400833559654</v>
      </c>
      <c r="K46" s="37">
        <f>100*('Fig. 3 GABA_Raw'!K46-'Fig. 3 GABA_Raw'!K$4)/('Fig. 3 GABA_Raw'!K$11-'Fig. 3 GABA_Raw'!K$4)</f>
        <v>50.105097394658543</v>
      </c>
      <c r="L46" s="37">
        <f>100*('Fig. 3 GABA_Raw'!L46-'Fig. 3 GABA_Raw'!L$4)/('Fig. 3 GABA_Raw'!L$11-'Fig. 3 GABA_Raw'!L$4)</f>
        <v>58.652518413685797</v>
      </c>
      <c r="M46" s="37"/>
      <c r="N46" s="37"/>
      <c r="O46" s="37"/>
      <c r="P46" s="37"/>
      <c r="R46" s="40">
        <f t="shared" si="9"/>
        <v>40.339456782944623</v>
      </c>
      <c r="S46" s="40">
        <f t="shared" si="10"/>
        <v>5.4621356447400489</v>
      </c>
      <c r="T46" s="40">
        <f t="shared" si="11"/>
        <v>7</v>
      </c>
      <c r="U46" s="41"/>
      <c r="V46" s="41"/>
      <c r="W46" s="41"/>
    </row>
    <row r="47" spans="1:23" s="2" customFormat="1" ht="14.25" thickTop="1" thickBot="1" x14ac:dyDescent="0.25">
      <c r="A47" s="31">
        <f>'Fig. 3 GABA_Raw'!A47</f>
        <v>1E-3</v>
      </c>
      <c r="B47" s="32">
        <f>'Fig. 3 GABA_Raw'!B47</f>
        <v>-3</v>
      </c>
      <c r="C47" s="37"/>
      <c r="D47" s="37"/>
      <c r="E47" s="37"/>
      <c r="F47" s="37">
        <f>100*('Fig. 3 GABA_Raw'!F47-'Fig. 3 GABA_Raw'!F$4)/('Fig. 3 GABA_Raw'!F$11-'Fig. 3 GABA_Raw'!F$4)</f>
        <v>19.804597158635008</v>
      </c>
      <c r="G47" s="37">
        <f>100*('Fig. 3 GABA_Raw'!G47-'Fig. 3 GABA_Raw'!G$4)/('Fig. 3 GABA_Raw'!G$11-'Fig. 3 GABA_Raw'!G$4)</f>
        <v>42.028413456125683</v>
      </c>
      <c r="H47" s="37">
        <f>100*('Fig. 3 GABA_Raw'!H47-'Fig. 3 GABA_Raw'!H$4)/('Fig. 3 GABA_Raw'!H$11-'Fig. 3 GABA_Raw'!H$4)</f>
        <v>40.54505193614969</v>
      </c>
      <c r="I47" s="37">
        <f>100*('Fig. 3 GABA_Raw'!I47-'Fig. 3 GABA_Raw'!I$4)/('Fig. 3 GABA_Raw'!I$11-'Fig. 3 GABA_Raw'!I$4)</f>
        <v>21.505212555808463</v>
      </c>
      <c r="J47" s="37">
        <f>100*('Fig. 3 GABA_Raw'!J47-'Fig. 3 GABA_Raw'!J$4)/('Fig. 3 GABA_Raw'!J$11-'Fig. 3 GABA_Raw'!J$4)</f>
        <v>50.465896867842943</v>
      </c>
      <c r="K47" s="37">
        <f>100*('Fig. 3 GABA_Raw'!K47-'Fig. 3 GABA_Raw'!K$4)/('Fig. 3 GABA_Raw'!K$11-'Fig. 3 GABA_Raw'!K$4)</f>
        <v>50.369837630117786</v>
      </c>
      <c r="L47" s="37">
        <f>100*('Fig. 3 GABA_Raw'!L47-'Fig. 3 GABA_Raw'!L$4)/('Fig. 3 GABA_Raw'!L$11-'Fig. 3 GABA_Raw'!L$4)</f>
        <v>57.646856034516034</v>
      </c>
      <c r="M47" s="37"/>
      <c r="N47" s="37"/>
      <c r="O47" s="37"/>
      <c r="P47" s="37"/>
      <c r="R47" s="40">
        <f t="shared" si="9"/>
        <v>40.337980805599372</v>
      </c>
      <c r="S47" s="40">
        <f t="shared" si="10"/>
        <v>5.5248431172394126</v>
      </c>
      <c r="T47" s="40">
        <f t="shared" si="11"/>
        <v>7</v>
      </c>
      <c r="U47" s="41"/>
      <c r="V47" s="41"/>
      <c r="W47" s="41"/>
    </row>
    <row r="48" spans="1:23" ht="13.5" thickTop="1" x14ac:dyDescent="0.2">
      <c r="R48" s="42"/>
      <c r="S48" s="42"/>
      <c r="T48" s="42"/>
      <c r="U48" s="42"/>
      <c r="V48" s="42"/>
      <c r="W48" s="42"/>
    </row>
    <row r="49" spans="1:23" s="2" customFormat="1" ht="13.5" thickBot="1" x14ac:dyDescent="0.25">
      <c r="A49" s="1" t="str">
        <f>'Fig. 3 GABA_Raw'!A49</f>
        <v>GB1-DCRC+GB2</v>
      </c>
      <c r="R49" s="41"/>
      <c r="S49" s="41"/>
      <c r="T49" s="41"/>
      <c r="U49" s="41"/>
      <c r="V49" s="41"/>
      <c r="W49" s="41"/>
    </row>
    <row r="50" spans="1:23" s="2" customFormat="1" ht="14.25" thickTop="1" thickBot="1" x14ac:dyDescent="0.25">
      <c r="A50" s="3"/>
      <c r="B50" s="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>
        <f>'Fig. 3 GABA_Raw'!M50</f>
        <v>20180831</v>
      </c>
      <c r="N50" s="24">
        <f>'Fig. 3 GABA_Raw'!N50</f>
        <v>20180902</v>
      </c>
      <c r="O50" s="24">
        <f>'Fig. 3 GABA_Raw'!O50</f>
        <v>20180904</v>
      </c>
      <c r="P50" s="24"/>
      <c r="R50" s="43" t="s">
        <v>0</v>
      </c>
      <c r="S50" s="43" t="s">
        <v>1</v>
      </c>
      <c r="T50" s="43" t="s">
        <v>2</v>
      </c>
      <c r="U50" s="41"/>
      <c r="V50" s="41"/>
      <c r="W50" s="41"/>
    </row>
    <row r="51" spans="1:23" s="2" customFormat="1" ht="14.25" thickTop="1" thickBot="1" x14ac:dyDescent="0.25">
      <c r="A51" s="26" t="str">
        <f>'Fig. 3 GABA_Raw'!A51</f>
        <v>Concentration (M)</v>
      </c>
      <c r="B51" s="27" t="str">
        <f>'Fig. 3 GABA_Raw'!B51</f>
        <v>Log M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  <c r="R51" s="41"/>
      <c r="S51" s="41"/>
      <c r="T51" s="41"/>
      <c r="U51" s="41"/>
      <c r="V51" s="41"/>
      <c r="W51" s="41"/>
    </row>
    <row r="52" spans="1:23" s="2" customFormat="1" ht="14.25" thickTop="1" thickBot="1" x14ac:dyDescent="0.25">
      <c r="A52" s="31" t="str">
        <f>'Fig. 3 GABA_Raw'!A52</f>
        <v>Buffer</v>
      </c>
      <c r="B52" s="32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>
        <f>100*('Fig. 3 GABA_Raw'!M52-'Fig. 3 GABA_Raw'!M$4)/('Fig. 3 GABA_Raw'!M$11-'Fig. 3 GABA_Raw'!M$4)</f>
        <v>0.11765215208539598</v>
      </c>
      <c r="N52" s="37">
        <f>100*('Fig. 3 GABA_Raw'!N52-'Fig. 3 GABA_Raw'!N$4)/('Fig. 3 GABA_Raw'!N$11-'Fig. 3 GABA_Raw'!N$4)</f>
        <v>0.67225985713467817</v>
      </c>
      <c r="O52" s="37">
        <f>100*('Fig. 3 GABA_Raw'!O52-'Fig. 3 GABA_Raw'!O$4)/('Fig. 3 GABA_Raw'!O$11-'Fig. 3 GABA_Raw'!O$4)</f>
        <v>0.32073599502405353</v>
      </c>
      <c r="P52" s="37"/>
      <c r="R52" s="40">
        <f t="shared" ref="R52:R59" si="12">AVERAGE(C52:P52)</f>
        <v>0.37021600141470928</v>
      </c>
      <c r="S52" s="40">
        <f t="shared" ref="S52:S59" si="13">STDEVA(C52:P52)/SQRT(COUNT(C52:P52))</f>
        <v>0.16200167684247632</v>
      </c>
      <c r="T52" s="40">
        <f t="shared" ref="T52:T59" si="14">COUNT(C52:P52)</f>
        <v>3</v>
      </c>
      <c r="U52" s="41"/>
      <c r="V52" s="41"/>
      <c r="W52" s="41"/>
    </row>
    <row r="53" spans="1:23" s="2" customFormat="1" ht="14.25" thickTop="1" thickBot="1" x14ac:dyDescent="0.25">
      <c r="A53" s="31">
        <f>'Fig. 3 GABA_Raw'!A53</f>
        <v>1.0000000000000001E-9</v>
      </c>
      <c r="B53" s="32">
        <f>'Fig. 3 GABA_Raw'!B53</f>
        <v>-9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>
        <f>100*('Fig. 3 GABA_Raw'!M53-'Fig. 3 GABA_Raw'!M$4)/('Fig. 3 GABA_Raw'!M$11-'Fig. 3 GABA_Raw'!M$4)</f>
        <v>2.9035178449989028</v>
      </c>
      <c r="N53" s="37">
        <f>100*('Fig. 3 GABA_Raw'!N53-'Fig. 3 GABA_Raw'!N$4)/('Fig. 3 GABA_Raw'!N$11-'Fig. 3 GABA_Raw'!N$4)</f>
        <v>4.0783333952248162</v>
      </c>
      <c r="O53" s="37">
        <f>100*('Fig. 3 GABA_Raw'!O53-'Fig. 3 GABA_Raw'!O$4)/('Fig. 3 GABA_Raw'!O$11-'Fig. 3 GABA_Raw'!O$4)</f>
        <v>4.7259735296295</v>
      </c>
      <c r="P53" s="37"/>
      <c r="R53" s="40">
        <f t="shared" si="12"/>
        <v>3.9026082566177394</v>
      </c>
      <c r="S53" s="40">
        <f t="shared" si="13"/>
        <v>0.53338406233671642</v>
      </c>
      <c r="T53" s="40">
        <f t="shared" si="14"/>
        <v>3</v>
      </c>
      <c r="U53" s="41"/>
      <c r="V53" s="41"/>
      <c r="W53" s="41"/>
    </row>
    <row r="54" spans="1:23" s="2" customFormat="1" ht="14.25" thickTop="1" thickBot="1" x14ac:dyDescent="0.25">
      <c r="A54" s="31">
        <f>'Fig. 3 GABA_Raw'!A54</f>
        <v>1E-8</v>
      </c>
      <c r="B54" s="32">
        <f>'Fig. 3 GABA_Raw'!B54</f>
        <v>-8</v>
      </c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>
        <f>100*('Fig. 3 GABA_Raw'!M54-'Fig. 3 GABA_Raw'!M$4)/('Fig. 3 GABA_Raw'!M$11-'Fig. 3 GABA_Raw'!M$4)</f>
        <v>31.124675476016407</v>
      </c>
      <c r="N54" s="37">
        <f>100*('Fig. 3 GABA_Raw'!N54-'Fig. 3 GABA_Raw'!N$4)/('Fig. 3 GABA_Raw'!N$11-'Fig. 3 GABA_Raw'!N$4)</f>
        <v>48.234138714596362</v>
      </c>
      <c r="O54" s="37">
        <f>100*('Fig. 3 GABA_Raw'!O54-'Fig. 3 GABA_Raw'!O$4)/('Fig. 3 GABA_Raw'!O$11-'Fig. 3 GABA_Raw'!O$4)</f>
        <v>25.995069301015445</v>
      </c>
      <c r="P54" s="37"/>
      <c r="R54" s="40">
        <f t="shared" si="12"/>
        <v>35.117961163876075</v>
      </c>
      <c r="S54" s="40">
        <f t="shared" si="13"/>
        <v>6.7231887284275489</v>
      </c>
      <c r="T54" s="40">
        <f t="shared" si="14"/>
        <v>3</v>
      </c>
      <c r="U54" s="41"/>
      <c r="V54" s="41"/>
      <c r="W54" s="41"/>
    </row>
    <row r="55" spans="1:23" s="2" customFormat="1" ht="14.25" thickTop="1" thickBot="1" x14ac:dyDescent="0.25">
      <c r="A55" s="31">
        <f>'Fig. 3 GABA_Raw'!A55</f>
        <v>9.9999999999999995E-8</v>
      </c>
      <c r="B55" s="32">
        <f>'Fig. 3 GABA_Raw'!B55</f>
        <v>-7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>
        <f>100*('Fig. 3 GABA_Raw'!M55-'Fig. 3 GABA_Raw'!M$4)/('Fig. 3 GABA_Raw'!M$11-'Fig. 3 GABA_Raw'!M$4)</f>
        <v>79.664432120714991</v>
      </c>
      <c r="N55" s="37">
        <f>100*('Fig. 3 GABA_Raw'!N55-'Fig. 3 GABA_Raw'!N$4)/('Fig. 3 GABA_Raw'!N$11-'Fig. 3 GABA_Raw'!N$4)</f>
        <v>94.309076111584218</v>
      </c>
      <c r="O55" s="37">
        <f>100*('Fig. 3 GABA_Raw'!O55-'Fig. 3 GABA_Raw'!O$4)/('Fig. 3 GABA_Raw'!O$11-'Fig. 3 GABA_Raw'!O$4)</f>
        <v>68.488657559810321</v>
      </c>
      <c r="P55" s="37"/>
      <c r="R55" s="40">
        <f t="shared" si="12"/>
        <v>80.820721930703172</v>
      </c>
      <c r="S55" s="40">
        <f t="shared" si="13"/>
        <v>7.4761009922889414</v>
      </c>
      <c r="T55" s="40">
        <f t="shared" si="14"/>
        <v>3</v>
      </c>
      <c r="U55" s="41"/>
      <c r="V55" s="41"/>
      <c r="W55" s="41"/>
    </row>
    <row r="56" spans="1:23" s="2" customFormat="1" ht="14.25" thickTop="1" thickBot="1" x14ac:dyDescent="0.25">
      <c r="A56" s="31">
        <f>'Fig. 3 GABA_Raw'!A56</f>
        <v>9.9999999999999995E-7</v>
      </c>
      <c r="B56" s="32">
        <f>'Fig. 3 GABA_Raw'!B56</f>
        <v>-6</v>
      </c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>
        <f>100*('Fig. 3 GABA_Raw'!M56-'Fig. 3 GABA_Raw'!M$4)/('Fig. 3 GABA_Raw'!M$11-'Fig. 3 GABA_Raw'!M$4)</f>
        <v>96.211495682924493</v>
      </c>
      <c r="N56" s="37">
        <f>100*('Fig. 3 GABA_Raw'!N56-'Fig. 3 GABA_Raw'!N$4)/('Fig. 3 GABA_Raw'!N$11-'Fig. 3 GABA_Raw'!N$4)</f>
        <v>123.82349661230667</v>
      </c>
      <c r="O56" s="37">
        <f>100*('Fig. 3 GABA_Raw'!O56-'Fig. 3 GABA_Raw'!O$4)/('Fig. 3 GABA_Raw'!O$11-'Fig. 3 GABA_Raw'!O$4)</f>
        <v>91.846583487573938</v>
      </c>
      <c r="P56" s="37"/>
      <c r="R56" s="40">
        <f t="shared" si="12"/>
        <v>103.96052526093503</v>
      </c>
      <c r="S56" s="40">
        <f t="shared" si="13"/>
        <v>10.011099470043876</v>
      </c>
      <c r="T56" s="40">
        <f t="shared" si="14"/>
        <v>3</v>
      </c>
      <c r="U56" s="41"/>
      <c r="V56" s="41"/>
      <c r="W56" s="41"/>
    </row>
    <row r="57" spans="1:23" s="2" customFormat="1" ht="14.25" thickTop="1" thickBot="1" x14ac:dyDescent="0.25">
      <c r="A57" s="31">
        <f>'Fig. 3 GABA_Raw'!A57</f>
        <v>1.0000000000000001E-5</v>
      </c>
      <c r="B57" s="32">
        <f>'Fig. 3 GABA_Raw'!B57</f>
        <v>-5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>
        <f>100*('Fig. 3 GABA_Raw'!M57-'Fig. 3 GABA_Raw'!M$4)/('Fig. 3 GABA_Raw'!M$11-'Fig. 3 GABA_Raw'!M$4)</f>
        <v>112.47193868098694</v>
      </c>
      <c r="N57" s="37">
        <f>100*('Fig. 3 GABA_Raw'!N57-'Fig. 3 GABA_Raw'!N$4)/('Fig. 3 GABA_Raw'!N$11-'Fig. 3 GABA_Raw'!N$4)</f>
        <v>133.15211571961228</v>
      </c>
      <c r="O57" s="37">
        <f>100*('Fig. 3 GABA_Raw'!O57-'Fig. 3 GABA_Raw'!O$4)/('Fig. 3 GABA_Raw'!O$11-'Fig. 3 GABA_Raw'!O$4)</f>
        <v>106.42280982884236</v>
      </c>
      <c r="P57" s="37"/>
      <c r="R57" s="40">
        <f t="shared" si="12"/>
        <v>117.34895474314719</v>
      </c>
      <c r="S57" s="40">
        <f t="shared" si="13"/>
        <v>8.0922372803305311</v>
      </c>
      <c r="T57" s="40">
        <f t="shared" si="14"/>
        <v>3</v>
      </c>
      <c r="U57" s="41"/>
      <c r="V57" s="41"/>
      <c r="W57" s="41"/>
    </row>
    <row r="58" spans="1:23" s="2" customFormat="1" ht="14.25" thickTop="1" thickBot="1" x14ac:dyDescent="0.25">
      <c r="A58" s="31">
        <f>'Fig. 3 GABA_Raw'!A58</f>
        <v>1E-4</v>
      </c>
      <c r="B58" s="32">
        <f>'Fig. 3 GABA_Raw'!B58</f>
        <v>-4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>
        <f>100*('Fig. 3 GABA_Raw'!M58-'Fig. 3 GABA_Raw'!M$4)/('Fig. 3 GABA_Raw'!M$11-'Fig. 3 GABA_Raw'!M$4)</f>
        <v>100.4379524649907</v>
      </c>
      <c r="N58" s="37">
        <f>100*('Fig. 3 GABA_Raw'!N58-'Fig. 3 GABA_Raw'!N$4)/('Fig. 3 GABA_Raw'!N$11-'Fig. 3 GABA_Raw'!N$4)</f>
        <v>130.38559723339642</v>
      </c>
      <c r="O58" s="37">
        <f>100*('Fig. 3 GABA_Raw'!O58-'Fig. 3 GABA_Raw'!O$4)/('Fig. 3 GABA_Raw'!O$11-'Fig. 3 GABA_Raw'!O$4)</f>
        <v>110.80685423695903</v>
      </c>
      <c r="P58" s="37"/>
      <c r="R58" s="40">
        <f t="shared" si="12"/>
        <v>113.87680131178206</v>
      </c>
      <c r="S58" s="40">
        <f t="shared" si="13"/>
        <v>8.7803528417201715</v>
      </c>
      <c r="T58" s="40">
        <f t="shared" si="14"/>
        <v>3</v>
      </c>
      <c r="U58" s="41"/>
      <c r="V58" s="41"/>
      <c r="W58" s="41"/>
    </row>
    <row r="59" spans="1:23" s="2" customFormat="1" ht="14.25" thickTop="1" thickBot="1" x14ac:dyDescent="0.25">
      <c r="A59" s="31">
        <f>'Fig. 3 GABA_Raw'!A59</f>
        <v>1E-3</v>
      </c>
      <c r="B59" s="32">
        <f>'Fig. 3 GABA_Raw'!B59</f>
        <v>-3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>
        <f>100*('Fig. 3 GABA_Raw'!M59-'Fig. 3 GABA_Raw'!M$4)/('Fig. 3 GABA_Raw'!M$11-'Fig. 3 GABA_Raw'!M$4)</f>
        <v>108.15339866587358</v>
      </c>
      <c r="N59" s="37">
        <f>100*('Fig. 3 GABA_Raw'!N59-'Fig. 3 GABA_Raw'!N$4)/('Fig. 3 GABA_Raw'!N$11-'Fig. 3 GABA_Raw'!N$4)</f>
        <v>136.79180670577318</v>
      </c>
      <c r="O59" s="37">
        <f>100*('Fig. 3 GABA_Raw'!O59-'Fig. 3 GABA_Raw'!O$4)/('Fig. 3 GABA_Raw'!O$11-'Fig. 3 GABA_Raw'!O$4)</f>
        <v>120.12137047733562</v>
      </c>
      <c r="P59" s="37"/>
      <c r="R59" s="40">
        <f t="shared" si="12"/>
        <v>121.68885861632747</v>
      </c>
      <c r="S59" s="40">
        <f t="shared" si="13"/>
        <v>8.3042633240273371</v>
      </c>
      <c r="T59" s="40">
        <f t="shared" si="14"/>
        <v>3</v>
      </c>
      <c r="U59" s="41"/>
      <c r="V59" s="41"/>
      <c r="W59" s="41"/>
    </row>
    <row r="60" spans="1:23" ht="13.5" thickTop="1" x14ac:dyDescent="0.2"/>
    <row r="61" spans="1:23" ht="13.5" thickBot="1" x14ac:dyDescent="0.25">
      <c r="A61" s="1" t="str">
        <f>'Fig. 3 GABA_Raw'!A61</f>
        <v>GB2/1+GB2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41"/>
      <c r="S61" s="41"/>
      <c r="T61" s="41"/>
    </row>
    <row r="62" spans="1:23" ht="14.25" thickTop="1" thickBot="1" x14ac:dyDescent="0.25">
      <c r="A62" s="3"/>
      <c r="B62" s="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>
        <f>'Fig. 3 GABA_Raw'!M62</f>
        <v>20180831</v>
      </c>
      <c r="N62" s="24">
        <f>'Fig. 3 GABA_Raw'!N62</f>
        <v>20180902</v>
      </c>
      <c r="O62" s="24">
        <f>'Fig. 3 GABA_Raw'!O62</f>
        <v>20180904</v>
      </c>
      <c r="P62" s="24"/>
      <c r="Q62" s="2"/>
      <c r="R62" s="43" t="s">
        <v>0</v>
      </c>
      <c r="S62" s="43" t="s">
        <v>1</v>
      </c>
      <c r="T62" s="43" t="s">
        <v>2</v>
      </c>
    </row>
    <row r="63" spans="1:23" ht="14.25" thickTop="1" thickBot="1" x14ac:dyDescent="0.25">
      <c r="A63" s="26" t="str">
        <f>'Fig. 3 GABA_Raw'!A63</f>
        <v>Concentration (M)</v>
      </c>
      <c r="B63" s="27" t="str">
        <f>'Fig. 3 GABA_Raw'!B63</f>
        <v>Log M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9"/>
      <c r="Q63" s="2"/>
      <c r="R63" s="41"/>
      <c r="S63" s="41"/>
      <c r="T63" s="41"/>
    </row>
    <row r="64" spans="1:23" ht="14.25" thickTop="1" thickBot="1" x14ac:dyDescent="0.25">
      <c r="A64" s="31" t="str">
        <f>'Fig. 3 GABA_Raw'!A64</f>
        <v>Buffer</v>
      </c>
      <c r="B64" s="32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2"/>
      <c r="R64" s="40" t="e">
        <f t="shared" ref="R64:R71" si="15">AVERAGE(C64:P64)</f>
        <v>#DIV/0!</v>
      </c>
      <c r="S64" s="40" t="e">
        <f t="shared" ref="S64:S71" si="16">STDEVA(C64:P64)/SQRT(COUNT(C64:P64))</f>
        <v>#DIV/0!</v>
      </c>
      <c r="T64" s="40">
        <f t="shared" ref="T64:T71" si="17">COUNT(C64:P64)</f>
        <v>0</v>
      </c>
    </row>
    <row r="65" spans="1:20" ht="14.25" thickTop="1" thickBot="1" x14ac:dyDescent="0.25">
      <c r="A65" s="31">
        <f>'Fig. 3 GABA_Raw'!A65</f>
        <v>1.0000000000000001E-9</v>
      </c>
      <c r="B65" s="32">
        <f>'Fig. 3 GABA_Raw'!B65</f>
        <v>-9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2"/>
      <c r="R65" s="40" t="e">
        <f t="shared" si="15"/>
        <v>#DIV/0!</v>
      </c>
      <c r="S65" s="40" t="e">
        <f t="shared" si="16"/>
        <v>#DIV/0!</v>
      </c>
      <c r="T65" s="40">
        <f t="shared" si="17"/>
        <v>0</v>
      </c>
    </row>
    <row r="66" spans="1:20" ht="14.25" thickTop="1" thickBot="1" x14ac:dyDescent="0.25">
      <c r="A66" s="31">
        <f>'Fig. 3 GABA_Raw'!A66</f>
        <v>1E-8</v>
      </c>
      <c r="B66" s="32">
        <f>'Fig. 3 GABA_Raw'!B66</f>
        <v>-8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2"/>
      <c r="R66" s="40" t="e">
        <f t="shared" si="15"/>
        <v>#DIV/0!</v>
      </c>
      <c r="S66" s="40" t="e">
        <f t="shared" si="16"/>
        <v>#DIV/0!</v>
      </c>
      <c r="T66" s="40">
        <f t="shared" si="17"/>
        <v>0</v>
      </c>
    </row>
    <row r="67" spans="1:20" ht="14.25" thickTop="1" thickBot="1" x14ac:dyDescent="0.25">
      <c r="A67" s="31">
        <f>'Fig. 3 GABA_Raw'!A67</f>
        <v>9.9999999999999995E-8</v>
      </c>
      <c r="B67" s="32">
        <f>'Fig. 3 GABA_Raw'!B67</f>
        <v>-7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2"/>
      <c r="R67" s="40" t="e">
        <f t="shared" si="15"/>
        <v>#DIV/0!</v>
      </c>
      <c r="S67" s="40" t="e">
        <f t="shared" si="16"/>
        <v>#DIV/0!</v>
      </c>
      <c r="T67" s="40">
        <f t="shared" si="17"/>
        <v>0</v>
      </c>
    </row>
    <row r="68" spans="1:20" ht="14.25" thickTop="1" thickBot="1" x14ac:dyDescent="0.25">
      <c r="A68" s="31">
        <f>'Fig. 3 GABA_Raw'!A68</f>
        <v>9.9999999999999995E-7</v>
      </c>
      <c r="B68" s="32">
        <f>'Fig. 3 GABA_Raw'!B68</f>
        <v>-6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2"/>
      <c r="R68" s="40" t="e">
        <f t="shared" si="15"/>
        <v>#DIV/0!</v>
      </c>
      <c r="S68" s="40" t="e">
        <f t="shared" si="16"/>
        <v>#DIV/0!</v>
      </c>
      <c r="T68" s="40">
        <f t="shared" si="17"/>
        <v>0</v>
      </c>
    </row>
    <row r="69" spans="1:20" ht="14.25" thickTop="1" thickBot="1" x14ac:dyDescent="0.25">
      <c r="A69" s="31">
        <f>'Fig. 3 GABA_Raw'!A69</f>
        <v>1.0000000000000001E-5</v>
      </c>
      <c r="B69" s="32">
        <f>'Fig. 3 GABA_Raw'!B69</f>
        <v>-5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2"/>
      <c r="R69" s="40" t="e">
        <f t="shared" si="15"/>
        <v>#DIV/0!</v>
      </c>
      <c r="S69" s="40" t="e">
        <f t="shared" si="16"/>
        <v>#DIV/0!</v>
      </c>
      <c r="T69" s="40">
        <f t="shared" si="17"/>
        <v>0</v>
      </c>
    </row>
    <row r="70" spans="1:20" ht="14.25" thickTop="1" thickBot="1" x14ac:dyDescent="0.25">
      <c r="A70" s="31">
        <f>'Fig. 3 GABA_Raw'!A70</f>
        <v>1E-4</v>
      </c>
      <c r="B70" s="32">
        <f>'Fig. 3 GABA_Raw'!B70</f>
        <v>-4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2"/>
      <c r="R70" s="40" t="e">
        <f t="shared" si="15"/>
        <v>#DIV/0!</v>
      </c>
      <c r="S70" s="40" t="e">
        <f t="shared" si="16"/>
        <v>#DIV/0!</v>
      </c>
      <c r="T70" s="40">
        <f t="shared" si="17"/>
        <v>0</v>
      </c>
    </row>
    <row r="71" spans="1:20" ht="14.25" thickTop="1" thickBot="1" x14ac:dyDescent="0.25">
      <c r="A71" s="31">
        <f>'Fig. 3 GABA_Raw'!A71</f>
        <v>1E-3</v>
      </c>
      <c r="B71" s="32">
        <f>'Fig. 3 GABA_Raw'!B71</f>
        <v>-3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>
        <f>100*('Fig. 3 GABA_Raw'!M71-'Fig. 3 GABA_Raw'!M$4)/('Fig. 3 GABA_Raw'!M$11-'Fig. 3 GABA_Raw'!M$4)</f>
        <v>0.44188349282434103</v>
      </c>
      <c r="N71" s="37">
        <f>100*('Fig. 3 GABA_Raw'!N71-'Fig. 3 GABA_Raw'!N$4)/('Fig. 3 GABA_Raw'!N$11-'Fig. 3 GABA_Raw'!N$4)</f>
        <v>0.19261748176857973</v>
      </c>
      <c r="O71" s="37">
        <f>100*('Fig. 3 GABA_Raw'!O71-'Fig. 3 GABA_Raw'!O$4)/('Fig. 3 GABA_Raw'!O$11-'Fig. 3 GABA_Raw'!O$4)</f>
        <v>0.26013041273102516</v>
      </c>
      <c r="P71" s="37"/>
      <c r="Q71" s="2"/>
      <c r="R71" s="40">
        <f t="shared" si="15"/>
        <v>0.29821046244131533</v>
      </c>
      <c r="S71" s="40">
        <f t="shared" si="16"/>
        <v>7.4433311777201666E-2</v>
      </c>
      <c r="T71" s="40">
        <f t="shared" si="17"/>
        <v>3</v>
      </c>
    </row>
    <row r="72" spans="1:20" ht="13.5" thickTop="1" x14ac:dyDescent="0.2"/>
    <row r="73" spans="1:20" ht="13.5" thickBot="1" x14ac:dyDescent="0.25">
      <c r="A73" s="1" t="str">
        <f>'Fig. 3 GABA_Raw'!A73</f>
        <v>ΔVGB1+GB2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41"/>
      <c r="S73" s="41"/>
      <c r="T73" s="41"/>
    </row>
    <row r="74" spans="1:20" ht="14.25" thickTop="1" thickBot="1" x14ac:dyDescent="0.25">
      <c r="A74" s="3"/>
      <c r="B74" s="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>
        <f>'Fig. 3 GABA_Raw'!M74</f>
        <v>20180831</v>
      </c>
      <c r="N74" s="24">
        <f>'Fig. 3 GABA_Raw'!N74</f>
        <v>20180902</v>
      </c>
      <c r="O74" s="24">
        <f>'Fig. 3 GABA_Raw'!O74</f>
        <v>20180904</v>
      </c>
      <c r="P74" s="24"/>
      <c r="Q74" s="2"/>
      <c r="R74" s="43" t="s">
        <v>0</v>
      </c>
      <c r="S74" s="43" t="s">
        <v>1</v>
      </c>
      <c r="T74" s="43" t="s">
        <v>2</v>
      </c>
    </row>
    <row r="75" spans="1:20" ht="14.25" thickTop="1" thickBot="1" x14ac:dyDescent="0.25">
      <c r="A75" s="26" t="str">
        <f>'Fig. 3 GABA_Raw'!A75</f>
        <v>Concentration (M)</v>
      </c>
      <c r="B75" s="27" t="str">
        <f>'Fig. 3 GABA_Raw'!B75</f>
        <v>Log M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9"/>
      <c r="Q75" s="2"/>
      <c r="R75" s="41"/>
      <c r="S75" s="41"/>
      <c r="T75" s="41"/>
    </row>
    <row r="76" spans="1:20" ht="14.25" thickTop="1" thickBot="1" x14ac:dyDescent="0.25">
      <c r="A76" s="31" t="str">
        <f>'Fig. 3 GABA_Raw'!A76</f>
        <v>Buffer</v>
      </c>
      <c r="B76" s="32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2"/>
      <c r="R76" s="40" t="e">
        <f t="shared" ref="R76:R83" si="18">AVERAGE(C76:P76)</f>
        <v>#DIV/0!</v>
      </c>
      <c r="S76" s="40" t="e">
        <f t="shared" ref="S76:S83" si="19">STDEVA(C76:P76)/SQRT(COUNT(C76:P76))</f>
        <v>#DIV/0!</v>
      </c>
      <c r="T76" s="40">
        <f t="shared" ref="T76:T83" si="20">COUNT(C76:P76)</f>
        <v>0</v>
      </c>
    </row>
    <row r="77" spans="1:20" ht="14.25" thickTop="1" thickBot="1" x14ac:dyDescent="0.25">
      <c r="A77" s="31">
        <f>'Fig. 3 GABA_Raw'!A77</f>
        <v>1.0000000000000001E-9</v>
      </c>
      <c r="B77" s="32">
        <f>'Fig. 3 GABA_Raw'!B77</f>
        <v>-9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2"/>
      <c r="R77" s="40" t="e">
        <f t="shared" si="18"/>
        <v>#DIV/0!</v>
      </c>
      <c r="S77" s="40" t="e">
        <f t="shared" si="19"/>
        <v>#DIV/0!</v>
      </c>
      <c r="T77" s="40">
        <f t="shared" si="20"/>
        <v>0</v>
      </c>
    </row>
    <row r="78" spans="1:20" ht="14.25" thickTop="1" thickBot="1" x14ac:dyDescent="0.25">
      <c r="A78" s="31">
        <f>'Fig. 3 GABA_Raw'!A78</f>
        <v>1E-8</v>
      </c>
      <c r="B78" s="32">
        <f>'Fig. 3 GABA_Raw'!B78</f>
        <v>-8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2"/>
      <c r="R78" s="40" t="e">
        <f t="shared" si="18"/>
        <v>#DIV/0!</v>
      </c>
      <c r="S78" s="40" t="e">
        <f t="shared" si="19"/>
        <v>#DIV/0!</v>
      </c>
      <c r="T78" s="40">
        <f t="shared" si="20"/>
        <v>0</v>
      </c>
    </row>
    <row r="79" spans="1:20" ht="14.25" thickTop="1" thickBot="1" x14ac:dyDescent="0.25">
      <c r="A79" s="31">
        <f>'Fig. 3 GABA_Raw'!A79</f>
        <v>9.9999999999999995E-8</v>
      </c>
      <c r="B79" s="32">
        <f>'Fig. 3 GABA_Raw'!B79</f>
        <v>-7</v>
      </c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2"/>
      <c r="R79" s="40" t="e">
        <f t="shared" si="18"/>
        <v>#DIV/0!</v>
      </c>
      <c r="S79" s="40" t="e">
        <f t="shared" si="19"/>
        <v>#DIV/0!</v>
      </c>
      <c r="T79" s="40">
        <f t="shared" si="20"/>
        <v>0</v>
      </c>
    </row>
    <row r="80" spans="1:20" ht="14.25" thickTop="1" thickBot="1" x14ac:dyDescent="0.25">
      <c r="A80" s="31">
        <f>'Fig. 3 GABA_Raw'!A80</f>
        <v>9.9999999999999995E-7</v>
      </c>
      <c r="B80" s="32">
        <f>'Fig. 3 GABA_Raw'!B80</f>
        <v>-6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2"/>
      <c r="R80" s="40" t="e">
        <f t="shared" si="18"/>
        <v>#DIV/0!</v>
      </c>
      <c r="S80" s="40" t="e">
        <f t="shared" si="19"/>
        <v>#DIV/0!</v>
      </c>
      <c r="T80" s="40">
        <f t="shared" si="20"/>
        <v>0</v>
      </c>
    </row>
    <row r="81" spans="1:20" ht="14.25" thickTop="1" thickBot="1" x14ac:dyDescent="0.25">
      <c r="A81" s="31">
        <f>'Fig. 3 GABA_Raw'!A81</f>
        <v>1.0000000000000001E-5</v>
      </c>
      <c r="B81" s="32">
        <f>'Fig. 3 GABA_Raw'!B81</f>
        <v>-5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2"/>
      <c r="R81" s="40" t="e">
        <f t="shared" si="18"/>
        <v>#DIV/0!</v>
      </c>
      <c r="S81" s="40" t="e">
        <f t="shared" si="19"/>
        <v>#DIV/0!</v>
      </c>
      <c r="T81" s="40">
        <f t="shared" si="20"/>
        <v>0</v>
      </c>
    </row>
    <row r="82" spans="1:20" ht="14.25" thickTop="1" thickBot="1" x14ac:dyDescent="0.25">
      <c r="A82" s="31">
        <f>'Fig. 3 GABA_Raw'!A82</f>
        <v>1E-4</v>
      </c>
      <c r="B82" s="32">
        <f>'Fig. 3 GABA_Raw'!B82</f>
        <v>-4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2"/>
      <c r="R82" s="40" t="e">
        <f t="shared" si="18"/>
        <v>#DIV/0!</v>
      </c>
      <c r="S82" s="40" t="e">
        <f t="shared" si="19"/>
        <v>#DIV/0!</v>
      </c>
      <c r="T82" s="40">
        <f t="shared" si="20"/>
        <v>0</v>
      </c>
    </row>
    <row r="83" spans="1:20" ht="14.25" thickTop="1" thickBot="1" x14ac:dyDescent="0.25">
      <c r="A83" s="31">
        <f>'Fig. 3 GABA_Raw'!A83</f>
        <v>1E-3</v>
      </c>
      <c r="B83" s="32">
        <f>'Fig. 3 GABA_Raw'!B83</f>
        <v>-3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>
        <f>100*('Fig. 3 GABA_Raw'!M83-'Fig. 3 GABA_Raw'!M$4)/('Fig. 3 GABA_Raw'!M$11-'Fig. 3 GABA_Raw'!M$4)</f>
        <v>0.41747755749011872</v>
      </c>
      <c r="N83" s="37">
        <f>100*('Fig. 3 GABA_Raw'!N83-'Fig. 3 GABA_Raw'!N$4)/('Fig. 3 GABA_Raw'!N$11-'Fig. 3 GABA_Raw'!N$4)</f>
        <v>0.3272417928063312</v>
      </c>
      <c r="O83" s="37">
        <f>100*('Fig. 3 GABA_Raw'!O83-'Fig. 3 GABA_Raw'!O$4)/('Fig. 3 GABA_Raw'!O$11-'Fig. 3 GABA_Raw'!O$4)</f>
        <v>0.12016540679895175</v>
      </c>
      <c r="P83" s="37"/>
      <c r="Q83" s="2"/>
      <c r="R83" s="40">
        <f t="shared" si="18"/>
        <v>0.28829491903180055</v>
      </c>
      <c r="S83" s="40">
        <f t="shared" si="19"/>
        <v>8.8008092373672672E-2</v>
      </c>
      <c r="T83" s="40">
        <f t="shared" si="20"/>
        <v>3</v>
      </c>
    </row>
    <row r="84" spans="1:20" ht="13.5" thickTop="1" x14ac:dyDescent="0.2"/>
    <row r="85" spans="1:20" ht="13.5" thickBot="1" x14ac:dyDescent="0.25">
      <c r="A85" s="1" t="str">
        <f>'Fig. 3 GABA_Raw'!A85</f>
        <v>ΔVGB1+ΔVGB2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41"/>
      <c r="S85" s="41"/>
      <c r="T85" s="41"/>
    </row>
    <row r="86" spans="1:20" ht="14.25" thickTop="1" thickBot="1" x14ac:dyDescent="0.25">
      <c r="A86" s="3"/>
      <c r="B86" s="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>
        <f>'Fig. 3 GABA_Raw'!M86</f>
        <v>20180831</v>
      </c>
      <c r="N86" s="24">
        <f>'Fig. 3 GABA_Raw'!N86</f>
        <v>20180902</v>
      </c>
      <c r="O86" s="24">
        <f>'Fig. 3 GABA_Raw'!O86</f>
        <v>20180904</v>
      </c>
      <c r="P86" s="24"/>
      <c r="Q86" s="2"/>
      <c r="R86" s="43" t="s">
        <v>0</v>
      </c>
      <c r="S86" s="43" t="s">
        <v>1</v>
      </c>
      <c r="T86" s="43" t="s">
        <v>2</v>
      </c>
    </row>
    <row r="87" spans="1:20" ht="14.25" thickTop="1" thickBot="1" x14ac:dyDescent="0.25">
      <c r="A87" s="26" t="str">
        <f>'Fig. 3 GABA_Raw'!A87</f>
        <v>Concentration (M)</v>
      </c>
      <c r="B87" s="27" t="str">
        <f>'Fig. 3 GABA_Raw'!B87</f>
        <v>Log M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9"/>
      <c r="Q87" s="2"/>
      <c r="R87" s="41"/>
      <c r="S87" s="41"/>
      <c r="T87" s="41"/>
    </row>
    <row r="88" spans="1:20" ht="14.25" thickTop="1" thickBot="1" x14ac:dyDescent="0.25">
      <c r="A88" s="31" t="str">
        <f>'Fig. 3 GABA_Raw'!A88</f>
        <v>Buffer</v>
      </c>
      <c r="B88" s="32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2"/>
      <c r="R88" s="40" t="e">
        <f t="shared" ref="R88:R95" si="21">AVERAGE(C88:P88)</f>
        <v>#DIV/0!</v>
      </c>
      <c r="S88" s="40" t="e">
        <f t="shared" ref="S88:S95" si="22">STDEVA(C88:P88)/SQRT(COUNT(C88:P88))</f>
        <v>#DIV/0!</v>
      </c>
      <c r="T88" s="40">
        <f t="shared" ref="T88:T95" si="23">COUNT(C88:P88)</f>
        <v>0</v>
      </c>
    </row>
    <row r="89" spans="1:20" ht="14.25" thickTop="1" thickBot="1" x14ac:dyDescent="0.25">
      <c r="A89" s="31">
        <f>'Fig. 3 GABA_Raw'!A89</f>
        <v>1.0000000000000001E-9</v>
      </c>
      <c r="B89" s="32">
        <f>'Fig. 3 GABA_Raw'!B89</f>
        <v>-9</v>
      </c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2"/>
      <c r="R89" s="40" t="e">
        <f t="shared" si="21"/>
        <v>#DIV/0!</v>
      </c>
      <c r="S89" s="40" t="e">
        <f t="shared" si="22"/>
        <v>#DIV/0!</v>
      </c>
      <c r="T89" s="40">
        <f t="shared" si="23"/>
        <v>0</v>
      </c>
    </row>
    <row r="90" spans="1:20" ht="14.25" thickTop="1" thickBot="1" x14ac:dyDescent="0.25">
      <c r="A90" s="31">
        <f>'Fig. 3 GABA_Raw'!A90</f>
        <v>1E-8</v>
      </c>
      <c r="B90" s="32">
        <f>'Fig. 3 GABA_Raw'!B90</f>
        <v>-8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2"/>
      <c r="R90" s="40" t="e">
        <f t="shared" si="21"/>
        <v>#DIV/0!</v>
      </c>
      <c r="S90" s="40" t="e">
        <f t="shared" si="22"/>
        <v>#DIV/0!</v>
      </c>
      <c r="T90" s="40">
        <f t="shared" si="23"/>
        <v>0</v>
      </c>
    </row>
    <row r="91" spans="1:20" ht="14.25" thickTop="1" thickBot="1" x14ac:dyDescent="0.25">
      <c r="A91" s="31">
        <f>'Fig. 3 GABA_Raw'!A91</f>
        <v>9.9999999999999995E-8</v>
      </c>
      <c r="B91" s="32">
        <f>'Fig. 3 GABA_Raw'!B91</f>
        <v>-7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2"/>
      <c r="R91" s="40" t="e">
        <f t="shared" si="21"/>
        <v>#DIV/0!</v>
      </c>
      <c r="S91" s="40" t="e">
        <f t="shared" si="22"/>
        <v>#DIV/0!</v>
      </c>
      <c r="T91" s="40">
        <f t="shared" si="23"/>
        <v>0</v>
      </c>
    </row>
    <row r="92" spans="1:20" ht="14.25" thickTop="1" thickBot="1" x14ac:dyDescent="0.25">
      <c r="A92" s="31">
        <f>'Fig. 3 GABA_Raw'!A92</f>
        <v>9.9999999999999995E-7</v>
      </c>
      <c r="B92" s="32">
        <f>'Fig. 3 GABA_Raw'!B92</f>
        <v>-6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2"/>
      <c r="R92" s="40" t="e">
        <f t="shared" si="21"/>
        <v>#DIV/0!</v>
      </c>
      <c r="S92" s="40" t="e">
        <f t="shared" si="22"/>
        <v>#DIV/0!</v>
      </c>
      <c r="T92" s="40">
        <f t="shared" si="23"/>
        <v>0</v>
      </c>
    </row>
    <row r="93" spans="1:20" ht="14.25" thickTop="1" thickBot="1" x14ac:dyDescent="0.25">
      <c r="A93" s="31">
        <f>'Fig. 3 GABA_Raw'!A93</f>
        <v>1.0000000000000001E-5</v>
      </c>
      <c r="B93" s="32">
        <f>'Fig. 3 GABA_Raw'!B93</f>
        <v>-5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2"/>
      <c r="R93" s="40" t="e">
        <f t="shared" si="21"/>
        <v>#DIV/0!</v>
      </c>
      <c r="S93" s="40" t="e">
        <f t="shared" si="22"/>
        <v>#DIV/0!</v>
      </c>
      <c r="T93" s="40">
        <f t="shared" si="23"/>
        <v>0</v>
      </c>
    </row>
    <row r="94" spans="1:20" ht="14.25" thickTop="1" thickBot="1" x14ac:dyDescent="0.25">
      <c r="A94" s="31">
        <f>'Fig. 3 GABA_Raw'!A94</f>
        <v>1E-4</v>
      </c>
      <c r="B94" s="32">
        <f>'Fig. 3 GABA_Raw'!B94</f>
        <v>-4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2"/>
      <c r="R94" s="40" t="e">
        <f t="shared" si="21"/>
        <v>#DIV/0!</v>
      </c>
      <c r="S94" s="40" t="e">
        <f t="shared" si="22"/>
        <v>#DIV/0!</v>
      </c>
      <c r="T94" s="40">
        <f t="shared" si="23"/>
        <v>0</v>
      </c>
    </row>
    <row r="95" spans="1:20" ht="14.25" thickTop="1" thickBot="1" x14ac:dyDescent="0.25">
      <c r="A95" s="31">
        <f>'Fig. 3 GABA_Raw'!A95</f>
        <v>1E-3</v>
      </c>
      <c r="B95" s="32">
        <f>'Fig. 3 GABA_Raw'!B95</f>
        <v>-3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>
        <f>100*('Fig. 3 GABA_Raw'!M95-'Fig. 3 GABA_Raw'!M$4)/('Fig. 3 GABA_Raw'!M$11-'Fig. 3 GABA_Raw'!M$4)</f>
        <v>0.16185245755046473</v>
      </c>
      <c r="N95" s="37">
        <f>100*('Fig. 3 GABA_Raw'!N95-'Fig. 3 GABA_Raw'!N$4)/('Fig. 3 GABA_Raw'!N$11-'Fig. 3 GABA_Raw'!N$4)</f>
        <v>0.42283596471032647</v>
      </c>
      <c r="O95" s="37">
        <f>100*('Fig. 3 GABA_Raw'!O95-'Fig. 3 GABA_Raw'!O$4)/('Fig. 3 GABA_Raw'!O$11-'Fig. 3 GABA_Raw'!O$4)</f>
        <v>0.32653113404919382</v>
      </c>
      <c r="P95" s="37"/>
      <c r="Q95" s="2"/>
      <c r="R95" s="40">
        <f t="shared" si="21"/>
        <v>0.30373985210332832</v>
      </c>
      <c r="S95" s="40">
        <f t="shared" si="22"/>
        <v>7.6196412102577313E-2</v>
      </c>
      <c r="T95" s="40">
        <f t="shared" si="23"/>
        <v>3</v>
      </c>
    </row>
    <row r="96" spans="1:20" ht="13.5" thickTop="1" x14ac:dyDescent="0.2"/>
  </sheetData>
  <phoneticPr fontId="3" type="noConversion"/>
  <pageMargins left="0.7" right="0.7" top="0.75" bottom="0.75" header="0.3" footer="0.3"/>
  <pageSetup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opLeftCell="A52" zoomScale="70" zoomScaleNormal="70" workbookViewId="0">
      <pane xSplit="2" topLeftCell="P1" activePane="topRight" state="frozen"/>
      <selection activeCell="U61" sqref="U61"/>
      <selection pane="topRight" activeCell="AB62" sqref="AB62"/>
    </sheetView>
  </sheetViews>
  <sheetFormatPr defaultColWidth="12.625" defaultRowHeight="13.5" customHeight="1" x14ac:dyDescent="0.2"/>
  <cols>
    <col min="1" max="1" width="15" style="6" bestFit="1" customWidth="1"/>
    <col min="2" max="2" width="7" style="6" bestFit="1" customWidth="1"/>
    <col min="3" max="15" width="8.5" style="6" customWidth="1"/>
    <col min="16" max="25" width="8.5" style="57" customWidth="1"/>
    <col min="26" max="26" width="6.875" style="6" customWidth="1"/>
    <col min="27" max="16384" width="12.625" style="6"/>
  </cols>
  <sheetData>
    <row r="1" spans="1:25" s="2" customFormat="1" ht="13.5" customHeight="1" thickBot="1" x14ac:dyDescent="0.25">
      <c r="A1" s="1" t="s">
        <v>29</v>
      </c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5" s="2" customFormat="1" ht="13.5" customHeight="1" thickTop="1" thickBot="1" x14ac:dyDescent="0.25">
      <c r="A2" s="3"/>
      <c r="B2" s="4"/>
      <c r="C2" s="8">
        <v>20170115</v>
      </c>
      <c r="D2" s="7">
        <v>20170224</v>
      </c>
      <c r="E2" s="7">
        <v>20170225</v>
      </c>
      <c r="F2" s="7">
        <v>20170424</v>
      </c>
      <c r="G2" s="7">
        <v>20170426</v>
      </c>
      <c r="H2" s="7">
        <v>20170430</v>
      </c>
      <c r="I2" s="7">
        <v>20170505</v>
      </c>
      <c r="J2" s="7">
        <v>20170603</v>
      </c>
      <c r="K2" s="7">
        <v>20170722</v>
      </c>
      <c r="L2" s="7">
        <v>20170726</v>
      </c>
      <c r="M2" s="7">
        <v>20170915</v>
      </c>
      <c r="N2" s="7">
        <v>20170922</v>
      </c>
      <c r="O2" s="7">
        <v>20171223</v>
      </c>
      <c r="P2" s="51">
        <v>20171225</v>
      </c>
      <c r="Q2" s="51">
        <v>20171227</v>
      </c>
      <c r="R2" s="51"/>
      <c r="S2" s="51"/>
      <c r="T2" s="51"/>
      <c r="U2" s="51">
        <v>20211111</v>
      </c>
      <c r="V2" s="51">
        <v>20211112</v>
      </c>
      <c r="W2" s="51">
        <v>20211113</v>
      </c>
      <c r="X2" s="51">
        <v>20211114</v>
      </c>
      <c r="Y2" s="51"/>
    </row>
    <row r="3" spans="1:25" s="2" customFormat="1" ht="13.5" customHeight="1" thickTop="1" x14ac:dyDescent="0.2">
      <c r="A3" s="45" t="s">
        <v>30</v>
      </c>
      <c r="B3" s="11" t="s">
        <v>31</v>
      </c>
      <c r="C3" s="14">
        <v>30186.666666666668</v>
      </c>
      <c r="D3" s="13">
        <v>9735.5</v>
      </c>
      <c r="E3" s="13">
        <v>11163</v>
      </c>
      <c r="F3" s="13">
        <v>3526.6666666667002</v>
      </c>
      <c r="G3" s="13">
        <v>10190</v>
      </c>
      <c r="H3" s="13">
        <v>1420</v>
      </c>
      <c r="I3" s="13">
        <v>1560</v>
      </c>
      <c r="J3" s="13">
        <v>4193.333333333333</v>
      </c>
      <c r="K3" s="13">
        <v>3454.9786666666664</v>
      </c>
      <c r="L3" s="13">
        <v>79223.5</v>
      </c>
      <c r="M3" s="13">
        <v>3406.2345</v>
      </c>
      <c r="N3" s="13">
        <v>1618.9870000000001</v>
      </c>
      <c r="O3" s="13">
        <v>12335.619666666666</v>
      </c>
      <c r="P3" s="52">
        <v>4405.1933333333336</v>
      </c>
      <c r="Q3" s="53">
        <v>5350.5253333333339</v>
      </c>
      <c r="R3" s="53"/>
      <c r="S3" s="52"/>
      <c r="T3" s="53"/>
      <c r="U3" s="52">
        <v>21297.666666666668</v>
      </c>
      <c r="V3" s="52">
        <v>20791</v>
      </c>
      <c r="W3" s="52">
        <v>2747</v>
      </c>
      <c r="X3" s="52">
        <v>4486.5</v>
      </c>
      <c r="Y3" s="53"/>
    </row>
    <row r="4" spans="1:25" s="2" customFormat="1" ht="13.5" customHeight="1" x14ac:dyDescent="0.2">
      <c r="A4" s="46"/>
      <c r="B4" s="47" t="s">
        <v>32</v>
      </c>
      <c r="C4" s="17">
        <v>27106.333333333332</v>
      </c>
      <c r="D4" s="18">
        <v>12843.666666666666</v>
      </c>
      <c r="E4" s="17">
        <v>11552.666666666666</v>
      </c>
      <c r="F4" s="17">
        <v>3033.3333333332998</v>
      </c>
      <c r="G4" s="17">
        <v>14946.666666666666</v>
      </c>
      <c r="H4" s="17">
        <v>1686.6666666666667</v>
      </c>
      <c r="I4" s="17">
        <v>1880</v>
      </c>
      <c r="J4" s="17">
        <v>6486.666666666667</v>
      </c>
      <c r="K4" s="17">
        <v>3692.5783333333334</v>
      </c>
      <c r="L4" s="18">
        <v>80940.333333333328</v>
      </c>
      <c r="M4" s="18">
        <v>5913.9830000000002</v>
      </c>
      <c r="N4" s="18">
        <v>2551.3003333333331</v>
      </c>
      <c r="O4" s="18">
        <v>14719.544333333333</v>
      </c>
      <c r="P4" s="54">
        <v>9160.3443333333325</v>
      </c>
      <c r="Q4" s="54">
        <v>6780.0963333333339</v>
      </c>
      <c r="R4" s="55"/>
      <c r="S4" s="54"/>
      <c r="T4" s="54"/>
      <c r="U4" s="54">
        <v>23080</v>
      </c>
      <c r="V4" s="54">
        <v>19213.666666666668</v>
      </c>
      <c r="W4" s="54">
        <v>2822.3333333333335</v>
      </c>
      <c r="X4" s="54">
        <v>4537.666666666667</v>
      </c>
      <c r="Y4" s="54"/>
    </row>
    <row r="5" spans="1:25" s="2" customFormat="1" ht="13.5" customHeight="1" x14ac:dyDescent="0.2">
      <c r="A5" s="48" t="s">
        <v>33</v>
      </c>
      <c r="B5" s="47" t="s">
        <v>34</v>
      </c>
      <c r="C5" s="17">
        <v>12132</v>
      </c>
      <c r="D5" s="18">
        <v>32916</v>
      </c>
      <c r="E5" s="17">
        <v>33066</v>
      </c>
      <c r="F5" s="17">
        <v>990</v>
      </c>
      <c r="G5" s="17">
        <v>2050</v>
      </c>
      <c r="H5" s="17">
        <v>833.33333333333337</v>
      </c>
      <c r="I5" s="17">
        <v>1680</v>
      </c>
      <c r="J5" s="17">
        <v>4353.333333333333</v>
      </c>
      <c r="K5" s="17">
        <v>5617.1359999999995</v>
      </c>
      <c r="L5" s="18">
        <v>129627.5</v>
      </c>
      <c r="M5" s="18">
        <v>4003.1170000000002</v>
      </c>
      <c r="N5" s="18">
        <v>3131.9025000000001</v>
      </c>
      <c r="O5" s="18">
        <v>12802.04</v>
      </c>
      <c r="P5" s="54">
        <v>10974.247333333333</v>
      </c>
      <c r="Q5" s="54">
        <v>11959.447999999999</v>
      </c>
      <c r="R5" s="55"/>
      <c r="S5" s="54"/>
      <c r="T5" s="54"/>
      <c r="U5" s="54">
        <v>12048.666666666666</v>
      </c>
      <c r="V5" s="54">
        <v>15155.333333333334</v>
      </c>
      <c r="W5" s="54">
        <v>2227</v>
      </c>
      <c r="X5" s="54">
        <v>3746.5</v>
      </c>
      <c r="Y5" s="54"/>
    </row>
    <row r="6" spans="1:25" s="2" customFormat="1" ht="13.5" customHeight="1" x14ac:dyDescent="0.2">
      <c r="A6" s="49"/>
      <c r="B6" s="47" t="s">
        <v>35</v>
      </c>
      <c r="C6" s="17">
        <v>13323</v>
      </c>
      <c r="D6" s="18">
        <v>35276</v>
      </c>
      <c r="E6" s="17">
        <v>41860</v>
      </c>
      <c r="F6" s="17">
        <v>1540</v>
      </c>
      <c r="G6" s="17">
        <v>2966.6666666666665</v>
      </c>
      <c r="H6" s="17">
        <v>690</v>
      </c>
      <c r="I6" s="17">
        <v>2073.3333333333335</v>
      </c>
      <c r="J6" s="17">
        <v>5086.666666666667</v>
      </c>
      <c r="K6" s="17">
        <v>7788.3779999999997</v>
      </c>
      <c r="L6" s="18">
        <v>374650</v>
      </c>
      <c r="M6" s="18">
        <v>4678.0365000000002</v>
      </c>
      <c r="N6" s="18">
        <v>10618.3235</v>
      </c>
      <c r="O6" s="18">
        <v>13066.764666666668</v>
      </c>
      <c r="P6" s="54">
        <v>15082.911666666667</v>
      </c>
      <c r="Q6" s="54">
        <v>19098.609</v>
      </c>
      <c r="R6" s="55"/>
      <c r="S6" s="54"/>
      <c r="T6" s="54"/>
      <c r="U6" s="54">
        <v>13773.333333333334</v>
      </c>
      <c r="V6" s="54">
        <v>15133</v>
      </c>
      <c r="W6" s="54">
        <v>1460</v>
      </c>
      <c r="X6" s="54">
        <v>3340</v>
      </c>
      <c r="Y6" s="54"/>
    </row>
    <row r="8" spans="1:25" s="2" customFormat="1" ht="13.5" customHeight="1" thickBot="1" x14ac:dyDescent="0.25">
      <c r="A8" s="1" t="s">
        <v>9</v>
      </c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s="2" customFormat="1" ht="13.5" customHeight="1" thickTop="1" thickBot="1" x14ac:dyDescent="0.25">
      <c r="A9" s="3"/>
      <c r="B9" s="4"/>
      <c r="C9" s="8">
        <v>20170115</v>
      </c>
      <c r="D9" s="7">
        <v>20170224</v>
      </c>
      <c r="E9" s="7">
        <v>20170225</v>
      </c>
      <c r="F9" s="7">
        <v>20170424</v>
      </c>
      <c r="G9" s="7">
        <v>20170426</v>
      </c>
      <c r="H9" s="7">
        <v>20170430</v>
      </c>
      <c r="I9" s="7">
        <v>20170505</v>
      </c>
      <c r="J9" s="7">
        <v>20170603</v>
      </c>
      <c r="K9" s="7">
        <v>20170722</v>
      </c>
      <c r="L9" s="7">
        <v>20170726</v>
      </c>
      <c r="M9" s="7">
        <v>20170915</v>
      </c>
      <c r="N9" s="7">
        <v>20170922</v>
      </c>
      <c r="O9" s="7">
        <v>20171223</v>
      </c>
      <c r="P9" s="51">
        <v>20171225</v>
      </c>
      <c r="Q9" s="51">
        <v>20171227</v>
      </c>
      <c r="R9" s="51">
        <v>20180831</v>
      </c>
      <c r="S9" s="51">
        <v>20180902</v>
      </c>
      <c r="T9" s="51">
        <v>20180904</v>
      </c>
      <c r="U9" s="51">
        <v>20211111</v>
      </c>
      <c r="V9" s="51">
        <v>20211112</v>
      </c>
      <c r="W9" s="51">
        <v>20211113</v>
      </c>
      <c r="X9" s="51">
        <v>20211114</v>
      </c>
      <c r="Y9" s="51"/>
    </row>
    <row r="10" spans="1:25" s="2" customFormat="1" ht="13.5" customHeight="1" thickTop="1" x14ac:dyDescent="0.2">
      <c r="A10" s="45" t="s">
        <v>36</v>
      </c>
      <c r="B10" s="11" t="s">
        <v>31</v>
      </c>
      <c r="C10" s="14">
        <v>631403.33333333337</v>
      </c>
      <c r="D10" s="14">
        <v>1069898.5</v>
      </c>
      <c r="E10" s="14">
        <v>1195501</v>
      </c>
      <c r="F10" s="13">
        <v>123900</v>
      </c>
      <c r="G10" s="13">
        <v>122380</v>
      </c>
      <c r="H10" s="13">
        <v>23310</v>
      </c>
      <c r="I10" s="13">
        <v>31160</v>
      </c>
      <c r="J10" s="13">
        <v>114870</v>
      </c>
      <c r="K10" s="13">
        <v>186581.43766666669</v>
      </c>
      <c r="L10" s="14">
        <v>5125444</v>
      </c>
      <c r="M10" s="14">
        <v>122438.84866666666</v>
      </c>
      <c r="N10" s="14">
        <v>138029.8285</v>
      </c>
      <c r="O10" s="14">
        <v>350687.64600000001</v>
      </c>
      <c r="P10" s="52">
        <v>362150.16666666669</v>
      </c>
      <c r="Q10" s="56">
        <v>302322.76033333334</v>
      </c>
      <c r="R10" s="56">
        <v>43001.957000000002</v>
      </c>
      <c r="S10" s="52">
        <v>33996.344666666664</v>
      </c>
      <c r="T10" s="56">
        <v>44797.056499999999</v>
      </c>
      <c r="U10" s="52">
        <v>761786.66666666663</v>
      </c>
      <c r="V10" s="52">
        <v>765640</v>
      </c>
      <c r="W10" s="52">
        <v>133360</v>
      </c>
      <c r="X10" s="52">
        <v>138047</v>
      </c>
      <c r="Y10" s="56"/>
    </row>
    <row r="11" spans="1:25" s="2" customFormat="1" ht="13.5" customHeight="1" x14ac:dyDescent="0.2">
      <c r="A11" s="46"/>
      <c r="B11" s="47" t="s">
        <v>32</v>
      </c>
      <c r="C11" s="17">
        <v>634871.33333333337</v>
      </c>
      <c r="D11" s="18">
        <v>1104043</v>
      </c>
      <c r="E11" s="17">
        <v>1193893.5</v>
      </c>
      <c r="F11" s="17">
        <v>133600</v>
      </c>
      <c r="G11" s="17">
        <v>173613.33333333334</v>
      </c>
      <c r="H11" s="17">
        <v>25100</v>
      </c>
      <c r="I11" s="17">
        <v>31020</v>
      </c>
      <c r="J11" s="17">
        <v>125726.66666666667</v>
      </c>
      <c r="K11" s="17">
        <v>187376.69266666667</v>
      </c>
      <c r="L11" s="18">
        <v>4909577</v>
      </c>
      <c r="M11" s="18">
        <v>114301.8515</v>
      </c>
      <c r="N11" s="18">
        <v>161607.02600000001</v>
      </c>
      <c r="O11" s="18">
        <v>331492.29700000002</v>
      </c>
      <c r="P11" s="54">
        <v>321091.57266666665</v>
      </c>
      <c r="Q11" s="54">
        <v>288714.42699999997</v>
      </c>
      <c r="R11" s="55">
        <v>32802.404333333332</v>
      </c>
      <c r="S11" s="54">
        <v>25208.895333333334</v>
      </c>
      <c r="T11" s="54">
        <v>29665.352666666662</v>
      </c>
      <c r="U11" s="54">
        <v>728720</v>
      </c>
      <c r="V11" s="54">
        <v>738333</v>
      </c>
      <c r="W11" s="54">
        <v>134000</v>
      </c>
      <c r="X11" s="54">
        <v>139084.33333333334</v>
      </c>
      <c r="Y11" s="54"/>
    </row>
    <row r="12" spans="1:25" s="2" customFormat="1" ht="13.5" customHeight="1" x14ac:dyDescent="0.2">
      <c r="A12" s="48" t="s">
        <v>33</v>
      </c>
      <c r="B12" s="47" t="s">
        <v>34</v>
      </c>
      <c r="C12" s="17">
        <v>199270</v>
      </c>
      <c r="D12" s="18">
        <v>1058732</v>
      </c>
      <c r="E12" s="17">
        <v>1194889</v>
      </c>
      <c r="F12" s="17">
        <v>12100</v>
      </c>
      <c r="G12" s="17">
        <v>54050</v>
      </c>
      <c r="H12" s="17">
        <v>16580</v>
      </c>
      <c r="I12" s="17">
        <v>36880</v>
      </c>
      <c r="J12" s="17">
        <v>60780</v>
      </c>
      <c r="K12" s="17">
        <v>305465.13566666673</v>
      </c>
      <c r="L12" s="18">
        <v>8492549.333333334</v>
      </c>
      <c r="M12" s="18">
        <v>177619.85149999999</v>
      </c>
      <c r="N12" s="18">
        <v>262679.29166666669</v>
      </c>
      <c r="O12" s="18">
        <v>338957.11433333327</v>
      </c>
      <c r="P12" s="54">
        <v>386799.46900000004</v>
      </c>
      <c r="Q12" s="54">
        <v>405669.08333333331</v>
      </c>
      <c r="R12" s="55">
        <v>121978.67966666666</v>
      </c>
      <c r="S12" s="54">
        <v>181640.323</v>
      </c>
      <c r="T12" s="54">
        <v>64308.890666666666</v>
      </c>
      <c r="U12" s="54">
        <v>121573</v>
      </c>
      <c r="V12" s="54">
        <v>126080</v>
      </c>
      <c r="W12" s="54">
        <v>25071</v>
      </c>
      <c r="X12" s="54">
        <v>26600</v>
      </c>
      <c r="Y12" s="54"/>
    </row>
    <row r="13" spans="1:25" s="2" customFormat="1" ht="13.5" customHeight="1" x14ac:dyDescent="0.2">
      <c r="A13" s="49"/>
      <c r="B13" s="47" t="s">
        <v>35</v>
      </c>
      <c r="C13" s="17">
        <v>158992</v>
      </c>
      <c r="D13" s="18">
        <v>1093842</v>
      </c>
      <c r="E13" s="17">
        <v>1237773.6666666667</v>
      </c>
      <c r="F13" s="17">
        <v>20430</v>
      </c>
      <c r="G13" s="17">
        <v>45930</v>
      </c>
      <c r="H13" s="17">
        <v>9360</v>
      </c>
      <c r="I13" s="17">
        <v>24680</v>
      </c>
      <c r="J13" s="17">
        <v>42846.666666666664</v>
      </c>
      <c r="K13" s="17">
        <v>327711.4586666667</v>
      </c>
      <c r="L13" s="18">
        <v>8665631</v>
      </c>
      <c r="M13" s="18">
        <v>156960.984</v>
      </c>
      <c r="N13" s="18">
        <v>265797.23450000002</v>
      </c>
      <c r="O13" s="18">
        <v>278410.75</v>
      </c>
      <c r="P13" s="54">
        <v>322120.75</v>
      </c>
      <c r="Q13" s="54">
        <v>360229.734</v>
      </c>
      <c r="R13" s="55">
        <v>124176.19533333334</v>
      </c>
      <c r="S13" s="54">
        <v>170486.73450000002</v>
      </c>
      <c r="T13" s="54">
        <v>67216.5625</v>
      </c>
      <c r="U13" s="54">
        <v>124999.66666666667</v>
      </c>
      <c r="V13" s="54">
        <v>127013.5</v>
      </c>
      <c r="W13" s="54">
        <v>25120</v>
      </c>
      <c r="X13" s="54">
        <v>26973</v>
      </c>
      <c r="Y13" s="54"/>
    </row>
    <row r="15" spans="1:25" s="2" customFormat="1" ht="13.5" customHeight="1" thickBot="1" x14ac:dyDescent="0.25">
      <c r="A15" s="1" t="s">
        <v>11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s="2" customFormat="1" ht="13.5" customHeight="1" thickTop="1" thickBot="1" x14ac:dyDescent="0.25">
      <c r="A16" s="3"/>
      <c r="B16" s="4"/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>
        <v>20171223</v>
      </c>
      <c r="P16" s="51">
        <v>20171225</v>
      </c>
      <c r="Q16" s="51">
        <v>20171227</v>
      </c>
      <c r="R16" s="51"/>
      <c r="S16" s="51"/>
      <c r="T16" s="51"/>
      <c r="U16" s="51"/>
      <c r="V16" s="51"/>
      <c r="W16" s="51"/>
      <c r="X16" s="51"/>
      <c r="Y16" s="51"/>
    </row>
    <row r="17" spans="1:25" s="2" customFormat="1" ht="13.5" customHeight="1" thickTop="1" x14ac:dyDescent="0.2">
      <c r="A17" s="45" t="s">
        <v>30</v>
      </c>
      <c r="B17" s="11" t="s">
        <v>31</v>
      </c>
      <c r="C17" s="14"/>
      <c r="D17" s="14"/>
      <c r="E17" s="14"/>
      <c r="F17" s="13"/>
      <c r="G17" s="13"/>
      <c r="H17" s="13"/>
      <c r="I17" s="13"/>
      <c r="J17" s="13"/>
      <c r="K17" s="13"/>
      <c r="L17" s="14"/>
      <c r="M17" s="14"/>
      <c r="N17" s="14"/>
      <c r="O17" s="14">
        <v>155761.88566666667</v>
      </c>
      <c r="P17" s="52">
        <v>190041.74466666669</v>
      </c>
      <c r="Q17" s="56">
        <v>142962.41166666665</v>
      </c>
      <c r="R17" s="56"/>
      <c r="S17" s="52"/>
      <c r="T17" s="56"/>
      <c r="U17" s="52"/>
      <c r="V17" s="52"/>
      <c r="W17" s="52"/>
      <c r="X17" s="52"/>
      <c r="Y17" s="56"/>
    </row>
    <row r="18" spans="1:25" s="2" customFormat="1" ht="13.5" customHeight="1" x14ac:dyDescent="0.2">
      <c r="A18" s="46"/>
      <c r="B18" s="47" t="s">
        <v>37</v>
      </c>
      <c r="C18" s="17"/>
      <c r="D18" s="18"/>
      <c r="E18" s="17"/>
      <c r="F18" s="17"/>
      <c r="G18" s="17"/>
      <c r="H18" s="17"/>
      <c r="I18" s="17"/>
      <c r="J18" s="17"/>
      <c r="K18" s="17"/>
      <c r="L18" s="18"/>
      <c r="M18" s="18"/>
      <c r="N18" s="18"/>
      <c r="O18" s="18">
        <v>155647.03133333335</v>
      </c>
      <c r="P18" s="54">
        <v>196228.78666666671</v>
      </c>
      <c r="Q18" s="54">
        <v>152203.13533333331</v>
      </c>
      <c r="R18" s="55"/>
      <c r="S18" s="54"/>
      <c r="T18" s="54"/>
      <c r="U18" s="54"/>
      <c r="V18" s="54"/>
      <c r="W18" s="54"/>
      <c r="X18" s="54"/>
      <c r="Y18" s="54"/>
    </row>
    <row r="19" spans="1:25" s="2" customFormat="1" ht="13.5" customHeight="1" x14ac:dyDescent="0.2">
      <c r="A19" s="48" t="s">
        <v>33</v>
      </c>
      <c r="B19" s="47" t="s">
        <v>34</v>
      </c>
      <c r="C19" s="17"/>
      <c r="D19" s="18"/>
      <c r="E19" s="17"/>
      <c r="F19" s="17"/>
      <c r="G19" s="17"/>
      <c r="H19" s="17"/>
      <c r="I19" s="17"/>
      <c r="J19" s="17"/>
      <c r="K19" s="17"/>
      <c r="L19" s="18"/>
      <c r="M19" s="18"/>
      <c r="N19" s="18"/>
      <c r="O19" s="18">
        <v>446659.53099999996</v>
      </c>
      <c r="P19" s="54">
        <v>466082.26066666673</v>
      </c>
      <c r="Q19" s="54">
        <v>506275.28099999996</v>
      </c>
      <c r="R19" s="55"/>
      <c r="S19" s="54"/>
      <c r="T19" s="54"/>
      <c r="U19" s="54"/>
      <c r="V19" s="54"/>
      <c r="W19" s="54"/>
      <c r="X19" s="54"/>
      <c r="Y19" s="54"/>
    </row>
    <row r="20" spans="1:25" s="2" customFormat="1" ht="13.5" customHeight="1" x14ac:dyDescent="0.2">
      <c r="A20" s="49"/>
      <c r="B20" s="47" t="s">
        <v>35</v>
      </c>
      <c r="C20" s="17"/>
      <c r="D20" s="18"/>
      <c r="E20" s="17"/>
      <c r="F20" s="17"/>
      <c r="G20" s="17"/>
      <c r="H20" s="17"/>
      <c r="I20" s="17"/>
      <c r="J20" s="17"/>
      <c r="K20" s="17"/>
      <c r="L20" s="18"/>
      <c r="M20" s="18"/>
      <c r="N20" s="18"/>
      <c r="O20" s="18">
        <v>363809.75</v>
      </c>
      <c r="P20" s="54">
        <v>423122.9483333333</v>
      </c>
      <c r="Q20" s="54">
        <v>445101.2965</v>
      </c>
      <c r="R20" s="55"/>
      <c r="S20" s="54"/>
      <c r="T20" s="54"/>
      <c r="U20" s="54"/>
      <c r="V20" s="54"/>
      <c r="W20" s="54"/>
      <c r="X20" s="54"/>
      <c r="Y20" s="54"/>
    </row>
    <row r="22" spans="1:25" s="2" customFormat="1" ht="13.5" customHeight="1" thickBot="1" x14ac:dyDescent="0.25">
      <c r="A22" s="1" t="s">
        <v>13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s="2" customFormat="1" ht="13.5" customHeight="1" thickTop="1" thickBot="1" x14ac:dyDescent="0.25">
      <c r="A23" s="3"/>
      <c r="B23" s="4"/>
      <c r="C23" s="8">
        <v>20170115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20171223</v>
      </c>
      <c r="P23" s="51">
        <v>20171225</v>
      </c>
      <c r="Q23" s="51"/>
      <c r="R23" s="51"/>
      <c r="S23" s="51"/>
      <c r="T23" s="51"/>
      <c r="U23" s="51"/>
      <c r="V23" s="51"/>
      <c r="W23" s="51"/>
      <c r="X23" s="51"/>
      <c r="Y23" s="51"/>
    </row>
    <row r="24" spans="1:25" s="2" customFormat="1" ht="13.5" customHeight="1" thickTop="1" x14ac:dyDescent="0.2">
      <c r="A24" s="45" t="s">
        <v>30</v>
      </c>
      <c r="B24" s="11" t="s">
        <v>31</v>
      </c>
      <c r="C24" s="14">
        <v>287352.66666666669</v>
      </c>
      <c r="D24" s="14"/>
      <c r="E24" s="14"/>
      <c r="F24" s="13"/>
      <c r="G24" s="13"/>
      <c r="H24" s="13"/>
      <c r="I24" s="13"/>
      <c r="J24" s="13"/>
      <c r="K24" s="13"/>
      <c r="L24" s="14"/>
      <c r="M24" s="14"/>
      <c r="N24" s="14"/>
      <c r="O24" s="14">
        <v>145368.98433333333</v>
      </c>
      <c r="P24" s="52">
        <v>172083.03666666665</v>
      </c>
      <c r="Q24" s="56"/>
      <c r="R24" s="56"/>
      <c r="S24" s="52"/>
      <c r="T24" s="56"/>
      <c r="U24" s="52"/>
      <c r="V24" s="52"/>
      <c r="W24" s="52"/>
      <c r="X24" s="52"/>
      <c r="Y24" s="56"/>
    </row>
    <row r="25" spans="1:25" s="2" customFormat="1" ht="13.5" customHeight="1" x14ac:dyDescent="0.2">
      <c r="A25" s="46"/>
      <c r="B25" s="47" t="s">
        <v>32</v>
      </c>
      <c r="C25" s="17">
        <v>359899</v>
      </c>
      <c r="D25" s="18"/>
      <c r="E25" s="17"/>
      <c r="F25" s="17"/>
      <c r="G25" s="17"/>
      <c r="H25" s="17"/>
      <c r="I25" s="17"/>
      <c r="J25" s="17"/>
      <c r="K25" s="17"/>
      <c r="L25" s="18"/>
      <c r="M25" s="18"/>
      <c r="N25" s="18"/>
      <c r="O25" s="18">
        <v>201109.68766666669</v>
      </c>
      <c r="P25" s="54">
        <v>199135.30733333333</v>
      </c>
      <c r="Q25" s="54"/>
      <c r="R25" s="55"/>
      <c r="S25" s="54"/>
      <c r="T25" s="54"/>
      <c r="U25" s="54"/>
      <c r="V25" s="54"/>
      <c r="W25" s="54"/>
      <c r="X25" s="54"/>
      <c r="Y25" s="54"/>
    </row>
    <row r="26" spans="1:25" s="2" customFormat="1" ht="13.5" customHeight="1" x14ac:dyDescent="0.2">
      <c r="A26" s="48" t="s">
        <v>33</v>
      </c>
      <c r="B26" s="47" t="s">
        <v>34</v>
      </c>
      <c r="C26" s="17">
        <v>92323.333333333328</v>
      </c>
      <c r="D26" s="18"/>
      <c r="E26" s="17"/>
      <c r="F26" s="17"/>
      <c r="G26" s="17"/>
      <c r="H26" s="17"/>
      <c r="I26" s="17"/>
      <c r="J26" s="17"/>
      <c r="K26" s="17"/>
      <c r="L26" s="18"/>
      <c r="M26" s="18"/>
      <c r="N26" s="18"/>
      <c r="O26" s="18">
        <v>151459.05733333333</v>
      </c>
      <c r="P26" s="54">
        <v>213523.64066666667</v>
      </c>
      <c r="Q26" s="54"/>
      <c r="R26" s="55"/>
      <c r="S26" s="54"/>
      <c r="T26" s="54"/>
      <c r="U26" s="54"/>
      <c r="V26" s="54"/>
      <c r="W26" s="54"/>
      <c r="X26" s="54"/>
      <c r="Y26" s="54"/>
    </row>
    <row r="27" spans="1:25" s="2" customFormat="1" ht="13.5" customHeight="1" x14ac:dyDescent="0.2">
      <c r="A27" s="49"/>
      <c r="B27" s="47" t="s">
        <v>35</v>
      </c>
      <c r="C27" s="17">
        <v>71607</v>
      </c>
      <c r="D27" s="18"/>
      <c r="E27" s="17"/>
      <c r="F27" s="17"/>
      <c r="G27" s="17"/>
      <c r="H27" s="17"/>
      <c r="I27" s="17"/>
      <c r="J27" s="17"/>
      <c r="K27" s="17"/>
      <c r="L27" s="18"/>
      <c r="M27" s="18"/>
      <c r="N27" s="18"/>
      <c r="O27" s="18">
        <v>146376.06200000001</v>
      </c>
      <c r="P27" s="54">
        <v>205290.28899999999</v>
      </c>
      <c r="Q27" s="54"/>
      <c r="R27" s="55"/>
      <c r="S27" s="54"/>
      <c r="T27" s="54"/>
      <c r="U27" s="54"/>
      <c r="V27" s="54"/>
      <c r="W27" s="54"/>
      <c r="X27" s="54"/>
      <c r="Y27" s="54"/>
    </row>
    <row r="29" spans="1:25" s="2" customFormat="1" ht="13.5" customHeight="1" thickBot="1" x14ac:dyDescent="0.25">
      <c r="A29" s="1" t="s">
        <v>15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s="2" customFormat="1" ht="13.5" customHeight="1" thickTop="1" thickBot="1" x14ac:dyDescent="0.25">
      <c r="A30" s="3"/>
      <c r="B30" s="4"/>
      <c r="C30" s="8"/>
      <c r="D30" s="7">
        <v>20170224</v>
      </c>
      <c r="E30" s="7">
        <v>20170225</v>
      </c>
      <c r="F30" s="7"/>
      <c r="G30" s="7"/>
      <c r="H30" s="7"/>
      <c r="I30" s="7"/>
      <c r="J30" s="7"/>
      <c r="K30" s="7"/>
      <c r="L30" s="7"/>
      <c r="M30" s="7">
        <v>20170915</v>
      </c>
      <c r="N30" s="7"/>
      <c r="O30" s="7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s="2" customFormat="1" ht="13.5" customHeight="1" thickTop="1" x14ac:dyDescent="0.2">
      <c r="A31" s="45" t="s">
        <v>30</v>
      </c>
      <c r="B31" s="11" t="s">
        <v>31</v>
      </c>
      <c r="C31" s="14"/>
      <c r="D31" s="14">
        <v>302133.33333333331</v>
      </c>
      <c r="E31" s="14">
        <v>343032.66666666669</v>
      </c>
      <c r="F31" s="13"/>
      <c r="G31" s="13"/>
      <c r="H31" s="13"/>
      <c r="I31" s="13"/>
      <c r="J31" s="13"/>
      <c r="K31" s="13"/>
      <c r="L31" s="14"/>
      <c r="M31" s="14">
        <v>48277.84</v>
      </c>
      <c r="N31" s="14"/>
      <c r="O31" s="14"/>
      <c r="P31" s="52"/>
      <c r="Q31" s="56"/>
      <c r="R31" s="56"/>
      <c r="S31" s="52"/>
      <c r="T31" s="56"/>
      <c r="U31" s="52"/>
      <c r="V31" s="52"/>
      <c r="W31" s="52"/>
      <c r="X31" s="52"/>
      <c r="Y31" s="56"/>
    </row>
    <row r="32" spans="1:25" s="2" customFormat="1" ht="13.5" customHeight="1" x14ac:dyDescent="0.2">
      <c r="A32" s="46"/>
      <c r="B32" s="47" t="s">
        <v>32</v>
      </c>
      <c r="C32" s="17"/>
      <c r="D32" s="18">
        <v>471010.66666666669</v>
      </c>
      <c r="E32" s="17">
        <v>580094.33333333337</v>
      </c>
      <c r="F32" s="17"/>
      <c r="G32" s="17"/>
      <c r="H32" s="17"/>
      <c r="I32" s="17"/>
      <c r="J32" s="17"/>
      <c r="K32" s="17"/>
      <c r="L32" s="18"/>
      <c r="M32" s="18">
        <v>48895.813999999998</v>
      </c>
      <c r="N32" s="18"/>
      <c r="O32" s="18"/>
      <c r="P32" s="54"/>
      <c r="Q32" s="54"/>
      <c r="R32" s="55"/>
      <c r="S32" s="54"/>
      <c r="T32" s="54"/>
      <c r="U32" s="54"/>
      <c r="V32" s="54"/>
      <c r="W32" s="54"/>
      <c r="X32" s="54"/>
      <c r="Y32" s="54"/>
    </row>
    <row r="33" spans="1:25" s="2" customFormat="1" ht="13.5" customHeight="1" x14ac:dyDescent="0.2">
      <c r="A33" s="48" t="s">
        <v>33</v>
      </c>
      <c r="B33" s="47" t="s">
        <v>34</v>
      </c>
      <c r="C33" s="17"/>
      <c r="D33" s="18">
        <v>1468736.3333333333</v>
      </c>
      <c r="E33" s="17">
        <v>1565443.3333333333</v>
      </c>
      <c r="F33" s="17"/>
      <c r="G33" s="17"/>
      <c r="H33" s="17"/>
      <c r="I33" s="17"/>
      <c r="J33" s="17"/>
      <c r="K33" s="17"/>
      <c r="L33" s="18"/>
      <c r="M33" s="18">
        <v>122468.375</v>
      </c>
      <c r="N33" s="18"/>
      <c r="O33" s="18"/>
      <c r="P33" s="54"/>
      <c r="Q33" s="54"/>
      <c r="R33" s="55"/>
      <c r="S33" s="54"/>
      <c r="T33" s="54"/>
      <c r="U33" s="54"/>
      <c r="V33" s="54"/>
      <c r="W33" s="54"/>
      <c r="X33" s="54"/>
      <c r="Y33" s="54"/>
    </row>
    <row r="34" spans="1:25" s="2" customFormat="1" ht="13.5" customHeight="1" x14ac:dyDescent="0.2">
      <c r="A34" s="49"/>
      <c r="B34" s="47" t="s">
        <v>35</v>
      </c>
      <c r="C34" s="17"/>
      <c r="D34" s="18">
        <v>1483088</v>
      </c>
      <c r="E34" s="17">
        <v>1606201</v>
      </c>
      <c r="F34" s="17"/>
      <c r="G34" s="17"/>
      <c r="H34" s="17"/>
      <c r="I34" s="17"/>
      <c r="J34" s="17"/>
      <c r="K34" s="17"/>
      <c r="L34" s="18"/>
      <c r="M34" s="18">
        <v>129660.48449999999</v>
      </c>
      <c r="N34" s="18"/>
      <c r="O34" s="18"/>
      <c r="P34" s="54"/>
      <c r="Q34" s="54"/>
      <c r="R34" s="55"/>
      <c r="S34" s="54"/>
      <c r="T34" s="54"/>
      <c r="U34" s="54"/>
      <c r="V34" s="54"/>
      <c r="W34" s="54"/>
      <c r="X34" s="54"/>
      <c r="Y34" s="54"/>
    </row>
    <row r="36" spans="1:25" s="2" customFormat="1" ht="13.5" customHeight="1" thickBot="1" x14ac:dyDescent="0.25">
      <c r="A36" s="1" t="s">
        <v>17</v>
      </c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s="2" customFormat="1" ht="13.5" customHeight="1" thickTop="1" thickBot="1" x14ac:dyDescent="0.25">
      <c r="A37" s="3"/>
      <c r="B37" s="4"/>
      <c r="C37" s="8"/>
      <c r="D37" s="7"/>
      <c r="E37" s="7"/>
      <c r="F37" s="7"/>
      <c r="G37" s="7"/>
      <c r="H37" s="7"/>
      <c r="I37" s="7">
        <v>20170505</v>
      </c>
      <c r="J37" s="7">
        <v>20170603</v>
      </c>
      <c r="K37" s="7"/>
      <c r="L37" s="7">
        <v>20170726</v>
      </c>
      <c r="M37" s="7"/>
      <c r="N37" s="7"/>
      <c r="O37" s="7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s="2" customFormat="1" ht="13.5" customHeight="1" thickTop="1" x14ac:dyDescent="0.2">
      <c r="A38" s="45" t="s">
        <v>30</v>
      </c>
      <c r="B38" s="11" t="s">
        <v>31</v>
      </c>
      <c r="C38" s="14"/>
      <c r="D38" s="14"/>
      <c r="E38" s="14"/>
      <c r="F38" s="13"/>
      <c r="G38" s="13"/>
      <c r="H38" s="13"/>
      <c r="I38" s="13">
        <v>3380</v>
      </c>
      <c r="J38" s="13">
        <v>23826.666666666668</v>
      </c>
      <c r="K38" s="13"/>
      <c r="L38" s="14">
        <v>217563</v>
      </c>
      <c r="M38" s="14"/>
      <c r="N38" s="14"/>
      <c r="O38" s="14"/>
      <c r="P38" s="52"/>
      <c r="Q38" s="56"/>
      <c r="R38" s="56"/>
      <c r="S38" s="52"/>
      <c r="T38" s="56"/>
      <c r="U38" s="52"/>
      <c r="V38" s="52"/>
      <c r="W38" s="52"/>
      <c r="X38" s="52"/>
      <c r="Y38" s="56"/>
    </row>
    <row r="39" spans="1:25" s="2" customFormat="1" ht="13.5" customHeight="1" x14ac:dyDescent="0.2">
      <c r="A39" s="46"/>
      <c r="B39" s="47" t="s">
        <v>32</v>
      </c>
      <c r="C39" s="17"/>
      <c r="D39" s="18"/>
      <c r="E39" s="17"/>
      <c r="F39" s="17"/>
      <c r="G39" s="17"/>
      <c r="H39" s="17"/>
      <c r="I39" s="17">
        <v>11200</v>
      </c>
      <c r="J39" s="17">
        <v>74733.333333333328</v>
      </c>
      <c r="K39" s="17"/>
      <c r="L39" s="18">
        <v>853593.33333333337</v>
      </c>
      <c r="M39" s="18"/>
      <c r="N39" s="18"/>
      <c r="O39" s="18"/>
      <c r="P39" s="54"/>
      <c r="Q39" s="54"/>
      <c r="R39" s="55"/>
      <c r="S39" s="54"/>
      <c r="T39" s="54"/>
      <c r="U39" s="54"/>
      <c r="V39" s="54"/>
      <c r="W39" s="54"/>
      <c r="X39" s="54"/>
      <c r="Y39" s="54"/>
    </row>
    <row r="40" spans="1:25" s="2" customFormat="1" ht="13.5" customHeight="1" x14ac:dyDescent="0.2">
      <c r="A40" s="48" t="s">
        <v>33</v>
      </c>
      <c r="B40" s="47" t="s">
        <v>34</v>
      </c>
      <c r="C40" s="17"/>
      <c r="D40" s="18"/>
      <c r="E40" s="17"/>
      <c r="F40" s="17"/>
      <c r="G40" s="17"/>
      <c r="H40" s="17"/>
      <c r="I40" s="17">
        <v>27953.333333333332</v>
      </c>
      <c r="J40" s="17">
        <v>49593.333333333336</v>
      </c>
      <c r="K40" s="17"/>
      <c r="L40" s="18">
        <v>13404863</v>
      </c>
      <c r="M40" s="18"/>
      <c r="N40" s="18"/>
      <c r="O40" s="18"/>
      <c r="P40" s="54"/>
      <c r="Q40" s="54"/>
      <c r="R40" s="55"/>
      <c r="S40" s="54"/>
      <c r="T40" s="54"/>
      <c r="U40" s="54"/>
      <c r="V40" s="54"/>
      <c r="W40" s="54"/>
      <c r="X40" s="54"/>
      <c r="Y40" s="54"/>
    </row>
    <row r="41" spans="1:25" s="2" customFormat="1" ht="13.5" customHeight="1" x14ac:dyDescent="0.2">
      <c r="A41" s="49"/>
      <c r="B41" s="47" t="s">
        <v>35</v>
      </c>
      <c r="C41" s="17"/>
      <c r="D41" s="18"/>
      <c r="E41" s="17"/>
      <c r="F41" s="17"/>
      <c r="G41" s="17"/>
      <c r="H41" s="17"/>
      <c r="I41" s="17">
        <v>26360</v>
      </c>
      <c r="J41" s="17">
        <v>51186.666666666664</v>
      </c>
      <c r="K41" s="17"/>
      <c r="L41" s="18">
        <v>12565618</v>
      </c>
      <c r="M41" s="18"/>
      <c r="N41" s="18"/>
      <c r="O41" s="18"/>
      <c r="P41" s="54"/>
      <c r="Q41" s="54"/>
      <c r="R41" s="55"/>
      <c r="S41" s="54"/>
      <c r="T41" s="54"/>
      <c r="U41" s="54"/>
      <c r="V41" s="54"/>
      <c r="W41" s="54"/>
      <c r="X41" s="54"/>
      <c r="Y41" s="54"/>
    </row>
    <row r="43" spans="1:25" s="2" customFormat="1" ht="13.5" customHeight="1" thickBot="1" x14ac:dyDescent="0.25">
      <c r="A43" s="1" t="s">
        <v>18</v>
      </c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s="2" customFormat="1" ht="13.5" customHeight="1" thickTop="1" thickBot="1" x14ac:dyDescent="0.25">
      <c r="A44" s="3"/>
      <c r="B44" s="4"/>
      <c r="C44" s="8"/>
      <c r="D44" s="7"/>
      <c r="E44" s="7"/>
      <c r="F44" s="7"/>
      <c r="G44" s="7"/>
      <c r="H44" s="7"/>
      <c r="I44" s="7">
        <v>20170505</v>
      </c>
      <c r="J44" s="7">
        <v>20170603</v>
      </c>
      <c r="K44" s="7"/>
      <c r="L44" s="7"/>
      <c r="M44" s="7"/>
      <c r="N44" s="7">
        <v>20170922</v>
      </c>
      <c r="O44" s="7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2" customFormat="1" ht="13.5" customHeight="1" thickTop="1" x14ac:dyDescent="0.2">
      <c r="A45" s="45" t="s">
        <v>30</v>
      </c>
      <c r="B45" s="11" t="s">
        <v>31</v>
      </c>
      <c r="C45" s="14"/>
      <c r="D45" s="14"/>
      <c r="E45" s="14"/>
      <c r="F45" s="13"/>
      <c r="G45" s="13"/>
      <c r="H45" s="13"/>
      <c r="I45" s="13">
        <v>10146.666666666701</v>
      </c>
      <c r="J45" s="13">
        <v>58493.333333333299</v>
      </c>
      <c r="K45" s="13"/>
      <c r="L45" s="14"/>
      <c r="M45" s="14"/>
      <c r="N45" s="14">
        <v>46153.69933333333</v>
      </c>
      <c r="O45" s="14"/>
      <c r="P45" s="52"/>
      <c r="Q45" s="56"/>
      <c r="R45" s="56"/>
      <c r="S45" s="52"/>
      <c r="T45" s="56"/>
      <c r="U45" s="52"/>
      <c r="V45" s="52"/>
      <c r="W45" s="52"/>
      <c r="X45" s="52"/>
      <c r="Y45" s="56"/>
    </row>
    <row r="46" spans="1:25" s="2" customFormat="1" ht="13.5" customHeight="1" x14ac:dyDescent="0.2">
      <c r="A46" s="46"/>
      <c r="B46" s="47" t="s">
        <v>32</v>
      </c>
      <c r="C46" s="17"/>
      <c r="D46" s="18"/>
      <c r="E46" s="17"/>
      <c r="F46" s="17"/>
      <c r="G46" s="17"/>
      <c r="H46" s="17"/>
      <c r="I46" s="17">
        <v>11680</v>
      </c>
      <c r="J46" s="17">
        <v>60900</v>
      </c>
      <c r="K46" s="17"/>
      <c r="L46" s="18"/>
      <c r="M46" s="18"/>
      <c r="N46" s="18">
        <v>68319.867000000013</v>
      </c>
      <c r="O46" s="18"/>
      <c r="P46" s="54"/>
      <c r="Q46" s="54"/>
      <c r="R46" s="55"/>
      <c r="S46" s="54"/>
      <c r="T46" s="54"/>
      <c r="U46" s="54"/>
      <c r="V46" s="54"/>
      <c r="W46" s="54"/>
      <c r="X46" s="54"/>
      <c r="Y46" s="54"/>
    </row>
    <row r="47" spans="1:25" s="2" customFormat="1" ht="13.5" customHeight="1" x14ac:dyDescent="0.2">
      <c r="A47" s="48" t="s">
        <v>33</v>
      </c>
      <c r="B47" s="47" t="s">
        <v>34</v>
      </c>
      <c r="C47" s="17"/>
      <c r="D47" s="18"/>
      <c r="E47" s="17"/>
      <c r="F47" s="17"/>
      <c r="G47" s="17"/>
      <c r="H47" s="17"/>
      <c r="I47" s="17">
        <v>16213.333333333299</v>
      </c>
      <c r="J47" s="17">
        <v>31546.666666666701</v>
      </c>
      <c r="K47" s="17"/>
      <c r="L47" s="18"/>
      <c r="M47" s="18"/>
      <c r="N47" s="18">
        <v>124165.15866666667</v>
      </c>
      <c r="O47" s="18"/>
      <c r="P47" s="54"/>
      <c r="Q47" s="54"/>
      <c r="R47" s="55"/>
      <c r="S47" s="54"/>
      <c r="T47" s="54"/>
      <c r="U47" s="54"/>
      <c r="V47" s="54"/>
      <c r="W47" s="54"/>
      <c r="X47" s="54"/>
      <c r="Y47" s="54"/>
    </row>
    <row r="48" spans="1:25" s="2" customFormat="1" ht="13.5" customHeight="1" x14ac:dyDescent="0.2">
      <c r="A48" s="49"/>
      <c r="B48" s="47" t="s">
        <v>35</v>
      </c>
      <c r="C48" s="17"/>
      <c r="D48" s="18"/>
      <c r="E48" s="17"/>
      <c r="F48" s="17"/>
      <c r="G48" s="17"/>
      <c r="H48" s="17"/>
      <c r="I48" s="17">
        <v>16360</v>
      </c>
      <c r="J48" s="17">
        <v>27226.666666666701</v>
      </c>
      <c r="K48" s="17"/>
      <c r="L48" s="18"/>
      <c r="M48" s="18"/>
      <c r="N48" s="18">
        <v>132135.72700000001</v>
      </c>
      <c r="O48" s="18"/>
      <c r="P48" s="54"/>
      <c r="Q48" s="54"/>
      <c r="R48" s="55"/>
      <c r="S48" s="54"/>
      <c r="T48" s="54"/>
      <c r="U48" s="54"/>
      <c r="V48" s="54"/>
      <c r="W48" s="54"/>
      <c r="X48" s="54"/>
      <c r="Y48" s="54"/>
    </row>
    <row r="50" spans="1:25" s="2" customFormat="1" ht="13.5" customHeight="1" thickBot="1" x14ac:dyDescent="0.25">
      <c r="A50" s="1" t="s">
        <v>22</v>
      </c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s="2" customFormat="1" ht="13.5" customHeight="1" thickTop="1" thickBot="1" x14ac:dyDescent="0.25">
      <c r="A51" s="3"/>
      <c r="B51" s="4"/>
      <c r="C51" s="8"/>
      <c r="D51" s="7"/>
      <c r="E51" s="7"/>
      <c r="F51" s="7"/>
      <c r="G51" s="7"/>
      <c r="H51" s="7"/>
      <c r="I51" s="7">
        <v>20170505</v>
      </c>
      <c r="J51" s="7">
        <v>20170603</v>
      </c>
      <c r="K51" s="7"/>
      <c r="L51" s="7"/>
      <c r="M51" s="7"/>
      <c r="N51" s="7">
        <v>20170922</v>
      </c>
      <c r="O51" s="7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s="2" customFormat="1" ht="13.5" customHeight="1" thickTop="1" x14ac:dyDescent="0.2">
      <c r="A52" s="45" t="s">
        <v>30</v>
      </c>
      <c r="B52" s="11" t="s">
        <v>31</v>
      </c>
      <c r="C52" s="14"/>
      <c r="D52" s="14"/>
      <c r="E52" s="14"/>
      <c r="F52" s="13"/>
      <c r="G52" s="13"/>
      <c r="H52" s="13"/>
      <c r="I52" s="13">
        <v>4093.3333333333335</v>
      </c>
      <c r="J52" s="13">
        <v>14650</v>
      </c>
      <c r="K52" s="13"/>
      <c r="L52" s="14"/>
      <c r="M52" s="14"/>
      <c r="N52" s="14">
        <v>22318.222000000002</v>
      </c>
      <c r="O52" s="14"/>
      <c r="P52" s="52"/>
      <c r="Q52" s="56"/>
      <c r="R52" s="56"/>
      <c r="S52" s="52"/>
      <c r="T52" s="56"/>
      <c r="U52" s="52"/>
      <c r="V52" s="52"/>
      <c r="W52" s="52"/>
      <c r="X52" s="52"/>
      <c r="Y52" s="56"/>
    </row>
    <row r="53" spans="1:25" s="2" customFormat="1" ht="13.5" customHeight="1" x14ac:dyDescent="0.2">
      <c r="A53" s="46"/>
      <c r="B53" s="47" t="s">
        <v>32</v>
      </c>
      <c r="C53" s="17"/>
      <c r="D53" s="18"/>
      <c r="E53" s="17"/>
      <c r="F53" s="17"/>
      <c r="G53" s="17"/>
      <c r="H53" s="17"/>
      <c r="I53" s="17">
        <v>15966.666666666701</v>
      </c>
      <c r="J53" s="17">
        <v>58300</v>
      </c>
      <c r="K53" s="17"/>
      <c r="L53" s="18"/>
      <c r="M53" s="18"/>
      <c r="N53" s="18">
        <v>66390.812333333306</v>
      </c>
      <c r="O53" s="18"/>
      <c r="P53" s="54"/>
      <c r="Q53" s="54"/>
      <c r="R53" s="55"/>
      <c r="S53" s="54"/>
      <c r="T53" s="54"/>
      <c r="U53" s="54"/>
      <c r="V53" s="54"/>
      <c r="W53" s="54"/>
      <c r="X53" s="54"/>
      <c r="Y53" s="54"/>
    </row>
    <row r="54" spans="1:25" s="2" customFormat="1" ht="13.5" customHeight="1" x14ac:dyDescent="0.2">
      <c r="A54" s="48" t="s">
        <v>38</v>
      </c>
      <c r="B54" s="47" t="s">
        <v>34</v>
      </c>
      <c r="C54" s="17"/>
      <c r="D54" s="18"/>
      <c r="E54" s="17"/>
      <c r="F54" s="17"/>
      <c r="G54" s="17"/>
      <c r="H54" s="17"/>
      <c r="I54" s="17">
        <v>10006.666666666701</v>
      </c>
      <c r="J54" s="17">
        <v>12680</v>
      </c>
      <c r="K54" s="17"/>
      <c r="L54" s="18"/>
      <c r="M54" s="18"/>
      <c r="N54" s="18">
        <v>36692.392</v>
      </c>
      <c r="O54" s="18"/>
      <c r="P54" s="54"/>
      <c r="Q54" s="54"/>
      <c r="R54" s="55"/>
      <c r="S54" s="54"/>
      <c r="T54" s="54"/>
      <c r="U54" s="54"/>
      <c r="V54" s="54"/>
      <c r="W54" s="54"/>
      <c r="X54" s="54"/>
      <c r="Y54" s="54"/>
    </row>
    <row r="55" spans="1:25" s="2" customFormat="1" ht="13.5" customHeight="1" x14ac:dyDescent="0.2">
      <c r="A55" s="49"/>
      <c r="B55" s="47" t="s">
        <v>35</v>
      </c>
      <c r="C55" s="17"/>
      <c r="D55" s="18"/>
      <c r="E55" s="17"/>
      <c r="F55" s="17"/>
      <c r="G55" s="17"/>
      <c r="H55" s="17"/>
      <c r="I55" s="17">
        <v>9853.3333333332994</v>
      </c>
      <c r="J55" s="17">
        <v>17613.333333333299</v>
      </c>
      <c r="K55" s="17"/>
      <c r="L55" s="18"/>
      <c r="M55" s="18"/>
      <c r="N55" s="18">
        <v>94372.812333333</v>
      </c>
      <c r="O55" s="18"/>
      <c r="P55" s="54"/>
      <c r="Q55" s="54"/>
      <c r="R55" s="55"/>
      <c r="S55" s="54"/>
      <c r="T55" s="54"/>
      <c r="U55" s="54"/>
      <c r="V55" s="54"/>
      <c r="W55" s="54"/>
      <c r="X55" s="54"/>
      <c r="Y55" s="54"/>
    </row>
    <row r="57" spans="1:25" s="2" customFormat="1" ht="13.5" customHeight="1" thickBot="1" x14ac:dyDescent="0.25">
      <c r="A57" s="1" t="s">
        <v>39</v>
      </c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5" s="2" customFormat="1" ht="13.5" customHeight="1" thickTop="1" thickBot="1" x14ac:dyDescent="0.25">
      <c r="A58" s="3"/>
      <c r="B58" s="4"/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51"/>
      <c r="Q58" s="51"/>
      <c r="R58" s="51"/>
      <c r="S58" s="51"/>
      <c r="T58" s="51"/>
      <c r="U58" s="51">
        <v>20211111</v>
      </c>
      <c r="V58" s="51">
        <v>20211112</v>
      </c>
      <c r="W58" s="51">
        <v>20211113</v>
      </c>
      <c r="X58" s="51">
        <v>20211114</v>
      </c>
      <c r="Y58" s="51"/>
    </row>
    <row r="59" spans="1:25" s="2" customFormat="1" ht="13.5" customHeight="1" thickTop="1" x14ac:dyDescent="0.2">
      <c r="A59" s="45" t="s">
        <v>30</v>
      </c>
      <c r="B59" s="11" t="s">
        <v>31</v>
      </c>
      <c r="C59" s="14"/>
      <c r="D59" s="14"/>
      <c r="E59" s="14"/>
      <c r="F59" s="13"/>
      <c r="G59" s="13"/>
      <c r="H59" s="13"/>
      <c r="I59" s="13"/>
      <c r="J59" s="13"/>
      <c r="K59" s="13"/>
      <c r="L59" s="14"/>
      <c r="M59" s="14"/>
      <c r="N59" s="14"/>
      <c r="O59" s="14"/>
      <c r="P59" s="52"/>
      <c r="Q59" s="56"/>
      <c r="R59" s="56"/>
      <c r="S59" s="52"/>
      <c r="T59" s="56"/>
      <c r="U59" s="52">
        <v>39267</v>
      </c>
      <c r="V59" s="52">
        <v>47613</v>
      </c>
      <c r="W59" s="52">
        <v>7640</v>
      </c>
      <c r="X59" s="52">
        <v>10067</v>
      </c>
      <c r="Y59" s="56"/>
    </row>
    <row r="60" spans="1:25" s="2" customFormat="1" ht="13.5" customHeight="1" x14ac:dyDescent="0.2">
      <c r="A60" s="46"/>
      <c r="B60" s="47" t="s">
        <v>32</v>
      </c>
      <c r="C60" s="17"/>
      <c r="D60" s="18"/>
      <c r="E60" s="17"/>
      <c r="F60" s="17"/>
      <c r="G60" s="17"/>
      <c r="H60" s="17"/>
      <c r="I60" s="17"/>
      <c r="J60" s="17"/>
      <c r="K60" s="17"/>
      <c r="L60" s="18"/>
      <c r="M60" s="18"/>
      <c r="N60" s="18"/>
      <c r="O60" s="18"/>
      <c r="P60" s="54"/>
      <c r="Q60" s="54"/>
      <c r="R60" s="55"/>
      <c r="S60" s="54"/>
      <c r="T60" s="54"/>
      <c r="U60" s="54">
        <v>739610</v>
      </c>
      <c r="V60" s="54">
        <v>726767</v>
      </c>
      <c r="W60" s="54">
        <v>135100</v>
      </c>
      <c r="X60" s="54">
        <v>140016.33333333299</v>
      </c>
      <c r="Y60" s="54"/>
    </row>
    <row r="61" spans="1:25" s="2" customFormat="1" ht="13.5" customHeight="1" x14ac:dyDescent="0.2">
      <c r="A61" s="48" t="s">
        <v>33</v>
      </c>
      <c r="B61" s="47" t="s">
        <v>34</v>
      </c>
      <c r="C61" s="17"/>
      <c r="D61" s="18"/>
      <c r="E61" s="17"/>
      <c r="F61" s="17"/>
      <c r="G61" s="17"/>
      <c r="H61" s="17"/>
      <c r="I61" s="17"/>
      <c r="J61" s="17"/>
      <c r="K61" s="17"/>
      <c r="L61" s="18"/>
      <c r="M61" s="18"/>
      <c r="N61" s="18"/>
      <c r="O61" s="18"/>
      <c r="P61" s="54"/>
      <c r="Q61" s="54"/>
      <c r="R61" s="55"/>
      <c r="S61" s="54"/>
      <c r="T61" s="54"/>
      <c r="U61" s="54">
        <v>16127</v>
      </c>
      <c r="V61" s="54">
        <v>18880</v>
      </c>
      <c r="W61" s="54">
        <v>2293</v>
      </c>
      <c r="X61" s="54">
        <v>3967</v>
      </c>
      <c r="Y61" s="54"/>
    </row>
    <row r="62" spans="1:25" s="2" customFormat="1" ht="13.5" customHeight="1" x14ac:dyDescent="0.2">
      <c r="A62" s="49"/>
      <c r="B62" s="47" t="s">
        <v>35</v>
      </c>
      <c r="C62" s="17"/>
      <c r="D62" s="18"/>
      <c r="E62" s="17"/>
      <c r="F62" s="17"/>
      <c r="G62" s="17"/>
      <c r="H62" s="17"/>
      <c r="I62" s="17"/>
      <c r="J62" s="17"/>
      <c r="K62" s="17"/>
      <c r="L62" s="18"/>
      <c r="M62" s="18"/>
      <c r="N62" s="18"/>
      <c r="O62" s="18"/>
      <c r="P62" s="54"/>
      <c r="Q62" s="54"/>
      <c r="R62" s="55"/>
      <c r="S62" s="54"/>
      <c r="T62" s="54"/>
      <c r="U62" s="54">
        <v>16457.666666666668</v>
      </c>
      <c r="V62" s="54">
        <v>20540</v>
      </c>
      <c r="W62" s="54">
        <v>2293</v>
      </c>
      <c r="X62" s="54">
        <v>3467</v>
      </c>
      <c r="Y62" s="54"/>
    </row>
    <row r="64" spans="1:25" s="2" customFormat="1" ht="13.5" customHeight="1" thickBot="1" x14ac:dyDescent="0.25">
      <c r="A64" s="1" t="s">
        <v>23</v>
      </c>
      <c r="P64" s="50"/>
      <c r="Q64" s="50"/>
      <c r="R64" s="50"/>
      <c r="S64" s="50"/>
      <c r="T64" s="50"/>
      <c r="U64" s="50"/>
      <c r="V64" s="50"/>
      <c r="W64" s="50"/>
      <c r="X64" s="50"/>
      <c r="Y64" s="50"/>
    </row>
    <row r="65" spans="1:25" s="2" customFormat="1" ht="13.5" customHeight="1" thickTop="1" thickBot="1" x14ac:dyDescent="0.25">
      <c r="A65" s="3"/>
      <c r="B65" s="4"/>
      <c r="C65" s="8"/>
      <c r="D65" s="7"/>
      <c r="E65" s="7"/>
      <c r="F65" s="7">
        <v>20170424</v>
      </c>
      <c r="G65" s="7">
        <v>20170426</v>
      </c>
      <c r="H65" s="7">
        <v>20170430</v>
      </c>
      <c r="I65" s="7"/>
      <c r="J65" s="7"/>
      <c r="K65" s="7"/>
      <c r="L65" s="7"/>
      <c r="M65" s="7"/>
      <c r="N65" s="7"/>
      <c r="O65" s="7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1:25" s="2" customFormat="1" ht="13.5" customHeight="1" thickTop="1" x14ac:dyDescent="0.2">
      <c r="A66" s="45" t="s">
        <v>30</v>
      </c>
      <c r="B66" s="11" t="s">
        <v>31</v>
      </c>
      <c r="C66" s="14"/>
      <c r="D66" s="14"/>
      <c r="E66" s="14"/>
      <c r="F66" s="13">
        <v>144326.66666666666</v>
      </c>
      <c r="G66" s="13">
        <v>139980</v>
      </c>
      <c r="H66" s="13">
        <v>25973.333333333332</v>
      </c>
      <c r="I66" s="13"/>
      <c r="J66" s="13"/>
      <c r="K66" s="13"/>
      <c r="L66" s="14"/>
      <c r="M66" s="14"/>
      <c r="N66" s="14"/>
      <c r="O66" s="14"/>
      <c r="P66" s="52"/>
      <c r="Q66" s="56"/>
      <c r="R66" s="56"/>
      <c r="S66" s="52"/>
      <c r="T66" s="56"/>
      <c r="U66" s="52"/>
      <c r="V66" s="52"/>
      <c r="W66" s="52"/>
      <c r="X66" s="52"/>
      <c r="Y66" s="56"/>
    </row>
    <row r="67" spans="1:25" s="2" customFormat="1" ht="13.5" customHeight="1" x14ac:dyDescent="0.2">
      <c r="A67" s="46"/>
      <c r="B67" s="47" t="s">
        <v>32</v>
      </c>
      <c r="C67" s="17"/>
      <c r="D67" s="18"/>
      <c r="E67" s="17"/>
      <c r="F67" s="17">
        <v>121660</v>
      </c>
      <c r="G67" s="17">
        <v>168480</v>
      </c>
      <c r="H67" s="17">
        <v>24940</v>
      </c>
      <c r="I67" s="17"/>
      <c r="J67" s="17"/>
      <c r="K67" s="17"/>
      <c r="L67" s="18"/>
      <c r="M67" s="18"/>
      <c r="N67" s="18"/>
      <c r="O67" s="18"/>
      <c r="P67" s="54"/>
      <c r="Q67" s="54"/>
      <c r="R67" s="55"/>
      <c r="S67" s="54"/>
      <c r="T67" s="54"/>
      <c r="U67" s="54"/>
      <c r="V67" s="54"/>
      <c r="W67" s="54"/>
      <c r="X67" s="54"/>
      <c r="Y67" s="54"/>
    </row>
    <row r="68" spans="1:25" s="2" customFormat="1" ht="13.5" customHeight="1" x14ac:dyDescent="0.2">
      <c r="A68" s="48" t="s">
        <v>40</v>
      </c>
      <c r="B68" s="47" t="s">
        <v>34</v>
      </c>
      <c r="C68" s="17"/>
      <c r="D68" s="18"/>
      <c r="E68" s="17"/>
      <c r="F68" s="17">
        <v>1840</v>
      </c>
      <c r="G68" s="17">
        <v>3146.6666666666665</v>
      </c>
      <c r="H68" s="17">
        <v>1150</v>
      </c>
      <c r="I68" s="17"/>
      <c r="J68" s="17"/>
      <c r="K68" s="17"/>
      <c r="L68" s="18"/>
      <c r="M68" s="18"/>
      <c r="N68" s="18"/>
      <c r="O68" s="18"/>
      <c r="P68" s="54"/>
      <c r="Q68" s="54"/>
      <c r="R68" s="55"/>
      <c r="S68" s="54"/>
      <c r="T68" s="54"/>
      <c r="U68" s="54"/>
      <c r="V68" s="54"/>
      <c r="W68" s="54"/>
      <c r="X68" s="54"/>
      <c r="Y68" s="54"/>
    </row>
    <row r="69" spans="1:25" s="2" customFormat="1" ht="13.5" customHeight="1" x14ac:dyDescent="0.2">
      <c r="A69" s="49"/>
      <c r="B69" s="47" t="s">
        <v>35</v>
      </c>
      <c r="C69" s="17"/>
      <c r="D69" s="18"/>
      <c r="E69" s="17"/>
      <c r="F69" s="17">
        <v>1793.3333333333333</v>
      </c>
      <c r="G69" s="17">
        <v>4260</v>
      </c>
      <c r="H69" s="17">
        <v>890</v>
      </c>
      <c r="I69" s="17"/>
      <c r="J69" s="17"/>
      <c r="K69" s="17"/>
      <c r="L69" s="18"/>
      <c r="M69" s="18"/>
      <c r="N69" s="18"/>
      <c r="O69" s="18"/>
      <c r="P69" s="54"/>
      <c r="Q69" s="54"/>
      <c r="R69" s="55"/>
      <c r="S69" s="54"/>
      <c r="T69" s="54"/>
      <c r="U69" s="54"/>
      <c r="V69" s="54"/>
      <c r="W69" s="54"/>
      <c r="X69" s="54"/>
      <c r="Y69" s="54"/>
    </row>
    <row r="71" spans="1:25" s="2" customFormat="1" ht="13.5" customHeight="1" thickBot="1" x14ac:dyDescent="0.25">
      <c r="A71" s="1" t="s">
        <v>24</v>
      </c>
      <c r="P71" s="50"/>
      <c r="Q71" s="50"/>
      <c r="R71" s="50"/>
      <c r="S71" s="50"/>
      <c r="T71" s="50"/>
      <c r="U71" s="50"/>
      <c r="V71" s="50"/>
      <c r="W71" s="50"/>
      <c r="X71" s="50"/>
      <c r="Y71" s="50"/>
    </row>
    <row r="72" spans="1:25" s="2" customFormat="1" ht="13.5" customHeight="1" thickTop="1" thickBot="1" x14ac:dyDescent="0.25">
      <c r="A72" s="3"/>
      <c r="B72" s="4"/>
      <c r="C72" s="8"/>
      <c r="D72" s="7"/>
      <c r="E72" s="7"/>
      <c r="F72" s="7">
        <v>20170424</v>
      </c>
      <c r="G72" s="7">
        <v>20170426</v>
      </c>
      <c r="H72" s="7">
        <v>20170430</v>
      </c>
      <c r="I72" s="7"/>
      <c r="J72" s="7"/>
      <c r="K72" s="7"/>
      <c r="L72" s="7"/>
      <c r="M72" s="7"/>
      <c r="N72" s="7"/>
      <c r="O72" s="7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1:25" s="2" customFormat="1" ht="13.5" customHeight="1" thickTop="1" x14ac:dyDescent="0.2">
      <c r="A73" s="45" t="s">
        <v>30</v>
      </c>
      <c r="B73" s="11" t="s">
        <v>41</v>
      </c>
      <c r="C73" s="14"/>
      <c r="D73" s="14"/>
      <c r="E73" s="14"/>
      <c r="F73" s="13">
        <v>23753.333333333332</v>
      </c>
      <c r="G73" s="13">
        <v>10200</v>
      </c>
      <c r="H73" s="13">
        <v>586.66666666666663</v>
      </c>
      <c r="I73" s="13"/>
      <c r="J73" s="13"/>
      <c r="K73" s="13"/>
      <c r="L73" s="14"/>
      <c r="M73" s="14"/>
      <c r="N73" s="14"/>
      <c r="O73" s="14"/>
      <c r="P73" s="52"/>
      <c r="Q73" s="56"/>
      <c r="R73" s="56"/>
      <c r="S73" s="52"/>
      <c r="T73" s="56"/>
      <c r="U73" s="52"/>
      <c r="V73" s="52"/>
      <c r="W73" s="52"/>
      <c r="X73" s="52"/>
      <c r="Y73" s="56"/>
    </row>
    <row r="74" spans="1:25" s="2" customFormat="1" ht="13.5" customHeight="1" x14ac:dyDescent="0.2">
      <c r="A74" s="46"/>
      <c r="B74" s="47" t="s">
        <v>32</v>
      </c>
      <c r="C74" s="17"/>
      <c r="D74" s="18"/>
      <c r="E74" s="17"/>
      <c r="F74" s="17">
        <v>26680</v>
      </c>
      <c r="G74" s="17">
        <v>14110</v>
      </c>
      <c r="H74" s="17">
        <v>850</v>
      </c>
      <c r="I74" s="17"/>
      <c r="J74" s="17"/>
      <c r="K74" s="17"/>
      <c r="L74" s="18"/>
      <c r="M74" s="18"/>
      <c r="N74" s="18"/>
      <c r="O74" s="18"/>
      <c r="P74" s="54"/>
      <c r="Q74" s="54"/>
      <c r="R74" s="55"/>
      <c r="S74" s="54"/>
      <c r="T74" s="54"/>
      <c r="U74" s="54"/>
      <c r="V74" s="54"/>
      <c r="W74" s="54"/>
      <c r="X74" s="54"/>
      <c r="Y74" s="54"/>
    </row>
    <row r="75" spans="1:25" s="2" customFormat="1" ht="13.5" customHeight="1" x14ac:dyDescent="0.2">
      <c r="A75" s="48" t="s">
        <v>33</v>
      </c>
      <c r="B75" s="47" t="s">
        <v>34</v>
      </c>
      <c r="C75" s="17"/>
      <c r="D75" s="18"/>
      <c r="E75" s="17"/>
      <c r="F75" s="17">
        <v>14926.666666666666</v>
      </c>
      <c r="G75" s="17">
        <v>78980</v>
      </c>
      <c r="H75" s="17">
        <v>21100</v>
      </c>
      <c r="I75" s="17"/>
      <c r="J75" s="17"/>
      <c r="K75" s="17"/>
      <c r="L75" s="18"/>
      <c r="M75" s="18"/>
      <c r="N75" s="18"/>
      <c r="O75" s="18"/>
      <c r="P75" s="54"/>
      <c r="Q75" s="54"/>
      <c r="R75" s="55"/>
      <c r="S75" s="54"/>
      <c r="T75" s="54"/>
      <c r="U75" s="54"/>
      <c r="V75" s="54"/>
      <c r="W75" s="54"/>
      <c r="X75" s="54"/>
      <c r="Y75" s="54"/>
    </row>
    <row r="76" spans="1:25" s="2" customFormat="1" ht="13.5" customHeight="1" x14ac:dyDescent="0.2">
      <c r="A76" s="49"/>
      <c r="B76" s="47" t="s">
        <v>35</v>
      </c>
      <c r="C76" s="17"/>
      <c r="D76" s="18"/>
      <c r="E76" s="17"/>
      <c r="F76" s="17">
        <v>26233.333333333332</v>
      </c>
      <c r="G76" s="17">
        <v>70640</v>
      </c>
      <c r="H76" s="17">
        <v>13440</v>
      </c>
      <c r="I76" s="17"/>
      <c r="J76" s="17"/>
      <c r="K76" s="17"/>
      <c r="L76" s="18"/>
      <c r="M76" s="18"/>
      <c r="N76" s="18"/>
      <c r="O76" s="18"/>
      <c r="P76" s="54"/>
      <c r="Q76" s="54"/>
      <c r="R76" s="55"/>
      <c r="S76" s="54"/>
      <c r="T76" s="54"/>
      <c r="U76" s="54"/>
      <c r="V76" s="54"/>
      <c r="W76" s="54"/>
      <c r="X76" s="54"/>
      <c r="Y76" s="54"/>
    </row>
    <row r="78" spans="1:25" s="2" customFormat="1" ht="13.5" customHeight="1" thickBot="1" x14ac:dyDescent="0.25">
      <c r="A78" s="1" t="s">
        <v>42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1:25" s="2" customFormat="1" ht="13.5" customHeight="1" thickTop="1" thickBot="1" x14ac:dyDescent="0.25">
      <c r="A79" s="3"/>
      <c r="B79" s="4"/>
      <c r="C79" s="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51"/>
      <c r="Q79" s="51"/>
      <c r="R79" s="51">
        <v>20180831</v>
      </c>
      <c r="S79" s="51">
        <v>20180902</v>
      </c>
      <c r="T79" s="51">
        <v>20180904</v>
      </c>
      <c r="U79" s="51"/>
      <c r="V79" s="51"/>
      <c r="W79" s="51"/>
      <c r="X79" s="51"/>
      <c r="Y79" s="51"/>
    </row>
    <row r="80" spans="1:25" s="2" customFormat="1" ht="13.5" customHeight="1" thickTop="1" x14ac:dyDescent="0.2">
      <c r="A80" s="45" t="s">
        <v>30</v>
      </c>
      <c r="B80" s="11" t="s">
        <v>43</v>
      </c>
      <c r="C80" s="14"/>
      <c r="D80" s="14"/>
      <c r="E80" s="14"/>
      <c r="F80" s="13"/>
      <c r="G80" s="13"/>
      <c r="H80" s="13"/>
      <c r="I80" s="13"/>
      <c r="J80" s="13"/>
      <c r="K80" s="13"/>
      <c r="L80" s="14"/>
      <c r="M80" s="14"/>
      <c r="N80" s="14"/>
      <c r="O80" s="14"/>
      <c r="P80" s="52"/>
      <c r="Q80" s="56"/>
      <c r="R80" s="56">
        <v>22275.713</v>
      </c>
      <c r="S80" s="52">
        <v>16352.513666666666</v>
      </c>
      <c r="T80" s="56">
        <v>20289.070666666667</v>
      </c>
      <c r="U80" s="52"/>
      <c r="V80" s="52"/>
      <c r="W80" s="52"/>
      <c r="X80" s="52"/>
      <c r="Y80" s="56"/>
    </row>
    <row r="81" spans="1:25" s="2" customFormat="1" ht="13.5" customHeight="1" x14ac:dyDescent="0.2">
      <c r="A81" s="46"/>
      <c r="B81" s="47" t="s">
        <v>32</v>
      </c>
      <c r="C81" s="17"/>
      <c r="D81" s="18"/>
      <c r="E81" s="17"/>
      <c r="F81" s="17"/>
      <c r="G81" s="17"/>
      <c r="H81" s="17"/>
      <c r="I81" s="17"/>
      <c r="J81" s="17"/>
      <c r="K81" s="17"/>
      <c r="L81" s="18"/>
      <c r="M81" s="18"/>
      <c r="N81" s="18"/>
      <c r="O81" s="18"/>
      <c r="P81" s="54"/>
      <c r="Q81" s="54"/>
      <c r="R81" s="55">
        <v>22863.770999999997</v>
      </c>
      <c r="S81" s="54">
        <v>16923.331999999999</v>
      </c>
      <c r="T81" s="54">
        <v>19965.455666666669</v>
      </c>
      <c r="U81" s="54"/>
      <c r="V81" s="54"/>
      <c r="W81" s="54"/>
      <c r="X81" s="54"/>
      <c r="Y81" s="54"/>
    </row>
    <row r="82" spans="1:25" s="2" customFormat="1" ht="13.5" customHeight="1" x14ac:dyDescent="0.2">
      <c r="A82" s="48" t="s">
        <v>38</v>
      </c>
      <c r="B82" s="47" t="s">
        <v>34</v>
      </c>
      <c r="C82" s="17"/>
      <c r="D82" s="18"/>
      <c r="E82" s="17"/>
      <c r="F82" s="17"/>
      <c r="G82" s="17"/>
      <c r="H82" s="17"/>
      <c r="I82" s="17"/>
      <c r="J82" s="17"/>
      <c r="K82" s="17"/>
      <c r="L82" s="18"/>
      <c r="M82" s="18"/>
      <c r="N82" s="18"/>
      <c r="O82" s="18"/>
      <c r="P82" s="54"/>
      <c r="Q82" s="54"/>
      <c r="R82" s="55">
        <v>65503.847666666668</v>
      </c>
      <c r="S82" s="54">
        <v>83324.359333333327</v>
      </c>
      <c r="T82" s="54">
        <v>24635.634999999998</v>
      </c>
      <c r="U82" s="54"/>
      <c r="V82" s="54"/>
      <c r="W82" s="54"/>
      <c r="X82" s="54"/>
      <c r="Y82" s="54"/>
    </row>
    <row r="83" spans="1:25" s="2" customFormat="1" ht="13.5" customHeight="1" x14ac:dyDescent="0.2">
      <c r="A83" s="49"/>
      <c r="B83" s="47" t="s">
        <v>35</v>
      </c>
      <c r="C83" s="17"/>
      <c r="D83" s="18"/>
      <c r="E83" s="17"/>
      <c r="F83" s="17"/>
      <c r="G83" s="17"/>
      <c r="H83" s="17"/>
      <c r="I83" s="17"/>
      <c r="J83" s="17"/>
      <c r="K83" s="17"/>
      <c r="L83" s="18"/>
      <c r="M83" s="18"/>
      <c r="N83" s="18"/>
      <c r="O83" s="18"/>
      <c r="P83" s="54"/>
      <c r="Q83" s="54"/>
      <c r="R83" s="55">
        <v>66966.777499999997</v>
      </c>
      <c r="S83" s="54">
        <v>85363.741999999998</v>
      </c>
      <c r="T83" s="54">
        <v>26065.252</v>
      </c>
      <c r="U83" s="54"/>
      <c r="V83" s="54"/>
      <c r="W83" s="54"/>
      <c r="X83" s="54"/>
      <c r="Y83" s="54"/>
    </row>
  </sheetData>
  <mergeCells count="24">
    <mergeCell ref="A66:A67"/>
    <mergeCell ref="A68:A69"/>
    <mergeCell ref="A73:A74"/>
    <mergeCell ref="A75:A76"/>
    <mergeCell ref="A80:A81"/>
    <mergeCell ref="A82:A83"/>
    <mergeCell ref="A45:A46"/>
    <mergeCell ref="A47:A48"/>
    <mergeCell ref="A52:A53"/>
    <mergeCell ref="A54:A55"/>
    <mergeCell ref="A59:A60"/>
    <mergeCell ref="A61:A62"/>
    <mergeCell ref="A24:A25"/>
    <mergeCell ref="A26:A27"/>
    <mergeCell ref="A31:A32"/>
    <mergeCell ref="A33:A34"/>
    <mergeCell ref="A38:A39"/>
    <mergeCell ref="A40:A41"/>
    <mergeCell ref="A3:A4"/>
    <mergeCell ref="A5:A6"/>
    <mergeCell ref="A10:A11"/>
    <mergeCell ref="A12:A13"/>
    <mergeCell ref="A17:A18"/>
    <mergeCell ref="A19:A20"/>
  </mergeCells>
  <phoneticPr fontId="3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topLeftCell="A43" zoomScale="70" zoomScaleNormal="70" workbookViewId="0">
      <pane xSplit="2" topLeftCell="M1" activePane="topRight" state="frozen"/>
      <selection activeCell="U61" sqref="U61"/>
      <selection pane="topRight" activeCell="AF34" sqref="AF34"/>
    </sheetView>
  </sheetViews>
  <sheetFormatPr defaultColWidth="12.625" defaultRowHeight="13.5" customHeight="1" x14ac:dyDescent="0.2"/>
  <cols>
    <col min="1" max="1" width="14.5" style="6" bestFit="1" customWidth="1"/>
    <col min="2" max="2" width="7" style="6" bestFit="1" customWidth="1"/>
    <col min="3" max="25" width="8.5" style="6" customWidth="1"/>
    <col min="26" max="26" width="6.875" style="6" customWidth="1"/>
    <col min="27" max="28" width="7.625" style="6" customWidth="1"/>
    <col min="29" max="29" width="3.5" style="6" bestFit="1" customWidth="1"/>
    <col min="30" max="16384" width="12.625" style="6"/>
  </cols>
  <sheetData>
    <row r="1" spans="1:29" s="2" customFormat="1" ht="13.5" customHeight="1" thickBot="1" x14ac:dyDescent="0.25">
      <c r="A1" s="1" t="str">
        <f>'Fig. 3S1A_Raw'!A1</f>
        <v>pRK</v>
      </c>
    </row>
    <row r="2" spans="1:29" s="2" customFormat="1" ht="13.5" customHeight="1" thickTop="1" thickBot="1" x14ac:dyDescent="0.25">
      <c r="A2" s="3"/>
      <c r="B2" s="4"/>
      <c r="C2" s="7">
        <f>'Fig. 3S1A_Raw'!C2</f>
        <v>20170115</v>
      </c>
      <c r="D2" s="7">
        <f>'Fig. 3S1A_Raw'!D2</f>
        <v>20170224</v>
      </c>
      <c r="E2" s="7">
        <f>'Fig. 3S1A_Raw'!E2</f>
        <v>20170225</v>
      </c>
      <c r="F2" s="7">
        <f>'Fig. 3S1A_Raw'!F2</f>
        <v>20170424</v>
      </c>
      <c r="G2" s="7">
        <f>'Fig. 3S1A_Raw'!G2</f>
        <v>20170426</v>
      </c>
      <c r="H2" s="7">
        <f>'Fig. 3S1A_Raw'!H2</f>
        <v>20170430</v>
      </c>
      <c r="I2" s="7">
        <f>'Fig. 3S1A_Raw'!I2</f>
        <v>20170505</v>
      </c>
      <c r="J2" s="7">
        <f>'Fig. 3S1A_Raw'!J2</f>
        <v>20170603</v>
      </c>
      <c r="K2" s="7">
        <f>'Fig. 3S1A_Raw'!K2</f>
        <v>20170722</v>
      </c>
      <c r="L2" s="7">
        <f>'Fig. 3S1A_Raw'!L2</f>
        <v>20170726</v>
      </c>
      <c r="M2" s="7">
        <f>'Fig. 3S1A_Raw'!M2</f>
        <v>20170915</v>
      </c>
      <c r="N2" s="7">
        <f>'Fig. 3S1A_Raw'!N2</f>
        <v>20170922</v>
      </c>
      <c r="O2" s="7">
        <f>'Fig. 3S1A_Raw'!O2</f>
        <v>20171223</v>
      </c>
      <c r="P2" s="7">
        <f>'Fig. 3S1A_Raw'!P2</f>
        <v>20171225</v>
      </c>
      <c r="Q2" s="7">
        <f>'Fig. 3S1A_Raw'!Q2</f>
        <v>20171227</v>
      </c>
      <c r="R2" s="7"/>
      <c r="S2" s="7"/>
      <c r="T2" s="7"/>
      <c r="U2" s="7">
        <f>'Fig. 3S1A_Raw'!U2</f>
        <v>20211111</v>
      </c>
      <c r="V2" s="7">
        <f>'Fig. 3S1A_Raw'!V2</f>
        <v>20211112</v>
      </c>
      <c r="W2" s="7">
        <f>'Fig. 3S1A_Raw'!W2</f>
        <v>20211113</v>
      </c>
      <c r="X2" s="7">
        <f>'Fig. 3S1A_Raw'!X2</f>
        <v>20211114</v>
      </c>
      <c r="Y2" s="7"/>
      <c r="AA2" s="9" t="s">
        <v>0</v>
      </c>
      <c r="AB2" s="9" t="s">
        <v>1</v>
      </c>
      <c r="AC2" s="9" t="s">
        <v>2</v>
      </c>
    </row>
    <row r="3" spans="1:29" s="2" customFormat="1" ht="13.5" customHeight="1" thickTop="1" thickBot="1" x14ac:dyDescent="0.25">
      <c r="A3" s="45" t="str">
        <f>'Fig. 3S1A_Raw'!A3</f>
        <v>HA</v>
      </c>
      <c r="B3" s="11" t="str">
        <f>'Fig. 3S1A_Raw'!B3</f>
        <v>Surface</v>
      </c>
      <c r="C3" s="13">
        <f>100*'Fig. 3S1A_Raw'!C3/'Fig. 3S1A_Raw'!C$10</f>
        <v>4.7808849071644648</v>
      </c>
      <c r="D3" s="13">
        <f>100*'Fig. 3S1A_Raw'!D3/'Fig. 3S1A_Raw'!D$10</f>
        <v>0.90994613040395889</v>
      </c>
      <c r="E3" s="13">
        <f>100*'Fig. 3S1A_Raw'!E3/'Fig. 3S1A_Raw'!E$10</f>
        <v>0.93375078732681949</v>
      </c>
      <c r="F3" s="13">
        <f>100*'Fig. 3S1A_Raw'!F3/'Fig. 3S1A_Raw'!F$10</f>
        <v>2.8463814904493141</v>
      </c>
      <c r="G3" s="13">
        <f>100*'Fig. 3S1A_Raw'!G3/'Fig. 3S1A_Raw'!G$10</f>
        <v>8.3265239418205592</v>
      </c>
      <c r="H3" s="13">
        <f>100*'Fig. 3S1A_Raw'!H3/'Fig. 3S1A_Raw'!H$10</f>
        <v>6.0918060918060917</v>
      </c>
      <c r="I3" s="13">
        <f>100*'Fig. 3S1A_Raw'!I3/'Fig. 3S1A_Raw'!I$10</f>
        <v>5.006418485237484</v>
      </c>
      <c r="J3" s="13">
        <f>100*'Fig. 3S1A_Raw'!J3/'Fig. 3S1A_Raw'!J$10</f>
        <v>3.650503467688111</v>
      </c>
      <c r="K3" s="13">
        <f>100*'Fig. 3S1A_Raw'!K3/'Fig. 3S1A_Raw'!K$10</f>
        <v>1.8517268973128447</v>
      </c>
      <c r="L3" s="13">
        <f>100*'Fig. 3S1A_Raw'!L3/'Fig. 3S1A_Raw'!L$10</f>
        <v>1.5456904806686016</v>
      </c>
      <c r="M3" s="13">
        <f>100*'Fig. 3S1A_Raw'!M3/'Fig. 3S1A_Raw'!M$10</f>
        <v>2.7819883452786254</v>
      </c>
      <c r="N3" s="13">
        <f>100*'Fig. 3S1A_Raw'!N3/'Fig. 3S1A_Raw'!N$10</f>
        <v>1.1729254593690959</v>
      </c>
      <c r="O3" s="13">
        <f>100*'Fig. 3S1A_Raw'!O3/'Fig. 3S1A_Raw'!O$10</f>
        <v>3.5175518177981853</v>
      </c>
      <c r="P3" s="13">
        <f>100*'Fig. 3S1A_Raw'!P3/'Fig. 3S1A_Raw'!P$10</f>
        <v>1.2163996426896577</v>
      </c>
      <c r="Q3" s="13">
        <f>100*'Fig. 3S1A_Raw'!Q3/'Fig. 3S1A_Raw'!Q$10</f>
        <v>1.7698056631376289</v>
      </c>
      <c r="R3" s="13"/>
      <c r="S3" s="13"/>
      <c r="T3" s="13"/>
      <c r="U3" s="13">
        <f>100*'Fig. 3S1A_Raw'!U3/'Fig. 3S1A_Raw'!U$10</f>
        <v>2.7957520915741947</v>
      </c>
      <c r="V3" s="13">
        <f>100*'Fig. 3S1A_Raw'!V3/'Fig. 3S1A_Raw'!V$10</f>
        <v>2.7155059819236196</v>
      </c>
      <c r="W3" s="13">
        <f>100*'Fig. 3S1A_Raw'!W3/'Fig. 3S1A_Raw'!W$10</f>
        <v>2.0598380323935213</v>
      </c>
      <c r="X3" s="13">
        <f>100*'Fig. 3S1A_Raw'!X3/'Fig. 3S1A_Raw'!X$10</f>
        <v>3.2499800792483717</v>
      </c>
      <c r="Y3" s="13"/>
      <c r="AA3" s="5">
        <f>AVERAGE(C3:Y3)</f>
        <v>3.0117568312258505</v>
      </c>
      <c r="AB3" s="5">
        <f>STDEVA(C3:Y3)/SQRT(COUNT(C3:Y3))</f>
        <v>0.44281469847884203</v>
      </c>
      <c r="AC3" s="5">
        <f>COUNT(C3:Y3)</f>
        <v>19</v>
      </c>
    </row>
    <row r="4" spans="1:29" s="2" customFormat="1" ht="13.5" customHeight="1" thickTop="1" thickBot="1" x14ac:dyDescent="0.25">
      <c r="A4" s="46"/>
      <c r="B4" s="47" t="str">
        <f>'Fig. 3S1A_Raw'!B4</f>
        <v>Total</v>
      </c>
      <c r="C4" s="17">
        <f>100*'Fig. 3S1A_Raw'!C4/'Fig. 3S1A_Raw'!C$11</f>
        <v>4.2695790328118974</v>
      </c>
      <c r="D4" s="17">
        <f>100*'Fig. 3S1A_Raw'!D4/'Fig. 3S1A_Raw'!D$11</f>
        <v>1.1633302929928151</v>
      </c>
      <c r="E4" s="17">
        <f>100*'Fig. 3S1A_Raw'!E4/'Fig. 3S1A_Raw'!E$11</f>
        <v>0.96764633249671472</v>
      </c>
      <c r="F4" s="17">
        <f>100*'Fig. 3S1A_Raw'!F4/'Fig. 3S1A_Raw'!F$11</f>
        <v>2.2704590818363024</v>
      </c>
      <c r="G4" s="17">
        <f>100*'Fig. 3S1A_Raw'!G4/'Fig. 3S1A_Raw'!G$11</f>
        <v>8.6091698026265249</v>
      </c>
      <c r="H4" s="17">
        <f>100*'Fig. 3S1A_Raw'!H4/'Fig. 3S1A_Raw'!H$11</f>
        <v>6.7197875166002667</v>
      </c>
      <c r="I4" s="17">
        <f>100*'Fig. 3S1A_Raw'!I4/'Fig. 3S1A_Raw'!I$11</f>
        <v>6.0606060606060606</v>
      </c>
      <c r="J4" s="17">
        <f>100*'Fig. 3S1A_Raw'!J4/'Fig. 3S1A_Raw'!J$11</f>
        <v>5.1593403679940613</v>
      </c>
      <c r="K4" s="17">
        <f>100*'Fig. 3S1A_Raw'!K4/'Fig. 3S1A_Raw'!K$11</f>
        <v>1.9706711015025955</v>
      </c>
      <c r="L4" s="17">
        <f>100*'Fig. 3S1A_Raw'!L4/'Fig. 3S1A_Raw'!L$11</f>
        <v>1.6486213238601479</v>
      </c>
      <c r="M4" s="17">
        <f>100*'Fig. 3S1A_Raw'!M4/'Fig. 3S1A_Raw'!M$11</f>
        <v>5.174004552323459</v>
      </c>
      <c r="N4" s="17">
        <f>100*'Fig. 3S1A_Raw'!N4/'Fig. 3S1A_Raw'!N$11</f>
        <v>1.5787063201901463</v>
      </c>
      <c r="O4" s="17">
        <f>100*'Fig. 3S1A_Raw'!O4/'Fig. 3S1A_Raw'!O$11</f>
        <v>4.4403880471869099</v>
      </c>
      <c r="P4" s="17">
        <f>100*'Fig. 3S1A_Raw'!P4/'Fig. 3S1A_Raw'!P$11</f>
        <v>2.8528759746811914</v>
      </c>
      <c r="Q4" s="17">
        <f>100*'Fig. 3S1A_Raw'!Q4/'Fig. 3S1A_Raw'!Q$11</f>
        <v>2.3483746218658257</v>
      </c>
      <c r="R4" s="17"/>
      <c r="S4" s="17"/>
      <c r="T4" s="17"/>
      <c r="U4" s="17">
        <f>100*'Fig. 3S1A_Raw'!U4/'Fig. 3S1A_Raw'!U$11</f>
        <v>3.1671972774179382</v>
      </c>
      <c r="V4" s="17">
        <f>100*'Fig. 3S1A_Raw'!V4/'Fig. 3S1A_Raw'!V$11</f>
        <v>2.6023036579249021</v>
      </c>
      <c r="W4" s="17">
        <f>100*'Fig. 3S1A_Raw'!W4/'Fig. 3S1A_Raw'!W$11</f>
        <v>2.106218905472637</v>
      </c>
      <c r="X4" s="17">
        <f>100*'Fig. 3S1A_Raw'!X4/'Fig. 3S1A_Raw'!X$11</f>
        <v>3.2625289692344932</v>
      </c>
      <c r="Y4" s="17"/>
      <c r="AA4" s="5">
        <f>AVERAGE(C4:Y4)</f>
        <v>3.4932531178749939</v>
      </c>
      <c r="AB4" s="5">
        <f>STDEVA(C4:Y4)/SQRT(COUNT(C4:Y4))</f>
        <v>0.47622370901616567</v>
      </c>
      <c r="AC4" s="5">
        <f>COUNT(C4:Y4)</f>
        <v>19</v>
      </c>
    </row>
    <row r="5" spans="1:29" s="2" customFormat="1" ht="13.5" customHeight="1" thickTop="1" thickBot="1" x14ac:dyDescent="0.25">
      <c r="A5" s="48" t="str">
        <f>'Fig. 3S1A_Raw'!A5</f>
        <v>Flag</v>
      </c>
      <c r="B5" s="47" t="str">
        <f>'Fig. 3S1A_Raw'!B5</f>
        <v>Surface</v>
      </c>
      <c r="C5" s="17">
        <f>100*'Fig. 3S1A_Raw'!C5/'Fig. 3S1A_Raw'!C$12</f>
        <v>6.0882220103377325</v>
      </c>
      <c r="D5" s="17">
        <f>100*'Fig. 3S1A_Raw'!D5/'Fig. 3S1A_Raw'!D$12</f>
        <v>3.1090020892917187</v>
      </c>
      <c r="E5" s="17">
        <f>100*'Fig. 3S1A_Raw'!E5/'Fig. 3S1A_Raw'!E$12</f>
        <v>2.7672863337096585</v>
      </c>
      <c r="F5" s="17">
        <f>100*'Fig. 3S1A_Raw'!F5/'Fig. 3S1A_Raw'!F$12</f>
        <v>8.1818181818181817</v>
      </c>
      <c r="G5" s="17">
        <f>100*'Fig. 3S1A_Raw'!G5/'Fig. 3S1A_Raw'!G$12</f>
        <v>3.7927844588344124</v>
      </c>
      <c r="H5" s="17">
        <f>100*'Fig. 3S1A_Raw'!H5/'Fig. 3S1A_Raw'!H$12</f>
        <v>5.0261359067149183</v>
      </c>
      <c r="I5" s="17">
        <f>100*'Fig. 3S1A_Raw'!I5/'Fig. 3S1A_Raw'!I$12</f>
        <v>4.5553145336225596</v>
      </c>
      <c r="J5" s="17">
        <f>100*'Fig. 3S1A_Raw'!J5/'Fig. 3S1A_Raw'!J$12</f>
        <v>7.1624437863332231</v>
      </c>
      <c r="K5" s="17">
        <f>100*'Fig. 3S1A_Raw'!K5/'Fig. 3S1A_Raw'!K$12</f>
        <v>1.8388795787580803</v>
      </c>
      <c r="L5" s="17">
        <f>100*'Fig. 3S1A_Raw'!L5/'Fig. 3S1A_Raw'!L$12</f>
        <v>1.5263673475667769</v>
      </c>
      <c r="M5" s="17">
        <f>100*'Fig. 3S1A_Raw'!M5/'Fig. 3S1A_Raw'!M$12</f>
        <v>2.2537554030102318</v>
      </c>
      <c r="N5" s="17">
        <f>100*'Fig. 3S1A_Raw'!N5/'Fig. 3S1A_Raw'!N$12</f>
        <v>1.1922913603613277</v>
      </c>
      <c r="O5" s="17">
        <f>100*'Fig. 3S1A_Raw'!O5/'Fig. 3S1A_Raw'!O$12</f>
        <v>3.7768907801741451</v>
      </c>
      <c r="P5" s="17">
        <f>100*'Fig. 3S1A_Raw'!P5/'Fig. 3S1A_Raw'!P$12</f>
        <v>2.8371929676390875</v>
      </c>
      <c r="Q5" s="17">
        <f>100*'Fig. 3S1A_Raw'!Q5/'Fig. 3S1A_Raw'!Q$12</f>
        <v>2.948079725901386</v>
      </c>
      <c r="R5" s="17"/>
      <c r="S5" s="17"/>
      <c r="T5" s="17"/>
      <c r="U5" s="17">
        <f>100*'Fig. 3S1A_Raw'!U5/'Fig. 3S1A_Raw'!U$12</f>
        <v>9.9106435365308627</v>
      </c>
      <c r="V5" s="17">
        <f>100*'Fig. 3S1A_Raw'!V5/'Fig. 3S1A_Raw'!V$12</f>
        <v>12.020410321489003</v>
      </c>
      <c r="W5" s="17">
        <f>100*'Fig. 3S1A_Raw'!W5/'Fig. 3S1A_Raw'!W$12</f>
        <v>8.8827729248933025</v>
      </c>
      <c r="X5" s="17">
        <f>100*'Fig. 3S1A_Raw'!X5/'Fig. 3S1A_Raw'!X$12</f>
        <v>14.084586466165414</v>
      </c>
      <c r="Y5" s="17"/>
      <c r="AA5" s="5">
        <f>AVERAGE(C5:Y5)</f>
        <v>5.3660461954290541</v>
      </c>
      <c r="AB5" s="5">
        <f>STDEVA(C5:Y5)/SQRT(COUNT(C5:Y5))</f>
        <v>0.85351846164457967</v>
      </c>
      <c r="AC5" s="5">
        <f>COUNT(C5:Y5)</f>
        <v>19</v>
      </c>
    </row>
    <row r="6" spans="1:29" s="2" customFormat="1" ht="13.5" customHeight="1" thickTop="1" thickBot="1" x14ac:dyDescent="0.25">
      <c r="A6" s="49"/>
      <c r="B6" s="47" t="str">
        <f>'Fig. 3S1A_Raw'!B6</f>
        <v>Total</v>
      </c>
      <c r="C6" s="17">
        <f>100*'Fig. 3S1A_Raw'!C6/'Fig. 3S1A_Raw'!C$13</f>
        <v>8.3796669014793199</v>
      </c>
      <c r="D6" s="17">
        <f>100*'Fig. 3S1A_Raw'!D6/'Fig. 3S1A_Raw'!D$13</f>
        <v>3.2249630202533823</v>
      </c>
      <c r="E6" s="17">
        <f>100*'Fig. 3S1A_Raw'!E6/'Fig. 3S1A_Raw'!E$13</f>
        <v>3.3818783778725297</v>
      </c>
      <c r="F6" s="17">
        <f>100*'Fig. 3S1A_Raw'!F6/'Fig. 3S1A_Raw'!F$13</f>
        <v>7.5379344101811059</v>
      </c>
      <c r="G6" s="17">
        <f>100*'Fig. 3S1A_Raw'!G6/'Fig. 3S1A_Raw'!G$13</f>
        <v>6.4591044342840549</v>
      </c>
      <c r="H6" s="17">
        <f>100*'Fig. 3S1A_Raw'!H6/'Fig. 3S1A_Raw'!H$13</f>
        <v>7.3717948717948714</v>
      </c>
      <c r="I6" s="17">
        <f>100*'Fig. 3S1A_Raw'!I6/'Fig. 3S1A_Raw'!I$13</f>
        <v>8.4008643976229074</v>
      </c>
      <c r="J6" s="17">
        <f>100*'Fig. 3S1A_Raw'!J6/'Fig. 3S1A_Raw'!J$13</f>
        <v>11.871790882215654</v>
      </c>
      <c r="K6" s="17">
        <f>100*'Fig. 3S1A_Raw'!K6/'Fig. 3S1A_Raw'!K$13</f>
        <v>2.3765961775300588</v>
      </c>
      <c r="L6" s="17">
        <f>100*'Fig. 3S1A_Raw'!L6/'Fig. 3S1A_Raw'!L$13</f>
        <v>4.3234012618354045</v>
      </c>
      <c r="M6" s="17">
        <f>100*'Fig. 3S1A_Raw'!M6/'Fig. 3S1A_Raw'!M$13</f>
        <v>2.9803817361389631</v>
      </c>
      <c r="N6" s="17">
        <f>100*'Fig. 3S1A_Raw'!N6/'Fig. 3S1A_Raw'!N$13</f>
        <v>3.994896154572293</v>
      </c>
      <c r="O6" s="17">
        <f>100*'Fig. 3S1A_Raw'!O6/'Fig. 3S1A_Raw'!O$13</f>
        <v>4.6933405648548661</v>
      </c>
      <c r="P6" s="17">
        <f>100*'Fig. 3S1A_Raw'!P6/'Fig. 3S1A_Raw'!P$13</f>
        <v>4.6823781661587054</v>
      </c>
      <c r="Q6" s="17">
        <f>100*'Fig. 3S1A_Raw'!Q6/'Fig. 3S1A_Raw'!Q$13</f>
        <v>5.3017858320379521</v>
      </c>
      <c r="R6" s="17"/>
      <c r="S6" s="17"/>
      <c r="T6" s="17"/>
      <c r="U6" s="17">
        <f>100*'Fig. 3S1A_Raw'!U6/'Fig. 3S1A_Raw'!U$13</f>
        <v>11.018696049856134</v>
      </c>
      <c r="V6" s="17">
        <f>100*'Fig. 3S1A_Raw'!V6/'Fig. 3S1A_Raw'!V$13</f>
        <v>11.914481531490747</v>
      </c>
      <c r="W6" s="17">
        <f>100*'Fig. 3S1A_Raw'!W6/'Fig. 3S1A_Raw'!W$13</f>
        <v>5.8121019108280256</v>
      </c>
      <c r="X6" s="17">
        <f>100*'Fig. 3S1A_Raw'!X6/'Fig. 3S1A_Raw'!X$13</f>
        <v>12.382753123493865</v>
      </c>
      <c r="Y6" s="17"/>
      <c r="AA6" s="5">
        <f>AVERAGE(C6:Y6)</f>
        <v>6.6373057791842545</v>
      </c>
      <c r="AB6" s="5">
        <f>STDEVA(C6:Y6)/SQRT(COUNT(C6:Y6))</f>
        <v>0.7476159342494999</v>
      </c>
      <c r="AC6" s="5">
        <f>COUNT(C6:Y6)</f>
        <v>19</v>
      </c>
    </row>
    <row r="7" spans="1:29" ht="13.5" customHeight="1" thickTop="1" x14ac:dyDescent="0.2"/>
    <row r="8" spans="1:29" s="2" customFormat="1" ht="13.5" customHeight="1" thickBot="1" x14ac:dyDescent="0.25">
      <c r="A8" s="1" t="str">
        <f>'Fig. 3S1A_Raw'!A8</f>
        <v>GB1+GB2</v>
      </c>
    </row>
    <row r="9" spans="1:29" s="2" customFormat="1" ht="13.5" customHeight="1" thickTop="1" thickBot="1" x14ac:dyDescent="0.25">
      <c r="A9" s="3"/>
      <c r="B9" s="4"/>
      <c r="C9" s="7">
        <f>'Fig. 3S1A_Raw'!C9</f>
        <v>20170115</v>
      </c>
      <c r="D9" s="7">
        <f>'Fig. 3S1A_Raw'!D9</f>
        <v>20170224</v>
      </c>
      <c r="E9" s="7">
        <f>'Fig. 3S1A_Raw'!E9</f>
        <v>20170225</v>
      </c>
      <c r="F9" s="7">
        <f>'Fig. 3S1A_Raw'!F9</f>
        <v>20170424</v>
      </c>
      <c r="G9" s="7">
        <f>'Fig. 3S1A_Raw'!G9</f>
        <v>20170426</v>
      </c>
      <c r="H9" s="7">
        <f>'Fig. 3S1A_Raw'!H9</f>
        <v>20170430</v>
      </c>
      <c r="I9" s="7">
        <f>'Fig. 3S1A_Raw'!I9</f>
        <v>20170505</v>
      </c>
      <c r="J9" s="7">
        <f>'Fig. 3S1A_Raw'!J9</f>
        <v>20170603</v>
      </c>
      <c r="K9" s="7">
        <f>'Fig. 3S1A_Raw'!K9</f>
        <v>20170722</v>
      </c>
      <c r="L9" s="7">
        <f>'Fig. 3S1A_Raw'!L9</f>
        <v>20170726</v>
      </c>
      <c r="M9" s="7">
        <f>'Fig. 3S1A_Raw'!M9</f>
        <v>20170915</v>
      </c>
      <c r="N9" s="7">
        <f>'Fig. 3S1A_Raw'!N9</f>
        <v>20170922</v>
      </c>
      <c r="O9" s="7">
        <f>'Fig. 3S1A_Raw'!O9</f>
        <v>20171223</v>
      </c>
      <c r="P9" s="7">
        <f>'Fig. 3S1A_Raw'!P9</f>
        <v>20171225</v>
      </c>
      <c r="Q9" s="7">
        <f>'Fig. 3S1A_Raw'!Q9</f>
        <v>20171227</v>
      </c>
      <c r="R9" s="7">
        <f>'Fig. 3S1A_Raw'!R9</f>
        <v>20180831</v>
      </c>
      <c r="S9" s="7">
        <f>'Fig. 3S1A_Raw'!S9</f>
        <v>20180902</v>
      </c>
      <c r="T9" s="7">
        <f>'Fig. 3S1A_Raw'!T9</f>
        <v>20180904</v>
      </c>
      <c r="U9" s="7">
        <f>'Fig. 3S1A_Raw'!U9</f>
        <v>20211111</v>
      </c>
      <c r="V9" s="7">
        <f>'Fig. 3S1A_Raw'!V9</f>
        <v>20211112</v>
      </c>
      <c r="W9" s="7">
        <f>'Fig. 3S1A_Raw'!W9</f>
        <v>20211113</v>
      </c>
      <c r="X9" s="7">
        <f>'Fig. 3S1A_Raw'!X9</f>
        <v>20211114</v>
      </c>
      <c r="Y9" s="7"/>
      <c r="AA9" s="9" t="s">
        <v>0</v>
      </c>
      <c r="AB9" s="9" t="s">
        <v>44</v>
      </c>
      <c r="AC9" s="9" t="s">
        <v>2</v>
      </c>
    </row>
    <row r="10" spans="1:29" s="2" customFormat="1" ht="13.5" customHeight="1" thickTop="1" thickBot="1" x14ac:dyDescent="0.25">
      <c r="A10" s="45" t="str">
        <f>'Fig. 3S1A_Raw'!A10</f>
        <v>HA</v>
      </c>
      <c r="B10" s="11" t="str">
        <f>'Fig. 3S1A_Raw'!B10</f>
        <v>Surface</v>
      </c>
      <c r="C10" s="13">
        <f>100*'Fig. 3S1A_Raw'!C10/'Fig. 3S1A_Raw'!C$10</f>
        <v>100</v>
      </c>
      <c r="D10" s="13">
        <f>100*'Fig. 3S1A_Raw'!D10/'Fig. 3S1A_Raw'!D$10</f>
        <v>100</v>
      </c>
      <c r="E10" s="13">
        <f>100*'Fig. 3S1A_Raw'!E10/'Fig. 3S1A_Raw'!E$10</f>
        <v>100</v>
      </c>
      <c r="F10" s="13">
        <f>100*'Fig. 3S1A_Raw'!F10/'Fig. 3S1A_Raw'!F$10</f>
        <v>100</v>
      </c>
      <c r="G10" s="13">
        <f>100*'Fig. 3S1A_Raw'!G10/'Fig. 3S1A_Raw'!G$10</f>
        <v>100</v>
      </c>
      <c r="H10" s="13">
        <f>100*'Fig. 3S1A_Raw'!H10/'Fig. 3S1A_Raw'!H$10</f>
        <v>100</v>
      </c>
      <c r="I10" s="13">
        <f>100*'Fig. 3S1A_Raw'!I10/'Fig. 3S1A_Raw'!I$10</f>
        <v>100</v>
      </c>
      <c r="J10" s="13">
        <f>100*'Fig. 3S1A_Raw'!J10/'Fig. 3S1A_Raw'!J$10</f>
        <v>100</v>
      </c>
      <c r="K10" s="13">
        <f>100*'Fig. 3S1A_Raw'!K10/'Fig. 3S1A_Raw'!K$10</f>
        <v>100</v>
      </c>
      <c r="L10" s="13">
        <f>100*'Fig. 3S1A_Raw'!L10/'Fig. 3S1A_Raw'!L$10</f>
        <v>100</v>
      </c>
      <c r="M10" s="13">
        <f>100*'Fig. 3S1A_Raw'!M10/'Fig. 3S1A_Raw'!M$10</f>
        <v>100</v>
      </c>
      <c r="N10" s="13">
        <f>100*'Fig. 3S1A_Raw'!N10/'Fig. 3S1A_Raw'!N$10</f>
        <v>100</v>
      </c>
      <c r="O10" s="13">
        <f>100*'Fig. 3S1A_Raw'!O10/'Fig. 3S1A_Raw'!O$10</f>
        <v>100</v>
      </c>
      <c r="P10" s="13">
        <f>100*'Fig. 3S1A_Raw'!P10/'Fig. 3S1A_Raw'!P$10</f>
        <v>100.00000000000001</v>
      </c>
      <c r="Q10" s="13">
        <f>100*'Fig. 3S1A_Raw'!Q10/'Fig. 3S1A_Raw'!Q$10</f>
        <v>100</v>
      </c>
      <c r="R10" s="13">
        <f>100*'Fig. 3S1A_Raw'!R10/'Fig. 3S1A_Raw'!R$10</f>
        <v>100</v>
      </c>
      <c r="S10" s="13">
        <f>100*'Fig. 3S1A_Raw'!S10/'Fig. 3S1A_Raw'!S$10</f>
        <v>100</v>
      </c>
      <c r="T10" s="13">
        <f>100*'Fig. 3S1A_Raw'!T10/'Fig. 3S1A_Raw'!T$10</f>
        <v>99.999999999999986</v>
      </c>
      <c r="U10" s="13">
        <f>100*'Fig. 3S1A_Raw'!U10/'Fig. 3S1A_Raw'!U$10</f>
        <v>99.999999999999986</v>
      </c>
      <c r="V10" s="13">
        <f>100*'Fig. 3S1A_Raw'!V10/'Fig. 3S1A_Raw'!V$10</f>
        <v>100</v>
      </c>
      <c r="W10" s="13">
        <f>100*'Fig. 3S1A_Raw'!W10/'Fig. 3S1A_Raw'!W$10</f>
        <v>100</v>
      </c>
      <c r="X10" s="13">
        <f>100*'Fig. 3S1A_Raw'!X10/'Fig. 3S1A_Raw'!X$10</f>
        <v>100</v>
      </c>
      <c r="Y10" s="13"/>
      <c r="AA10" s="5">
        <f>AVERAGE(C10:Y10)</f>
        <v>100</v>
      </c>
      <c r="AB10" s="5">
        <f>STDEVA(C10:Y10)/SQRT(COUNT(C10:Y10))</f>
        <v>1.1451433067938128E-15</v>
      </c>
      <c r="AC10" s="5">
        <f>COUNT(C10:Y10)</f>
        <v>22</v>
      </c>
    </row>
    <row r="11" spans="1:29" s="2" customFormat="1" ht="13.5" customHeight="1" thickTop="1" thickBot="1" x14ac:dyDescent="0.25">
      <c r="A11" s="46"/>
      <c r="B11" s="47" t="str">
        <f>'Fig. 3S1A_Raw'!B11</f>
        <v>Total</v>
      </c>
      <c r="C11" s="17">
        <f>100*'Fig. 3S1A_Raw'!C11/'Fig. 3S1A_Raw'!C$11</f>
        <v>100</v>
      </c>
      <c r="D11" s="17">
        <f>100*'Fig. 3S1A_Raw'!D11/'Fig. 3S1A_Raw'!D$11</f>
        <v>100</v>
      </c>
      <c r="E11" s="17">
        <f>100*'Fig. 3S1A_Raw'!E11/'Fig. 3S1A_Raw'!E$11</f>
        <v>100</v>
      </c>
      <c r="F11" s="17">
        <f>100*'Fig. 3S1A_Raw'!F11/'Fig. 3S1A_Raw'!F$11</f>
        <v>100</v>
      </c>
      <c r="G11" s="17">
        <f>100*'Fig. 3S1A_Raw'!G11/'Fig. 3S1A_Raw'!G$11</f>
        <v>100.00000000000001</v>
      </c>
      <c r="H11" s="17">
        <f>100*'Fig. 3S1A_Raw'!H11/'Fig. 3S1A_Raw'!H$11</f>
        <v>100</v>
      </c>
      <c r="I11" s="17">
        <f>100*'Fig. 3S1A_Raw'!I11/'Fig. 3S1A_Raw'!I$11</f>
        <v>100</v>
      </c>
      <c r="J11" s="17">
        <f>100*'Fig. 3S1A_Raw'!J11/'Fig. 3S1A_Raw'!J$11</f>
        <v>100</v>
      </c>
      <c r="K11" s="17">
        <f>100*'Fig. 3S1A_Raw'!K11/'Fig. 3S1A_Raw'!K$11</f>
        <v>100</v>
      </c>
      <c r="L11" s="17">
        <f>100*'Fig. 3S1A_Raw'!L11/'Fig. 3S1A_Raw'!L$11</f>
        <v>100</v>
      </c>
      <c r="M11" s="17">
        <f>100*'Fig. 3S1A_Raw'!M11/'Fig. 3S1A_Raw'!M$11</f>
        <v>100</v>
      </c>
      <c r="N11" s="17">
        <f>100*'Fig. 3S1A_Raw'!N11/'Fig. 3S1A_Raw'!N$11</f>
        <v>100</v>
      </c>
      <c r="O11" s="17">
        <f>100*'Fig. 3S1A_Raw'!O11/'Fig. 3S1A_Raw'!O$11</f>
        <v>100</v>
      </c>
      <c r="P11" s="17">
        <f>100*'Fig. 3S1A_Raw'!P11/'Fig. 3S1A_Raw'!P$11</f>
        <v>100</v>
      </c>
      <c r="Q11" s="17">
        <f>100*'Fig. 3S1A_Raw'!Q11/'Fig. 3S1A_Raw'!Q$11</f>
        <v>100</v>
      </c>
      <c r="R11" s="17">
        <f>100*'Fig. 3S1A_Raw'!R11/'Fig. 3S1A_Raw'!R$11</f>
        <v>100</v>
      </c>
      <c r="S11" s="17">
        <f>100*'Fig. 3S1A_Raw'!S11/'Fig. 3S1A_Raw'!S$11</f>
        <v>100</v>
      </c>
      <c r="T11" s="17">
        <f>100*'Fig. 3S1A_Raw'!T11/'Fig. 3S1A_Raw'!T$11</f>
        <v>100</v>
      </c>
      <c r="U11" s="17">
        <f>100*'Fig. 3S1A_Raw'!U11/'Fig. 3S1A_Raw'!U$11</f>
        <v>100</v>
      </c>
      <c r="V11" s="17">
        <f>100*'Fig. 3S1A_Raw'!V11/'Fig. 3S1A_Raw'!V$11</f>
        <v>100</v>
      </c>
      <c r="W11" s="17">
        <f>100*'Fig. 3S1A_Raw'!W11/'Fig. 3S1A_Raw'!W$11</f>
        <v>100</v>
      </c>
      <c r="X11" s="17">
        <f>100*'Fig. 3S1A_Raw'!X11/'Fig. 3S1A_Raw'!X$11</f>
        <v>100</v>
      </c>
      <c r="Y11" s="17"/>
      <c r="AA11" s="5">
        <f>AVERAGE(C11:Y11)</f>
        <v>100</v>
      </c>
      <c r="AB11" s="5">
        <f>STDEVA(C11:Y11)/SQRT(COUNT(C11:Y11))</f>
        <v>6.6114879643810608E-16</v>
      </c>
      <c r="AC11" s="5">
        <f>COUNT(C11:Y11)</f>
        <v>22</v>
      </c>
    </row>
    <row r="12" spans="1:29" s="2" customFormat="1" ht="13.5" customHeight="1" thickTop="1" thickBot="1" x14ac:dyDescent="0.25">
      <c r="A12" s="48" t="str">
        <f>'Fig. 3S1A_Raw'!A12</f>
        <v>Flag</v>
      </c>
      <c r="B12" s="47" t="str">
        <f>'Fig. 3S1A_Raw'!B12</f>
        <v>Surface</v>
      </c>
      <c r="C12" s="17">
        <f>100*'Fig. 3S1A_Raw'!C12/'Fig. 3S1A_Raw'!C$12</f>
        <v>100</v>
      </c>
      <c r="D12" s="17">
        <f>100*'Fig. 3S1A_Raw'!D12/'Fig. 3S1A_Raw'!D$12</f>
        <v>100</v>
      </c>
      <c r="E12" s="17">
        <f>100*'Fig. 3S1A_Raw'!E12/'Fig. 3S1A_Raw'!E$12</f>
        <v>100</v>
      </c>
      <c r="F12" s="17">
        <f>100*'Fig. 3S1A_Raw'!F12/'Fig. 3S1A_Raw'!F$12</f>
        <v>100</v>
      </c>
      <c r="G12" s="17">
        <f>100*'Fig. 3S1A_Raw'!G12/'Fig. 3S1A_Raw'!G$12</f>
        <v>100</v>
      </c>
      <c r="H12" s="17">
        <f>100*'Fig. 3S1A_Raw'!H12/'Fig. 3S1A_Raw'!H$12</f>
        <v>100</v>
      </c>
      <c r="I12" s="17">
        <f>100*'Fig. 3S1A_Raw'!I12/'Fig. 3S1A_Raw'!I$12</f>
        <v>100</v>
      </c>
      <c r="J12" s="17">
        <f>100*'Fig. 3S1A_Raw'!J12/'Fig. 3S1A_Raw'!J$12</f>
        <v>100</v>
      </c>
      <c r="K12" s="17">
        <f>100*'Fig. 3S1A_Raw'!K12/'Fig. 3S1A_Raw'!K$12</f>
        <v>100</v>
      </c>
      <c r="L12" s="17">
        <f>100*'Fig. 3S1A_Raw'!L12/'Fig. 3S1A_Raw'!L$12</f>
        <v>100</v>
      </c>
      <c r="M12" s="17">
        <f>100*'Fig. 3S1A_Raw'!M12/'Fig. 3S1A_Raw'!M$12</f>
        <v>100</v>
      </c>
      <c r="N12" s="17">
        <f>100*'Fig. 3S1A_Raw'!N12/'Fig. 3S1A_Raw'!N$12</f>
        <v>100</v>
      </c>
      <c r="O12" s="17">
        <f>100*'Fig. 3S1A_Raw'!O12/'Fig. 3S1A_Raw'!O$12</f>
        <v>100.00000000000001</v>
      </c>
      <c r="P12" s="17">
        <f>100*'Fig. 3S1A_Raw'!P12/'Fig. 3S1A_Raw'!P$12</f>
        <v>100</v>
      </c>
      <c r="Q12" s="17">
        <f>100*'Fig. 3S1A_Raw'!Q12/'Fig. 3S1A_Raw'!Q$12</f>
        <v>99.999999999999986</v>
      </c>
      <c r="R12" s="17">
        <f>100*'Fig. 3S1A_Raw'!R12/'Fig. 3S1A_Raw'!R$12</f>
        <v>100</v>
      </c>
      <c r="S12" s="17">
        <f>100*'Fig. 3S1A_Raw'!S12/'Fig. 3S1A_Raw'!S$12</f>
        <v>100</v>
      </c>
      <c r="T12" s="17">
        <f>100*'Fig. 3S1A_Raw'!T12/'Fig. 3S1A_Raw'!T$12</f>
        <v>100</v>
      </c>
      <c r="U12" s="17">
        <f>100*'Fig. 3S1A_Raw'!U12/'Fig. 3S1A_Raw'!U$12</f>
        <v>100</v>
      </c>
      <c r="V12" s="17">
        <f>100*'Fig. 3S1A_Raw'!V12/'Fig. 3S1A_Raw'!V$12</f>
        <v>100</v>
      </c>
      <c r="W12" s="17">
        <f>100*'Fig. 3S1A_Raw'!W12/'Fig. 3S1A_Raw'!W$12</f>
        <v>100</v>
      </c>
      <c r="X12" s="17">
        <f>100*'Fig. 3S1A_Raw'!X12/'Fig. 3S1A_Raw'!X$12</f>
        <v>100</v>
      </c>
      <c r="Y12" s="17"/>
      <c r="AA12" s="5">
        <f>AVERAGE(C12:Y12)</f>
        <v>100</v>
      </c>
      <c r="AB12" s="5">
        <f>STDEVA(C12:Y12)/SQRT(COUNT(C12:Y12))</f>
        <v>9.3500559466941836E-16</v>
      </c>
      <c r="AC12" s="5">
        <f>COUNT(C12:Y12)</f>
        <v>22</v>
      </c>
    </row>
    <row r="13" spans="1:29" s="2" customFormat="1" ht="13.5" customHeight="1" thickTop="1" thickBot="1" x14ac:dyDescent="0.25">
      <c r="A13" s="49"/>
      <c r="B13" s="47" t="str">
        <f>'Fig. 3S1A_Raw'!B13</f>
        <v>Total</v>
      </c>
      <c r="C13" s="17">
        <f>100*'Fig. 3S1A_Raw'!C13/'Fig. 3S1A_Raw'!C$13</f>
        <v>100</v>
      </c>
      <c r="D13" s="17">
        <f>100*'Fig. 3S1A_Raw'!D13/'Fig. 3S1A_Raw'!D$13</f>
        <v>100</v>
      </c>
      <c r="E13" s="17">
        <f>100*'Fig. 3S1A_Raw'!E13/'Fig. 3S1A_Raw'!E$13</f>
        <v>100</v>
      </c>
      <c r="F13" s="17">
        <f>100*'Fig. 3S1A_Raw'!F13/'Fig. 3S1A_Raw'!F$13</f>
        <v>100</v>
      </c>
      <c r="G13" s="17">
        <f>100*'Fig. 3S1A_Raw'!G13/'Fig. 3S1A_Raw'!G$13</f>
        <v>100</v>
      </c>
      <c r="H13" s="17">
        <f>100*'Fig. 3S1A_Raw'!H13/'Fig. 3S1A_Raw'!H$13</f>
        <v>100</v>
      </c>
      <c r="I13" s="17">
        <f>100*'Fig. 3S1A_Raw'!I13/'Fig. 3S1A_Raw'!I$13</f>
        <v>100</v>
      </c>
      <c r="J13" s="17">
        <f>100*'Fig. 3S1A_Raw'!J13/'Fig. 3S1A_Raw'!J$13</f>
        <v>99.999999999999986</v>
      </c>
      <c r="K13" s="17">
        <f>100*'Fig. 3S1A_Raw'!K13/'Fig. 3S1A_Raw'!K$13</f>
        <v>100</v>
      </c>
      <c r="L13" s="17">
        <f>100*'Fig. 3S1A_Raw'!L13/'Fig. 3S1A_Raw'!L$13</f>
        <v>100</v>
      </c>
      <c r="M13" s="17">
        <f>100*'Fig. 3S1A_Raw'!M13/'Fig. 3S1A_Raw'!M$13</f>
        <v>100</v>
      </c>
      <c r="N13" s="17">
        <f>100*'Fig. 3S1A_Raw'!N13/'Fig. 3S1A_Raw'!N$13</f>
        <v>100</v>
      </c>
      <c r="O13" s="17">
        <f>100*'Fig. 3S1A_Raw'!O13/'Fig. 3S1A_Raw'!O$13</f>
        <v>100</v>
      </c>
      <c r="P13" s="17">
        <f>100*'Fig. 3S1A_Raw'!P13/'Fig. 3S1A_Raw'!P$13</f>
        <v>100</v>
      </c>
      <c r="Q13" s="17">
        <f>100*'Fig. 3S1A_Raw'!Q13/'Fig. 3S1A_Raw'!Q$13</f>
        <v>100</v>
      </c>
      <c r="R13" s="17">
        <f>100*'Fig. 3S1A_Raw'!R13/'Fig. 3S1A_Raw'!R$13</f>
        <v>100</v>
      </c>
      <c r="S13" s="17">
        <f>100*'Fig. 3S1A_Raw'!S13/'Fig. 3S1A_Raw'!S$13</f>
        <v>100</v>
      </c>
      <c r="T13" s="17">
        <f>100*'Fig. 3S1A_Raw'!T13/'Fig. 3S1A_Raw'!T$13</f>
        <v>100</v>
      </c>
      <c r="U13" s="17">
        <f>100*'Fig. 3S1A_Raw'!U13/'Fig. 3S1A_Raw'!U$13</f>
        <v>100</v>
      </c>
      <c r="V13" s="17">
        <f>100*'Fig. 3S1A_Raw'!V13/'Fig. 3S1A_Raw'!V$13</f>
        <v>100</v>
      </c>
      <c r="W13" s="17">
        <f>100*'Fig. 3S1A_Raw'!W13/'Fig. 3S1A_Raw'!W$13</f>
        <v>100</v>
      </c>
      <c r="X13" s="17">
        <f>100*'Fig. 3S1A_Raw'!X13/'Fig. 3S1A_Raw'!X$13</f>
        <v>100</v>
      </c>
      <c r="Y13" s="17"/>
      <c r="AA13" s="5">
        <f>AVERAGE(C13:Y13)</f>
        <v>100</v>
      </c>
      <c r="AB13" s="5">
        <f>STDEVA(C13:Y13)/SQRT(COUNT(C13:Y13))</f>
        <v>6.6114879643810608E-16</v>
      </c>
      <c r="AC13" s="5">
        <f>COUNT(C13:Y13)</f>
        <v>22</v>
      </c>
    </row>
    <row r="14" spans="1:29" ht="13.5" customHeight="1" thickTop="1" x14ac:dyDescent="0.2"/>
    <row r="15" spans="1:29" s="2" customFormat="1" ht="13.5" customHeight="1" thickBot="1" x14ac:dyDescent="0.25">
      <c r="A15" s="1" t="str">
        <f>'Fig. 3S1A_Raw'!A15</f>
        <v>GB1/2+GB2</v>
      </c>
    </row>
    <row r="16" spans="1:29" s="2" customFormat="1" ht="13.5" customHeight="1" thickTop="1" thickBot="1" x14ac:dyDescent="0.25">
      <c r="A16" s="3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>
        <f>'Fig. 3S1A_Raw'!O16</f>
        <v>20171223</v>
      </c>
      <c r="P16" s="7">
        <f>'Fig. 3S1A_Raw'!P16</f>
        <v>20171225</v>
      </c>
      <c r="Q16" s="7">
        <f>'Fig. 3S1A_Raw'!Q16</f>
        <v>20171227</v>
      </c>
      <c r="R16" s="7"/>
      <c r="S16" s="7"/>
      <c r="T16" s="7"/>
      <c r="U16" s="7"/>
      <c r="V16" s="7"/>
      <c r="W16" s="7"/>
      <c r="X16" s="7"/>
      <c r="Y16" s="7"/>
      <c r="AA16" s="9" t="s">
        <v>45</v>
      </c>
      <c r="AB16" s="9" t="s">
        <v>1</v>
      </c>
      <c r="AC16" s="9" t="s">
        <v>46</v>
      </c>
    </row>
    <row r="17" spans="1:29" s="2" customFormat="1" ht="13.5" customHeight="1" thickTop="1" thickBot="1" x14ac:dyDescent="0.25">
      <c r="A17" s="45" t="str">
        <f>'Fig. 3S1A_Raw'!A17</f>
        <v>HA</v>
      </c>
      <c r="B17" s="11" t="str">
        <f>'Fig. 3S1A_Raw'!B17</f>
        <v>Surface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>
        <f>100*'Fig. 3S1A_Raw'!O17/'Fig. 3S1A_Raw'!O$10</f>
        <v>44.416131404488276</v>
      </c>
      <c r="P17" s="13">
        <f>100*'Fig. 3S1A_Raw'!P17/'Fig. 3S1A_Raw'!P$10</f>
        <v>52.475951182313416</v>
      </c>
      <c r="Q17" s="13">
        <f>100*'Fig. 3S1A_Raw'!Q17/'Fig. 3S1A_Raw'!Q$10</f>
        <v>47.28800819000196</v>
      </c>
      <c r="R17" s="13"/>
      <c r="S17" s="13"/>
      <c r="T17" s="13"/>
      <c r="U17" s="13"/>
      <c r="V17" s="13"/>
      <c r="W17" s="13"/>
      <c r="X17" s="13"/>
      <c r="Y17" s="13"/>
      <c r="AA17" s="5">
        <f>AVERAGE(C17:Y17)</f>
        <v>48.060030258934546</v>
      </c>
      <c r="AB17" s="5">
        <f>STDEVA(C17:Y17)/SQRT(COUNT(C17:Y17))</f>
        <v>2.3584731832935577</v>
      </c>
      <c r="AC17" s="5">
        <f>COUNT(C17:Y17)</f>
        <v>3</v>
      </c>
    </row>
    <row r="18" spans="1:29" s="2" customFormat="1" ht="13.5" customHeight="1" thickTop="1" thickBot="1" x14ac:dyDescent="0.25">
      <c r="A18" s="46"/>
      <c r="B18" s="47" t="str">
        <f>'Fig. 3S1A_Raw'!B18</f>
        <v>Total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f>100*'Fig. 3S1A_Raw'!O18/'Fig. 3S1A_Raw'!O$11</f>
        <v>46.953438357975884</v>
      </c>
      <c r="P18" s="17">
        <f>100*'Fig. 3S1A_Raw'!P18/'Fig. 3S1A_Raw'!P$11</f>
        <v>61.113029232435451</v>
      </c>
      <c r="Q18" s="17">
        <f>100*'Fig. 3S1A_Raw'!Q18/'Fig. 3S1A_Raw'!Q$11</f>
        <v>52.71753715768881</v>
      </c>
      <c r="R18" s="17"/>
      <c r="S18" s="17"/>
      <c r="T18" s="17"/>
      <c r="U18" s="17"/>
      <c r="V18" s="17"/>
      <c r="W18" s="17"/>
      <c r="X18" s="17"/>
      <c r="Y18" s="17"/>
      <c r="AA18" s="5">
        <f>AVERAGE(C18:Y18)</f>
        <v>53.594668249366713</v>
      </c>
      <c r="AB18" s="5">
        <f>STDEVA(C18:Y18)/SQRT(COUNT(C18:Y18))</f>
        <v>4.110982147330529</v>
      </c>
      <c r="AC18" s="5">
        <f>COUNT(C18:Y18)</f>
        <v>3</v>
      </c>
    </row>
    <row r="19" spans="1:29" s="2" customFormat="1" ht="13.5" customHeight="1" thickTop="1" thickBot="1" x14ac:dyDescent="0.25">
      <c r="A19" s="48" t="str">
        <f>'Fig. 3S1A_Raw'!A19</f>
        <v>Flag</v>
      </c>
      <c r="B19" s="47" t="str">
        <f>'Fig. 3S1A_Raw'!B19</f>
        <v>Surface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>
        <f>100*'Fig. 3S1A_Raw'!O19/'Fig. 3S1A_Raw'!O$12</f>
        <v>131.77464408100641</v>
      </c>
      <c r="P19" s="17">
        <f>100*'Fig. 3S1A_Raw'!P19/'Fig. 3S1A_Raw'!P$12</f>
        <v>120.49713043082451</v>
      </c>
      <c r="Q19" s="17">
        <f>100*'Fig. 3S1A_Raw'!Q19/'Fig. 3S1A_Raw'!Q$12</f>
        <v>124.80006532417944</v>
      </c>
      <c r="R19" s="17"/>
      <c r="S19" s="17"/>
      <c r="T19" s="17"/>
      <c r="U19" s="17"/>
      <c r="V19" s="17"/>
      <c r="W19" s="17"/>
      <c r="X19" s="17"/>
      <c r="Y19" s="17"/>
      <c r="AA19" s="5">
        <f>AVERAGE(C19:Y19)</f>
        <v>125.69061327867013</v>
      </c>
      <c r="AB19" s="5">
        <f>STDEVA(C19:Y19)/SQRT(COUNT(C19:Y19))</f>
        <v>3.2858476976748552</v>
      </c>
      <c r="AC19" s="5">
        <f>COUNT(C19:Y19)</f>
        <v>3</v>
      </c>
    </row>
    <row r="20" spans="1:29" s="2" customFormat="1" ht="13.5" customHeight="1" thickTop="1" thickBot="1" x14ac:dyDescent="0.25">
      <c r="A20" s="49"/>
      <c r="B20" s="47" t="str">
        <f>'Fig. 3S1A_Raw'!B20</f>
        <v>Total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f>100*'Fig. 3S1A_Raw'!O20/'Fig. 3S1A_Raw'!O$13</f>
        <v>130.67374374013934</v>
      </c>
      <c r="P20" s="17">
        <f>100*'Fig. 3S1A_Raw'!P20/'Fig. 3S1A_Raw'!P$13</f>
        <v>131.35538407051806</v>
      </c>
      <c r="Q20" s="17">
        <f>100*'Fig. 3S1A_Raw'!Q20/'Fig. 3S1A_Raw'!Q$13</f>
        <v>123.56039895918197</v>
      </c>
      <c r="R20" s="17"/>
      <c r="S20" s="17"/>
      <c r="T20" s="17"/>
      <c r="U20" s="17"/>
      <c r="V20" s="17"/>
      <c r="W20" s="17"/>
      <c r="X20" s="17"/>
      <c r="Y20" s="17"/>
      <c r="AA20" s="5">
        <f>AVERAGE(C20:Y20)</f>
        <v>128.52984225661314</v>
      </c>
      <c r="AB20" s="5">
        <f>STDEVA(C20:Y20)/SQRT(COUNT(C20:Y20))</f>
        <v>2.4925009795910666</v>
      </c>
      <c r="AC20" s="5">
        <f>COUNT(C20:Y20)</f>
        <v>3</v>
      </c>
    </row>
    <row r="21" spans="1:29" ht="13.5" customHeight="1" thickTop="1" x14ac:dyDescent="0.2"/>
    <row r="22" spans="1:29" s="2" customFormat="1" ht="13.5" customHeight="1" thickBot="1" x14ac:dyDescent="0.25">
      <c r="A22" s="1" t="str">
        <f>'Fig. 3S1A_Raw'!A22</f>
        <v>GB1-TM7+GB2</v>
      </c>
    </row>
    <row r="23" spans="1:29" s="2" customFormat="1" ht="13.5" customHeight="1" thickTop="1" thickBot="1" x14ac:dyDescent="0.25">
      <c r="A23" s="3"/>
      <c r="B23" s="4"/>
      <c r="C23" s="7">
        <f>'Fig. 3S1A_Raw'!C23</f>
        <v>20170115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f>'Fig. 3S1A_Raw'!O23</f>
        <v>20171223</v>
      </c>
      <c r="P23" s="7">
        <f>'Fig. 3S1A_Raw'!P23</f>
        <v>20171225</v>
      </c>
      <c r="Q23" s="7"/>
      <c r="R23" s="7"/>
      <c r="S23" s="7"/>
      <c r="T23" s="7"/>
      <c r="U23" s="7"/>
      <c r="V23" s="7"/>
      <c r="W23" s="7"/>
      <c r="X23" s="7"/>
      <c r="Y23" s="7"/>
      <c r="AA23" s="9" t="s">
        <v>0</v>
      </c>
      <c r="AB23" s="9" t="s">
        <v>1</v>
      </c>
      <c r="AC23" s="9" t="s">
        <v>2</v>
      </c>
    </row>
    <row r="24" spans="1:29" s="2" customFormat="1" ht="13.5" customHeight="1" thickTop="1" thickBot="1" x14ac:dyDescent="0.25">
      <c r="A24" s="45" t="str">
        <f>'Fig. 3S1A_Raw'!A24</f>
        <v>HA</v>
      </c>
      <c r="B24" s="11" t="str">
        <f>'Fig. 3S1A_Raw'!B24</f>
        <v>Surface</v>
      </c>
      <c r="C24" s="13">
        <f>100*'Fig. 3S1A_Raw'!C24/'Fig. 3S1A_Raw'!C$10</f>
        <v>45.510159908352293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>
        <f>100*'Fig. 3S1A_Raw'!O24/'Fig. 3S1A_Raw'!O$10</f>
        <v>41.452553573368057</v>
      </c>
      <c r="P24" s="13">
        <f>100*'Fig. 3S1A_Raw'!P24/'Fig. 3S1A_Raw'!P$10</f>
        <v>47.51703920243029</v>
      </c>
      <c r="Q24" s="13"/>
      <c r="R24" s="13"/>
      <c r="S24" s="13"/>
      <c r="T24" s="13"/>
      <c r="U24" s="13"/>
      <c r="V24" s="13"/>
      <c r="W24" s="13"/>
      <c r="X24" s="13"/>
      <c r="Y24" s="13"/>
      <c r="AA24" s="5">
        <f>AVERAGE(C24:Y24)</f>
        <v>44.826584228050216</v>
      </c>
      <c r="AB24" s="5">
        <f>STDEVA(C24:Y24)/SQRT(COUNT(C24:Y24))</f>
        <v>1.7837183325197326</v>
      </c>
      <c r="AC24" s="5">
        <f>COUNT(C24:Y24)</f>
        <v>3</v>
      </c>
    </row>
    <row r="25" spans="1:29" s="2" customFormat="1" ht="13.5" customHeight="1" thickTop="1" thickBot="1" x14ac:dyDescent="0.25">
      <c r="A25" s="46"/>
      <c r="B25" s="47" t="str">
        <f>'Fig. 3S1A_Raw'!B25</f>
        <v>Total</v>
      </c>
      <c r="C25" s="17">
        <f>100*'Fig. 3S1A_Raw'!C25/'Fig. 3S1A_Raw'!C$11</f>
        <v>56.688494361587175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>
        <f>100*'Fig. 3S1A_Raw'!O25/'Fig. 3S1A_Raw'!O$11</f>
        <v>60.667982178381259</v>
      </c>
      <c r="P25" s="17">
        <f>100*'Fig. 3S1A_Raw'!P25/'Fig. 3S1A_Raw'!P$11</f>
        <v>62.018229154852591</v>
      </c>
      <c r="Q25" s="17"/>
      <c r="R25" s="17"/>
      <c r="S25" s="17"/>
      <c r="T25" s="17"/>
      <c r="U25" s="17"/>
      <c r="V25" s="17"/>
      <c r="W25" s="17"/>
      <c r="X25" s="17"/>
      <c r="Y25" s="17"/>
      <c r="AA25" s="5">
        <f>AVERAGE(C25:Y25)</f>
        <v>59.791568564940349</v>
      </c>
      <c r="AB25" s="5">
        <f>STDEVA(C25:Y25)/SQRT(COUNT(C25:Y25))</f>
        <v>1.5997493405743717</v>
      </c>
      <c r="AC25" s="5">
        <f>COUNT(C25:Y25)</f>
        <v>3</v>
      </c>
    </row>
    <row r="26" spans="1:29" s="2" customFormat="1" ht="13.5" customHeight="1" thickTop="1" thickBot="1" x14ac:dyDescent="0.25">
      <c r="A26" s="48" t="str">
        <f>'Fig. 3S1A_Raw'!A26</f>
        <v>Flag</v>
      </c>
      <c r="B26" s="47" t="str">
        <f>'Fig. 3S1A_Raw'!B26</f>
        <v>Surface</v>
      </c>
      <c r="C26" s="17">
        <f>100*'Fig. 3S1A_Raw'!C26/'Fig. 3S1A_Raw'!C$12</f>
        <v>46.3307739917365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>
        <f>100*'Fig. 3S1A_Raw'!O26/'Fig. 3S1A_Raw'!O$12</f>
        <v>44.683840795383695</v>
      </c>
      <c r="P26" s="17">
        <f>100*'Fig. 3S1A_Raw'!P26/'Fig. 3S1A_Raw'!P$12</f>
        <v>55.202671611389064</v>
      </c>
      <c r="Q26" s="17"/>
      <c r="R26" s="17"/>
      <c r="S26" s="17"/>
      <c r="T26" s="17"/>
      <c r="U26" s="17"/>
      <c r="V26" s="17"/>
      <c r="W26" s="17"/>
      <c r="X26" s="17"/>
      <c r="Y26" s="17"/>
      <c r="AA26" s="5">
        <f>AVERAGE(C26:Y26)</f>
        <v>48.739095466169751</v>
      </c>
      <c r="AB26" s="5">
        <f>STDEVA(C26:Y26)/SQRT(COUNT(C26:Y26))</f>
        <v>3.2665710705620312</v>
      </c>
      <c r="AC26" s="5">
        <f>COUNT(C26:Y26)</f>
        <v>3</v>
      </c>
    </row>
    <row r="27" spans="1:29" s="2" customFormat="1" ht="13.5" customHeight="1" thickTop="1" thickBot="1" x14ac:dyDescent="0.25">
      <c r="A27" s="49"/>
      <c r="B27" s="47" t="str">
        <f>'Fig. 3S1A_Raw'!B27</f>
        <v>Total</v>
      </c>
      <c r="C27" s="17">
        <f>100*'Fig. 3S1A_Raw'!C27/'Fig. 3S1A_Raw'!C$13</f>
        <v>45.038115125289323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>
        <f>100*'Fig. 3S1A_Raw'!O27/'Fig. 3S1A_Raw'!O$13</f>
        <v>52.575578349614737</v>
      </c>
      <c r="P27" s="17">
        <f>100*'Fig. 3S1A_Raw'!P27/'Fig. 3S1A_Raw'!P$13</f>
        <v>63.730849068245369</v>
      </c>
      <c r="Q27" s="17"/>
      <c r="R27" s="17"/>
      <c r="S27" s="17"/>
      <c r="T27" s="17"/>
      <c r="U27" s="17"/>
      <c r="V27" s="17"/>
      <c r="W27" s="17"/>
      <c r="X27" s="17"/>
      <c r="Y27" s="17"/>
      <c r="AA27" s="5">
        <f>AVERAGE(C27:Y27)</f>
        <v>53.781514181049808</v>
      </c>
      <c r="AB27" s="5">
        <f>STDEVA(C27:Y27)/SQRT(COUNT(C27:Y27))</f>
        <v>5.429711057005072</v>
      </c>
      <c r="AC27" s="5">
        <f>COUNT(C27:Y27)</f>
        <v>3</v>
      </c>
    </row>
    <row r="28" spans="1:29" ht="13.5" customHeight="1" thickTop="1" x14ac:dyDescent="0.2"/>
    <row r="29" spans="1:29" s="2" customFormat="1" ht="13.5" customHeight="1" thickBot="1" x14ac:dyDescent="0.25">
      <c r="A29" s="1" t="str">
        <f>'Fig. 3S1A_Raw'!A29</f>
        <v>GB2/1+GB2</v>
      </c>
    </row>
    <row r="30" spans="1:29" s="2" customFormat="1" ht="13.5" customHeight="1" thickTop="1" thickBot="1" x14ac:dyDescent="0.25">
      <c r="A30" s="3"/>
      <c r="B30" s="4"/>
      <c r="C30" s="7"/>
      <c r="D30" s="7">
        <f>'Fig. 3S1A_Raw'!D30</f>
        <v>20170224</v>
      </c>
      <c r="E30" s="7">
        <f>'Fig. 3S1A_Raw'!E30</f>
        <v>20170225</v>
      </c>
      <c r="F30" s="7"/>
      <c r="G30" s="7"/>
      <c r="H30" s="7"/>
      <c r="I30" s="7"/>
      <c r="J30" s="7"/>
      <c r="K30" s="7"/>
      <c r="L30" s="7"/>
      <c r="M30" s="7">
        <f>'Fig. 3S1A_Raw'!M30</f>
        <v>20170915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A30" s="9" t="s">
        <v>47</v>
      </c>
      <c r="AB30" s="9" t="s">
        <v>44</v>
      </c>
      <c r="AC30" s="9" t="s">
        <v>48</v>
      </c>
    </row>
    <row r="31" spans="1:29" s="2" customFormat="1" ht="13.5" customHeight="1" thickTop="1" thickBot="1" x14ac:dyDescent="0.25">
      <c r="A31" s="45" t="str">
        <f>'Fig. 3S1A_Raw'!A31</f>
        <v>HA</v>
      </c>
      <c r="B31" s="11" t="str">
        <f>'Fig. 3S1A_Raw'!B31</f>
        <v>Surface</v>
      </c>
      <c r="C31" s="13"/>
      <c r="D31" s="13">
        <f>100*'Fig. 3S1A_Raw'!D31/'Fig. 3S1A_Raw'!D$10</f>
        <v>28.239438912507431</v>
      </c>
      <c r="E31" s="13">
        <f>100*'Fig. 3S1A_Raw'!E31/'Fig. 3S1A_Raw'!E$10</f>
        <v>28.693632767071438</v>
      </c>
      <c r="F31" s="13"/>
      <c r="G31" s="13"/>
      <c r="H31" s="13"/>
      <c r="I31" s="13"/>
      <c r="J31" s="13"/>
      <c r="K31" s="13"/>
      <c r="L31" s="13"/>
      <c r="M31" s="13">
        <f>100*'Fig. 3S1A_Raw'!M31/'Fig. 3S1A_Raw'!M$10</f>
        <v>39.430164956413371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AA31" s="5">
        <f>AVERAGE(C31:Y31)</f>
        <v>32.121078878664086</v>
      </c>
      <c r="AB31" s="5">
        <f>STDEVA(C31:Y31)/SQRT(COUNT(C31:Y31))</f>
        <v>3.6568942872033698</v>
      </c>
      <c r="AC31" s="5">
        <f>COUNT(C31:Y31)</f>
        <v>3</v>
      </c>
    </row>
    <row r="32" spans="1:29" s="2" customFormat="1" ht="13.5" customHeight="1" thickTop="1" thickBot="1" x14ac:dyDescent="0.25">
      <c r="A32" s="46"/>
      <c r="B32" s="47" t="str">
        <f>'Fig. 3S1A_Raw'!B32</f>
        <v>Total</v>
      </c>
      <c r="C32" s="17"/>
      <c r="D32" s="17">
        <f>100*'Fig. 3S1A_Raw'!D32/'Fig. 3S1A_Raw'!D$11</f>
        <v>42.66234799429612</v>
      </c>
      <c r="E32" s="17">
        <f>100*'Fig. 3S1A_Raw'!E32/'Fig. 3S1A_Raw'!E$11</f>
        <v>48.588448913854826</v>
      </c>
      <c r="F32" s="17"/>
      <c r="G32" s="17"/>
      <c r="H32" s="17"/>
      <c r="I32" s="17"/>
      <c r="J32" s="17"/>
      <c r="K32" s="17"/>
      <c r="L32" s="17"/>
      <c r="M32" s="17">
        <f>100*'Fig. 3S1A_Raw'!M32/'Fig. 3S1A_Raw'!M$11</f>
        <v>42.777796998327709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AA32" s="5">
        <f>AVERAGE(C32:Y32)</f>
        <v>44.676197968826216</v>
      </c>
      <c r="AB32" s="5">
        <f>STDEVA(C32:Y32)/SQRT(COUNT(C32:Y32))</f>
        <v>1.9564093565160725</v>
      </c>
      <c r="AC32" s="5">
        <f>COUNT(C32:Y32)</f>
        <v>3</v>
      </c>
    </row>
    <row r="33" spans="1:29" s="2" customFormat="1" ht="13.5" customHeight="1" thickTop="1" thickBot="1" x14ac:dyDescent="0.25">
      <c r="A33" s="48" t="str">
        <f>'Fig. 3S1A_Raw'!A33</f>
        <v>Flag</v>
      </c>
      <c r="B33" s="47" t="str">
        <f>'Fig. 3S1A_Raw'!B33</f>
        <v>Surface</v>
      </c>
      <c r="C33" s="17"/>
      <c r="D33" s="17">
        <f>100*'Fig. 3S1A_Raw'!D33/'Fig. 3S1A_Raw'!D$12</f>
        <v>138.72597912723268</v>
      </c>
      <c r="E33" s="17">
        <f>100*'Fig. 3S1A_Raw'!E33/'Fig. 3S1A_Raw'!E$12</f>
        <v>131.01161139932941</v>
      </c>
      <c r="F33" s="17"/>
      <c r="G33" s="17"/>
      <c r="H33" s="17"/>
      <c r="I33" s="17"/>
      <c r="J33" s="17"/>
      <c r="K33" s="17"/>
      <c r="L33" s="17"/>
      <c r="M33" s="17">
        <f>100*'Fig. 3S1A_Raw'!M33/'Fig. 3S1A_Raw'!M$12</f>
        <v>68.94971140092413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AA33" s="5">
        <f>AVERAGE(C33:Y33)</f>
        <v>112.89576730916207</v>
      </c>
      <c r="AB33" s="5">
        <f>STDEVA(C33:Y33)/SQRT(COUNT(C33:Y33))</f>
        <v>22.085589115814962</v>
      </c>
      <c r="AC33" s="5">
        <f>COUNT(C33:Y33)</f>
        <v>3</v>
      </c>
    </row>
    <row r="34" spans="1:29" s="2" customFormat="1" ht="13.5" customHeight="1" thickTop="1" thickBot="1" x14ac:dyDescent="0.25">
      <c r="A34" s="49"/>
      <c r="B34" s="47" t="str">
        <f>'Fig. 3S1A_Raw'!B34</f>
        <v>Total</v>
      </c>
      <c r="C34" s="17"/>
      <c r="D34" s="17">
        <f>100*'Fig. 3S1A_Raw'!D34/'Fig. 3S1A_Raw'!D$13</f>
        <v>135.58521248955518</v>
      </c>
      <c r="E34" s="17">
        <f>100*'Fig. 3S1A_Raw'!E34/'Fig. 3S1A_Raw'!E$13</f>
        <v>129.76532327800371</v>
      </c>
      <c r="F34" s="17"/>
      <c r="G34" s="17"/>
      <c r="H34" s="17"/>
      <c r="I34" s="17"/>
      <c r="J34" s="17"/>
      <c r="K34" s="17"/>
      <c r="L34" s="17"/>
      <c r="M34" s="17">
        <f>100*'Fig. 3S1A_Raw'!M34/'Fig. 3S1A_Raw'!M$13</f>
        <v>82.606824444984369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AA34" s="5">
        <f>AVERAGE(C34:Y34)</f>
        <v>115.9857867375144</v>
      </c>
      <c r="AB34" s="5">
        <f>STDEVA(C34:Y34)/SQRT(COUNT(C34:Y34))</f>
        <v>16.773830017851132</v>
      </c>
      <c r="AC34" s="5">
        <f>COUNT(C34:Y34)</f>
        <v>3</v>
      </c>
    </row>
    <row r="35" spans="1:29" ht="13.5" customHeight="1" thickTop="1" x14ac:dyDescent="0.2"/>
    <row r="36" spans="1:29" s="2" customFormat="1" ht="13.5" customHeight="1" thickBot="1" x14ac:dyDescent="0.25">
      <c r="A36" s="1" t="str">
        <f>'Fig. 3S1A_Raw'!A36</f>
        <v>ΔVGB1+GB2</v>
      </c>
    </row>
    <row r="37" spans="1:29" s="2" customFormat="1" ht="13.5" customHeight="1" thickTop="1" thickBot="1" x14ac:dyDescent="0.25">
      <c r="A37" s="3"/>
      <c r="B37" s="4"/>
      <c r="C37" s="7"/>
      <c r="D37" s="7"/>
      <c r="E37" s="7"/>
      <c r="F37" s="7"/>
      <c r="G37" s="7"/>
      <c r="H37" s="7"/>
      <c r="I37" s="7">
        <f>'Fig. 3S1A_Raw'!I37</f>
        <v>20170505</v>
      </c>
      <c r="J37" s="7">
        <f>'Fig. 3S1A_Raw'!J37</f>
        <v>20170603</v>
      </c>
      <c r="K37" s="7"/>
      <c r="L37" s="7">
        <f>'Fig. 3S1A_Raw'!L37</f>
        <v>20170726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AA37" s="9" t="s">
        <v>0</v>
      </c>
      <c r="AB37" s="9" t="s">
        <v>1</v>
      </c>
      <c r="AC37" s="9" t="s">
        <v>2</v>
      </c>
    </row>
    <row r="38" spans="1:29" s="2" customFormat="1" ht="13.5" customHeight="1" thickTop="1" thickBot="1" x14ac:dyDescent="0.25">
      <c r="A38" s="45" t="str">
        <f>'Fig. 3S1A_Raw'!A38</f>
        <v>HA</v>
      </c>
      <c r="B38" s="11" t="str">
        <f>'Fig. 3S1A_Raw'!B38</f>
        <v>Surface</v>
      </c>
      <c r="C38" s="13"/>
      <c r="D38" s="13"/>
      <c r="E38" s="13"/>
      <c r="F38" s="13"/>
      <c r="G38" s="13"/>
      <c r="H38" s="13"/>
      <c r="I38" s="13">
        <f>100*'Fig. 3S1A_Raw'!I38/'Fig. 3S1A_Raw'!I$10</f>
        <v>10.847240051347882</v>
      </c>
      <c r="J38" s="13">
        <f>100*'Fig. 3S1A_Raw'!J38/'Fig. 3S1A_Raw'!J$10</f>
        <v>20.742288383970287</v>
      </c>
      <c r="K38" s="13"/>
      <c r="L38" s="13">
        <f>100*'Fig. 3S1A_Raw'!L38/'Fig. 3S1A_Raw'!L$10</f>
        <v>4.2447639658144736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AA38" s="5">
        <f>AVERAGE(C38:Y38)</f>
        <v>11.944764133710882</v>
      </c>
      <c r="AB38" s="5">
        <f>STDEVA(C38:Y38)/SQRT(COUNT(C38:Y38))</f>
        <v>4.793937049907826</v>
      </c>
      <c r="AC38" s="5">
        <f>COUNT(C38:Y38)</f>
        <v>3</v>
      </c>
    </row>
    <row r="39" spans="1:29" s="2" customFormat="1" ht="13.5" customHeight="1" thickTop="1" thickBot="1" x14ac:dyDescent="0.25">
      <c r="A39" s="46"/>
      <c r="B39" s="47" t="str">
        <f>'Fig. 3S1A_Raw'!B39</f>
        <v>Total</v>
      </c>
      <c r="C39" s="17"/>
      <c r="D39" s="17"/>
      <c r="E39" s="17"/>
      <c r="F39" s="17"/>
      <c r="G39" s="17"/>
      <c r="H39" s="17"/>
      <c r="I39" s="17">
        <f>100*'Fig. 3S1A_Raw'!I39/'Fig. 3S1A_Raw'!I$11</f>
        <v>36.105738233397808</v>
      </c>
      <c r="J39" s="17">
        <f>100*'Fig. 3S1A_Raw'!J39/'Fig. 3S1A_Raw'!J$11</f>
        <v>59.441115647701359</v>
      </c>
      <c r="K39" s="17"/>
      <c r="L39" s="17">
        <f>100*'Fig. 3S1A_Raw'!L39/'Fig. 3S1A_Raw'!L$11</f>
        <v>17.386290780923357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AA39" s="5">
        <f>AVERAGE(C39:Y39)</f>
        <v>37.644381554007509</v>
      </c>
      <c r="AB39" s="5">
        <f>STDEVA(C39:Y39)/SQRT(COUNT(C39:Y39))</f>
        <v>12.164533709310913</v>
      </c>
      <c r="AC39" s="5">
        <f>COUNT(C39:Y39)</f>
        <v>3</v>
      </c>
    </row>
    <row r="40" spans="1:29" s="2" customFormat="1" ht="13.5" customHeight="1" thickTop="1" thickBot="1" x14ac:dyDescent="0.25">
      <c r="A40" s="48" t="str">
        <f>'Fig. 3S1A_Raw'!A40</f>
        <v>Flag</v>
      </c>
      <c r="B40" s="47" t="str">
        <f>'Fig. 3S1A_Raw'!B40</f>
        <v>Surface</v>
      </c>
      <c r="C40" s="17"/>
      <c r="D40" s="17"/>
      <c r="E40" s="17"/>
      <c r="F40" s="17"/>
      <c r="G40" s="17"/>
      <c r="H40" s="17"/>
      <c r="I40" s="17">
        <f>100*'Fig. 3S1A_Raw'!I40/'Fig. 3S1A_Raw'!I$12</f>
        <v>75.795372378886469</v>
      </c>
      <c r="J40" s="17">
        <f>100*'Fig. 3S1A_Raw'!J40/'Fig. 3S1A_Raw'!J$12</f>
        <v>81.594822858396412</v>
      </c>
      <c r="K40" s="17"/>
      <c r="L40" s="17">
        <f>100*'Fig. 3S1A_Raw'!L40/'Fig. 3S1A_Raw'!L$12</f>
        <v>157.84262738852502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AA40" s="5">
        <f>AVERAGE(C40:Y40)</f>
        <v>105.07760754193596</v>
      </c>
      <c r="AB40" s="5">
        <f>STDEVA(C40:Y40)/SQRT(COUNT(C40:Y40))</f>
        <v>26.435575121568501</v>
      </c>
      <c r="AC40" s="5">
        <f>COUNT(C40:Y40)</f>
        <v>3</v>
      </c>
    </row>
    <row r="41" spans="1:29" s="2" customFormat="1" ht="13.5" customHeight="1" thickTop="1" thickBot="1" x14ac:dyDescent="0.25">
      <c r="A41" s="49"/>
      <c r="B41" s="47" t="str">
        <f>'Fig. 3S1A_Raw'!B41</f>
        <v>Total</v>
      </c>
      <c r="C41" s="17"/>
      <c r="D41" s="17"/>
      <c r="E41" s="17"/>
      <c r="F41" s="17"/>
      <c r="G41" s="17"/>
      <c r="H41" s="17"/>
      <c r="I41" s="17">
        <f>100*'Fig. 3S1A_Raw'!I41/'Fig. 3S1A_Raw'!I$13</f>
        <v>106.80713128038897</v>
      </c>
      <c r="J41" s="17">
        <f>100*'Fig. 3S1A_Raw'!J41/'Fig. 3S1A_Raw'!J$13</f>
        <v>119.46475805196825</v>
      </c>
      <c r="K41" s="17"/>
      <c r="L41" s="17">
        <f>100*'Fig. 3S1A_Raw'!L41/'Fig. 3S1A_Raw'!L$13</f>
        <v>145.00522812476092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AA41" s="5">
        <f>AVERAGE(C41:Y41)</f>
        <v>123.75903915237272</v>
      </c>
      <c r="AB41" s="5">
        <f>STDEVA(C41:Y41)/SQRT(COUNT(C41:Y41))</f>
        <v>11.233940956760881</v>
      </c>
      <c r="AC41" s="5">
        <f>COUNT(C41:Y41)</f>
        <v>3</v>
      </c>
    </row>
    <row r="42" spans="1:29" ht="13.5" customHeight="1" thickTop="1" x14ac:dyDescent="0.2"/>
    <row r="43" spans="1:29" s="2" customFormat="1" ht="13.5" customHeight="1" thickBot="1" x14ac:dyDescent="0.25">
      <c r="A43" s="1" t="str">
        <f>'Fig. 3S1A_Raw'!A43</f>
        <v>GB1+ΔVGB2</v>
      </c>
    </row>
    <row r="44" spans="1:29" s="2" customFormat="1" ht="13.5" customHeight="1" thickTop="1" thickBot="1" x14ac:dyDescent="0.25">
      <c r="A44" s="3"/>
      <c r="B44" s="4"/>
      <c r="C44" s="7"/>
      <c r="D44" s="7"/>
      <c r="E44" s="7"/>
      <c r="F44" s="7"/>
      <c r="G44" s="7"/>
      <c r="H44" s="7"/>
      <c r="I44" s="7">
        <f>'Fig. 3S1A_Raw'!I44</f>
        <v>20170505</v>
      </c>
      <c r="J44" s="7">
        <f>'Fig. 3S1A_Raw'!J44</f>
        <v>20170603</v>
      </c>
      <c r="K44" s="7"/>
      <c r="L44" s="7"/>
      <c r="M44" s="7"/>
      <c r="N44" s="7">
        <f>'Fig. 3S1A_Raw'!N44</f>
        <v>20170922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9" t="s">
        <v>0</v>
      </c>
      <c r="AB44" s="9" t="s">
        <v>1</v>
      </c>
      <c r="AC44" s="9" t="s">
        <v>2</v>
      </c>
    </row>
    <row r="45" spans="1:29" s="2" customFormat="1" ht="13.5" customHeight="1" thickTop="1" thickBot="1" x14ac:dyDescent="0.25">
      <c r="A45" s="45" t="str">
        <f>'Fig. 3S1A_Raw'!A45</f>
        <v>HA</v>
      </c>
      <c r="B45" s="11" t="str">
        <f>'Fig. 3S1A_Raw'!B45</f>
        <v>Surface</v>
      </c>
      <c r="C45" s="13"/>
      <c r="D45" s="13"/>
      <c r="E45" s="13"/>
      <c r="F45" s="13"/>
      <c r="G45" s="13"/>
      <c r="H45" s="13"/>
      <c r="I45" s="13">
        <f>100*'Fig. 3S1A_Raw'!I45/'Fig. 3S1A_Raw'!I$10</f>
        <v>32.563115104835369</v>
      </c>
      <c r="J45" s="13">
        <f>100*'Fig. 3S1A_Raw'!J45/'Fig. 3S1A_Raw'!J$10</f>
        <v>50.921331360088189</v>
      </c>
      <c r="K45" s="13"/>
      <c r="L45" s="13"/>
      <c r="M45" s="13"/>
      <c r="N45" s="13">
        <f>100*'Fig. 3S1A_Raw'!N45/'Fig. 3S1A_Raw'!N$10</f>
        <v>33.437482198518651</v>
      </c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AA45" s="5">
        <f>AVERAGE(C45:Y45)</f>
        <v>38.973976221147403</v>
      </c>
      <c r="AB45" s="5">
        <f>STDEVA(C45:Y45)/SQRT(COUNT(C45:Y45))</f>
        <v>5.9790077372311394</v>
      </c>
      <c r="AC45" s="5">
        <f>COUNT(C45:Y45)</f>
        <v>3</v>
      </c>
    </row>
    <row r="46" spans="1:29" s="2" customFormat="1" ht="13.5" customHeight="1" thickTop="1" thickBot="1" x14ac:dyDescent="0.25">
      <c r="A46" s="46"/>
      <c r="B46" s="47" t="str">
        <f>'Fig. 3S1A_Raw'!B46</f>
        <v>Total</v>
      </c>
      <c r="C46" s="17"/>
      <c r="D46" s="17"/>
      <c r="E46" s="17"/>
      <c r="F46" s="17"/>
      <c r="G46" s="17"/>
      <c r="H46" s="17"/>
      <c r="I46" s="17">
        <f>100*'Fig. 3S1A_Raw'!I46/'Fig. 3S1A_Raw'!I$11</f>
        <v>37.653127014829145</v>
      </c>
      <c r="J46" s="17">
        <f>100*'Fig. 3S1A_Raw'!J46/'Fig. 3S1A_Raw'!J$11</f>
        <v>48.438411368577334</v>
      </c>
      <c r="K46" s="17"/>
      <c r="L46" s="17"/>
      <c r="M46" s="17"/>
      <c r="N46" s="17">
        <f>100*'Fig. 3S1A_Raw'!N46/'Fig. 3S1A_Raw'!N$11</f>
        <v>42.275307386697413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AA46" s="5">
        <f>AVERAGE(C46:Y46)</f>
        <v>42.788948590034636</v>
      </c>
      <c r="AB46" s="5">
        <f>STDEVA(C46:Y46)/SQRT(COUNT(C46:Y46))</f>
        <v>3.1240177182662947</v>
      </c>
      <c r="AC46" s="5">
        <f>COUNT(C46:Y46)</f>
        <v>3</v>
      </c>
    </row>
    <row r="47" spans="1:29" s="2" customFormat="1" ht="13.5" customHeight="1" thickTop="1" thickBot="1" x14ac:dyDescent="0.25">
      <c r="A47" s="48" t="str">
        <f>'Fig. 3S1A_Raw'!A47</f>
        <v>Flag</v>
      </c>
      <c r="B47" s="47" t="str">
        <f>'Fig. 3S1A_Raw'!B47</f>
        <v>Surface</v>
      </c>
      <c r="C47" s="17"/>
      <c r="D47" s="17"/>
      <c r="E47" s="17"/>
      <c r="F47" s="17"/>
      <c r="G47" s="17"/>
      <c r="H47" s="17"/>
      <c r="I47" s="17">
        <f>100*'Fig. 3S1A_Raw'!I47/'Fig. 3S1A_Raw'!I$12</f>
        <v>43.962400578452552</v>
      </c>
      <c r="J47" s="17">
        <f>100*'Fig. 3S1A_Raw'!J47/'Fig. 3S1A_Raw'!J$12</f>
        <v>51.903038280136066</v>
      </c>
      <c r="K47" s="17"/>
      <c r="L47" s="17"/>
      <c r="M47" s="17"/>
      <c r="N47" s="17">
        <f>100*'Fig. 3S1A_Raw'!N47/'Fig. 3S1A_Raw'!N$12</f>
        <v>47.268727534193708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AA47" s="5">
        <f>AVERAGE(C47:Y47)</f>
        <v>47.711388797594111</v>
      </c>
      <c r="AB47" s="5">
        <f>STDEVA(C47:Y47)/SQRT(COUNT(C47:Y47))</f>
        <v>2.3029252066980552</v>
      </c>
      <c r="AC47" s="5">
        <f>COUNT(C47:Y47)</f>
        <v>3</v>
      </c>
    </row>
    <row r="48" spans="1:29" s="2" customFormat="1" ht="13.5" customHeight="1" thickTop="1" thickBot="1" x14ac:dyDescent="0.25">
      <c r="A48" s="49"/>
      <c r="B48" s="47" t="str">
        <f>'Fig. 3S1A_Raw'!B48</f>
        <v>Total</v>
      </c>
      <c r="C48" s="17"/>
      <c r="D48" s="17"/>
      <c r="E48" s="17"/>
      <c r="F48" s="17"/>
      <c r="G48" s="17"/>
      <c r="H48" s="17"/>
      <c r="I48" s="17">
        <f>100*'Fig. 3S1A_Raw'!I48/'Fig. 3S1A_Raw'!I$13</f>
        <v>66.288492706645059</v>
      </c>
      <c r="J48" s="17">
        <f>100*'Fig. 3S1A_Raw'!J48/'Fig. 3S1A_Raw'!J$13</f>
        <v>63.544421969814934</v>
      </c>
      <c r="K48" s="17"/>
      <c r="L48" s="17"/>
      <c r="M48" s="17"/>
      <c r="N48" s="17">
        <f>100*'Fig. 3S1A_Raw'!N48/'Fig. 3S1A_Raw'!N$13</f>
        <v>49.712980365866073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AA48" s="5">
        <f>AVERAGE(C48:Y48)</f>
        <v>59.848631680775362</v>
      </c>
      <c r="AB48" s="5">
        <f>STDEVA(C48:Y48)/SQRT(COUNT(C48:Y48))</f>
        <v>5.129361615095581</v>
      </c>
      <c r="AC48" s="5">
        <f>COUNT(C48:Y48)</f>
        <v>3</v>
      </c>
    </row>
    <row r="49" spans="1:29" ht="13.5" customHeight="1" thickTop="1" x14ac:dyDescent="0.2"/>
    <row r="50" spans="1:29" s="2" customFormat="1" ht="13.5" customHeight="1" thickBot="1" x14ac:dyDescent="0.25">
      <c r="A50" s="1" t="str">
        <f>'Fig. 3S1A_Raw'!A50</f>
        <v>ΔVGB1+ΔVGB2</v>
      </c>
    </row>
    <row r="51" spans="1:29" s="2" customFormat="1" ht="13.5" customHeight="1" thickTop="1" thickBot="1" x14ac:dyDescent="0.25">
      <c r="A51" s="3"/>
      <c r="B51" s="4"/>
      <c r="C51" s="7"/>
      <c r="D51" s="7"/>
      <c r="E51" s="7"/>
      <c r="F51" s="7"/>
      <c r="G51" s="7"/>
      <c r="H51" s="7"/>
      <c r="I51" s="7">
        <f>'Fig. 3S1A_Raw'!I51</f>
        <v>20170505</v>
      </c>
      <c r="J51" s="7">
        <f>'Fig. 3S1A_Raw'!J51</f>
        <v>20170603</v>
      </c>
      <c r="K51" s="7"/>
      <c r="L51" s="7"/>
      <c r="M51" s="7"/>
      <c r="N51" s="7">
        <f>'Fig. 3S1A_Raw'!N51</f>
        <v>20170922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A51" s="9" t="s">
        <v>0</v>
      </c>
      <c r="AB51" s="9" t="s">
        <v>1</v>
      </c>
      <c r="AC51" s="9" t="s">
        <v>49</v>
      </c>
    </row>
    <row r="52" spans="1:29" s="2" customFormat="1" ht="13.5" customHeight="1" thickTop="1" thickBot="1" x14ac:dyDescent="0.25">
      <c r="A52" s="45" t="str">
        <f>'Fig. 3S1A_Raw'!A52</f>
        <v>HA</v>
      </c>
      <c r="B52" s="11" t="str">
        <f>'Fig. 3S1A_Raw'!B52</f>
        <v>Surface</v>
      </c>
      <c r="C52" s="13"/>
      <c r="D52" s="13"/>
      <c r="E52" s="13"/>
      <c r="F52" s="13"/>
      <c r="G52" s="13"/>
      <c r="H52" s="13"/>
      <c r="I52" s="13">
        <f>100*'Fig. 3S1A_Raw'!I52/'Fig. 3S1A_Raw'!I$10</f>
        <v>13.136499786050493</v>
      </c>
      <c r="J52" s="13">
        <f>100*'Fig. 3S1A_Raw'!J52/'Fig. 3S1A_Raw'!J$10</f>
        <v>12.753547488465221</v>
      </c>
      <c r="K52" s="13"/>
      <c r="L52" s="13"/>
      <c r="M52" s="13"/>
      <c r="N52" s="13">
        <f>100*'Fig. 3S1A_Raw'!N52/'Fig. 3S1A_Raw'!N$10</f>
        <v>16.169129703729222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AA52" s="5">
        <f>AVERAGE(C52:Y52)</f>
        <v>14.019725659414979</v>
      </c>
      <c r="AB52" s="5">
        <f>STDEVA(C52:Y52)/SQRT(COUNT(C52:Y52))</f>
        <v>1.080372840711679</v>
      </c>
      <c r="AC52" s="5">
        <f>COUNT(C52:Y52)</f>
        <v>3</v>
      </c>
    </row>
    <row r="53" spans="1:29" s="2" customFormat="1" ht="13.5" customHeight="1" thickTop="1" thickBot="1" x14ac:dyDescent="0.25">
      <c r="A53" s="46"/>
      <c r="B53" s="47" t="str">
        <f>'Fig. 3S1A_Raw'!B53</f>
        <v>Total</v>
      </c>
      <c r="C53" s="17"/>
      <c r="D53" s="17"/>
      <c r="E53" s="17"/>
      <c r="F53" s="17"/>
      <c r="G53" s="17"/>
      <c r="H53" s="17"/>
      <c r="I53" s="17">
        <f>100*'Fig. 3S1A_Raw'!I53/'Fig. 3S1A_Raw'!I$11</f>
        <v>51.472168493445196</v>
      </c>
      <c r="J53" s="17">
        <f>100*'Fig. 3S1A_Raw'!J53/'Fig. 3S1A_Raw'!J$11</f>
        <v>46.370433214910648</v>
      </c>
      <c r="K53" s="17"/>
      <c r="L53" s="17"/>
      <c r="M53" s="17"/>
      <c r="N53" s="17">
        <f>100*'Fig. 3S1A_Raw'!N53/'Fig. 3S1A_Raw'!N$11</f>
        <v>41.081637337558149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AA53" s="5">
        <f>AVERAGE(C53:Y53)</f>
        <v>46.308079681971329</v>
      </c>
      <c r="AB53" s="5">
        <f>STDEVA(C53:Y53)/SQRT(COUNT(C53:Y53))</f>
        <v>2.99965000167616</v>
      </c>
      <c r="AC53" s="5">
        <f>COUNT(C53:Y53)</f>
        <v>3</v>
      </c>
    </row>
    <row r="54" spans="1:29" s="2" customFormat="1" ht="13.5" customHeight="1" thickTop="1" thickBot="1" x14ac:dyDescent="0.25">
      <c r="A54" s="48" t="str">
        <f>'Fig. 3S1A_Raw'!A54</f>
        <v>Flag</v>
      </c>
      <c r="B54" s="47" t="str">
        <f>'Fig. 3S1A_Raw'!B54</f>
        <v>Surface</v>
      </c>
      <c r="C54" s="17"/>
      <c r="D54" s="17"/>
      <c r="E54" s="17"/>
      <c r="F54" s="17"/>
      <c r="G54" s="17"/>
      <c r="H54" s="17"/>
      <c r="I54" s="17">
        <f>100*'Fig. 3S1A_Raw'!I54/'Fig. 3S1A_Raw'!I$12</f>
        <v>27.133044107013827</v>
      </c>
      <c r="J54" s="17">
        <f>100*'Fig. 3S1A_Raw'!J54/'Fig. 3S1A_Raw'!J$12</f>
        <v>20.862125699243173</v>
      </c>
      <c r="K54" s="17"/>
      <c r="L54" s="17"/>
      <c r="M54" s="17"/>
      <c r="N54" s="17">
        <f>100*'Fig. 3S1A_Raw'!N54/'Fig. 3S1A_Raw'!N$12</f>
        <v>13.968513378877887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AA54" s="5">
        <f>AVERAGE(C54:Y54)</f>
        <v>20.654561061711629</v>
      </c>
      <c r="AB54" s="5">
        <f>STDEVA(C54:Y54)/SQRT(COUNT(C54:Y54))</f>
        <v>3.8016895205541679</v>
      </c>
      <c r="AC54" s="5">
        <f>COUNT(C54:Y54)</f>
        <v>3</v>
      </c>
    </row>
    <row r="55" spans="1:29" s="2" customFormat="1" ht="13.5" customHeight="1" thickTop="1" thickBot="1" x14ac:dyDescent="0.25">
      <c r="A55" s="49"/>
      <c r="B55" s="47" t="str">
        <f>'Fig. 3S1A_Raw'!B55</f>
        <v>Total</v>
      </c>
      <c r="C55" s="17"/>
      <c r="D55" s="17"/>
      <c r="E55" s="17"/>
      <c r="F55" s="17"/>
      <c r="G55" s="17"/>
      <c r="H55" s="17"/>
      <c r="I55" s="17">
        <f>100*'Fig. 3S1A_Raw'!I55/'Fig. 3S1A_Raw'!I$13</f>
        <v>39.924365207995542</v>
      </c>
      <c r="J55" s="17">
        <f>100*'Fig. 3S1A_Raw'!J55/'Fig. 3S1A_Raw'!J$13</f>
        <v>41.107826357553996</v>
      </c>
      <c r="K55" s="17"/>
      <c r="L55" s="17"/>
      <c r="M55" s="17"/>
      <c r="N55" s="17">
        <f>100*'Fig. 3S1A_Raw'!N55/'Fig. 3S1A_Raw'!N$13</f>
        <v>35.505565929179376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AA55" s="5">
        <f>AVERAGE(C55:Y55)</f>
        <v>38.845919164909638</v>
      </c>
      <c r="AB55" s="5">
        <f>STDEVA(C55:Y55)/SQRT(COUNT(C55:Y55))</f>
        <v>1.7047595018769051</v>
      </c>
      <c r="AC55" s="5">
        <f>COUNT(C55:Y55)</f>
        <v>3</v>
      </c>
    </row>
    <row r="56" spans="1:29" ht="13.5" customHeight="1" thickTop="1" x14ac:dyDescent="0.2"/>
    <row r="57" spans="1:29" s="2" customFormat="1" ht="13.5" customHeight="1" thickBot="1" x14ac:dyDescent="0.25">
      <c r="A57" s="1" t="str">
        <f>'Fig. 3S1A_Raw'!A57</f>
        <v>GB1a</v>
      </c>
    </row>
    <row r="58" spans="1:29" s="2" customFormat="1" ht="13.5" customHeight="1" thickTop="1" thickBot="1" x14ac:dyDescent="0.25">
      <c r="A58" s="3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>
        <f>'Fig. 3S1A_Raw'!U58</f>
        <v>20211111</v>
      </c>
      <c r="V58" s="7">
        <f>'Fig. 3S1A_Raw'!V58</f>
        <v>20211112</v>
      </c>
      <c r="W58" s="7">
        <f>'Fig. 3S1A_Raw'!W58</f>
        <v>20211113</v>
      </c>
      <c r="X58" s="7">
        <f>'Fig. 3S1A_Raw'!X58</f>
        <v>20211114</v>
      </c>
      <c r="Y58" s="7"/>
      <c r="AA58" s="9" t="s">
        <v>0</v>
      </c>
      <c r="AB58" s="9" t="s">
        <v>1</v>
      </c>
      <c r="AC58" s="9" t="s">
        <v>2</v>
      </c>
    </row>
    <row r="59" spans="1:29" s="2" customFormat="1" ht="13.5" customHeight="1" thickTop="1" thickBot="1" x14ac:dyDescent="0.25">
      <c r="A59" s="45" t="str">
        <f>'Fig. 3S1A_Raw'!A59</f>
        <v>HA</v>
      </c>
      <c r="B59" s="11" t="str">
        <f>'Fig. 3S1A_Raw'!B59</f>
        <v>Surface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>
        <f>100*'Fig. 3S1A_Raw'!U59/'Fig. 3S1A_Raw'!U$10</f>
        <v>5.1545927118703405</v>
      </c>
      <c r="V59" s="13">
        <f>100*'Fig. 3S1A_Raw'!V59/'Fig. 3S1A_Raw'!V$10</f>
        <v>6.2187189801995713</v>
      </c>
      <c r="W59" s="13">
        <f>100*'Fig. 3S1A_Raw'!W59/'Fig. 3S1A_Raw'!W$10</f>
        <v>5.7288542291541695</v>
      </c>
      <c r="X59" s="13">
        <f>100*'Fig. 3S1A_Raw'!X59/'Fig. 3S1A_Raw'!X$10</f>
        <v>7.2924438778097311</v>
      </c>
      <c r="Y59" s="13"/>
      <c r="AA59" s="5">
        <f>AVERAGE(C59:Y59)</f>
        <v>6.0986524497584531</v>
      </c>
      <c r="AB59" s="5">
        <f>STDEVA(C59:Y59)/SQRT(COUNT(C59:Y59))</f>
        <v>0.45346384071980911</v>
      </c>
      <c r="AC59" s="5">
        <f>COUNT(C59:Y59)</f>
        <v>4</v>
      </c>
    </row>
    <row r="60" spans="1:29" s="2" customFormat="1" ht="13.5" customHeight="1" thickTop="1" thickBot="1" x14ac:dyDescent="0.25">
      <c r="A60" s="46"/>
      <c r="B60" s="47" t="str">
        <f>'Fig. 3S1A_Raw'!B60</f>
        <v>Total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>
        <f>100*'Fig. 3S1A_Raw'!U60/'Fig. 3S1A_Raw'!U$11</f>
        <v>101.49440114172796</v>
      </c>
      <c r="V60" s="17">
        <f>100*'Fig. 3S1A_Raw'!V60/'Fig. 3S1A_Raw'!V$11</f>
        <v>98.433498164107519</v>
      </c>
      <c r="W60" s="17">
        <f>100*'Fig. 3S1A_Raw'!W60/'Fig. 3S1A_Raw'!W$11</f>
        <v>100.82089552238806</v>
      </c>
      <c r="X60" s="17">
        <f>100*'Fig. 3S1A_Raw'!X60/'Fig. 3S1A_Raw'!X$11</f>
        <v>100.67009703944584</v>
      </c>
      <c r="Y60" s="17"/>
      <c r="AA60" s="5">
        <f>AVERAGE(C60:Y60)</f>
        <v>100.35472296691734</v>
      </c>
      <c r="AB60" s="5">
        <f>STDEVA(C60:Y60)/SQRT(COUNT(C60:Y60))</f>
        <v>0.66500305401357718</v>
      </c>
      <c r="AC60" s="5">
        <f>COUNT(C60:Y60)</f>
        <v>4</v>
      </c>
    </row>
    <row r="61" spans="1:29" s="2" customFormat="1" ht="13.5" customHeight="1" thickTop="1" thickBot="1" x14ac:dyDescent="0.25">
      <c r="A61" s="48" t="str">
        <f>'Fig. 3S1A_Raw'!A61</f>
        <v>Flag</v>
      </c>
      <c r="B61" s="47" t="str">
        <f>'Fig. 3S1A_Raw'!B61</f>
        <v>Surface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>
        <f>100*'Fig. 3S1A_Raw'!U61/'Fig. 3S1A_Raw'!U$12</f>
        <v>13.265280942314494</v>
      </c>
      <c r="V61" s="17">
        <f>100*'Fig. 3S1A_Raw'!V61/'Fig. 3S1A_Raw'!V$12</f>
        <v>14.974619289340101</v>
      </c>
      <c r="W61" s="17">
        <f>100*'Fig. 3S1A_Raw'!W61/'Fig. 3S1A_Raw'!W$12</f>
        <v>9.1460252881815638</v>
      </c>
      <c r="X61" s="17">
        <f>100*'Fig. 3S1A_Raw'!X61/'Fig. 3S1A_Raw'!X$12</f>
        <v>14.913533834586467</v>
      </c>
      <c r="Y61" s="17"/>
      <c r="AA61" s="5">
        <f>AVERAGE(C61:Y61)</f>
        <v>13.074864838605656</v>
      </c>
      <c r="AB61" s="5">
        <f>STDEVA(C61:Y61)/SQRT(COUNT(C61:Y61))</f>
        <v>1.3681437898175119</v>
      </c>
      <c r="AC61" s="5">
        <f>COUNT(C61:Y61)</f>
        <v>4</v>
      </c>
    </row>
    <row r="62" spans="1:29" s="2" customFormat="1" ht="13.5" customHeight="1" thickTop="1" thickBot="1" x14ac:dyDescent="0.25">
      <c r="A62" s="49"/>
      <c r="B62" s="47" t="str">
        <f>'Fig. 3S1A_Raw'!B62</f>
        <v>Total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>
        <f>100*'Fig. 3S1A_Raw'!U62/'Fig. 3S1A_Raw'!U$13</f>
        <v>13.166168443115849</v>
      </c>
      <c r="V62" s="17">
        <f>100*'Fig. 3S1A_Raw'!V62/'Fig. 3S1A_Raw'!V$13</f>
        <v>16.171509327748627</v>
      </c>
      <c r="W62" s="17">
        <f>100*'Fig. 3S1A_Raw'!W62/'Fig. 3S1A_Raw'!W$13</f>
        <v>9.1281847133757967</v>
      </c>
      <c r="X62" s="17">
        <f>100*'Fig. 3S1A_Raw'!X62/'Fig. 3S1A_Raw'!X$13</f>
        <v>12.853594335075817</v>
      </c>
      <c r="Y62" s="17"/>
      <c r="AA62" s="5">
        <f>AVERAGE(C62:Y62)</f>
        <v>12.829864204829022</v>
      </c>
      <c r="AB62" s="5">
        <f>STDEVA(C62:Y62)/SQRT(COUNT(C62:Y62))</f>
        <v>1.44287579867283</v>
      </c>
      <c r="AC62" s="5">
        <f>COUNT(C62:Y62)</f>
        <v>4</v>
      </c>
    </row>
    <row r="63" spans="1:29" ht="13.5" customHeight="1" thickTop="1" x14ac:dyDescent="0.2"/>
    <row r="64" spans="1:29" s="2" customFormat="1" ht="13.5" customHeight="1" thickBot="1" x14ac:dyDescent="0.25">
      <c r="A64" s="1" t="str">
        <f>'Fig. 3S1A_Raw'!A64</f>
        <v>GB1-ASA</v>
      </c>
    </row>
    <row r="65" spans="1:29" s="2" customFormat="1" ht="13.5" customHeight="1" thickTop="1" thickBot="1" x14ac:dyDescent="0.25">
      <c r="A65" s="3"/>
      <c r="B65" s="4"/>
      <c r="C65" s="7"/>
      <c r="D65" s="7"/>
      <c r="E65" s="7"/>
      <c r="F65" s="7">
        <f>'Fig. 3S1A_Raw'!F65</f>
        <v>20170424</v>
      </c>
      <c r="G65" s="7">
        <f>'Fig. 3S1A_Raw'!G65</f>
        <v>20170426</v>
      </c>
      <c r="H65" s="7">
        <f>'Fig. 3S1A_Raw'!H65</f>
        <v>20170430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AA65" s="9" t="s">
        <v>50</v>
      </c>
      <c r="AB65" s="9" t="s">
        <v>51</v>
      </c>
      <c r="AC65" s="9" t="s">
        <v>2</v>
      </c>
    </row>
    <row r="66" spans="1:29" s="2" customFormat="1" ht="13.5" customHeight="1" thickTop="1" thickBot="1" x14ac:dyDescent="0.25">
      <c r="A66" s="45" t="str">
        <f>'Fig. 3S1A_Raw'!A66</f>
        <v>HA</v>
      </c>
      <c r="B66" s="11" t="str">
        <f>'Fig. 3S1A_Raw'!B66</f>
        <v>Surface</v>
      </c>
      <c r="C66" s="13"/>
      <c r="D66" s="13"/>
      <c r="E66" s="13"/>
      <c r="F66" s="13">
        <f>100*'Fig. 3S1A_Raw'!F66/'Fig. 3S1A_Raw'!F$10</f>
        <v>116.48641377454936</v>
      </c>
      <c r="G66" s="13">
        <f>100*'Fig. 3S1A_Raw'!G66/'Fig. 3S1A_Raw'!G$10</f>
        <v>114.38143487497958</v>
      </c>
      <c r="H66" s="13">
        <f>100*'Fig. 3S1A_Raw'!H66/'Fig. 3S1A_Raw'!H$10</f>
        <v>111.42571142571141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AA66" s="5">
        <f>AVERAGE(C66:Y66)</f>
        <v>114.09785335841345</v>
      </c>
      <c r="AB66" s="5">
        <f>STDEVA(C66:Y66)/SQRT(COUNT(C66:Y66))</f>
        <v>1.4677637097851666</v>
      </c>
      <c r="AC66" s="5">
        <f>COUNT(C66:Y66)</f>
        <v>3</v>
      </c>
    </row>
    <row r="67" spans="1:29" s="2" customFormat="1" ht="13.5" customHeight="1" thickTop="1" thickBot="1" x14ac:dyDescent="0.25">
      <c r="A67" s="46"/>
      <c r="B67" s="47" t="str">
        <f>'Fig. 3S1A_Raw'!B67</f>
        <v>Total</v>
      </c>
      <c r="C67" s="17"/>
      <c r="D67" s="17"/>
      <c r="E67" s="17"/>
      <c r="F67" s="17">
        <f>100*'Fig. 3S1A_Raw'!F67/'Fig. 3S1A_Raw'!F$11</f>
        <v>91.062874251497007</v>
      </c>
      <c r="G67" s="17">
        <f>100*'Fig. 3S1A_Raw'!G67/'Fig. 3S1A_Raw'!G$11</f>
        <v>97.043237846555556</v>
      </c>
      <c r="H67" s="17">
        <f>100*'Fig. 3S1A_Raw'!H67/'Fig. 3S1A_Raw'!H$11</f>
        <v>99.362549800796813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AA67" s="5">
        <f>AVERAGE(C67:Y67)</f>
        <v>95.822887299616468</v>
      </c>
      <c r="AB67" s="5">
        <f>STDEVA(C67:Y67)/SQRT(COUNT(C67:Y67))</f>
        <v>2.4723871830663429</v>
      </c>
      <c r="AC67" s="5">
        <f>COUNT(C67:Y67)</f>
        <v>3</v>
      </c>
    </row>
    <row r="68" spans="1:29" s="2" customFormat="1" ht="13.5" customHeight="1" thickTop="1" thickBot="1" x14ac:dyDescent="0.25">
      <c r="A68" s="48" t="str">
        <f>'Fig. 3S1A_Raw'!A68</f>
        <v>Flag</v>
      </c>
      <c r="B68" s="47" t="str">
        <f>'Fig. 3S1A_Raw'!B68</f>
        <v>Surface</v>
      </c>
      <c r="C68" s="17"/>
      <c r="D68" s="17"/>
      <c r="E68" s="17"/>
      <c r="F68" s="17">
        <f>100*'Fig. 3S1A_Raw'!F68/'Fig. 3S1A_Raw'!F$12</f>
        <v>15.206611570247935</v>
      </c>
      <c r="G68" s="17">
        <f>100*'Fig. 3S1A_Raw'!G68/'Fig. 3S1A_Raw'!G$12</f>
        <v>5.8217699660807884</v>
      </c>
      <c r="H68" s="17">
        <f>100*'Fig. 3S1A_Raw'!H68/'Fig. 3S1A_Raw'!H$12</f>
        <v>6.9360675512665866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AA68" s="5">
        <f>AVERAGE(C68:Y68)</f>
        <v>9.3214830291984363</v>
      </c>
      <c r="AB68" s="5">
        <f>STDEVA(C68:Y68)/SQRT(COUNT(C68:Y68))</f>
        <v>2.9600939306939935</v>
      </c>
      <c r="AC68" s="5">
        <f>COUNT(C68:Y68)</f>
        <v>3</v>
      </c>
    </row>
    <row r="69" spans="1:29" s="2" customFormat="1" ht="13.5" customHeight="1" thickTop="1" thickBot="1" x14ac:dyDescent="0.25">
      <c r="A69" s="49"/>
      <c r="B69" s="47" t="str">
        <f>'Fig. 3S1A_Raw'!B69</f>
        <v>Total</v>
      </c>
      <c r="C69" s="17"/>
      <c r="D69" s="17"/>
      <c r="E69" s="17"/>
      <c r="F69" s="17">
        <f>100*'Fig. 3S1A_Raw'!F69/'Fig. 3S1A_Raw'!F$13</f>
        <v>8.7779409365312446</v>
      </c>
      <c r="G69" s="17">
        <f>100*'Fig. 3S1A_Raw'!G69/'Fig. 3S1A_Raw'!G$13</f>
        <v>9.2749836708033957</v>
      </c>
      <c r="H69" s="17">
        <f>100*'Fig. 3S1A_Raw'!H69/'Fig. 3S1A_Raw'!H$13</f>
        <v>9.5085470085470085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AA69" s="5">
        <f>AVERAGE(C69:Y69)</f>
        <v>9.1871572052938824</v>
      </c>
      <c r="AB69" s="5">
        <f>STDEVA(C69:Y69)/SQRT(COUNT(C69:Y69))</f>
        <v>0.21543090473861617</v>
      </c>
      <c r="AC69" s="5">
        <f>COUNT(C69:Y69)</f>
        <v>3</v>
      </c>
    </row>
    <row r="70" spans="1:29" ht="13.5" customHeight="1" thickTop="1" x14ac:dyDescent="0.2"/>
    <row r="71" spans="1:29" s="2" customFormat="1" ht="13.5" customHeight="1" thickBot="1" x14ac:dyDescent="0.25">
      <c r="A71" s="1" t="str">
        <f>'Fig. 3S1A_Raw'!A71</f>
        <v>GB2</v>
      </c>
    </row>
    <row r="72" spans="1:29" s="2" customFormat="1" ht="13.5" customHeight="1" thickTop="1" thickBot="1" x14ac:dyDescent="0.25">
      <c r="A72" s="3"/>
      <c r="B72" s="4"/>
      <c r="C72" s="7"/>
      <c r="D72" s="7"/>
      <c r="E72" s="7"/>
      <c r="F72" s="7">
        <f>'Fig. 3S1A_Raw'!F72</f>
        <v>20170424</v>
      </c>
      <c r="G72" s="7">
        <f>'Fig. 3S1A_Raw'!G72</f>
        <v>20170426</v>
      </c>
      <c r="H72" s="7">
        <f>'Fig. 3S1A_Raw'!H72</f>
        <v>20170430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AA72" s="9" t="s">
        <v>50</v>
      </c>
      <c r="AB72" s="9" t="s">
        <v>51</v>
      </c>
      <c r="AC72" s="9" t="s">
        <v>2</v>
      </c>
    </row>
    <row r="73" spans="1:29" s="2" customFormat="1" ht="13.5" customHeight="1" thickTop="1" thickBot="1" x14ac:dyDescent="0.25">
      <c r="A73" s="45" t="str">
        <f>'Fig. 3S1A_Raw'!A73</f>
        <v>HA</v>
      </c>
      <c r="B73" s="11" t="str">
        <f>'Fig. 3S1A_Raw'!B73</f>
        <v>Surface</v>
      </c>
      <c r="C73" s="13"/>
      <c r="D73" s="13"/>
      <c r="E73" s="13"/>
      <c r="F73" s="13">
        <f>100*'Fig. 3S1A_Raw'!F73/'Fig. 3S1A_Raw'!F$10</f>
        <v>19.1713747645951</v>
      </c>
      <c r="G73" s="13">
        <f>100*'Fig. 3S1A_Raw'!G73/'Fig. 3S1A_Raw'!G$10</f>
        <v>8.3346952116358874</v>
      </c>
      <c r="H73" s="13">
        <f>100*'Fig. 3S1A_Raw'!H73/'Fig. 3S1A_Raw'!H$10</f>
        <v>2.5168025168025165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AA73" s="5">
        <f>AVERAGE(C73:Y73)</f>
        <v>10.007624164344502</v>
      </c>
      <c r="AB73" s="5">
        <f>STDEVA(C73:Y73)/SQRT(COUNT(C73:Y73))</f>
        <v>4.8799833554990668</v>
      </c>
      <c r="AC73" s="5">
        <f>COUNT(C73:Y73)</f>
        <v>3</v>
      </c>
    </row>
    <row r="74" spans="1:29" s="2" customFormat="1" ht="13.5" customHeight="1" thickTop="1" thickBot="1" x14ac:dyDescent="0.25">
      <c r="A74" s="46"/>
      <c r="B74" s="47" t="str">
        <f>'Fig. 3S1A_Raw'!B74</f>
        <v>Total</v>
      </c>
      <c r="C74" s="17"/>
      <c r="D74" s="17"/>
      <c r="E74" s="17"/>
      <c r="F74" s="17">
        <f>100*'Fig. 3S1A_Raw'!F74/'Fig. 3S1A_Raw'!F$11</f>
        <v>19.970059880239521</v>
      </c>
      <c r="G74" s="17">
        <f>100*'Fig. 3S1A_Raw'!G74/'Fig. 3S1A_Raw'!G$11</f>
        <v>8.127255971123569</v>
      </c>
      <c r="H74" s="17">
        <f>100*'Fig. 3S1A_Raw'!H74/'Fig. 3S1A_Raw'!H$11</f>
        <v>3.3864541832669324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AA74" s="5">
        <f>AVERAGE(C74:Y74)</f>
        <v>10.494590011543341</v>
      </c>
      <c r="AB74" s="5">
        <f>STDEVA(C74:Y74)/SQRT(COUNT(C74:Y74))</f>
        <v>4.9314364818094356</v>
      </c>
      <c r="AC74" s="5">
        <f>COUNT(C74:Y74)</f>
        <v>3</v>
      </c>
    </row>
    <row r="75" spans="1:29" s="2" customFormat="1" ht="13.5" customHeight="1" thickTop="1" thickBot="1" x14ac:dyDescent="0.25">
      <c r="A75" s="48" t="str">
        <f>'Fig. 3S1A_Raw'!A75</f>
        <v>Flag</v>
      </c>
      <c r="B75" s="47" t="str">
        <f>'Fig. 3S1A_Raw'!B75</f>
        <v>Surface</v>
      </c>
      <c r="C75" s="17"/>
      <c r="D75" s="17"/>
      <c r="E75" s="17"/>
      <c r="F75" s="17">
        <f>100*'Fig. 3S1A_Raw'!F75/'Fig. 3S1A_Raw'!F$12</f>
        <v>123.36088154269972</v>
      </c>
      <c r="G75" s="17">
        <f>100*'Fig. 3S1A_Raw'!G75/'Fig. 3S1A_Raw'!G$12</f>
        <v>146.12395929694728</v>
      </c>
      <c r="H75" s="17">
        <f>100*'Fig. 3S1A_Raw'!H75/'Fig. 3S1A_Raw'!H$12</f>
        <v>127.26176115802171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AA75" s="5">
        <f>AVERAGE(C75:Y75)</f>
        <v>132.24886733255624</v>
      </c>
      <c r="AB75" s="5">
        <f>STDEVA(C75:Y75)/SQRT(COUNT(C75:Y75))</f>
        <v>7.0283437643240987</v>
      </c>
      <c r="AC75" s="5">
        <f>COUNT(C75:Y75)</f>
        <v>3</v>
      </c>
    </row>
    <row r="76" spans="1:29" s="2" customFormat="1" ht="13.5" customHeight="1" thickTop="1" thickBot="1" x14ac:dyDescent="0.25">
      <c r="A76" s="49"/>
      <c r="B76" s="47" t="str">
        <f>'Fig. 3S1A_Raw'!B76</f>
        <v>Total</v>
      </c>
      <c r="C76" s="17"/>
      <c r="D76" s="17"/>
      <c r="E76" s="17"/>
      <c r="F76" s="17">
        <f>100*'Fig. 3S1A_Raw'!F76/'Fig. 3S1A_Raw'!F$13</f>
        <v>128.40593897862618</v>
      </c>
      <c r="G76" s="17">
        <f>100*'Fig. 3S1A_Raw'!G76/'Fig. 3S1A_Raw'!G$13</f>
        <v>153.7992597430873</v>
      </c>
      <c r="H76" s="17">
        <f>100*'Fig. 3S1A_Raw'!H76/'Fig. 3S1A_Raw'!H$13</f>
        <v>143.58974358974359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AA76" s="5">
        <f>AVERAGE(C76:Y76)</f>
        <v>141.93164743715235</v>
      </c>
      <c r="AB76" s="5">
        <f>STDEVA(C76:Y76)/SQRT(COUNT(C76:Y76))</f>
        <v>7.3771527253661464</v>
      </c>
      <c r="AC76" s="5">
        <f>COUNT(C76:Y76)</f>
        <v>3</v>
      </c>
    </row>
    <row r="77" spans="1:29" ht="13.5" customHeight="1" thickTop="1" x14ac:dyDescent="0.2"/>
    <row r="78" spans="1:29" s="2" customFormat="1" ht="13.5" customHeight="1" thickBot="1" x14ac:dyDescent="0.25">
      <c r="A78" s="1" t="str">
        <f>'Fig. 3S1A_Raw'!A78</f>
        <v>GB1-DCRC+GB2</v>
      </c>
    </row>
    <row r="79" spans="1:29" s="2" customFormat="1" ht="13.5" customHeight="1" thickTop="1" thickBot="1" x14ac:dyDescent="0.25">
      <c r="A79" s="3"/>
      <c r="B79" s="4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>
        <f>'Fig. 3S1A_Raw'!R79</f>
        <v>20180831</v>
      </c>
      <c r="S79" s="7">
        <f>'Fig. 3S1A_Raw'!S79</f>
        <v>20180902</v>
      </c>
      <c r="T79" s="7">
        <f>'Fig. 3S1A_Raw'!T79</f>
        <v>20180904</v>
      </c>
      <c r="U79" s="7"/>
      <c r="V79" s="7"/>
      <c r="W79" s="7"/>
      <c r="X79" s="7"/>
      <c r="Y79" s="7"/>
      <c r="AA79" s="9" t="s">
        <v>50</v>
      </c>
      <c r="AB79" s="9" t="s">
        <v>1</v>
      </c>
      <c r="AC79" s="9" t="s">
        <v>2</v>
      </c>
    </row>
    <row r="80" spans="1:29" s="2" customFormat="1" ht="13.5" customHeight="1" thickTop="1" thickBot="1" x14ac:dyDescent="0.25">
      <c r="A80" s="45" t="str">
        <f>'Fig. 3S1A_Raw'!A80</f>
        <v>HA</v>
      </c>
      <c r="B80" s="11" t="str">
        <f>'Fig. 3S1A_Raw'!B80</f>
        <v>Surface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>
        <f>100*'Fig. 3S1A_Raw'!R80/'Fig. 3S1A_Raw'!R$10</f>
        <v>51.801626144596156</v>
      </c>
      <c r="S80" s="13">
        <f>100*'Fig. 3S1A_Raw'!S80/'Fig. 3S1A_Raw'!S$10</f>
        <v>48.100799738920955</v>
      </c>
      <c r="T80" s="13">
        <f>100*'Fig. 3S1A_Raw'!T80/'Fig. 3S1A_Raw'!T$10</f>
        <v>45.291079932152833</v>
      </c>
      <c r="U80" s="13"/>
      <c r="V80" s="13"/>
      <c r="W80" s="13"/>
      <c r="X80" s="13"/>
      <c r="Y80" s="13"/>
      <c r="AA80" s="5">
        <f>AVERAGE(C80:Y80)</f>
        <v>48.397835271889981</v>
      </c>
      <c r="AB80" s="5">
        <f>STDEVA(C80:Y80)/SQRT(COUNT(C80:Y80))</f>
        <v>1.8852918056165446</v>
      </c>
      <c r="AC80" s="5">
        <f>COUNT(C80:Y80)</f>
        <v>3</v>
      </c>
    </row>
    <row r="81" spans="1:29" s="2" customFormat="1" ht="13.5" customHeight="1" thickTop="1" thickBot="1" x14ac:dyDescent="0.25">
      <c r="A81" s="46"/>
      <c r="B81" s="47" t="str">
        <f>'Fig. 3S1A_Raw'!B81</f>
        <v>Total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>
        <f>100*'Fig. 3S1A_Raw'!R81/'Fig. 3S1A_Raw'!R$11</f>
        <v>69.701509583448924</v>
      </c>
      <c r="S81" s="17">
        <f>100*'Fig. 3S1A_Raw'!S81/'Fig. 3S1A_Raw'!S$11</f>
        <v>67.132382344507334</v>
      </c>
      <c r="T81" s="17">
        <f>100*'Fig. 3S1A_Raw'!T81/'Fig. 3S1A_Raw'!T$11</f>
        <v>67.302269725250099</v>
      </c>
      <c r="U81" s="17"/>
      <c r="V81" s="17"/>
      <c r="W81" s="17"/>
      <c r="X81" s="17"/>
      <c r="Y81" s="17"/>
      <c r="AA81" s="5">
        <f>AVERAGE(C81:Y81)</f>
        <v>68.045387217735438</v>
      </c>
      <c r="AB81" s="5">
        <f>STDEVA(C81:Y81)/SQRT(COUNT(C81:Y81))</f>
        <v>0.8295121856039247</v>
      </c>
      <c r="AC81" s="5">
        <f>COUNT(C81:Y81)</f>
        <v>3</v>
      </c>
    </row>
    <row r="82" spans="1:29" s="2" customFormat="1" ht="13.5" customHeight="1" thickTop="1" thickBot="1" x14ac:dyDescent="0.25">
      <c r="A82" s="48" t="str">
        <f>'Fig. 3S1A_Raw'!A82</f>
        <v>Flag</v>
      </c>
      <c r="B82" s="47" t="str">
        <f>'Fig. 3S1A_Raw'!B82</f>
        <v>Surface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>
        <f>100*'Fig. 3S1A_Raw'!R82/'Fig. 3S1A_Raw'!R$12</f>
        <v>53.701063042877827</v>
      </c>
      <c r="S82" s="17">
        <f>100*'Fig. 3S1A_Raw'!S82/'Fig. 3S1A_Raw'!S$12</f>
        <v>45.873271945972768</v>
      </c>
      <c r="T82" s="17">
        <f>100*'Fig. 3S1A_Raw'!T82/'Fig. 3S1A_Raw'!T$12</f>
        <v>38.308287928172007</v>
      </c>
      <c r="U82" s="17"/>
      <c r="V82" s="17"/>
      <c r="W82" s="17"/>
      <c r="X82" s="17"/>
      <c r="Y82" s="17"/>
      <c r="AA82" s="5">
        <f>AVERAGE(C82:Y82)</f>
        <v>45.960874305674203</v>
      </c>
      <c r="AB82" s="5">
        <f>STDEVA(C82:Y82)/SQRT(COUNT(C82:Y82))</f>
        <v>4.4437273042287764</v>
      </c>
      <c r="AC82" s="5">
        <f>COUNT(C82:Y82)</f>
        <v>3</v>
      </c>
    </row>
    <row r="83" spans="1:29" s="2" customFormat="1" ht="13.5" customHeight="1" thickTop="1" thickBot="1" x14ac:dyDescent="0.25">
      <c r="A83" s="49"/>
      <c r="B83" s="47" t="str">
        <f>'Fig. 3S1A_Raw'!B83</f>
        <v>Total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>
        <f>100*'Fig. 3S1A_Raw'!R83/'Fig. 3S1A_Raw'!R$13</f>
        <v>53.928836618191767</v>
      </c>
      <c r="S83" s="17">
        <f>100*'Fig. 3S1A_Raw'!S83/'Fig. 3S1A_Raw'!S$13</f>
        <v>50.070606519828665</v>
      </c>
      <c r="T83" s="17">
        <f>100*'Fig. 3S1A_Raw'!T83/'Fig. 3S1A_Raw'!T$13</f>
        <v>38.778019926264456</v>
      </c>
      <c r="U83" s="17"/>
      <c r="V83" s="17"/>
      <c r="W83" s="17"/>
      <c r="X83" s="17"/>
      <c r="Y83" s="17"/>
      <c r="AA83" s="5">
        <f>AVERAGE(C83:Y83)</f>
        <v>47.592487688094963</v>
      </c>
      <c r="AB83" s="5">
        <f>STDEVA(C83:Y83)/SQRT(COUNT(C83:Y83))</f>
        <v>4.545789858621597</v>
      </c>
      <c r="AC83" s="5">
        <f>COUNT(C83:Y83)</f>
        <v>3</v>
      </c>
    </row>
    <row r="84" spans="1:29" ht="13.5" customHeight="1" thickTop="1" x14ac:dyDescent="0.2"/>
  </sheetData>
  <mergeCells count="24">
    <mergeCell ref="A66:A67"/>
    <mergeCell ref="A68:A69"/>
    <mergeCell ref="A73:A74"/>
    <mergeCell ref="A75:A76"/>
    <mergeCell ref="A80:A81"/>
    <mergeCell ref="A82:A83"/>
    <mergeCell ref="A45:A46"/>
    <mergeCell ref="A47:A48"/>
    <mergeCell ref="A52:A53"/>
    <mergeCell ref="A54:A55"/>
    <mergeCell ref="A59:A60"/>
    <mergeCell ref="A61:A62"/>
    <mergeCell ref="A24:A25"/>
    <mergeCell ref="A26:A27"/>
    <mergeCell ref="A31:A32"/>
    <mergeCell ref="A33:A34"/>
    <mergeCell ref="A38:A39"/>
    <mergeCell ref="A40:A41"/>
    <mergeCell ref="A3:A4"/>
    <mergeCell ref="A5:A6"/>
    <mergeCell ref="A10:A11"/>
    <mergeCell ref="A12:A13"/>
    <mergeCell ref="A17:A18"/>
    <mergeCell ref="A19:A20"/>
  </mergeCells>
  <phoneticPr fontId="3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70" zoomScaleNormal="70" workbookViewId="0">
      <pane xSplit="1" topLeftCell="B1" activePane="topRight" state="frozen"/>
      <selection activeCell="I18" sqref="I18"/>
      <selection pane="topRight" activeCell="I18" sqref="I18"/>
    </sheetView>
  </sheetViews>
  <sheetFormatPr defaultColWidth="9.125" defaultRowHeight="12.75" x14ac:dyDescent="0.2"/>
  <cols>
    <col min="1" max="1" width="26.125" style="6" bestFit="1" customWidth="1"/>
    <col min="2" max="2" width="6.125" style="6" bestFit="1" customWidth="1"/>
    <col min="3" max="6" width="9.125" style="6" customWidth="1"/>
    <col min="7" max="7" width="5.125" style="6" customWidth="1"/>
    <col min="8" max="16384" width="9.125" style="6"/>
  </cols>
  <sheetData>
    <row r="1" spans="1:6" s="2" customFormat="1" ht="13.5" thickBot="1" x14ac:dyDescent="0.25">
      <c r="A1" s="1" t="s">
        <v>52</v>
      </c>
    </row>
    <row r="2" spans="1:6" s="2" customFormat="1" ht="14.25" thickTop="1" thickBot="1" x14ac:dyDescent="0.25">
      <c r="A2" s="3"/>
      <c r="B2" s="4"/>
      <c r="C2" s="24">
        <v>20171223</v>
      </c>
      <c r="D2" s="24">
        <v>20171225</v>
      </c>
      <c r="E2" s="25">
        <v>20171227</v>
      </c>
      <c r="F2" s="24"/>
    </row>
    <row r="3" spans="1:6" s="2" customFormat="1" ht="13.5" thickTop="1" x14ac:dyDescent="0.2">
      <c r="A3" s="26" t="s">
        <v>3</v>
      </c>
      <c r="B3" s="27" t="s">
        <v>53</v>
      </c>
      <c r="C3" s="28"/>
      <c r="D3" s="30"/>
      <c r="E3" s="29"/>
      <c r="F3" s="30"/>
    </row>
    <row r="4" spans="1:6" s="2" customFormat="1" x14ac:dyDescent="0.2">
      <c r="A4" s="31" t="s">
        <v>25</v>
      </c>
      <c r="B4" s="32"/>
      <c r="C4" s="37">
        <v>0.23899999999999899</v>
      </c>
      <c r="D4" s="37">
        <v>0.21049999999999969</v>
      </c>
      <c r="E4" s="37">
        <v>0.28053833333333361</v>
      </c>
      <c r="F4" s="37"/>
    </row>
    <row r="5" spans="1:6" s="2" customFormat="1" x14ac:dyDescent="0.2">
      <c r="A5" s="36">
        <v>1.0000000000000001E-9</v>
      </c>
      <c r="B5" s="32">
        <f t="shared" ref="B5:B11" si="0">LOG(A5)</f>
        <v>-9</v>
      </c>
      <c r="C5" s="37">
        <v>0.23861499999999936</v>
      </c>
      <c r="D5" s="37">
        <v>0.23174366666666599</v>
      </c>
      <c r="E5" s="37">
        <v>0.2787776666666672</v>
      </c>
      <c r="F5" s="37"/>
    </row>
    <row r="6" spans="1:6" s="2" customFormat="1" x14ac:dyDescent="0.2">
      <c r="A6" s="36">
        <v>1E-8</v>
      </c>
      <c r="B6" s="32">
        <f t="shared" si="0"/>
        <v>-8</v>
      </c>
      <c r="C6" s="37">
        <v>0.54065399999999908</v>
      </c>
      <c r="D6" s="37">
        <v>0.46082066666666616</v>
      </c>
      <c r="E6" s="37">
        <v>0.47723066666666664</v>
      </c>
      <c r="F6" s="37"/>
    </row>
    <row r="7" spans="1:6" s="2" customFormat="1" x14ac:dyDescent="0.2">
      <c r="A7" s="36">
        <v>9.9999999999999995E-8</v>
      </c>
      <c r="B7" s="32">
        <f t="shared" si="0"/>
        <v>-7</v>
      </c>
      <c r="C7" s="37">
        <v>4.9509233333333329</v>
      </c>
      <c r="D7" s="37">
        <v>4.564538333333334</v>
      </c>
      <c r="E7" s="37">
        <v>5.2752306666666673</v>
      </c>
      <c r="F7" s="37"/>
    </row>
    <row r="8" spans="1:6" s="2" customFormat="1" x14ac:dyDescent="0.2">
      <c r="A8" s="36">
        <v>9.9999999999999995E-7</v>
      </c>
      <c r="B8" s="32">
        <f t="shared" si="0"/>
        <v>-6</v>
      </c>
      <c r="C8" s="37">
        <v>8.9844360000000005</v>
      </c>
      <c r="D8" s="37">
        <v>8.4705640000000013</v>
      </c>
      <c r="E8" s="37">
        <v>9.2317693333333324</v>
      </c>
      <c r="F8" s="37"/>
    </row>
    <row r="9" spans="1:6" s="2" customFormat="1" x14ac:dyDescent="0.2">
      <c r="A9" s="36">
        <v>1.0000000000000001E-5</v>
      </c>
      <c r="B9" s="32">
        <f t="shared" si="0"/>
        <v>-5</v>
      </c>
      <c r="C9" s="37">
        <v>10.741538499999999</v>
      </c>
      <c r="D9" s="37">
        <v>9.6056923333333319</v>
      </c>
      <c r="E9" s="37">
        <v>10.276485000000001</v>
      </c>
      <c r="F9" s="37"/>
    </row>
    <row r="10" spans="1:6" s="2" customFormat="1" x14ac:dyDescent="0.2">
      <c r="A10" s="36">
        <v>1E-4</v>
      </c>
      <c r="B10" s="32">
        <f t="shared" si="0"/>
        <v>-4</v>
      </c>
      <c r="C10" s="37">
        <v>10.801115500000002</v>
      </c>
      <c r="D10" s="37">
        <v>9.8183076666666675</v>
      </c>
      <c r="E10" s="37">
        <v>10.152538333333332</v>
      </c>
      <c r="F10" s="37"/>
    </row>
    <row r="11" spans="1:6" s="2" customFormat="1" x14ac:dyDescent="0.2">
      <c r="A11" s="36">
        <v>1E-3</v>
      </c>
      <c r="B11" s="32">
        <f t="shared" si="0"/>
        <v>-3</v>
      </c>
      <c r="C11" s="37">
        <v>11.169102333333333</v>
      </c>
      <c r="D11" s="37">
        <v>9.7970253333333339</v>
      </c>
      <c r="E11" s="37">
        <v>9.9648963333333338</v>
      </c>
      <c r="F11" s="37"/>
    </row>
    <row r="13" spans="1:6" s="2" customFormat="1" ht="13.5" thickBot="1" x14ac:dyDescent="0.25">
      <c r="A13" s="1" t="s">
        <v>54</v>
      </c>
    </row>
    <row r="14" spans="1:6" s="2" customFormat="1" ht="14.25" thickTop="1" thickBot="1" x14ac:dyDescent="0.25">
      <c r="A14" s="3"/>
      <c r="B14" s="4"/>
      <c r="C14" s="24">
        <v>20171223</v>
      </c>
      <c r="D14" s="24">
        <v>20171225</v>
      </c>
      <c r="E14" s="25">
        <v>20171227</v>
      </c>
      <c r="F14" s="24"/>
    </row>
    <row r="15" spans="1:6" s="2" customFormat="1" ht="13.5" thickTop="1" x14ac:dyDescent="0.2">
      <c r="A15" s="26" t="s">
        <v>55</v>
      </c>
      <c r="B15" s="27" t="s">
        <v>53</v>
      </c>
      <c r="C15" s="28"/>
      <c r="D15" s="30"/>
      <c r="E15" s="29"/>
      <c r="F15" s="30"/>
    </row>
    <row r="16" spans="1:6" s="2" customFormat="1" x14ac:dyDescent="0.2">
      <c r="A16" s="31" t="s">
        <v>25</v>
      </c>
      <c r="B16" s="32"/>
      <c r="C16" s="37">
        <v>0.2788845000000002</v>
      </c>
      <c r="D16" s="37">
        <v>0.23987200000000009</v>
      </c>
      <c r="E16" s="37">
        <v>0.21276933333333345</v>
      </c>
      <c r="F16" s="37"/>
    </row>
    <row r="17" spans="1:6" s="2" customFormat="1" x14ac:dyDescent="0.2">
      <c r="A17" s="36">
        <v>1.0000000000000001E-9</v>
      </c>
      <c r="B17" s="32">
        <f t="shared" ref="B17:B23" si="1">LOG(A17)</f>
        <v>-9</v>
      </c>
      <c r="C17" s="37">
        <v>0.28595799999999993</v>
      </c>
      <c r="D17" s="37">
        <v>0.21597433333333349</v>
      </c>
      <c r="E17" s="37">
        <v>0.26457066666666645</v>
      </c>
      <c r="F17" s="37"/>
    </row>
    <row r="18" spans="1:6" s="2" customFormat="1" x14ac:dyDescent="0.2">
      <c r="A18" s="36">
        <v>1E-8</v>
      </c>
      <c r="B18" s="32">
        <f t="shared" si="1"/>
        <v>-8</v>
      </c>
      <c r="C18" s="37">
        <v>0.6958206666666662</v>
      </c>
      <c r="D18" s="37">
        <v>0.59623066666666646</v>
      </c>
      <c r="E18" s="37">
        <v>0.24664100000000033</v>
      </c>
      <c r="F18" s="37"/>
    </row>
    <row r="19" spans="1:6" s="2" customFormat="1" x14ac:dyDescent="0.2">
      <c r="A19" s="36">
        <v>9.9999999999999995E-8</v>
      </c>
      <c r="B19" s="32">
        <f t="shared" si="1"/>
        <v>-7</v>
      </c>
      <c r="C19" s="37">
        <v>4.8816920000000001</v>
      </c>
      <c r="D19" s="37">
        <v>3.8923849999999995</v>
      </c>
      <c r="E19" s="37">
        <v>4.6397304999999998</v>
      </c>
      <c r="F19" s="37"/>
    </row>
    <row r="20" spans="1:6" s="2" customFormat="1" x14ac:dyDescent="0.2">
      <c r="A20" s="36">
        <v>9.9999999999999995E-7</v>
      </c>
      <c r="B20" s="32">
        <f t="shared" si="1"/>
        <v>-6</v>
      </c>
      <c r="C20" s="37">
        <v>8.8828973333333341</v>
      </c>
      <c r="D20" s="37">
        <v>7.592205333333335</v>
      </c>
      <c r="E20" s="37">
        <v>8.1877305000000007</v>
      </c>
      <c r="F20" s="37"/>
    </row>
    <row r="21" spans="1:6" s="2" customFormat="1" x14ac:dyDescent="0.2">
      <c r="A21" s="36">
        <v>1.0000000000000001E-5</v>
      </c>
      <c r="B21" s="32">
        <f t="shared" si="1"/>
        <v>-5</v>
      </c>
      <c r="C21" s="37">
        <v>10.476564</v>
      </c>
      <c r="D21" s="37">
        <v>9.1288973333333328</v>
      </c>
      <c r="E21" s="37">
        <v>9.8411170000000006</v>
      </c>
      <c r="F21" s="37"/>
    </row>
    <row r="22" spans="1:6" s="2" customFormat="1" x14ac:dyDescent="0.2">
      <c r="A22" s="36">
        <v>1E-4</v>
      </c>
      <c r="B22" s="32">
        <f t="shared" si="1"/>
        <v>-4</v>
      </c>
      <c r="C22" s="37">
        <v>10.724641</v>
      </c>
      <c r="D22" s="37">
        <v>9.0294620000000005</v>
      </c>
      <c r="E22" s="37">
        <v>9.9789999999999992</v>
      </c>
      <c r="F22" s="37"/>
    </row>
    <row r="23" spans="1:6" s="2" customFormat="1" x14ac:dyDescent="0.2">
      <c r="A23" s="36">
        <v>1E-3</v>
      </c>
      <c r="B23" s="32">
        <f t="shared" si="1"/>
        <v>-3</v>
      </c>
      <c r="C23" s="37">
        <v>10.876795</v>
      </c>
      <c r="D23" s="37">
        <v>9.1718844999999991</v>
      </c>
      <c r="E23" s="37">
        <v>10.0453455</v>
      </c>
      <c r="F23" s="37"/>
    </row>
    <row r="24" spans="1:6" s="38" customFormat="1" x14ac:dyDescent="0.2"/>
    <row r="25" spans="1:6" s="2" customFormat="1" ht="13.5" thickBot="1" x14ac:dyDescent="0.25">
      <c r="A25" s="1" t="s">
        <v>56</v>
      </c>
    </row>
    <row r="26" spans="1:6" s="2" customFormat="1" ht="14.25" thickTop="1" thickBot="1" x14ac:dyDescent="0.25">
      <c r="A26" s="3"/>
      <c r="B26" s="4"/>
      <c r="C26" s="24">
        <v>20171223</v>
      </c>
      <c r="D26" s="24">
        <v>20171225</v>
      </c>
      <c r="E26" s="25">
        <v>20171227</v>
      </c>
      <c r="F26" s="24"/>
    </row>
    <row r="27" spans="1:6" s="2" customFormat="1" ht="13.5" thickTop="1" x14ac:dyDescent="0.2">
      <c r="A27" s="26" t="s">
        <v>55</v>
      </c>
      <c r="B27" s="27" t="s">
        <v>53</v>
      </c>
      <c r="C27" s="28"/>
      <c r="D27" s="30"/>
      <c r="E27" s="29"/>
      <c r="F27" s="30"/>
    </row>
    <row r="28" spans="1:6" s="2" customFormat="1" x14ac:dyDescent="0.2">
      <c r="A28" s="31" t="s">
        <v>25</v>
      </c>
      <c r="B28" s="32"/>
      <c r="C28" s="37">
        <v>0.2785770000000003</v>
      </c>
      <c r="D28" s="37">
        <v>0.27651300000000018</v>
      </c>
      <c r="E28" s="37">
        <v>0.35433299999999984</v>
      </c>
      <c r="F28" s="37"/>
    </row>
    <row r="29" spans="1:6" s="2" customFormat="1" x14ac:dyDescent="0.2">
      <c r="A29" s="36">
        <v>1.0000000000000001E-9</v>
      </c>
      <c r="B29" s="32">
        <f t="shared" ref="B29:B35" si="2">LOG(A29)</f>
        <v>-9</v>
      </c>
      <c r="C29" s="37">
        <v>0.33415700000000026</v>
      </c>
      <c r="D29" s="37">
        <v>0.23287199999999922</v>
      </c>
      <c r="E29" s="37">
        <v>0.34111099999999972</v>
      </c>
      <c r="F29" s="37"/>
    </row>
    <row r="30" spans="1:6" s="2" customFormat="1" x14ac:dyDescent="0.2">
      <c r="A30" s="36">
        <v>1E-8</v>
      </c>
      <c r="B30" s="32">
        <f t="shared" si="2"/>
        <v>-8</v>
      </c>
      <c r="C30" s="37">
        <v>0.78646166666666717</v>
      </c>
      <c r="D30" s="37">
        <v>0.22235899999999967</v>
      </c>
      <c r="E30" s="37">
        <v>0.545769333333333</v>
      </c>
      <c r="F30" s="37"/>
    </row>
    <row r="31" spans="1:6" s="2" customFormat="1" x14ac:dyDescent="0.2">
      <c r="A31" s="36">
        <v>9.9999999999999995E-8</v>
      </c>
      <c r="B31" s="32">
        <f t="shared" si="2"/>
        <v>-7</v>
      </c>
      <c r="C31" s="37">
        <v>4.4015129999999987</v>
      </c>
      <c r="D31" s="37">
        <v>3.6842304999999991</v>
      </c>
      <c r="E31" s="37">
        <v>4.3350513333333334</v>
      </c>
      <c r="F31" s="37"/>
    </row>
    <row r="32" spans="1:6" s="2" customFormat="1" x14ac:dyDescent="0.2">
      <c r="A32" s="36">
        <v>9.9999999999999995E-7</v>
      </c>
      <c r="B32" s="32">
        <f t="shared" si="2"/>
        <v>-6</v>
      </c>
      <c r="C32" s="37">
        <v>8.9229746666666667</v>
      </c>
      <c r="D32" s="37">
        <v>7.8831920000000011</v>
      </c>
      <c r="E32" s="37">
        <v>8.7297433333333334</v>
      </c>
      <c r="F32" s="37"/>
    </row>
    <row r="33" spans="1:6" s="2" customFormat="1" x14ac:dyDescent="0.2">
      <c r="A33" s="36">
        <v>1.0000000000000001E-5</v>
      </c>
      <c r="B33" s="32">
        <f t="shared" si="2"/>
        <v>-5</v>
      </c>
      <c r="C33" s="37">
        <v>10.956205333333335</v>
      </c>
      <c r="D33" s="37">
        <v>9.2415769999999995</v>
      </c>
      <c r="E33" s="37">
        <v>10.067805999999999</v>
      </c>
      <c r="F33" s="37"/>
    </row>
    <row r="34" spans="1:6" s="2" customFormat="1" x14ac:dyDescent="0.2">
      <c r="A34" s="36">
        <v>1E-4</v>
      </c>
      <c r="B34" s="32">
        <f t="shared" si="2"/>
        <v>-4</v>
      </c>
      <c r="C34" s="37">
        <v>11.589384333333333</v>
      </c>
      <c r="D34" s="37">
        <v>9.6827304999999981</v>
      </c>
      <c r="E34" s="37">
        <v>10.116655</v>
      </c>
      <c r="F34" s="37"/>
    </row>
    <row r="35" spans="1:6" s="2" customFormat="1" x14ac:dyDescent="0.2">
      <c r="A35" s="36">
        <v>1E-3</v>
      </c>
      <c r="B35" s="32">
        <f t="shared" si="2"/>
        <v>-3</v>
      </c>
      <c r="C35" s="37">
        <v>11.045102666666667</v>
      </c>
      <c r="D35" s="37">
        <v>9.6367689999999993</v>
      </c>
      <c r="E35" s="37">
        <v>9.9313079999999996</v>
      </c>
      <c r="F35" s="37"/>
    </row>
  </sheetData>
  <phoneticPr fontId="3" type="noConversion"/>
  <pageMargins left="0.7" right="0.7" top="0.75" bottom="0.75" header="0.3" footer="0.3"/>
  <pageSetup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70" zoomScaleNormal="70" workbookViewId="0">
      <pane xSplit="1" topLeftCell="B1" activePane="topRight" state="frozen"/>
      <selection activeCell="I18" sqref="I18"/>
      <selection pane="topRight" activeCell="O33" sqref="O33"/>
    </sheetView>
  </sheetViews>
  <sheetFormatPr defaultColWidth="9.125" defaultRowHeight="12.75" x14ac:dyDescent="0.2"/>
  <cols>
    <col min="1" max="1" width="26.125" style="6" bestFit="1" customWidth="1"/>
    <col min="2" max="2" width="6.125" style="6" bestFit="1" customWidth="1"/>
    <col min="3" max="6" width="9.125" style="6" customWidth="1"/>
    <col min="7" max="7" width="5.125" style="6" customWidth="1"/>
    <col min="8" max="9" width="6" style="6" customWidth="1"/>
    <col min="10" max="10" width="2.875" style="6" bestFit="1" customWidth="1"/>
    <col min="11" max="11" width="5.625" style="6" customWidth="1"/>
    <col min="12" max="16384" width="9.125" style="6"/>
  </cols>
  <sheetData>
    <row r="1" spans="1:10" s="2" customFormat="1" ht="13.5" thickBot="1" x14ac:dyDescent="0.25">
      <c r="A1" s="1" t="str">
        <f>'Fig. 3S1D_Raw'!A1</f>
        <v>GABA dose</v>
      </c>
    </row>
    <row r="2" spans="1:10" s="2" customFormat="1" ht="14.25" thickTop="1" thickBot="1" x14ac:dyDescent="0.25">
      <c r="A2" s="3"/>
      <c r="B2" s="4"/>
      <c r="C2" s="24">
        <f>'Fig. 3S1D_Raw'!C2</f>
        <v>20171223</v>
      </c>
      <c r="D2" s="24">
        <f>'Fig. 3S1D_Raw'!D2</f>
        <v>20171225</v>
      </c>
      <c r="E2" s="24">
        <f>'Fig. 3S1D_Raw'!E2</f>
        <v>20171227</v>
      </c>
      <c r="F2" s="24"/>
      <c r="H2" s="39" t="s">
        <v>57</v>
      </c>
      <c r="I2" s="39" t="s">
        <v>58</v>
      </c>
      <c r="J2" s="39" t="s">
        <v>59</v>
      </c>
    </row>
    <row r="3" spans="1:10" s="2" customFormat="1" ht="14.25" thickTop="1" thickBot="1" x14ac:dyDescent="0.25">
      <c r="A3" s="26" t="str">
        <f>'Fig. 3S1D_Raw'!A3</f>
        <v>Concentration (M)</v>
      </c>
      <c r="B3" s="27" t="str">
        <f>'Fig. 3S1D_Raw'!B3</f>
        <v>Log M</v>
      </c>
      <c r="C3" s="28"/>
      <c r="D3" s="30"/>
      <c r="E3" s="29"/>
      <c r="F3" s="30"/>
    </row>
    <row r="4" spans="1:10" s="2" customFormat="1" ht="14.25" thickTop="1" thickBot="1" x14ac:dyDescent="0.25">
      <c r="A4" s="31" t="str">
        <f>'Fig. 3S1D_Raw'!A4</f>
        <v>Buffer</v>
      </c>
      <c r="B4" s="32"/>
      <c r="C4" s="58">
        <f>100*('Fig. 3S1D_Raw'!C4-'Fig. 3S1D_Raw'!C$4)/('Fig. 3S1D_Raw'!C$11-'Fig. 3S1D_Raw'!C$4)</f>
        <v>0</v>
      </c>
      <c r="D4" s="58">
        <f>100*('Fig. 3S1D_Raw'!D4-'Fig. 3S1D_Raw'!D$4)/('Fig. 3S1D_Raw'!D$11-'Fig. 3S1D_Raw'!D$4)</f>
        <v>0</v>
      </c>
      <c r="E4" s="58">
        <f>100*('Fig. 3S1D_Raw'!E4-'Fig. 3S1D_Raw'!E$4)/('Fig. 3S1D_Raw'!E$11-'Fig. 3S1D_Raw'!E$4)</f>
        <v>0</v>
      </c>
      <c r="F4" s="58"/>
      <c r="H4" s="5">
        <f t="shared" ref="H4:H11" si="0">AVERAGE(C4:F4)</f>
        <v>0</v>
      </c>
      <c r="I4" s="5">
        <f t="shared" ref="I4:I11" si="1">STDEVA(C4:F4)/SQRT(COUNT(C4:F4))</f>
        <v>0</v>
      </c>
      <c r="J4" s="5">
        <f t="shared" ref="J4:J11" si="2">COUNT(C4:F4)</f>
        <v>3</v>
      </c>
    </row>
    <row r="5" spans="1:10" s="2" customFormat="1" ht="14.25" thickTop="1" thickBot="1" x14ac:dyDescent="0.25">
      <c r="A5" s="36">
        <f>'Fig. 3S1D_Raw'!A5</f>
        <v>1.0000000000000001E-9</v>
      </c>
      <c r="B5" s="32">
        <f>'Fig. 3S1D_Raw'!B5</f>
        <v>-9</v>
      </c>
      <c r="C5" s="58">
        <f>100*('Fig. 3S1D_Raw'!C5-'Fig. 3S1D_Raw'!C$4)/('Fig. 3S1D_Raw'!C$11-'Fig. 3S1D_Raw'!C$4)</f>
        <v>-3.5223823918419149E-3</v>
      </c>
      <c r="D5" s="58">
        <f>100*('Fig. 3S1D_Raw'!D5-'Fig. 3S1D_Raw'!D$4)/('Fig. 3S1D_Raw'!D$11-'Fig. 3S1D_Raw'!D$4)</f>
        <v>0.22159923359092254</v>
      </c>
      <c r="E5" s="58">
        <f>100*('Fig. 3S1D_Raw'!E5-'Fig. 3S1D_Raw'!E$4)/('Fig. 3S1D_Raw'!E$11-'Fig. 3S1D_Raw'!E$4)</f>
        <v>-1.8180520243741616E-2</v>
      </c>
      <c r="F5" s="58"/>
      <c r="H5" s="5">
        <f t="shared" si="0"/>
        <v>6.6632110318446333E-2</v>
      </c>
      <c r="I5" s="5">
        <f t="shared" si="1"/>
        <v>7.7599016795385251E-2</v>
      </c>
      <c r="J5" s="5">
        <f t="shared" si="2"/>
        <v>3</v>
      </c>
    </row>
    <row r="6" spans="1:10" s="2" customFormat="1" ht="14.25" thickTop="1" thickBot="1" x14ac:dyDescent="0.25">
      <c r="A6" s="36">
        <f>'Fig. 3S1D_Raw'!A6</f>
        <v>1E-8</v>
      </c>
      <c r="B6" s="32">
        <f>'Fig. 3S1D_Raw'!B6</f>
        <v>-8</v>
      </c>
      <c r="C6" s="58">
        <f>100*('Fig. 3S1D_Raw'!C6-'Fig. 3S1D_Raw'!C$4)/('Fig. 3S1D_Raw'!C$11-'Fig. 3S1D_Raw'!C$4)</f>
        <v>2.7598460728043817</v>
      </c>
      <c r="D6" s="58">
        <f>100*('Fig. 3S1D_Raw'!D6-'Fig. 3S1D_Raw'!D$4)/('Fig. 3S1D_Raw'!D$11-'Fig. 3S1D_Raw'!D$4)</f>
        <v>2.6111720144970127</v>
      </c>
      <c r="E6" s="58">
        <f>100*('Fig. 3S1D_Raw'!E6-'Fig. 3S1D_Raw'!E$4)/('Fig. 3S1D_Raw'!E$11-'Fig. 3S1D_Raw'!E$4)</f>
        <v>2.0310312086080775</v>
      </c>
      <c r="F6" s="58"/>
      <c r="H6" s="5">
        <f t="shared" si="0"/>
        <v>2.4673497653031569</v>
      </c>
      <c r="I6" s="5">
        <f t="shared" si="1"/>
        <v>0.22234088399778953</v>
      </c>
      <c r="J6" s="5">
        <f t="shared" si="2"/>
        <v>3</v>
      </c>
    </row>
    <row r="7" spans="1:10" s="2" customFormat="1" ht="14.25" thickTop="1" thickBot="1" x14ac:dyDescent="0.25">
      <c r="A7" s="36">
        <f>'Fig. 3S1D_Raw'!A7</f>
        <v>9.9999999999999995E-8</v>
      </c>
      <c r="B7" s="32">
        <f>'Fig. 3S1D_Raw'!B7</f>
        <v>-7</v>
      </c>
      <c r="C7" s="58">
        <f>100*('Fig. 3S1D_Raw'!C7-'Fig. 3S1D_Raw'!C$4)/('Fig. 3S1D_Raw'!C$11-'Fig. 3S1D_Raw'!C$4)</f>
        <v>43.109599431319751</v>
      </c>
      <c r="D7" s="58">
        <f>100*('Fig. 3S1D_Raw'!D7-'Fig. 3S1D_Raw'!D$4)/('Fig. 3S1D_Raw'!D$11-'Fig. 3S1D_Raw'!D$4)</f>
        <v>45.418315624680979</v>
      </c>
      <c r="E7" s="58">
        <f>100*('Fig. 3S1D_Raw'!E7-'Fig. 3S1D_Raw'!E$4)/('Fig. 3S1D_Raw'!E$11-'Fig. 3S1D_Raw'!E$4)</f>
        <v>51.574841959924804</v>
      </c>
      <c r="F7" s="58"/>
      <c r="H7" s="5">
        <f t="shared" si="0"/>
        <v>46.700919005308513</v>
      </c>
      <c r="I7" s="5">
        <f t="shared" si="1"/>
        <v>2.5264524760372202</v>
      </c>
      <c r="J7" s="5">
        <f t="shared" si="2"/>
        <v>3</v>
      </c>
    </row>
    <row r="8" spans="1:10" s="2" customFormat="1" ht="14.25" thickTop="1" thickBot="1" x14ac:dyDescent="0.25">
      <c r="A8" s="36">
        <f>'Fig. 3S1D_Raw'!A8</f>
        <v>9.9999999999999995E-7</v>
      </c>
      <c r="B8" s="32">
        <f>'Fig. 3S1D_Raw'!B8</f>
        <v>-6</v>
      </c>
      <c r="C8" s="58">
        <f>100*('Fig. 3S1D_Raw'!C8-'Fig. 3S1D_Raw'!C$4)/('Fig. 3S1D_Raw'!C$11-'Fig. 3S1D_Raw'!C$4)</f>
        <v>80.012389027037784</v>
      </c>
      <c r="D8" s="58">
        <f>100*('Fig. 3S1D_Raw'!D8-'Fig. 3S1D_Raw'!D$4)/('Fig. 3S1D_Raw'!D$11-'Fig. 3S1D_Raw'!D$4)</f>
        <v>86.163273060771147</v>
      </c>
      <c r="E8" s="58">
        <f>100*('Fig. 3S1D_Raw'!E8-'Fig. 3S1D_Raw'!E$4)/('Fig. 3S1D_Raw'!E$11-'Fig. 3S1D_Raw'!E$4)</f>
        <v>92.429782129078646</v>
      </c>
      <c r="F8" s="58"/>
      <c r="H8" s="5">
        <f t="shared" si="0"/>
        <v>86.201814738962526</v>
      </c>
      <c r="I8" s="5">
        <f t="shared" si="1"/>
        <v>3.5846444248754232</v>
      </c>
      <c r="J8" s="5">
        <f t="shared" si="2"/>
        <v>3</v>
      </c>
    </row>
    <row r="9" spans="1:10" s="2" customFormat="1" ht="14.25" thickTop="1" thickBot="1" x14ac:dyDescent="0.25">
      <c r="A9" s="36">
        <f>'Fig. 3S1D_Raw'!A9</f>
        <v>1.0000000000000001E-5</v>
      </c>
      <c r="B9" s="32">
        <f>'Fig. 3S1D_Raw'!B9</f>
        <v>-5</v>
      </c>
      <c r="C9" s="58">
        <f>100*('Fig. 3S1D_Raw'!C9-'Fig. 3S1D_Raw'!C$4)/('Fig. 3S1D_Raw'!C$11-'Fig. 3S1D_Raw'!C$4)</f>
        <v>96.08819917422548</v>
      </c>
      <c r="D9" s="58">
        <f>100*('Fig. 3S1D_Raw'!D9-'Fig. 3S1D_Raw'!D$4)/('Fig. 3S1D_Raw'!D$11-'Fig. 3S1D_Raw'!D$4)</f>
        <v>98.004146514538306</v>
      </c>
      <c r="E9" s="58">
        <f>100*('Fig. 3S1D_Raw'!E9-'Fig. 3S1D_Raw'!E$4)/('Fig. 3S1D_Raw'!E$11-'Fig. 3S1D_Raw'!E$4)</f>
        <v>103.21744267061034</v>
      </c>
      <c r="F9" s="58"/>
      <c r="H9" s="5">
        <f t="shared" si="0"/>
        <v>99.103262786458046</v>
      </c>
      <c r="I9" s="5">
        <f t="shared" si="1"/>
        <v>2.1301463675911654</v>
      </c>
      <c r="J9" s="5">
        <f t="shared" si="2"/>
        <v>3</v>
      </c>
    </row>
    <row r="10" spans="1:10" s="2" customFormat="1" ht="14.25" thickTop="1" thickBot="1" x14ac:dyDescent="0.25">
      <c r="A10" s="36">
        <f>'Fig. 3S1D_Raw'!A10</f>
        <v>1E-4</v>
      </c>
      <c r="B10" s="32">
        <f>'Fig. 3S1D_Raw'!B10</f>
        <v>-4</v>
      </c>
      <c r="C10" s="58">
        <f>100*('Fig. 3S1D_Raw'!C10-'Fig. 3S1D_Raw'!C$4)/('Fig. 3S1D_Raw'!C$11-'Fig. 3S1D_Raw'!C$4)</f>
        <v>96.633271838534498</v>
      </c>
      <c r="D10" s="58">
        <f>100*('Fig. 3S1D_Raw'!D10-'Fig. 3S1D_Raw'!D$4)/('Fig. 3S1D_Raw'!D$11-'Fig. 3S1D_Raw'!D$4)</f>
        <v>100.2220025775067</v>
      </c>
      <c r="E10" s="58">
        <f>100*('Fig. 3S1D_Raw'!E10-'Fig. 3S1D_Raw'!E$4)/('Fig. 3S1D_Raw'!E$11-'Fig. 3S1D_Raw'!E$4)</f>
        <v>101.93757810275083</v>
      </c>
      <c r="F10" s="58"/>
      <c r="H10" s="5">
        <f t="shared" si="0"/>
        <v>99.597617506264001</v>
      </c>
      <c r="I10" s="5">
        <f t="shared" si="1"/>
        <v>1.5627229199961863</v>
      </c>
      <c r="J10" s="5">
        <f t="shared" si="2"/>
        <v>3</v>
      </c>
    </row>
    <row r="11" spans="1:10" s="2" customFormat="1" ht="14.25" thickTop="1" thickBot="1" x14ac:dyDescent="0.25">
      <c r="A11" s="36">
        <f>'Fig. 3S1D_Raw'!A11</f>
        <v>1E-3</v>
      </c>
      <c r="B11" s="32">
        <f>'Fig. 3S1D_Raw'!B11</f>
        <v>-3</v>
      </c>
      <c r="C11" s="58">
        <f>100*('Fig. 3S1D_Raw'!C11-'Fig. 3S1D_Raw'!C$4)/('Fig. 3S1D_Raw'!C$11-'Fig. 3S1D_Raw'!C$4)</f>
        <v>100</v>
      </c>
      <c r="D11" s="58">
        <f>100*('Fig. 3S1D_Raw'!D11-'Fig. 3S1D_Raw'!D$4)/('Fig. 3S1D_Raw'!D$11-'Fig. 3S1D_Raw'!D$4)</f>
        <v>100</v>
      </c>
      <c r="E11" s="58">
        <f>100*('Fig. 3S1D_Raw'!E11-'Fig. 3S1D_Raw'!E$4)/('Fig. 3S1D_Raw'!E$11-'Fig. 3S1D_Raw'!E$4)</f>
        <v>100</v>
      </c>
      <c r="F11" s="58"/>
      <c r="H11" s="5">
        <f t="shared" si="0"/>
        <v>100</v>
      </c>
      <c r="I11" s="5">
        <f t="shared" si="1"/>
        <v>0</v>
      </c>
      <c r="J11" s="5">
        <f t="shared" si="2"/>
        <v>3</v>
      </c>
    </row>
    <row r="12" spans="1:10" ht="13.5" thickTop="1" x14ac:dyDescent="0.2"/>
    <row r="13" spans="1:10" s="2" customFormat="1" ht="13.5" thickBot="1" x14ac:dyDescent="0.25">
      <c r="A13" s="1" t="str">
        <f>'Fig. 3S1D_Raw'!A13</f>
        <v>GABA dose + rac-BHFF 10 μM</v>
      </c>
    </row>
    <row r="14" spans="1:10" s="2" customFormat="1" ht="14.25" thickTop="1" thickBot="1" x14ac:dyDescent="0.25">
      <c r="A14" s="3"/>
      <c r="B14" s="4"/>
      <c r="C14" s="24">
        <f>'Fig. 3S1D_Raw'!C14</f>
        <v>20171223</v>
      </c>
      <c r="D14" s="24">
        <f>'Fig. 3S1D_Raw'!D14</f>
        <v>20171225</v>
      </c>
      <c r="E14" s="24">
        <f>'Fig. 3S1D_Raw'!E14</f>
        <v>20171227</v>
      </c>
      <c r="F14" s="24"/>
      <c r="H14" s="39" t="s">
        <v>57</v>
      </c>
      <c r="I14" s="39" t="s">
        <v>58</v>
      </c>
      <c r="J14" s="39" t="s">
        <v>59</v>
      </c>
    </row>
    <row r="15" spans="1:10" s="2" customFormat="1" ht="14.25" thickTop="1" thickBot="1" x14ac:dyDescent="0.25">
      <c r="A15" s="26" t="str">
        <f>'Fig. 3S1D_Raw'!A15</f>
        <v>Concentration (M)</v>
      </c>
      <c r="B15" s="27" t="str">
        <f>'Fig. 3S1D_Raw'!B15</f>
        <v>Log M</v>
      </c>
      <c r="C15" s="28"/>
      <c r="D15" s="30"/>
      <c r="E15" s="29"/>
      <c r="F15" s="30"/>
    </row>
    <row r="16" spans="1:10" s="2" customFormat="1" ht="14.25" thickTop="1" thickBot="1" x14ac:dyDescent="0.25">
      <c r="A16" s="31" t="str">
        <f>'Fig. 3S1D_Raw'!A16</f>
        <v>Buffer</v>
      </c>
      <c r="B16" s="32"/>
      <c r="C16" s="37">
        <f>100*('Fig. 3S1D_Raw'!C16-'Fig. 3S1D_Raw'!C$4)/('Fig. 3S1D_Raw'!C$11-'Fig. 3S1D_Raw'!C$4)</f>
        <v>0.3649050922274184</v>
      </c>
      <c r="D16" s="37">
        <f>100*('Fig. 3S1D_Raw'!D16-'Fig. 3S1D_Raw'!D$4)/('Fig. 3S1D_Raw'!D$11-'Fig. 3S1D_Raw'!D$4)</f>
        <v>0.30638838347269509</v>
      </c>
      <c r="E16" s="37">
        <f>100*('Fig. 3S1D_Raw'!E16-'Fig. 3S1D_Raw'!E$4)/('Fig. 3S1D_Raw'!E$11-'Fig. 3S1D_Raw'!E$4)</f>
        <v>-0.69977793055564619</v>
      </c>
      <c r="F16" s="37"/>
      <c r="H16" s="5">
        <f t="shared" ref="H16:H23" si="3">AVERAGE(C16:F16)</f>
        <v>-9.4948182851775833E-3</v>
      </c>
      <c r="I16" s="5">
        <f t="shared" ref="I16:I23" si="4">STDEVA(C16:F16)/SQRT(COUNT(C16:F16))</f>
        <v>0.34555469061362032</v>
      </c>
      <c r="J16" s="5">
        <f t="shared" ref="J16:J23" si="5">COUNT(C16:F16)</f>
        <v>3</v>
      </c>
    </row>
    <row r="17" spans="1:12" s="2" customFormat="1" ht="14.25" thickTop="1" thickBot="1" x14ac:dyDescent="0.25">
      <c r="A17" s="36">
        <f>'Fig. 3S1D_Raw'!A17</f>
        <v>1.0000000000000001E-9</v>
      </c>
      <c r="B17" s="32">
        <f>'Fig. 3S1D_Raw'!B17</f>
        <v>-9</v>
      </c>
      <c r="C17" s="37">
        <f>100*('Fig. 3S1D_Raw'!C17-'Fig. 3S1D_Raw'!C$4)/('Fig. 3S1D_Raw'!C$11-'Fig. 3S1D_Raw'!C$4)</f>
        <v>0.42962086326304544</v>
      </c>
      <c r="D17" s="37">
        <f>100*('Fig. 3S1D_Raw'!D17-'Fig. 3S1D_Raw'!D$4)/('Fig. 3S1D_Raw'!D$11-'Fig. 3S1D_Raw'!D$4)</f>
        <v>5.7104458007313487E-2</v>
      </c>
      <c r="E17" s="37">
        <f>100*('Fig. 3S1D_Raw'!E17-'Fig. 3S1D_Raw'!E$4)/('Fig. 3S1D_Raw'!E$11-'Fig. 3S1D_Raw'!E$4)</f>
        <v>-0.16488100364182282</v>
      </c>
      <c r="F17" s="37"/>
      <c r="H17" s="5">
        <f t="shared" si="3"/>
        <v>0.10728143920951205</v>
      </c>
      <c r="I17" s="5">
        <f t="shared" si="4"/>
        <v>0.17344203116148807</v>
      </c>
      <c r="J17" s="5">
        <f t="shared" si="5"/>
        <v>3</v>
      </c>
    </row>
    <row r="18" spans="1:12" s="2" customFormat="1" ht="14.25" thickTop="1" thickBot="1" x14ac:dyDescent="0.25">
      <c r="A18" s="36">
        <f>'Fig. 3S1D_Raw'!A18</f>
        <v>1E-8</v>
      </c>
      <c r="B18" s="32">
        <f>'Fig. 3S1D_Raw'!B18</f>
        <v>-8</v>
      </c>
      <c r="C18" s="37">
        <f>100*('Fig. 3S1D_Raw'!C18-'Fig. 3S1D_Raw'!C$4)/('Fig. 3S1D_Raw'!C$11-'Fig. 3S1D_Raw'!C$4)</f>
        <v>4.1794729155783799</v>
      </c>
      <c r="D18" s="37">
        <f>100*('Fig. 3S1D_Raw'!D18-'Fig. 3S1D_Raw'!D$4)/('Fig. 3S1D_Raw'!D$11-'Fig. 3S1D_Raw'!D$4)</f>
        <v>4.0236754533516077</v>
      </c>
      <c r="E18" s="37">
        <f>100*('Fig. 3S1D_Raw'!E18-'Fig. 3S1D_Raw'!E$4)/('Fig. 3S1D_Raw'!E$11-'Fig. 3S1D_Raw'!E$4)</f>
        <v>-0.35002148137577399</v>
      </c>
      <c r="F18" s="37"/>
      <c r="H18" s="5">
        <f t="shared" si="3"/>
        <v>2.6177089625180714</v>
      </c>
      <c r="I18" s="5">
        <f t="shared" si="4"/>
        <v>1.4845466426959948</v>
      </c>
      <c r="J18" s="5">
        <f t="shared" si="5"/>
        <v>3</v>
      </c>
    </row>
    <row r="19" spans="1:12" s="2" customFormat="1" ht="14.25" thickTop="1" thickBot="1" x14ac:dyDescent="0.25">
      <c r="A19" s="36">
        <f>'Fig. 3S1D_Raw'!A19</f>
        <v>9.9999999999999995E-8</v>
      </c>
      <c r="B19" s="32">
        <f>'Fig. 3S1D_Raw'!B19</f>
        <v>-7</v>
      </c>
      <c r="C19" s="37">
        <f>100*('Fig. 3S1D_Raw'!C19-'Fig. 3S1D_Raw'!C$4)/('Fig. 3S1D_Raw'!C$11-'Fig. 3S1D_Raw'!C$4)</f>
        <v>42.476198835222867</v>
      </c>
      <c r="D19" s="37">
        <f>100*('Fig. 3S1D_Raw'!D19-'Fig. 3S1D_Raw'!D$4)/('Fig. 3S1D_Raw'!D$11-'Fig. 3S1D_Raw'!D$4)</f>
        <v>38.40687706939768</v>
      </c>
      <c r="E19" s="37">
        <f>100*('Fig. 3S1D_Raw'!E19-'Fig. 3S1D_Raw'!E$4)/('Fig. 3S1D_Raw'!E$11-'Fig. 3S1D_Raw'!E$4)</f>
        <v>45.012711907869026</v>
      </c>
      <c r="F19" s="37"/>
      <c r="H19" s="5">
        <f t="shared" si="3"/>
        <v>41.965262604163193</v>
      </c>
      <c r="I19" s="5">
        <f t="shared" si="4"/>
        <v>1.9239763817371858</v>
      </c>
      <c r="J19" s="5">
        <f t="shared" si="5"/>
        <v>3</v>
      </c>
    </row>
    <row r="20" spans="1:12" s="2" customFormat="1" ht="14.25" thickTop="1" thickBot="1" x14ac:dyDescent="0.25">
      <c r="A20" s="36">
        <f>'Fig. 3S1D_Raw'!A20</f>
        <v>9.9999999999999995E-7</v>
      </c>
      <c r="B20" s="32">
        <f>'Fig. 3S1D_Raw'!B20</f>
        <v>-6</v>
      </c>
      <c r="C20" s="37">
        <f>100*('Fig. 3S1D_Raw'!C20-'Fig. 3S1D_Raw'!C$4)/('Fig. 3S1D_Raw'!C$11-'Fig. 3S1D_Raw'!C$4)</f>
        <v>79.083407178834904</v>
      </c>
      <c r="D20" s="37">
        <f>100*('Fig. 3S1D_Raw'!D20-'Fig. 3S1D_Raw'!D$4)/('Fig. 3S1D_Raw'!D$11-'Fig. 3S1D_Raw'!D$4)</f>
        <v>77.000843127868109</v>
      </c>
      <c r="E20" s="37">
        <f>100*('Fig. 3S1D_Raw'!E20-'Fig. 3S1D_Raw'!E$4)/('Fig. 3S1D_Raw'!E$11-'Fig. 3S1D_Raw'!E$4)</f>
        <v>81.649110520972769</v>
      </c>
      <c r="F20" s="37"/>
      <c r="H20" s="5">
        <f t="shared" si="3"/>
        <v>79.24445360922526</v>
      </c>
      <c r="I20" s="5">
        <f t="shared" si="4"/>
        <v>1.3442531264616928</v>
      </c>
      <c r="J20" s="5">
        <f t="shared" si="5"/>
        <v>3</v>
      </c>
    </row>
    <row r="21" spans="1:12" s="2" customFormat="1" ht="14.25" thickTop="1" thickBot="1" x14ac:dyDescent="0.25">
      <c r="A21" s="36">
        <f>'Fig. 3S1D_Raw'!A21</f>
        <v>1.0000000000000001E-5</v>
      </c>
      <c r="B21" s="32">
        <f>'Fig. 3S1D_Raw'!B21</f>
        <v>-5</v>
      </c>
      <c r="C21" s="37">
        <f>100*('Fig. 3S1D_Raw'!C21-'Fig. 3S1D_Raw'!C$4)/('Fig. 3S1D_Raw'!C$11-'Fig. 3S1D_Raw'!C$4)</f>
        <v>93.663935503867052</v>
      </c>
      <c r="D21" s="37">
        <f>100*('Fig. 3S1D_Raw'!D21-'Fig. 3S1D_Raw'!D$4)/('Fig. 3S1D_Raw'!D$11-'Fig. 3S1D_Raw'!D$4)</f>
        <v>93.030550937190441</v>
      </c>
      <c r="E21" s="37">
        <f>100*('Fig. 3S1D_Raw'!E21-'Fig. 3S1D_Raw'!E$4)/('Fig. 3S1D_Raw'!E$11-'Fig. 3S1D_Raw'!E$4)</f>
        <v>98.721863304378743</v>
      </c>
      <c r="F21" s="37"/>
      <c r="H21" s="5">
        <f t="shared" si="3"/>
        <v>95.138783248478759</v>
      </c>
      <c r="I21" s="5">
        <f t="shared" si="4"/>
        <v>1.8008461916154195</v>
      </c>
      <c r="J21" s="5">
        <f t="shared" si="5"/>
        <v>3</v>
      </c>
    </row>
    <row r="22" spans="1:12" s="2" customFormat="1" ht="14.25" thickTop="1" thickBot="1" x14ac:dyDescent="0.25">
      <c r="A22" s="36">
        <f>'Fig. 3S1D_Raw'!A22</f>
        <v>1E-4</v>
      </c>
      <c r="B22" s="32">
        <f>'Fig. 3S1D_Raw'!B22</f>
        <v>-4</v>
      </c>
      <c r="C22" s="37">
        <f>100*('Fig. 3S1D_Raw'!C22-'Fig. 3S1D_Raw'!C$4)/('Fig. 3S1D_Raw'!C$11-'Fig. 3S1D_Raw'!C$4)</f>
        <v>95.933603183404173</v>
      </c>
      <c r="D22" s="37">
        <f>100*('Fig. 3S1D_Raw'!D22-'Fig. 3S1D_Raw'!D$4)/('Fig. 3S1D_Raw'!D$11-'Fig. 3S1D_Raw'!D$4)</f>
        <v>91.99331033253064</v>
      </c>
      <c r="E22" s="37">
        <f>100*('Fig. 3S1D_Raw'!E22-'Fig. 3S1D_Raw'!E$4)/('Fig. 3S1D_Raw'!E$11-'Fig. 3S1D_Raw'!E$4)</f>
        <v>100.14563347066129</v>
      </c>
      <c r="F22" s="37"/>
      <c r="H22" s="40">
        <f t="shared" si="3"/>
        <v>96.024182328865365</v>
      </c>
      <c r="I22" s="40">
        <f t="shared" si="4"/>
        <v>2.3538087272418347</v>
      </c>
      <c r="J22" s="40">
        <f t="shared" si="5"/>
        <v>3</v>
      </c>
      <c r="K22" s="41"/>
      <c r="L22" s="41"/>
    </row>
    <row r="23" spans="1:12" s="2" customFormat="1" ht="14.25" customHeight="1" thickTop="1" thickBot="1" x14ac:dyDescent="0.25">
      <c r="A23" s="36">
        <f>'Fig. 3S1D_Raw'!A23</f>
        <v>1E-3</v>
      </c>
      <c r="B23" s="32">
        <f>'Fig. 3S1D_Raw'!B23</f>
        <v>-3</v>
      </c>
      <c r="C23" s="37">
        <f>100*('Fig. 3S1D_Raw'!C23-'Fig. 3S1D_Raw'!C$4)/('Fig. 3S1D_Raw'!C$11-'Fig. 3S1D_Raw'!C$4)</f>
        <v>97.325667002751757</v>
      </c>
      <c r="D23" s="37">
        <f>100*('Fig. 3S1D_Raw'!D23-'Fig. 3S1D_Raw'!D$4)/('Fig. 3S1D_Raw'!D$11-'Fig. 3S1D_Raw'!D$4)</f>
        <v>93.478963319904281</v>
      </c>
      <c r="E23" s="37">
        <f>100*('Fig. 3S1D_Raw'!E23-'Fig. 3S1D_Raw'!E$4)/('Fig. 3S1D_Raw'!E$11-'Fig. 3S1D_Raw'!E$4)</f>
        <v>100.83071244027396</v>
      </c>
      <c r="F23" s="37"/>
      <c r="H23" s="40">
        <f t="shared" si="3"/>
        <v>97.211780920976665</v>
      </c>
      <c r="I23" s="40">
        <f t="shared" si="4"/>
        <v>2.1230309553348987</v>
      </c>
      <c r="J23" s="40">
        <f t="shared" si="5"/>
        <v>3</v>
      </c>
      <c r="K23" s="41"/>
      <c r="L23" s="41"/>
    </row>
    <row r="24" spans="1:12" s="38" customFormat="1" ht="13.5" thickTop="1" x14ac:dyDescent="0.2">
      <c r="H24" s="44"/>
      <c r="I24" s="44"/>
      <c r="J24" s="44"/>
      <c r="K24" s="44"/>
      <c r="L24" s="44"/>
    </row>
    <row r="25" spans="1:12" s="2" customFormat="1" ht="13.5" thickBot="1" x14ac:dyDescent="0.25">
      <c r="A25" s="1" t="str">
        <f>'Fig. 3S1D_Raw'!A25</f>
        <v>GABA dose + rac-BHFF 20 μM</v>
      </c>
      <c r="H25" s="41"/>
      <c r="I25" s="41"/>
      <c r="J25" s="41"/>
      <c r="K25" s="41"/>
      <c r="L25" s="41"/>
    </row>
    <row r="26" spans="1:12" s="2" customFormat="1" ht="14.25" thickTop="1" thickBot="1" x14ac:dyDescent="0.25">
      <c r="A26" s="3"/>
      <c r="B26" s="4"/>
      <c r="C26" s="24">
        <f>'Fig. 3S1D_Raw'!C26</f>
        <v>20171223</v>
      </c>
      <c r="D26" s="24">
        <f>'Fig. 3S1D_Raw'!D26</f>
        <v>20171225</v>
      </c>
      <c r="E26" s="24">
        <f>'Fig. 3S1D_Raw'!E26</f>
        <v>20171227</v>
      </c>
      <c r="F26" s="24"/>
      <c r="H26" s="43" t="s">
        <v>57</v>
      </c>
      <c r="I26" s="43" t="s">
        <v>58</v>
      </c>
      <c r="J26" s="43" t="s">
        <v>59</v>
      </c>
      <c r="K26" s="41"/>
      <c r="L26" s="41"/>
    </row>
    <row r="27" spans="1:12" s="2" customFormat="1" ht="14.25" thickTop="1" thickBot="1" x14ac:dyDescent="0.25">
      <c r="A27" s="26" t="str">
        <f>'Fig. 3S1D_Raw'!A27</f>
        <v>Concentration (M)</v>
      </c>
      <c r="B27" s="27" t="str">
        <f>'Fig. 3S1D_Raw'!B27</f>
        <v>Log M</v>
      </c>
      <c r="C27" s="30"/>
      <c r="D27" s="30"/>
      <c r="E27" s="29"/>
      <c r="F27" s="30"/>
      <c r="H27" s="41"/>
      <c r="I27" s="41"/>
      <c r="J27" s="41"/>
      <c r="K27" s="41"/>
      <c r="L27" s="41"/>
    </row>
    <row r="28" spans="1:12" s="2" customFormat="1" ht="14.25" thickTop="1" thickBot="1" x14ac:dyDescent="0.25">
      <c r="A28" s="31" t="str">
        <f>'Fig. 3S1D_Raw'!A28</f>
        <v>Buffer</v>
      </c>
      <c r="B28" s="32"/>
      <c r="C28" s="37">
        <f>100*('Fig. 3S1D_Raw'!C28-'Fig. 3S1D_Raw'!C$4)/('Fig. 3S1D_Raw'!C$11-'Fig. 3S1D_Raw'!C$4)</f>
        <v>0.36209176083652989</v>
      </c>
      <c r="D28" s="37">
        <f>100*('Fig. 3S1D_Raw'!D28-'Fig. 3S1D_Raw'!D$4)/('Fig. 3S1D_Raw'!D$11-'Fig. 3S1D_Raw'!D$4)</f>
        <v>0.68860194600922298</v>
      </c>
      <c r="E28" s="37">
        <f>100*('Fig. 3S1D_Raw'!E28-'Fig. 3S1D_Raw'!E$4)/('Fig. 3S1D_Raw'!E$11-'Fig. 3S1D_Raw'!E$4)</f>
        <v>0.761998541014967</v>
      </c>
      <c r="F28" s="37"/>
      <c r="H28" s="40">
        <f t="shared" ref="H28:H35" si="6">AVERAGE(C28:F28)</f>
        <v>0.60423074928690668</v>
      </c>
      <c r="I28" s="40">
        <f t="shared" ref="I28:I35" si="7">STDEVA(C28:F28)/SQRT(COUNT(C28:F28))</f>
        <v>0.1229094956128803</v>
      </c>
      <c r="J28" s="40">
        <f t="shared" ref="J28:J35" si="8">COUNT(C28:F28)</f>
        <v>3</v>
      </c>
      <c r="K28" s="41"/>
      <c r="L28" s="41"/>
    </row>
    <row r="29" spans="1:12" s="2" customFormat="1" ht="14.25" thickTop="1" thickBot="1" x14ac:dyDescent="0.25">
      <c r="A29" s="36">
        <f>'Fig. 3S1D_Raw'!A29</f>
        <v>1.0000000000000001E-9</v>
      </c>
      <c r="B29" s="32">
        <f>'Fig. 3S1D_Raw'!B29</f>
        <v>-9</v>
      </c>
      <c r="C29" s="37">
        <f>100*('Fig. 3S1D_Raw'!C29-'Fig. 3S1D_Raw'!C$4)/('Fig. 3S1D_Raw'!C$11-'Fig. 3S1D_Raw'!C$4)</f>
        <v>0.8705956915865527</v>
      </c>
      <c r="D29" s="37">
        <f>100*('Fig. 3S1D_Raw'!D29-'Fig. 3S1D_Raw'!D$4)/('Fig. 3S1D_Raw'!D$11-'Fig. 3S1D_Raw'!D$4)</f>
        <v>0.23336922630569581</v>
      </c>
      <c r="E29" s="37">
        <f>100*('Fig. 3S1D_Raw'!E29-'Fig. 3S1D_Raw'!E$4)/('Fig. 3S1D_Raw'!E$11-'Fig. 3S1D_Raw'!E$4)</f>
        <v>0.62546909838180409</v>
      </c>
      <c r="F29" s="37"/>
      <c r="H29" s="40">
        <f t="shared" si="6"/>
        <v>0.57647800542468419</v>
      </c>
      <c r="I29" s="40">
        <f t="shared" si="7"/>
        <v>0.18557522051307893</v>
      </c>
      <c r="J29" s="40">
        <f t="shared" si="8"/>
        <v>3</v>
      </c>
      <c r="K29" s="41"/>
      <c r="L29" s="41"/>
    </row>
    <row r="30" spans="1:12" s="2" customFormat="1" ht="14.25" thickTop="1" thickBot="1" x14ac:dyDescent="0.25">
      <c r="A30" s="36">
        <f>'Fig. 3S1D_Raw'!A30</f>
        <v>1E-8</v>
      </c>
      <c r="B30" s="32">
        <f>'Fig. 3S1D_Raw'!B30</f>
        <v>-8</v>
      </c>
      <c r="C30" s="37">
        <f>100*('Fig. 3S1D_Raw'!C30-'Fig. 3S1D_Raw'!C$4)/('Fig. 3S1D_Raw'!C$11-'Fig. 3S1D_Raw'!C$4)</f>
        <v>5.0087515191608434</v>
      </c>
      <c r="D30" s="37">
        <f>100*('Fig. 3S1D_Raw'!D30-'Fig. 3S1D_Raw'!D$4)/('Fig. 3S1D_Raw'!D$11-'Fig. 3S1D_Raw'!D$4)</f>
        <v>0.12370488354904792</v>
      </c>
      <c r="E30" s="37">
        <f>100*('Fig. 3S1D_Raw'!E30-'Fig. 3S1D_Raw'!E$4)/('Fig. 3S1D_Raw'!E$11-'Fig. 3S1D_Raw'!E$4)</f>
        <v>2.7387566630642879</v>
      </c>
      <c r="F30" s="37"/>
      <c r="H30" s="40">
        <f t="shared" si="6"/>
        <v>2.6237376885913934</v>
      </c>
      <c r="I30" s="40">
        <f t="shared" si="7"/>
        <v>1.4113636646156704</v>
      </c>
      <c r="J30" s="40">
        <f t="shared" si="8"/>
        <v>3</v>
      </c>
      <c r="K30" s="41"/>
      <c r="L30" s="41"/>
    </row>
    <row r="31" spans="1:12" s="2" customFormat="1" ht="14.25" thickTop="1" thickBot="1" x14ac:dyDescent="0.25">
      <c r="A31" s="36">
        <f>'Fig. 3S1D_Raw'!A31</f>
        <v>9.9999999999999995E-8</v>
      </c>
      <c r="B31" s="32">
        <f>'Fig. 3S1D_Raw'!B31</f>
        <v>-7</v>
      </c>
      <c r="C31" s="37">
        <f>100*('Fig. 3S1D_Raw'!C31-'Fig. 3S1D_Raw'!C$4)/('Fig. 3S1D_Raw'!C$11-'Fig. 3S1D_Raw'!C$4)</f>
        <v>38.083019472797247</v>
      </c>
      <c r="D31" s="37">
        <f>100*('Fig. 3S1D_Raw'!D31-'Fig. 3S1D_Raw'!D$4)/('Fig. 3S1D_Raw'!D$11-'Fig. 3S1D_Raw'!D$4)</f>
        <v>36.235553333609637</v>
      </c>
      <c r="E31" s="37">
        <f>100*('Fig. 3S1D_Raw'!E31-'Fig. 3S1D_Raw'!E$4)/('Fig. 3S1D_Raw'!E$11-'Fig. 3S1D_Raw'!E$4)</f>
        <v>41.866616248593871</v>
      </c>
      <c r="F31" s="37"/>
      <c r="H31" s="40">
        <f t="shared" si="6"/>
        <v>38.728396351666916</v>
      </c>
      <c r="I31" s="40">
        <f t="shared" si="7"/>
        <v>1.6572669142257839</v>
      </c>
      <c r="J31" s="40">
        <f t="shared" si="8"/>
        <v>3</v>
      </c>
      <c r="K31" s="41"/>
      <c r="L31" s="41"/>
    </row>
    <row r="32" spans="1:12" s="2" customFormat="1" ht="14.25" thickTop="1" thickBot="1" x14ac:dyDescent="0.25">
      <c r="A32" s="36">
        <f>'Fig. 3S1D_Raw'!A32</f>
        <v>9.9999999999999995E-7</v>
      </c>
      <c r="B32" s="32">
        <f>'Fig. 3S1D_Raw'!B32</f>
        <v>-6</v>
      </c>
      <c r="C32" s="37">
        <f>100*('Fig. 3S1D_Raw'!C32-'Fig. 3S1D_Raw'!C$4)/('Fig. 3S1D_Raw'!C$11-'Fig. 3S1D_Raw'!C$4)</f>
        <v>79.450076511939955</v>
      </c>
      <c r="D32" s="37">
        <f>100*('Fig. 3S1D_Raw'!D32-'Fig. 3S1D_Raw'!D$4)/('Fig. 3S1D_Raw'!D$11-'Fig. 3S1D_Raw'!D$4)</f>
        <v>80.036214720272667</v>
      </c>
      <c r="E32" s="37">
        <f>100*('Fig. 3S1D_Raw'!E32-'Fig. 3S1D_Raw'!E$4)/('Fig. 3S1D_Raw'!E$11-'Fig. 3S1D_Raw'!E$4)</f>
        <v>87.245896940199856</v>
      </c>
      <c r="F32" s="37"/>
      <c r="H32" s="40">
        <f t="shared" si="6"/>
        <v>82.244062724137493</v>
      </c>
      <c r="I32" s="40">
        <f t="shared" si="7"/>
        <v>2.5066344397449223</v>
      </c>
      <c r="J32" s="40">
        <f t="shared" si="8"/>
        <v>3</v>
      </c>
      <c r="K32" s="41"/>
      <c r="L32" s="41"/>
    </row>
    <row r="33" spans="1:12" s="2" customFormat="1" ht="14.25" thickTop="1" thickBot="1" x14ac:dyDescent="0.25">
      <c r="A33" s="36">
        <f>'Fig. 3S1D_Raw'!A33</f>
        <v>1.0000000000000001E-5</v>
      </c>
      <c r="B33" s="32">
        <f>'Fig. 3S1D_Raw'!B33</f>
        <v>-5</v>
      </c>
      <c r="C33" s="37">
        <f>100*('Fig. 3S1D_Raw'!C33-'Fig. 3S1D_Raw'!C$4)/('Fig. 3S1D_Raw'!C$11-'Fig. 3S1D_Raw'!C$4)</f>
        <v>98.052195729670984</v>
      </c>
      <c r="D33" s="37">
        <f>100*('Fig. 3S1D_Raw'!D33-'Fig. 3S1D_Raw'!D$4)/('Fig. 3S1D_Raw'!D$11-'Fig. 3S1D_Raw'!D$4)</f>
        <v>94.205947264312925</v>
      </c>
      <c r="E33" s="37">
        <f>100*('Fig. 3S1D_Raw'!E33-'Fig. 3S1D_Raw'!E$4)/('Fig. 3S1D_Raw'!E$11-'Fig. 3S1D_Raw'!E$4)</f>
        <v>101.06263798453821</v>
      </c>
      <c r="F33" s="37"/>
      <c r="H33" s="40">
        <f t="shared" si="6"/>
        <v>97.77359365950737</v>
      </c>
      <c r="I33" s="40">
        <f t="shared" si="7"/>
        <v>1.984251852574036</v>
      </c>
      <c r="J33" s="40">
        <f t="shared" si="8"/>
        <v>3</v>
      </c>
      <c r="K33" s="41"/>
      <c r="L33" s="41"/>
    </row>
    <row r="34" spans="1:12" s="2" customFormat="1" ht="14.25" thickTop="1" thickBot="1" x14ac:dyDescent="0.25">
      <c r="A34" s="36">
        <f>'Fig. 3S1D_Raw'!A34</f>
        <v>1E-4</v>
      </c>
      <c r="B34" s="32">
        <f>'Fig. 3S1D_Raw'!B34</f>
        <v>-4</v>
      </c>
      <c r="C34" s="37">
        <f>100*('Fig. 3S1D_Raw'!C34-'Fig. 3S1D_Raw'!C$4)/('Fig. 3S1D_Raw'!C$11-'Fig. 3S1D_Raw'!C$4)</f>
        <v>103.84517900366104</v>
      </c>
      <c r="D34" s="37">
        <f>100*('Fig. 3S1D_Raw'!D34-'Fig. 3S1D_Raw'!D$4)/('Fig. 3S1D_Raw'!D$11-'Fig. 3S1D_Raw'!D$4)</f>
        <v>98.807755371636887</v>
      </c>
      <c r="E34" s="37">
        <f>100*('Fig. 3S1D_Raw'!E34-'Fig. 3S1D_Raw'!E$4)/('Fig. 3S1D_Raw'!E$11-'Fig. 3S1D_Raw'!E$4)</f>
        <v>101.56704932496987</v>
      </c>
      <c r="F34" s="37"/>
      <c r="H34" s="40">
        <f t="shared" si="6"/>
        <v>101.4066612334226</v>
      </c>
      <c r="I34" s="40">
        <f t="shared" si="7"/>
        <v>1.4563885089553423</v>
      </c>
      <c r="J34" s="40">
        <f t="shared" si="8"/>
        <v>3</v>
      </c>
      <c r="K34" s="41"/>
      <c r="L34" s="41"/>
    </row>
    <row r="35" spans="1:12" s="2" customFormat="1" ht="14.25" customHeight="1" thickTop="1" thickBot="1" x14ac:dyDescent="0.25">
      <c r="A35" s="36">
        <f>'Fig. 3S1D_Raw'!A35</f>
        <v>1E-3</v>
      </c>
      <c r="B35" s="32">
        <f>'Fig. 3S1D_Raw'!B35</f>
        <v>-3</v>
      </c>
      <c r="C35" s="37">
        <f>100*('Fig. 3S1D_Raw'!C35-'Fig. 3S1D_Raw'!C$4)/('Fig. 3S1D_Raw'!C$11-'Fig. 3S1D_Raw'!C$4)</f>
        <v>98.86552144815235</v>
      </c>
      <c r="D35" s="37">
        <f>100*('Fig. 3S1D_Raw'!D35-'Fig. 3S1D_Raw'!D$4)/('Fig. 3S1D_Raw'!D$11-'Fig. 3S1D_Raw'!D$4)</f>
        <v>98.32831680133252</v>
      </c>
      <c r="E35" s="37">
        <f>100*('Fig. 3S1D_Raw'!E35-'Fig. 3S1D_Raw'!E$4)/('Fig. 3S1D_Raw'!E$11-'Fig. 3S1D_Raw'!E$4)</f>
        <v>99.65316923090478</v>
      </c>
      <c r="F35" s="37"/>
      <c r="H35" s="40">
        <f t="shared" si="6"/>
        <v>98.949002493463226</v>
      </c>
      <c r="I35" s="40">
        <f t="shared" si="7"/>
        <v>0.38472297554237067</v>
      </c>
      <c r="J35" s="40">
        <f t="shared" si="8"/>
        <v>3</v>
      </c>
      <c r="K35" s="41"/>
      <c r="L35" s="41"/>
    </row>
    <row r="36" spans="1:12" ht="13.5" thickTop="1" x14ac:dyDescent="0.2"/>
  </sheetData>
  <phoneticPr fontId="3" type="noConversion"/>
  <pageMargins left="0.7" right="0.7" top="0.75" bottom="0.75" header="0.3" footer="0.3"/>
  <pageSetup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85" zoomScaleNormal="85" workbookViewId="0">
      <pane xSplit="1" topLeftCell="B1" activePane="topRight" state="frozen"/>
      <selection activeCell="H24" sqref="H24"/>
      <selection pane="topRight" activeCell="H24" sqref="H24"/>
    </sheetView>
  </sheetViews>
  <sheetFormatPr defaultColWidth="22.25" defaultRowHeight="12.75" x14ac:dyDescent="0.2"/>
  <cols>
    <col min="1" max="1" width="15.25" style="6" bestFit="1" customWidth="1"/>
    <col min="2" max="2" width="6.125" style="6" bestFit="1" customWidth="1"/>
    <col min="3" max="5" width="9.125" style="6" customWidth="1"/>
    <col min="6" max="6" width="6.375" style="6" customWidth="1"/>
    <col min="7" max="16384" width="22.25" style="6"/>
  </cols>
  <sheetData>
    <row r="1" spans="1:5" s="2" customFormat="1" ht="13.5" thickBot="1" x14ac:dyDescent="0.25">
      <c r="A1" s="1" t="s">
        <v>9</v>
      </c>
    </row>
    <row r="2" spans="1:5" s="2" customFormat="1" ht="14.25" thickTop="1" thickBot="1" x14ac:dyDescent="0.25">
      <c r="A2" s="3"/>
      <c r="B2" s="4"/>
      <c r="C2" s="8">
        <v>20180831</v>
      </c>
      <c r="D2" s="8">
        <v>20180902</v>
      </c>
      <c r="E2" s="7">
        <v>20180904</v>
      </c>
    </row>
    <row r="3" spans="1:5" s="2" customFormat="1" ht="13.5" thickTop="1" x14ac:dyDescent="0.2">
      <c r="A3" s="10" t="s">
        <v>3</v>
      </c>
      <c r="B3" s="11" t="s">
        <v>8</v>
      </c>
      <c r="C3" s="14"/>
      <c r="D3" s="14"/>
      <c r="E3" s="12"/>
    </row>
    <row r="4" spans="1:5" s="2" customFormat="1" x14ac:dyDescent="0.2">
      <c r="A4" s="15" t="s">
        <v>60</v>
      </c>
      <c r="B4" s="16"/>
      <c r="C4" s="18">
        <v>0.90609743333333304</v>
      </c>
      <c r="D4" s="18">
        <v>0.91679500000000047</v>
      </c>
      <c r="E4" s="17">
        <v>0.46017933333333377</v>
      </c>
    </row>
    <row r="5" spans="1:5" s="2" customFormat="1" x14ac:dyDescent="0.2">
      <c r="A5" s="15">
        <v>1E-8</v>
      </c>
      <c r="B5" s="16">
        <f t="shared" ref="B5:B11" si="0">LOG(A5)</f>
        <v>-8</v>
      </c>
      <c r="C5" s="18">
        <v>21.413974</v>
      </c>
      <c r="D5" s="18">
        <v>14.012358999999998</v>
      </c>
      <c r="E5" s="17">
        <v>16.235922999999996</v>
      </c>
    </row>
    <row r="6" spans="1:5" s="2" customFormat="1" x14ac:dyDescent="0.2">
      <c r="A6" s="15">
        <v>9.9999999999999995E-8</v>
      </c>
      <c r="B6" s="16">
        <f t="shared" si="0"/>
        <v>-7</v>
      </c>
      <c r="C6" s="18">
        <v>40.875795000000004</v>
      </c>
      <c r="D6" s="18">
        <v>31.427768999999994</v>
      </c>
      <c r="E6" s="17">
        <v>38.989846333333332</v>
      </c>
    </row>
    <row r="7" spans="1:5" s="2" customFormat="1" x14ac:dyDescent="0.2">
      <c r="A7" s="15">
        <v>9.9999999999999995E-7</v>
      </c>
      <c r="B7" s="16">
        <f t="shared" si="0"/>
        <v>-6</v>
      </c>
      <c r="C7" s="18">
        <v>46.02053866666666</v>
      </c>
      <c r="D7" s="18">
        <v>38.354358666666663</v>
      </c>
      <c r="E7" s="17">
        <v>51.019897666666658</v>
      </c>
    </row>
    <row r="8" spans="1:5" s="2" customFormat="1" x14ac:dyDescent="0.2">
      <c r="A8" s="15">
        <v>1.0000000000000001E-5</v>
      </c>
      <c r="B8" s="16">
        <f t="shared" si="0"/>
        <v>-5</v>
      </c>
      <c r="C8" s="18">
        <v>47.282435999999997</v>
      </c>
      <c r="D8" s="18">
        <v>40.107577000000006</v>
      </c>
      <c r="E8" s="17">
        <v>51.452102666666669</v>
      </c>
    </row>
    <row r="9" spans="1:5" s="2" customFormat="1" x14ac:dyDescent="0.2">
      <c r="A9" s="15">
        <v>1E-4</v>
      </c>
      <c r="B9" s="16">
        <f t="shared" si="0"/>
        <v>-4</v>
      </c>
      <c r="C9" s="18">
        <v>46.976154000000001</v>
      </c>
      <c r="D9" s="18">
        <v>41.633153666666665</v>
      </c>
      <c r="E9" s="17">
        <v>53.994845999999995</v>
      </c>
    </row>
    <row r="10" spans="1:5" s="2" customFormat="1" x14ac:dyDescent="0.2">
      <c r="A10" s="15">
        <v>1E-3</v>
      </c>
      <c r="B10" s="16">
        <f t="shared" si="0"/>
        <v>-3</v>
      </c>
      <c r="C10" s="18">
        <v>46.154653500000002</v>
      </c>
      <c r="D10" s="18">
        <v>42.037153999999994</v>
      </c>
      <c r="E10" s="17">
        <v>54.90235899999999</v>
      </c>
    </row>
    <row r="11" spans="1:5" s="2" customFormat="1" x14ac:dyDescent="0.2">
      <c r="A11" s="15">
        <v>1.0000000000000001E-9</v>
      </c>
      <c r="B11" s="16">
        <f t="shared" si="0"/>
        <v>-9</v>
      </c>
      <c r="C11" s="18">
        <v>2.0901026666666644</v>
      </c>
      <c r="D11" s="18">
        <v>0.92082066666666396</v>
      </c>
      <c r="E11" s="17">
        <v>1.586281666666667</v>
      </c>
    </row>
    <row r="13" spans="1:5" s="2" customFormat="1" ht="13.5" thickBot="1" x14ac:dyDescent="0.25">
      <c r="A13" s="1" t="s">
        <v>42</v>
      </c>
    </row>
    <row r="14" spans="1:5" s="2" customFormat="1" ht="14.25" thickTop="1" thickBot="1" x14ac:dyDescent="0.25">
      <c r="A14" s="3"/>
      <c r="B14" s="4"/>
      <c r="C14" s="8">
        <v>20180831</v>
      </c>
      <c r="D14" s="8">
        <v>20180902</v>
      </c>
      <c r="E14" s="7">
        <v>20180904</v>
      </c>
    </row>
    <row r="15" spans="1:5" s="2" customFormat="1" ht="13.5" thickTop="1" x14ac:dyDescent="0.2">
      <c r="A15" s="10" t="s">
        <v>3</v>
      </c>
      <c r="B15" s="11" t="s">
        <v>8</v>
      </c>
      <c r="C15" s="14"/>
      <c r="D15" s="14"/>
      <c r="E15" s="12"/>
    </row>
    <row r="16" spans="1:5" s="2" customFormat="1" x14ac:dyDescent="0.2">
      <c r="A16" s="15" t="s">
        <v>60</v>
      </c>
      <c r="B16" s="16"/>
      <c r="C16" s="18">
        <v>0.95933333333333337</v>
      </c>
      <c r="D16" s="18">
        <v>1.1932306666666672</v>
      </c>
      <c r="E16" s="17">
        <v>0.634795</v>
      </c>
    </row>
    <row r="17" spans="1:5" s="2" customFormat="1" x14ac:dyDescent="0.2">
      <c r="A17" s="15">
        <v>1E-8</v>
      </c>
      <c r="B17" s="16">
        <f t="shared" ref="B17:B23" si="1">LOG(A17)</f>
        <v>-8</v>
      </c>
      <c r="C17" s="18">
        <v>14.989563666666667</v>
      </c>
      <c r="D17" s="18">
        <v>20.750846000000006</v>
      </c>
      <c r="E17" s="17">
        <v>14.612461666666668</v>
      </c>
    </row>
    <row r="18" spans="1:5" s="2" customFormat="1" x14ac:dyDescent="0.2">
      <c r="A18" s="15">
        <v>9.9999999999999995E-8</v>
      </c>
      <c r="B18" s="16">
        <f t="shared" si="1"/>
        <v>-7</v>
      </c>
      <c r="C18" s="18">
        <v>36.953102666666666</v>
      </c>
      <c r="D18" s="18">
        <v>39.697025666666669</v>
      </c>
      <c r="E18" s="17">
        <v>37.746897333333344</v>
      </c>
    </row>
    <row r="19" spans="1:5" s="2" customFormat="1" x14ac:dyDescent="0.2">
      <c r="A19" s="15">
        <v>9.9999999999999995E-7</v>
      </c>
      <c r="B19" s="16">
        <f t="shared" si="1"/>
        <v>-6</v>
      </c>
      <c r="C19" s="18">
        <v>44.440410000000007</v>
      </c>
      <c r="D19" s="18">
        <v>51.833461333333332</v>
      </c>
      <c r="E19" s="17">
        <v>50.463461333333328</v>
      </c>
    </row>
    <row r="20" spans="1:5" s="2" customFormat="1" x14ac:dyDescent="0.2">
      <c r="A20" s="15">
        <v>1.0000000000000001E-5</v>
      </c>
      <c r="B20" s="16">
        <f t="shared" si="1"/>
        <v>-5</v>
      </c>
      <c r="C20" s="18">
        <v>51.798025666666668</v>
      </c>
      <c r="D20" s="18">
        <v>55.669422999999995</v>
      </c>
      <c r="E20" s="17">
        <v>58.399076666666666</v>
      </c>
    </row>
    <row r="21" spans="1:5" s="2" customFormat="1" x14ac:dyDescent="0.2">
      <c r="A21" s="15">
        <v>1E-4</v>
      </c>
      <c r="B21" s="16">
        <f t="shared" si="1"/>
        <v>-4</v>
      </c>
      <c r="C21" s="18">
        <v>46.352820666666666</v>
      </c>
      <c r="D21" s="18">
        <v>54.531820666666668</v>
      </c>
      <c r="E21" s="17">
        <v>60.785845999999999</v>
      </c>
    </row>
    <row r="22" spans="1:5" s="2" customFormat="1" x14ac:dyDescent="0.2">
      <c r="A22" s="15">
        <v>1E-3</v>
      </c>
      <c r="B22" s="16">
        <f t="shared" si="1"/>
        <v>-3</v>
      </c>
      <c r="C22" s="18">
        <v>49.843948666666655</v>
      </c>
      <c r="D22" s="18">
        <v>57.166077000000001</v>
      </c>
      <c r="E22" s="17">
        <v>65.856871666666663</v>
      </c>
    </row>
    <row r="23" spans="1:5" s="2" customFormat="1" x14ac:dyDescent="0.2">
      <c r="A23" s="15">
        <v>1.0000000000000001E-9</v>
      </c>
      <c r="B23" s="16">
        <f t="shared" si="1"/>
        <v>-9</v>
      </c>
      <c r="C23" s="18">
        <v>2.2198973333333334</v>
      </c>
      <c r="D23" s="18">
        <v>2.5938203333333334</v>
      </c>
      <c r="E23" s="17">
        <v>3.0331023333333342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Fig. 3 rac_Raw</vt:lpstr>
      <vt:lpstr>Fig. 3 rac_%</vt:lpstr>
      <vt:lpstr>Fig. 3 GABA_Raw</vt:lpstr>
      <vt:lpstr>Fig. 3 GABA_%</vt:lpstr>
      <vt:lpstr>Fig. 3S1A_Raw</vt:lpstr>
      <vt:lpstr>Fig. 3S1A_%</vt:lpstr>
      <vt:lpstr>Fig. 3S1D_Raw</vt:lpstr>
      <vt:lpstr>Fig. 3S1D_%</vt:lpstr>
      <vt:lpstr>Fig. 3S1E_Raw</vt:lpstr>
      <vt:lpstr>Fig. 3S1E_%</vt:lpstr>
      <vt:lpstr>Fig. 3S1F_Raw</vt:lpstr>
      <vt:lpstr>Fig. 3S1F_%</vt:lpstr>
      <vt:lpstr>Fig. 3S2A BRET</vt:lpstr>
      <vt:lpstr>Fig. 3S2A ΔBRET</vt:lpstr>
      <vt:lpstr>Fig. 3S2B_Raw</vt:lpstr>
      <vt:lpstr>Fig. 3S2B_%</vt:lpstr>
    </vt:vector>
  </TitlesOfParts>
  <Company>HUST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Lei</dc:creator>
  <cp:lastModifiedBy>LIU Lei</cp:lastModifiedBy>
  <dcterms:created xsi:type="dcterms:W3CDTF">2019-08-01T06:32:38Z</dcterms:created>
  <dcterms:modified xsi:type="dcterms:W3CDTF">2021-12-01T08:10:10Z</dcterms:modified>
</cp:coreProperties>
</file>