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48360" yWindow="0" windowWidth="22260" windowHeight="12645" tabRatio="867" firstSheet="28" activeTab="34"/>
  </bookViews>
  <sheets>
    <sheet name="Fig. 5B" sheetId="7" r:id="rId1"/>
    <sheet name="Fig. 5B GABA_Raw" sheetId="3" r:id="rId2"/>
    <sheet name="Fig. 5B GABA_%" sheetId="5" r:id="rId3"/>
    <sheet name="Fig. 5B rac_Raw" sheetId="4" r:id="rId4"/>
    <sheet name="Fig. 5B rac_%" sheetId="6" r:id="rId5"/>
    <sheet name="Fig. 5C_Raw" sheetId="8" r:id="rId6"/>
    <sheet name="Fig. 5C_%" sheetId="9" r:id="rId7"/>
    <sheet name="Fig. 5D_Raw" sheetId="10" r:id="rId8"/>
    <sheet name="Fig. 5D_%" sheetId="11" r:id="rId9"/>
    <sheet name="Fig. 5E&amp;5S4B BRET" sheetId="12" r:id="rId10"/>
    <sheet name="Fig. 5E ΔBRET" sheetId="13" r:id="rId11"/>
    <sheet name="Fig. 5E ΔBRET_%" sheetId="14" r:id="rId12"/>
    <sheet name="Fig. 5E Graph" sheetId="15" r:id="rId13"/>
    <sheet name="Fig. 5F_Raw" sheetId="16" r:id="rId14"/>
    <sheet name="Fig. 5F_RawA" sheetId="17" r:id="rId15"/>
    <sheet name="Fig. 5F_%" sheetId="18" r:id="rId16"/>
    <sheet name="Fig. 5H_Raw" sheetId="19" r:id="rId17"/>
    <sheet name="Fig. 5H_%" sheetId="20" r:id="rId18"/>
    <sheet name="Fig. 5S2_Raw" sheetId="21" r:id="rId19"/>
    <sheet name="Fig. 5S2_%" sheetId="22" r:id="rId20"/>
    <sheet name="Fig. 5S3A_Raw" sheetId="24" r:id="rId21"/>
    <sheet name="Fig. 5S3A_%" sheetId="25" r:id="rId22"/>
    <sheet name="Fig. 5S3D_Raw" sheetId="26" r:id="rId23"/>
    <sheet name="Fig. 5S3D_%" sheetId="27" r:id="rId24"/>
    <sheet name="Fig. 5S3E_Raw" sheetId="28" r:id="rId25"/>
    <sheet name="Fig. 5S3E_%" sheetId="29" r:id="rId26"/>
    <sheet name="Fig. 5S4A_Raw" sheetId="30" r:id="rId27"/>
    <sheet name="Fig. 5S4A_%" sheetId="31" r:id="rId28"/>
    <sheet name="Table S2 CGP_Raw" sheetId="33" r:id="rId29"/>
    <sheet name="Table S2 CGP_%" sheetId="34" r:id="rId30"/>
    <sheet name="Table S2 GS_Raw" sheetId="35" r:id="rId31"/>
    <sheet name="Table S2 GS_%" sheetId="36" r:id="rId32"/>
    <sheet name="Fig. 5S4E_Raw" sheetId="37" r:id="rId33"/>
    <sheet name="Fig. 5S4F_Raw" sheetId="38" r:id="rId34"/>
    <sheet name="Fig. 5S4F_%" sheetId="39" r:id="rId3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39" l="1"/>
  <c r="D24" i="39"/>
  <c r="C24" i="39"/>
  <c r="I24" i="39" s="1"/>
  <c r="G23" i="39"/>
  <c r="E23" i="39"/>
  <c r="D23" i="39"/>
  <c r="I23" i="39" s="1"/>
  <c r="C23" i="39"/>
  <c r="H23" i="39" s="1"/>
  <c r="E22" i="39"/>
  <c r="D22" i="39"/>
  <c r="C22" i="39"/>
  <c r="E19" i="39"/>
  <c r="D19" i="39"/>
  <c r="C19" i="39"/>
  <c r="H19" i="39" s="1"/>
  <c r="E18" i="39"/>
  <c r="D18" i="39"/>
  <c r="C18" i="39"/>
  <c r="I18" i="39" s="1"/>
  <c r="E17" i="39"/>
  <c r="D17" i="39"/>
  <c r="C17" i="39"/>
  <c r="E14" i="39"/>
  <c r="G14" i="39" s="1"/>
  <c r="D14" i="39"/>
  <c r="I14" i="39" s="1"/>
  <c r="C14" i="39"/>
  <c r="H14" i="39" s="1"/>
  <c r="E13" i="39"/>
  <c r="D13" i="39"/>
  <c r="C13" i="39"/>
  <c r="I13" i="39" s="1"/>
  <c r="E12" i="39"/>
  <c r="D12" i="39"/>
  <c r="C12" i="39"/>
  <c r="E9" i="39"/>
  <c r="D9" i="39"/>
  <c r="C9" i="39"/>
  <c r="I9" i="39" s="1"/>
  <c r="E8" i="39"/>
  <c r="D8" i="39"/>
  <c r="C8" i="39"/>
  <c r="H8" i="39" s="1"/>
  <c r="E7" i="39"/>
  <c r="D7" i="39"/>
  <c r="C7" i="39"/>
  <c r="E4" i="39"/>
  <c r="D4" i="39"/>
  <c r="C4" i="39"/>
  <c r="I4" i="39" s="1"/>
  <c r="G3" i="39"/>
  <c r="E3" i="39"/>
  <c r="D3" i="39"/>
  <c r="I3" i="39" s="1"/>
  <c r="C3" i="39"/>
  <c r="H3" i="39" s="1"/>
  <c r="E2" i="39"/>
  <c r="D2" i="39"/>
  <c r="C2" i="39"/>
  <c r="I24" i="38"/>
  <c r="H24" i="38"/>
  <c r="G24" i="38"/>
  <c r="I23" i="38"/>
  <c r="H23" i="38"/>
  <c r="G23" i="38"/>
  <c r="I19" i="38"/>
  <c r="H19" i="38"/>
  <c r="G19" i="38"/>
  <c r="I18" i="38"/>
  <c r="H18" i="38"/>
  <c r="G18" i="38"/>
  <c r="I14" i="38"/>
  <c r="H14" i="38"/>
  <c r="G14" i="38"/>
  <c r="I13" i="38"/>
  <c r="H13" i="38"/>
  <c r="G13" i="38"/>
  <c r="I9" i="38"/>
  <c r="H9" i="38"/>
  <c r="G9" i="38"/>
  <c r="I8" i="38"/>
  <c r="H8" i="38"/>
  <c r="G8" i="38"/>
  <c r="I4" i="38"/>
  <c r="H4" i="38"/>
  <c r="G4" i="38"/>
  <c r="I3" i="38"/>
  <c r="H3" i="38"/>
  <c r="G3" i="38"/>
  <c r="I8" i="39" l="1"/>
  <c r="G9" i="39"/>
  <c r="G18" i="39"/>
  <c r="I19" i="39"/>
  <c r="G4" i="39"/>
  <c r="H9" i="39"/>
  <c r="G13" i="39"/>
  <c r="H18" i="39"/>
  <c r="G24" i="39"/>
  <c r="H4" i="39"/>
  <c r="G8" i="39"/>
  <c r="H13" i="39"/>
  <c r="G19" i="39"/>
  <c r="H24" i="39"/>
  <c r="F71" i="36" l="1"/>
  <c r="E71" i="36"/>
  <c r="J71" i="36" s="1"/>
  <c r="D71" i="36"/>
  <c r="C71" i="36"/>
  <c r="I71" i="36" s="1"/>
  <c r="B71" i="36"/>
  <c r="F70" i="36"/>
  <c r="E70" i="36"/>
  <c r="J70" i="36" s="1"/>
  <c r="D70" i="36"/>
  <c r="C70" i="36"/>
  <c r="I70" i="36" s="1"/>
  <c r="B70" i="36"/>
  <c r="F69" i="36"/>
  <c r="E69" i="36"/>
  <c r="J69" i="36" s="1"/>
  <c r="D69" i="36"/>
  <c r="C69" i="36"/>
  <c r="B69" i="36"/>
  <c r="F68" i="36"/>
  <c r="E68" i="36"/>
  <c r="D68" i="36"/>
  <c r="C68" i="36"/>
  <c r="B68" i="36"/>
  <c r="F67" i="36"/>
  <c r="E67" i="36"/>
  <c r="D67" i="36"/>
  <c r="C67" i="36"/>
  <c r="I67" i="36" s="1"/>
  <c r="B67" i="36"/>
  <c r="F66" i="36"/>
  <c r="E66" i="36"/>
  <c r="D66" i="36"/>
  <c r="J66" i="36" s="1"/>
  <c r="C66" i="36"/>
  <c r="H66" i="36" s="1"/>
  <c r="B66" i="36"/>
  <c r="F65" i="36"/>
  <c r="E65" i="36"/>
  <c r="D65" i="36"/>
  <c r="C65" i="36"/>
  <c r="B65" i="36"/>
  <c r="F64" i="36"/>
  <c r="E64" i="36"/>
  <c r="D64" i="36"/>
  <c r="C64" i="36"/>
  <c r="F62" i="36"/>
  <c r="E62" i="36"/>
  <c r="D62" i="36"/>
  <c r="C62" i="36"/>
  <c r="J59" i="36"/>
  <c r="F59" i="36"/>
  <c r="E59" i="36"/>
  <c r="D59" i="36"/>
  <c r="C59" i="36"/>
  <c r="I59" i="36" s="1"/>
  <c r="B59" i="36"/>
  <c r="F58" i="36"/>
  <c r="E58" i="36"/>
  <c r="J58" i="36" s="1"/>
  <c r="D58" i="36"/>
  <c r="C58" i="36"/>
  <c r="B58" i="36"/>
  <c r="J57" i="36"/>
  <c r="F57" i="36"/>
  <c r="E57" i="36"/>
  <c r="D57" i="36"/>
  <c r="C57" i="36"/>
  <c r="I57" i="36" s="1"/>
  <c r="B57" i="36"/>
  <c r="F56" i="36"/>
  <c r="E56" i="36"/>
  <c r="J56" i="36" s="1"/>
  <c r="D56" i="36"/>
  <c r="C56" i="36"/>
  <c r="B56" i="36"/>
  <c r="J55" i="36"/>
  <c r="F55" i="36"/>
  <c r="E55" i="36"/>
  <c r="D55" i="36"/>
  <c r="C55" i="36"/>
  <c r="I55" i="36" s="1"/>
  <c r="B55" i="36"/>
  <c r="F54" i="36"/>
  <c r="E54" i="36"/>
  <c r="J54" i="36" s="1"/>
  <c r="D54" i="36"/>
  <c r="C54" i="36"/>
  <c r="B54" i="36"/>
  <c r="J53" i="36"/>
  <c r="F53" i="36"/>
  <c r="E53" i="36"/>
  <c r="D53" i="36"/>
  <c r="C53" i="36"/>
  <c r="I53" i="36" s="1"/>
  <c r="B53" i="36"/>
  <c r="F52" i="36"/>
  <c r="E52" i="36"/>
  <c r="J52" i="36" s="1"/>
  <c r="D52" i="36"/>
  <c r="C52" i="36"/>
  <c r="F50" i="36"/>
  <c r="E50" i="36"/>
  <c r="D50" i="36"/>
  <c r="C50" i="36"/>
  <c r="I47" i="36"/>
  <c r="F47" i="36"/>
  <c r="E47" i="36"/>
  <c r="D47" i="36"/>
  <c r="C47" i="36"/>
  <c r="H47" i="36" s="1"/>
  <c r="B47" i="36"/>
  <c r="F46" i="36"/>
  <c r="E46" i="36"/>
  <c r="D46" i="36"/>
  <c r="C46" i="36"/>
  <c r="B46" i="36"/>
  <c r="I45" i="36"/>
  <c r="F45" i="36"/>
  <c r="E45" i="36"/>
  <c r="D45" i="36"/>
  <c r="C45" i="36"/>
  <c r="H45" i="36" s="1"/>
  <c r="B45" i="36"/>
  <c r="F44" i="36"/>
  <c r="E44" i="36"/>
  <c r="D44" i="36"/>
  <c r="C44" i="36"/>
  <c r="B44" i="36"/>
  <c r="I43" i="36"/>
  <c r="F43" i="36"/>
  <c r="E43" i="36"/>
  <c r="D43" i="36"/>
  <c r="C43" i="36"/>
  <c r="H43" i="36" s="1"/>
  <c r="B43" i="36"/>
  <c r="F42" i="36"/>
  <c r="E42" i="36"/>
  <c r="D42" i="36"/>
  <c r="C42" i="36"/>
  <c r="B42" i="36"/>
  <c r="I41" i="36"/>
  <c r="F41" i="36"/>
  <c r="E41" i="36"/>
  <c r="D41" i="36"/>
  <c r="C41" i="36"/>
  <c r="H41" i="36" s="1"/>
  <c r="B41" i="36"/>
  <c r="F40" i="36"/>
  <c r="E40" i="36"/>
  <c r="D40" i="36"/>
  <c r="C40" i="36"/>
  <c r="F38" i="36"/>
  <c r="E38" i="36"/>
  <c r="D38" i="36"/>
  <c r="C38" i="36"/>
  <c r="F35" i="36"/>
  <c r="E35" i="36"/>
  <c r="D35" i="36"/>
  <c r="C35" i="36"/>
  <c r="B35" i="36"/>
  <c r="F34" i="36"/>
  <c r="E34" i="36"/>
  <c r="D34" i="36"/>
  <c r="C34" i="36"/>
  <c r="H34" i="36" s="1"/>
  <c r="B34" i="36"/>
  <c r="F33" i="36"/>
  <c r="E33" i="36"/>
  <c r="D33" i="36"/>
  <c r="C33" i="36"/>
  <c r="B33" i="36"/>
  <c r="F32" i="36"/>
  <c r="E32" i="36"/>
  <c r="D32" i="36"/>
  <c r="C32" i="36"/>
  <c r="B32" i="36"/>
  <c r="F31" i="36"/>
  <c r="E31" i="36"/>
  <c r="D31" i="36"/>
  <c r="C31" i="36"/>
  <c r="B31" i="36"/>
  <c r="F30" i="36"/>
  <c r="E30" i="36"/>
  <c r="D30" i="36"/>
  <c r="C30" i="36"/>
  <c r="B30" i="36"/>
  <c r="F29" i="36"/>
  <c r="E29" i="36"/>
  <c r="D29" i="36"/>
  <c r="C29" i="36"/>
  <c r="B29" i="36"/>
  <c r="F28" i="36"/>
  <c r="E28" i="36"/>
  <c r="D28" i="36"/>
  <c r="C28" i="36"/>
  <c r="H28" i="36" s="1"/>
  <c r="F26" i="36"/>
  <c r="E26" i="36"/>
  <c r="D26" i="36"/>
  <c r="C26" i="36"/>
  <c r="F23" i="36"/>
  <c r="E23" i="36"/>
  <c r="D23" i="36"/>
  <c r="J23" i="36" s="1"/>
  <c r="C23" i="36"/>
  <c r="H23" i="36" s="1"/>
  <c r="B23" i="36"/>
  <c r="F22" i="36"/>
  <c r="E22" i="36"/>
  <c r="D22" i="36"/>
  <c r="J22" i="36" s="1"/>
  <c r="C22" i="36"/>
  <c r="B22" i="36"/>
  <c r="F21" i="36"/>
  <c r="E21" i="36"/>
  <c r="D21" i="36"/>
  <c r="C21" i="36"/>
  <c r="B21" i="36"/>
  <c r="F20" i="36"/>
  <c r="E20" i="36"/>
  <c r="D20" i="36"/>
  <c r="C20" i="36"/>
  <c r="B20" i="36"/>
  <c r="F19" i="36"/>
  <c r="E19" i="36"/>
  <c r="D19" i="36"/>
  <c r="J19" i="36" s="1"/>
  <c r="C19" i="36"/>
  <c r="H19" i="36" s="1"/>
  <c r="B19" i="36"/>
  <c r="F18" i="36"/>
  <c r="E18" i="36"/>
  <c r="D18" i="36"/>
  <c r="J18" i="36" s="1"/>
  <c r="C18" i="36"/>
  <c r="B18" i="36"/>
  <c r="F17" i="36"/>
  <c r="E17" i="36"/>
  <c r="D17" i="36"/>
  <c r="C17" i="36"/>
  <c r="B17" i="36"/>
  <c r="F16" i="36"/>
  <c r="E16" i="36"/>
  <c r="D16" i="36"/>
  <c r="C16" i="36"/>
  <c r="F14" i="36"/>
  <c r="E14" i="36"/>
  <c r="D14" i="36"/>
  <c r="C14" i="36"/>
  <c r="J11" i="36"/>
  <c r="F11" i="36"/>
  <c r="E11" i="36"/>
  <c r="D11" i="36"/>
  <c r="C11" i="36"/>
  <c r="I11" i="36" s="1"/>
  <c r="B11" i="36"/>
  <c r="F10" i="36"/>
  <c r="E10" i="36"/>
  <c r="J10" i="36" s="1"/>
  <c r="D10" i="36"/>
  <c r="C10" i="36"/>
  <c r="B10" i="36"/>
  <c r="J9" i="36"/>
  <c r="F9" i="36"/>
  <c r="E9" i="36"/>
  <c r="D9" i="36"/>
  <c r="C9" i="36"/>
  <c r="I9" i="36" s="1"/>
  <c r="B9" i="36"/>
  <c r="F8" i="36"/>
  <c r="E8" i="36"/>
  <c r="J8" i="36" s="1"/>
  <c r="D8" i="36"/>
  <c r="C8" i="36"/>
  <c r="B8" i="36"/>
  <c r="J7" i="36"/>
  <c r="F7" i="36"/>
  <c r="E7" i="36"/>
  <c r="D7" i="36"/>
  <c r="C7" i="36"/>
  <c r="I7" i="36" s="1"/>
  <c r="B7" i="36"/>
  <c r="F6" i="36"/>
  <c r="E6" i="36"/>
  <c r="J6" i="36" s="1"/>
  <c r="D6" i="36"/>
  <c r="C6" i="36"/>
  <c r="B6" i="36"/>
  <c r="J5" i="36"/>
  <c r="F5" i="36"/>
  <c r="E5" i="36"/>
  <c r="D5" i="36"/>
  <c r="C5" i="36"/>
  <c r="I5" i="36" s="1"/>
  <c r="B5" i="36"/>
  <c r="F4" i="36"/>
  <c r="E4" i="36"/>
  <c r="J4" i="36" s="1"/>
  <c r="D4" i="36"/>
  <c r="C4" i="36"/>
  <c r="F2" i="36"/>
  <c r="E2" i="36"/>
  <c r="D2" i="36"/>
  <c r="C2" i="36"/>
  <c r="B71" i="35"/>
  <c r="B70" i="35"/>
  <c r="B69" i="35"/>
  <c r="B68" i="35"/>
  <c r="B67" i="35"/>
  <c r="B66" i="35"/>
  <c r="B65" i="35"/>
  <c r="B59" i="35"/>
  <c r="B58" i="35"/>
  <c r="B57" i="35"/>
  <c r="B56" i="35"/>
  <c r="B55" i="35"/>
  <c r="B54" i="35"/>
  <c r="B53" i="35"/>
  <c r="B47" i="35"/>
  <c r="B46" i="35"/>
  <c r="B45" i="35"/>
  <c r="B44" i="35"/>
  <c r="B43" i="35"/>
  <c r="B42" i="35"/>
  <c r="B41" i="35"/>
  <c r="B35" i="35"/>
  <c r="B34" i="35"/>
  <c r="B33" i="35"/>
  <c r="B32" i="35"/>
  <c r="B31" i="35"/>
  <c r="B30" i="35"/>
  <c r="B29" i="35"/>
  <c r="B23" i="35"/>
  <c r="B22" i="35"/>
  <c r="B21" i="35"/>
  <c r="B20" i="35"/>
  <c r="B19" i="35"/>
  <c r="B18" i="35"/>
  <c r="B17" i="35"/>
  <c r="B11" i="35"/>
  <c r="B10" i="35"/>
  <c r="B9" i="35"/>
  <c r="B8" i="35"/>
  <c r="B7" i="35"/>
  <c r="B6" i="35"/>
  <c r="B5" i="35"/>
  <c r="D71" i="34"/>
  <c r="C71" i="34"/>
  <c r="H71" i="34" s="1"/>
  <c r="B71" i="34"/>
  <c r="G70" i="34"/>
  <c r="F70" i="34"/>
  <c r="D70" i="34"/>
  <c r="C70" i="34"/>
  <c r="H70" i="34" s="1"/>
  <c r="B70" i="34"/>
  <c r="D69" i="34"/>
  <c r="C69" i="34"/>
  <c r="H69" i="34" s="1"/>
  <c r="B69" i="34"/>
  <c r="G68" i="34"/>
  <c r="F68" i="34"/>
  <c r="D68" i="34"/>
  <c r="C68" i="34"/>
  <c r="H68" i="34" s="1"/>
  <c r="B68" i="34"/>
  <c r="D67" i="34"/>
  <c r="C67" i="34"/>
  <c r="H67" i="34" s="1"/>
  <c r="B67" i="34"/>
  <c r="G66" i="34"/>
  <c r="F66" i="34"/>
  <c r="D66" i="34"/>
  <c r="C66" i="34"/>
  <c r="H66" i="34" s="1"/>
  <c r="B66" i="34"/>
  <c r="D65" i="34"/>
  <c r="C65" i="34"/>
  <c r="H65" i="34" s="1"/>
  <c r="B65" i="34"/>
  <c r="G64" i="34"/>
  <c r="F64" i="34"/>
  <c r="D64" i="34"/>
  <c r="C64" i="34"/>
  <c r="H64" i="34" s="1"/>
  <c r="D62" i="34"/>
  <c r="C62" i="34"/>
  <c r="F59" i="34"/>
  <c r="D59" i="34"/>
  <c r="C59" i="34"/>
  <c r="H59" i="34" s="1"/>
  <c r="B59" i="34"/>
  <c r="D58" i="34"/>
  <c r="C58" i="34"/>
  <c r="B58" i="34"/>
  <c r="F57" i="34"/>
  <c r="D57" i="34"/>
  <c r="C57" i="34"/>
  <c r="H57" i="34" s="1"/>
  <c r="B57" i="34"/>
  <c r="D56" i="34"/>
  <c r="C56" i="34"/>
  <c r="B56" i="34"/>
  <c r="F55" i="34"/>
  <c r="D55" i="34"/>
  <c r="C55" i="34"/>
  <c r="H55" i="34" s="1"/>
  <c r="B55" i="34"/>
  <c r="D54" i="34"/>
  <c r="C54" i="34"/>
  <c r="B54" i="34"/>
  <c r="F53" i="34"/>
  <c r="D53" i="34"/>
  <c r="C53" i="34"/>
  <c r="H53" i="34" s="1"/>
  <c r="B53" i="34"/>
  <c r="D52" i="34"/>
  <c r="C52" i="34"/>
  <c r="D50" i="34"/>
  <c r="C50" i="34"/>
  <c r="G47" i="34"/>
  <c r="D47" i="34"/>
  <c r="F47" i="34" s="1"/>
  <c r="C47" i="34"/>
  <c r="H47" i="34" s="1"/>
  <c r="B47" i="34"/>
  <c r="D46" i="34"/>
  <c r="C46" i="34"/>
  <c r="H46" i="34" s="1"/>
  <c r="B46" i="34"/>
  <c r="G45" i="34"/>
  <c r="F45" i="34"/>
  <c r="D45" i="34"/>
  <c r="C45" i="34"/>
  <c r="H45" i="34" s="1"/>
  <c r="B45" i="34"/>
  <c r="D44" i="34"/>
  <c r="C44" i="34"/>
  <c r="H44" i="34" s="1"/>
  <c r="B44" i="34"/>
  <c r="G43" i="34"/>
  <c r="F43" i="34"/>
  <c r="D43" i="34"/>
  <c r="C43" i="34"/>
  <c r="H43" i="34" s="1"/>
  <c r="B43" i="34"/>
  <c r="D42" i="34"/>
  <c r="C42" i="34"/>
  <c r="H42" i="34" s="1"/>
  <c r="B42" i="34"/>
  <c r="G41" i="34"/>
  <c r="F41" i="34"/>
  <c r="D41" i="34"/>
  <c r="C41" i="34"/>
  <c r="H41" i="34" s="1"/>
  <c r="B41" i="34"/>
  <c r="D40" i="34"/>
  <c r="C40" i="34"/>
  <c r="H40" i="34" s="1"/>
  <c r="D38" i="34"/>
  <c r="C38" i="34"/>
  <c r="H35" i="34"/>
  <c r="D35" i="34"/>
  <c r="C35" i="34"/>
  <c r="B35" i="34"/>
  <c r="F34" i="34"/>
  <c r="D34" i="34"/>
  <c r="C34" i="34"/>
  <c r="H34" i="34" s="1"/>
  <c r="B34" i="34"/>
  <c r="H33" i="34"/>
  <c r="D33" i="34"/>
  <c r="C33" i="34"/>
  <c r="B33" i="34"/>
  <c r="F32" i="34"/>
  <c r="D32" i="34"/>
  <c r="C32" i="34"/>
  <c r="H32" i="34" s="1"/>
  <c r="B32" i="34"/>
  <c r="H31" i="34"/>
  <c r="D31" i="34"/>
  <c r="C31" i="34"/>
  <c r="B31" i="34"/>
  <c r="F30" i="34"/>
  <c r="D30" i="34"/>
  <c r="C30" i="34"/>
  <c r="H30" i="34" s="1"/>
  <c r="B30" i="34"/>
  <c r="H29" i="34"/>
  <c r="D29" i="34"/>
  <c r="C29" i="34"/>
  <c r="B29" i="34"/>
  <c r="F28" i="34"/>
  <c r="D28" i="34"/>
  <c r="C28" i="34"/>
  <c r="H28" i="34" s="1"/>
  <c r="D26" i="34"/>
  <c r="C26" i="34"/>
  <c r="D23" i="34"/>
  <c r="C23" i="34"/>
  <c r="B23" i="34"/>
  <c r="G22" i="34"/>
  <c r="F22" i="34"/>
  <c r="D22" i="34"/>
  <c r="C22" i="34"/>
  <c r="H22" i="34" s="1"/>
  <c r="B22" i="34"/>
  <c r="D21" i="34"/>
  <c r="C21" i="34"/>
  <c r="B21" i="34"/>
  <c r="G20" i="34"/>
  <c r="F20" i="34"/>
  <c r="D20" i="34"/>
  <c r="C20" i="34"/>
  <c r="H20" i="34" s="1"/>
  <c r="B20" i="34"/>
  <c r="D19" i="34"/>
  <c r="C19" i="34"/>
  <c r="B19" i="34"/>
  <c r="G18" i="34"/>
  <c r="F18" i="34"/>
  <c r="D18" i="34"/>
  <c r="C18" i="34"/>
  <c r="H18" i="34" s="1"/>
  <c r="B18" i="34"/>
  <c r="D17" i="34"/>
  <c r="C17" i="34"/>
  <c r="B17" i="34"/>
  <c r="G16" i="34"/>
  <c r="F16" i="34"/>
  <c r="D16" i="34"/>
  <c r="C16" i="34"/>
  <c r="H16" i="34" s="1"/>
  <c r="D14" i="34"/>
  <c r="C14" i="34"/>
  <c r="F11" i="34"/>
  <c r="D11" i="34"/>
  <c r="C11" i="34"/>
  <c r="H11" i="34" s="1"/>
  <c r="B11" i="34"/>
  <c r="D10" i="34"/>
  <c r="C10" i="34"/>
  <c r="B10" i="34"/>
  <c r="F9" i="34"/>
  <c r="D9" i="34"/>
  <c r="C9" i="34"/>
  <c r="H9" i="34" s="1"/>
  <c r="B9" i="34"/>
  <c r="D8" i="34"/>
  <c r="C8" i="34"/>
  <c r="B8" i="34"/>
  <c r="F7" i="34"/>
  <c r="D7" i="34"/>
  <c r="C7" i="34"/>
  <c r="H7" i="34" s="1"/>
  <c r="B7" i="34"/>
  <c r="D6" i="34"/>
  <c r="C6" i="34"/>
  <c r="B6" i="34"/>
  <c r="F5" i="34"/>
  <c r="D5" i="34"/>
  <c r="C5" i="34"/>
  <c r="H5" i="34" s="1"/>
  <c r="B5" i="34"/>
  <c r="D4" i="34"/>
  <c r="C4" i="34"/>
  <c r="D2" i="34"/>
  <c r="C2" i="34"/>
  <c r="B71" i="33"/>
  <c r="B70" i="33"/>
  <c r="B69" i="33"/>
  <c r="B68" i="33"/>
  <c r="B67" i="33"/>
  <c r="B66" i="33"/>
  <c r="B65" i="33"/>
  <c r="B59" i="33"/>
  <c r="B58" i="33"/>
  <c r="B57" i="33"/>
  <c r="B56" i="33"/>
  <c r="B55" i="33"/>
  <c r="B54" i="33"/>
  <c r="B53" i="33"/>
  <c r="B47" i="33"/>
  <c r="B46" i="33"/>
  <c r="B45" i="33"/>
  <c r="B44" i="33"/>
  <c r="B43" i="33"/>
  <c r="B42" i="33"/>
  <c r="B41" i="33"/>
  <c r="B35" i="33"/>
  <c r="B34" i="33"/>
  <c r="B33" i="33"/>
  <c r="B32" i="33"/>
  <c r="B31" i="33"/>
  <c r="B30" i="33"/>
  <c r="B29" i="33"/>
  <c r="B23" i="33"/>
  <c r="B22" i="33"/>
  <c r="B21" i="33"/>
  <c r="B20" i="33"/>
  <c r="B19" i="33"/>
  <c r="B18" i="33"/>
  <c r="B17" i="33"/>
  <c r="B11" i="33"/>
  <c r="B10" i="33"/>
  <c r="B9" i="33"/>
  <c r="B8" i="33"/>
  <c r="B7" i="33"/>
  <c r="B6" i="33"/>
  <c r="B5" i="33"/>
  <c r="H71" i="31"/>
  <c r="G71" i="31"/>
  <c r="F71" i="31"/>
  <c r="E71" i="31"/>
  <c r="D71" i="31"/>
  <c r="C71" i="31"/>
  <c r="J71" i="31" s="1"/>
  <c r="B71" i="31"/>
  <c r="H70" i="31"/>
  <c r="G70" i="31"/>
  <c r="F70" i="31"/>
  <c r="E70" i="31"/>
  <c r="D70" i="31"/>
  <c r="K70" i="31" s="1"/>
  <c r="C70" i="31"/>
  <c r="L70" i="31" s="1"/>
  <c r="B70" i="31"/>
  <c r="K69" i="31"/>
  <c r="H69" i="31"/>
  <c r="G69" i="31"/>
  <c r="F69" i="31"/>
  <c r="E69" i="31"/>
  <c r="D69" i="31"/>
  <c r="C69" i="31"/>
  <c r="J69" i="31" s="1"/>
  <c r="B69" i="31"/>
  <c r="H68" i="31"/>
  <c r="G68" i="31"/>
  <c r="F68" i="31"/>
  <c r="E68" i="31"/>
  <c r="D68" i="31"/>
  <c r="K68" i="31" s="1"/>
  <c r="C68" i="31"/>
  <c r="B68" i="31"/>
  <c r="K67" i="31"/>
  <c r="H67" i="31"/>
  <c r="G67" i="31"/>
  <c r="F67" i="31"/>
  <c r="L67" i="31" s="1"/>
  <c r="E67" i="31"/>
  <c r="D67" i="31"/>
  <c r="C67" i="31"/>
  <c r="B67" i="31"/>
  <c r="H66" i="31"/>
  <c r="G66" i="31"/>
  <c r="F66" i="31"/>
  <c r="E66" i="31"/>
  <c r="J66" i="31" s="1"/>
  <c r="D66" i="31"/>
  <c r="C66" i="31"/>
  <c r="B66" i="31"/>
  <c r="H65" i="31"/>
  <c r="G65" i="31"/>
  <c r="F65" i="31"/>
  <c r="L65" i="31" s="1"/>
  <c r="E65" i="31"/>
  <c r="D65" i="31"/>
  <c r="C65" i="31"/>
  <c r="B65" i="31"/>
  <c r="H64" i="31"/>
  <c r="G64" i="31"/>
  <c r="F64" i="31"/>
  <c r="E64" i="31"/>
  <c r="D64" i="31"/>
  <c r="C64" i="31"/>
  <c r="L64" i="31" s="1"/>
  <c r="H62" i="31"/>
  <c r="G62" i="31"/>
  <c r="F62" i="31"/>
  <c r="E62" i="31"/>
  <c r="D62" i="31"/>
  <c r="C62" i="31"/>
  <c r="H59" i="31"/>
  <c r="G59" i="31"/>
  <c r="F59" i="31"/>
  <c r="E59" i="31"/>
  <c r="D59" i="31"/>
  <c r="C59" i="31"/>
  <c r="B59" i="31"/>
  <c r="H58" i="31"/>
  <c r="G58" i="31"/>
  <c r="F58" i="31"/>
  <c r="E58" i="31"/>
  <c r="K58" i="31" s="1"/>
  <c r="D58" i="31"/>
  <c r="C58" i="31"/>
  <c r="B58" i="31"/>
  <c r="H57" i="31"/>
  <c r="G57" i="31"/>
  <c r="F57" i="31"/>
  <c r="E57" i="31"/>
  <c r="D57" i="31"/>
  <c r="L57" i="31" s="1"/>
  <c r="C57" i="31"/>
  <c r="B57" i="31"/>
  <c r="H56" i="31"/>
  <c r="G56" i="31"/>
  <c r="F56" i="31"/>
  <c r="E56" i="31"/>
  <c r="K56" i="31" s="1"/>
  <c r="D56" i="31"/>
  <c r="C56" i="31"/>
  <c r="B56" i="31"/>
  <c r="L55" i="31"/>
  <c r="H55" i="31"/>
  <c r="G55" i="31"/>
  <c r="F55" i="31"/>
  <c r="E55" i="31"/>
  <c r="D55" i="31"/>
  <c r="C55" i="31"/>
  <c r="B55" i="31"/>
  <c r="H54" i="31"/>
  <c r="G54" i="31"/>
  <c r="F54" i="31"/>
  <c r="K54" i="31" s="1"/>
  <c r="E54" i="31"/>
  <c r="J54" i="31" s="1"/>
  <c r="D54" i="31"/>
  <c r="C54" i="31"/>
  <c r="B54" i="31"/>
  <c r="H53" i="31"/>
  <c r="G53" i="31"/>
  <c r="F53" i="31"/>
  <c r="E53" i="31"/>
  <c r="D53" i="31"/>
  <c r="C53" i="31"/>
  <c r="B53" i="31"/>
  <c r="H52" i="31"/>
  <c r="G52" i="31"/>
  <c r="F52" i="31"/>
  <c r="E52" i="31"/>
  <c r="K52" i="31" s="1"/>
  <c r="D52" i="31"/>
  <c r="C52" i="31"/>
  <c r="L52" i="31" s="1"/>
  <c r="H50" i="31"/>
  <c r="G50" i="31"/>
  <c r="F50" i="31"/>
  <c r="E50" i="31"/>
  <c r="D50" i="31"/>
  <c r="C50" i="31"/>
  <c r="H47" i="31"/>
  <c r="G47" i="31"/>
  <c r="F47" i="31"/>
  <c r="E47" i="31"/>
  <c r="D47" i="31"/>
  <c r="C47" i="31"/>
  <c r="B47" i="31"/>
  <c r="K46" i="31"/>
  <c r="H46" i="31"/>
  <c r="G46" i="31"/>
  <c r="F46" i="31"/>
  <c r="E46" i="31"/>
  <c r="D46" i="31"/>
  <c r="C46" i="31"/>
  <c r="B46" i="31"/>
  <c r="H45" i="31"/>
  <c r="G45" i="31"/>
  <c r="F45" i="31"/>
  <c r="E45" i="31"/>
  <c r="D45" i="31"/>
  <c r="C45" i="31"/>
  <c r="B45" i="31"/>
  <c r="H44" i="31"/>
  <c r="G44" i="31"/>
  <c r="F44" i="31"/>
  <c r="E44" i="31"/>
  <c r="D44" i="31"/>
  <c r="C44" i="31"/>
  <c r="B44" i="31"/>
  <c r="H43" i="31"/>
  <c r="G43" i="31"/>
  <c r="F43" i="31"/>
  <c r="E43" i="31"/>
  <c r="D43" i="31"/>
  <c r="C43" i="31"/>
  <c r="L43" i="31" s="1"/>
  <c r="B43" i="31"/>
  <c r="H42" i="31"/>
  <c r="G42" i="31"/>
  <c r="F42" i="31"/>
  <c r="E42" i="31"/>
  <c r="D42" i="31"/>
  <c r="C42" i="31"/>
  <c r="J42" i="31" s="1"/>
  <c r="B42" i="31"/>
  <c r="H41" i="31"/>
  <c r="G41" i="31"/>
  <c r="F41" i="31"/>
  <c r="E41" i="31"/>
  <c r="D41" i="31"/>
  <c r="C41" i="31"/>
  <c r="L41" i="31" s="1"/>
  <c r="B41" i="31"/>
  <c r="H40" i="31"/>
  <c r="G40" i="31"/>
  <c r="F40" i="31"/>
  <c r="E40" i="31"/>
  <c r="D40" i="31"/>
  <c r="C40" i="31"/>
  <c r="L40" i="31" s="1"/>
  <c r="H38" i="31"/>
  <c r="G38" i="31"/>
  <c r="F38" i="31"/>
  <c r="E38" i="31"/>
  <c r="D38" i="31"/>
  <c r="C38" i="31"/>
  <c r="H35" i="31"/>
  <c r="G35" i="31"/>
  <c r="F35" i="31"/>
  <c r="E35" i="31"/>
  <c r="D35" i="31"/>
  <c r="C35" i="31"/>
  <c r="K35" i="31" s="1"/>
  <c r="B35" i="31"/>
  <c r="H34" i="31"/>
  <c r="G34" i="31"/>
  <c r="F34" i="31"/>
  <c r="E34" i="31"/>
  <c r="D34" i="31"/>
  <c r="J34" i="31" s="1"/>
  <c r="C34" i="31"/>
  <c r="L34" i="31" s="1"/>
  <c r="B34" i="31"/>
  <c r="H33" i="31"/>
  <c r="G33" i="31"/>
  <c r="F33" i="31"/>
  <c r="K33" i="31" s="1"/>
  <c r="E33" i="31"/>
  <c r="D33" i="31"/>
  <c r="C33" i="31"/>
  <c r="J33" i="31" s="1"/>
  <c r="B33" i="31"/>
  <c r="H32" i="31"/>
  <c r="G32" i="31"/>
  <c r="F32" i="31"/>
  <c r="E32" i="31"/>
  <c r="D32" i="31"/>
  <c r="C32" i="31"/>
  <c r="K32" i="31" s="1"/>
  <c r="B32" i="31"/>
  <c r="H31" i="31"/>
  <c r="G31" i="31"/>
  <c r="F31" i="31"/>
  <c r="E31" i="31"/>
  <c r="J31" i="31" s="1"/>
  <c r="D31" i="31"/>
  <c r="C31" i="31"/>
  <c r="L31" i="31" s="1"/>
  <c r="B31" i="31"/>
  <c r="H30" i="31"/>
  <c r="G30" i="31"/>
  <c r="F30" i="31"/>
  <c r="E30" i="31"/>
  <c r="D30" i="31"/>
  <c r="C30" i="31"/>
  <c r="K30" i="31" s="1"/>
  <c r="B30" i="31"/>
  <c r="H29" i="31"/>
  <c r="G29" i="31"/>
  <c r="F29" i="31"/>
  <c r="E29" i="31"/>
  <c r="K29" i="31" s="1"/>
  <c r="D29" i="31"/>
  <c r="C29" i="31"/>
  <c r="L29" i="31" s="1"/>
  <c r="B29" i="31"/>
  <c r="H28" i="31"/>
  <c r="G28" i="31"/>
  <c r="F28" i="31"/>
  <c r="E28" i="31"/>
  <c r="D28" i="31"/>
  <c r="C28" i="31"/>
  <c r="K28" i="31" s="1"/>
  <c r="H26" i="31"/>
  <c r="G26" i="31"/>
  <c r="F26" i="31"/>
  <c r="E26" i="31"/>
  <c r="D26" i="31"/>
  <c r="C26" i="31"/>
  <c r="H23" i="31"/>
  <c r="G23" i="31"/>
  <c r="F23" i="31"/>
  <c r="K23" i="31" s="1"/>
  <c r="E23" i="31"/>
  <c r="D23" i="31"/>
  <c r="C23" i="31"/>
  <c r="J23" i="31" s="1"/>
  <c r="B23" i="31"/>
  <c r="H22" i="31"/>
  <c r="G22" i="31"/>
  <c r="F22" i="31"/>
  <c r="E22" i="31"/>
  <c r="D22" i="31"/>
  <c r="J22" i="31" s="1"/>
  <c r="C22" i="31"/>
  <c r="L22" i="31" s="1"/>
  <c r="B22" i="31"/>
  <c r="H21" i="31"/>
  <c r="G21" i="31"/>
  <c r="F21" i="31"/>
  <c r="K21" i="31" s="1"/>
  <c r="E21" i="31"/>
  <c r="D21" i="31"/>
  <c r="C21" i="31"/>
  <c r="J21" i="31" s="1"/>
  <c r="B21" i="31"/>
  <c r="H20" i="31"/>
  <c r="G20" i="31"/>
  <c r="F20" i="31"/>
  <c r="E20" i="31"/>
  <c r="D20" i="31"/>
  <c r="J20" i="31" s="1"/>
  <c r="C20" i="31"/>
  <c r="L20" i="31" s="1"/>
  <c r="B20" i="31"/>
  <c r="H19" i="31"/>
  <c r="G19" i="31"/>
  <c r="F19" i="31"/>
  <c r="K19" i="31" s="1"/>
  <c r="E19" i="31"/>
  <c r="D19" i="31"/>
  <c r="C19" i="31"/>
  <c r="J19" i="31" s="1"/>
  <c r="B19" i="31"/>
  <c r="H18" i="31"/>
  <c r="G18" i="31"/>
  <c r="F18" i="31"/>
  <c r="E18" i="31"/>
  <c r="D18" i="31"/>
  <c r="J18" i="31" s="1"/>
  <c r="C18" i="31"/>
  <c r="L18" i="31" s="1"/>
  <c r="B18" i="31"/>
  <c r="H17" i="31"/>
  <c r="G17" i="31"/>
  <c r="F17" i="31"/>
  <c r="K17" i="31" s="1"/>
  <c r="E17" i="31"/>
  <c r="D17" i="31"/>
  <c r="C17" i="31"/>
  <c r="J17" i="31" s="1"/>
  <c r="B17" i="31"/>
  <c r="H16" i="31"/>
  <c r="G16" i="31"/>
  <c r="F16" i="31"/>
  <c r="E16" i="31"/>
  <c r="D16" i="31"/>
  <c r="J16" i="31" s="1"/>
  <c r="C16" i="31"/>
  <c r="L16" i="31" s="1"/>
  <c r="H14" i="31"/>
  <c r="G14" i="31"/>
  <c r="F14" i="31"/>
  <c r="E14" i="31"/>
  <c r="D14" i="31"/>
  <c r="C14" i="31"/>
  <c r="H11" i="31"/>
  <c r="G11" i="31"/>
  <c r="F11" i="31"/>
  <c r="E11" i="31"/>
  <c r="D11" i="31"/>
  <c r="C11" i="31"/>
  <c r="B11" i="31"/>
  <c r="H10" i="31"/>
  <c r="G10" i="31"/>
  <c r="F10" i="31"/>
  <c r="E10" i="31"/>
  <c r="K10" i="31" s="1"/>
  <c r="D10" i="31"/>
  <c r="C10" i="31"/>
  <c r="B10" i="31"/>
  <c r="H9" i="31"/>
  <c r="G9" i="31"/>
  <c r="F9" i="31"/>
  <c r="E9" i="31"/>
  <c r="D9" i="31"/>
  <c r="C9" i="31"/>
  <c r="B9" i="31"/>
  <c r="H8" i="31"/>
  <c r="G8" i="31"/>
  <c r="F8" i="31"/>
  <c r="E8" i="31"/>
  <c r="D8" i="31"/>
  <c r="C8" i="31"/>
  <c r="B8" i="31"/>
  <c r="H7" i="31"/>
  <c r="G7" i="31"/>
  <c r="F7" i="31"/>
  <c r="E7" i="31"/>
  <c r="D7" i="31"/>
  <c r="C7" i="31"/>
  <c r="B7" i="31"/>
  <c r="H6" i="31"/>
  <c r="G6" i="31"/>
  <c r="F6" i="31"/>
  <c r="E6" i="31"/>
  <c r="D6" i="31"/>
  <c r="C6" i="31"/>
  <c r="B6" i="31"/>
  <c r="H5" i="31"/>
  <c r="G5" i="31"/>
  <c r="F5" i="31"/>
  <c r="E5" i="31"/>
  <c r="D5" i="31"/>
  <c r="C5" i="31"/>
  <c r="B5" i="31"/>
  <c r="H4" i="31"/>
  <c r="G4" i="31"/>
  <c r="F4" i="31"/>
  <c r="E4" i="31"/>
  <c r="K4" i="31" s="1"/>
  <c r="D4" i="31"/>
  <c r="C4" i="31"/>
  <c r="H2" i="31"/>
  <c r="G2" i="31"/>
  <c r="F2" i="31"/>
  <c r="E2" i="31"/>
  <c r="D2" i="31"/>
  <c r="C2" i="31"/>
  <c r="B71" i="30"/>
  <c r="B70" i="30"/>
  <c r="B69" i="30"/>
  <c r="B68" i="30"/>
  <c r="B67" i="30"/>
  <c r="B66" i="30"/>
  <c r="B65" i="30"/>
  <c r="B59" i="30"/>
  <c r="B58" i="30"/>
  <c r="B57" i="30"/>
  <c r="B56" i="30"/>
  <c r="B55" i="30"/>
  <c r="B54" i="30"/>
  <c r="B53" i="30"/>
  <c r="B47" i="30"/>
  <c r="B46" i="30"/>
  <c r="B45" i="30"/>
  <c r="B44" i="30"/>
  <c r="B43" i="30"/>
  <c r="B42" i="30"/>
  <c r="B41" i="30"/>
  <c r="B35" i="30"/>
  <c r="B34" i="30"/>
  <c r="B33" i="30"/>
  <c r="B32" i="30"/>
  <c r="B31" i="30"/>
  <c r="B30" i="30"/>
  <c r="B29" i="30"/>
  <c r="B23" i="30"/>
  <c r="B22" i="30"/>
  <c r="B21" i="30"/>
  <c r="B20" i="30"/>
  <c r="B19" i="30"/>
  <c r="B18" i="30"/>
  <c r="B17" i="30"/>
  <c r="B11" i="30"/>
  <c r="B10" i="30"/>
  <c r="B9" i="30"/>
  <c r="B8" i="30"/>
  <c r="B7" i="30"/>
  <c r="B6" i="30"/>
  <c r="B5" i="30"/>
  <c r="J4" i="31" l="1"/>
  <c r="J6" i="31"/>
  <c r="J8" i="31"/>
  <c r="J10" i="31"/>
  <c r="L11" i="31"/>
  <c r="L28" i="31"/>
  <c r="L35" i="31"/>
  <c r="K59" i="31"/>
  <c r="J59" i="31"/>
  <c r="L5" i="31"/>
  <c r="L9" i="31"/>
  <c r="J29" i="31"/>
  <c r="L44" i="31"/>
  <c r="J45" i="31"/>
  <c r="K47" i="31"/>
  <c r="J56" i="31"/>
  <c r="G6" i="34"/>
  <c r="F6" i="34"/>
  <c r="H6" i="34"/>
  <c r="G52" i="34"/>
  <c r="F52" i="34"/>
  <c r="H52" i="34"/>
  <c r="K6" i="31"/>
  <c r="K8" i="31"/>
  <c r="L19" i="31"/>
  <c r="L21" i="31"/>
  <c r="K31" i="31"/>
  <c r="K40" i="31"/>
  <c r="K41" i="31"/>
  <c r="J44" i="31"/>
  <c r="L46" i="31"/>
  <c r="J47" i="31"/>
  <c r="L54" i="31"/>
  <c r="J58" i="31"/>
  <c r="J65" i="31"/>
  <c r="J68" i="31"/>
  <c r="G4" i="34"/>
  <c r="F4" i="34"/>
  <c r="H4" i="34"/>
  <c r="G58" i="34"/>
  <c r="F58" i="34"/>
  <c r="H58" i="34"/>
  <c r="H16" i="36"/>
  <c r="H20" i="36"/>
  <c r="L4" i="31"/>
  <c r="J5" i="31"/>
  <c r="L6" i="31"/>
  <c r="J7" i="31"/>
  <c r="L8" i="31"/>
  <c r="J9" i="31"/>
  <c r="L10" i="31"/>
  <c r="J11" i="31"/>
  <c r="K16" i="31"/>
  <c r="K18" i="31"/>
  <c r="K20" i="31"/>
  <c r="K22" i="31"/>
  <c r="J28" i="31"/>
  <c r="J30" i="31"/>
  <c r="J32" i="31"/>
  <c r="J35" i="31"/>
  <c r="J41" i="31"/>
  <c r="K42" i="31"/>
  <c r="K43" i="31"/>
  <c r="J46" i="31"/>
  <c r="J52" i="31"/>
  <c r="K55" i="31"/>
  <c r="J55" i="31"/>
  <c r="L56" i="31"/>
  <c r="L59" i="31"/>
  <c r="K64" i="31"/>
  <c r="L66" i="31"/>
  <c r="J67" i="31"/>
  <c r="L69" i="31"/>
  <c r="J70" i="31"/>
  <c r="K71" i="31"/>
  <c r="G10" i="34"/>
  <c r="F10" i="34"/>
  <c r="H10" i="34"/>
  <c r="G56" i="34"/>
  <c r="F56" i="34"/>
  <c r="H56" i="34"/>
  <c r="J32" i="36"/>
  <c r="I32" i="36"/>
  <c r="H32" i="36"/>
  <c r="I44" i="36"/>
  <c r="L7" i="31"/>
  <c r="L30" i="31"/>
  <c r="J28" i="36"/>
  <c r="I28" i="36"/>
  <c r="I40" i="36"/>
  <c r="L17" i="31"/>
  <c r="L23" i="31"/>
  <c r="L33" i="31"/>
  <c r="K53" i="31"/>
  <c r="J53" i="31"/>
  <c r="J34" i="36"/>
  <c r="I34" i="36"/>
  <c r="I46" i="36"/>
  <c r="H64" i="36"/>
  <c r="I68" i="36"/>
  <c r="K5" i="31"/>
  <c r="K7" i="31"/>
  <c r="K9" i="31"/>
  <c r="K11" i="31"/>
  <c r="L32" i="31"/>
  <c r="K34" i="31"/>
  <c r="J40" i="31"/>
  <c r="L42" i="31"/>
  <c r="J43" i="31"/>
  <c r="K44" i="31"/>
  <c r="K45" i="31"/>
  <c r="L53" i="31"/>
  <c r="K57" i="31"/>
  <c r="J57" i="31"/>
  <c r="L58" i="31"/>
  <c r="J64" i="31"/>
  <c r="K65" i="31"/>
  <c r="K66" i="31"/>
  <c r="L68" i="31"/>
  <c r="L71" i="31"/>
  <c r="G8" i="34"/>
  <c r="F8" i="34"/>
  <c r="H8" i="34"/>
  <c r="G54" i="34"/>
  <c r="F54" i="34"/>
  <c r="H54" i="34"/>
  <c r="J30" i="36"/>
  <c r="I30" i="36"/>
  <c r="H30" i="36"/>
  <c r="I42" i="36"/>
  <c r="I4" i="36"/>
  <c r="I6" i="36"/>
  <c r="I8" i="36"/>
  <c r="I10" i="36"/>
  <c r="J16" i="36"/>
  <c r="H17" i="36"/>
  <c r="J20" i="36"/>
  <c r="H21" i="36"/>
  <c r="J29" i="36"/>
  <c r="I29" i="36"/>
  <c r="H29" i="36"/>
  <c r="J31" i="36"/>
  <c r="I31" i="36"/>
  <c r="H31" i="36"/>
  <c r="J33" i="36"/>
  <c r="I33" i="36"/>
  <c r="H33" i="36"/>
  <c r="J35" i="36"/>
  <c r="I35" i="36"/>
  <c r="H35" i="36"/>
  <c r="I52" i="36"/>
  <c r="I54" i="36"/>
  <c r="I56" i="36"/>
  <c r="I58" i="36"/>
  <c r="J64" i="36"/>
  <c r="H65" i="36"/>
  <c r="J67" i="36"/>
  <c r="I69" i="36"/>
  <c r="L45" i="31"/>
  <c r="L47" i="31"/>
  <c r="H17" i="34"/>
  <c r="H19" i="34"/>
  <c r="H21" i="34"/>
  <c r="H23" i="34"/>
  <c r="G29" i="34"/>
  <c r="F29" i="34"/>
  <c r="G31" i="34"/>
  <c r="F31" i="34"/>
  <c r="G33" i="34"/>
  <c r="F33" i="34"/>
  <c r="G35" i="34"/>
  <c r="F35" i="34"/>
  <c r="J17" i="36"/>
  <c r="H18" i="36"/>
  <c r="J21" i="36"/>
  <c r="H22" i="36"/>
  <c r="H40" i="36"/>
  <c r="H42" i="36"/>
  <c r="H44" i="36"/>
  <c r="H46" i="36"/>
  <c r="J65" i="36"/>
  <c r="J68" i="36"/>
  <c r="G5" i="34"/>
  <c r="G7" i="34"/>
  <c r="G9" i="34"/>
  <c r="G11" i="34"/>
  <c r="F17" i="34"/>
  <c r="F19" i="34"/>
  <c r="F21" i="34"/>
  <c r="F23" i="34"/>
  <c r="G28" i="34"/>
  <c r="G30" i="34"/>
  <c r="G32" i="34"/>
  <c r="G34" i="34"/>
  <c r="F40" i="34"/>
  <c r="F42" i="34"/>
  <c r="F44" i="34"/>
  <c r="F46" i="34"/>
  <c r="G53" i="34"/>
  <c r="G55" i="34"/>
  <c r="G57" i="34"/>
  <c r="G59" i="34"/>
  <c r="F65" i="34"/>
  <c r="F67" i="34"/>
  <c r="F69" i="34"/>
  <c r="F71" i="34"/>
  <c r="J40" i="36"/>
  <c r="J41" i="36"/>
  <c r="J42" i="36"/>
  <c r="J43" i="36"/>
  <c r="J44" i="36"/>
  <c r="J45" i="36"/>
  <c r="J46" i="36"/>
  <c r="J47" i="36"/>
  <c r="H67" i="36"/>
  <c r="H68" i="36"/>
  <c r="H69" i="36"/>
  <c r="H70" i="36"/>
  <c r="H71" i="36"/>
  <c r="G17" i="34"/>
  <c r="G19" i="34"/>
  <c r="G21" i="34"/>
  <c r="G23" i="34"/>
  <c r="G40" i="34"/>
  <c r="G42" i="34"/>
  <c r="G44" i="34"/>
  <c r="G46" i="34"/>
  <c r="G65" i="34"/>
  <c r="G67" i="34"/>
  <c r="G69" i="34"/>
  <c r="G71" i="34"/>
  <c r="H4" i="36"/>
  <c r="H5" i="36"/>
  <c r="H6" i="36"/>
  <c r="H7" i="36"/>
  <c r="H8" i="36"/>
  <c r="H9" i="36"/>
  <c r="H10" i="36"/>
  <c r="H11" i="36"/>
  <c r="I16" i="36"/>
  <c r="I17" i="36"/>
  <c r="I18" i="36"/>
  <c r="I19" i="36"/>
  <c r="I20" i="36"/>
  <c r="I21" i="36"/>
  <c r="I22" i="36"/>
  <c r="I23" i="36"/>
  <c r="H52" i="36"/>
  <c r="H53" i="36"/>
  <c r="H54" i="36"/>
  <c r="H55" i="36"/>
  <c r="H56" i="36"/>
  <c r="H57" i="36"/>
  <c r="H58" i="36"/>
  <c r="H59" i="36"/>
  <c r="I64" i="36"/>
  <c r="I65" i="36"/>
  <c r="I66" i="36"/>
  <c r="D6" i="29" l="1"/>
  <c r="C6" i="29"/>
  <c r="B6" i="29"/>
  <c r="H6" i="29" s="1"/>
  <c r="D5" i="29"/>
  <c r="C5" i="29"/>
  <c r="B5" i="29"/>
  <c r="F5" i="29" s="1"/>
  <c r="D4" i="29"/>
  <c r="C4" i="29"/>
  <c r="B4" i="29"/>
  <c r="H4" i="29" s="1"/>
  <c r="D3" i="29"/>
  <c r="C3" i="29"/>
  <c r="B3" i="29"/>
  <c r="F3" i="29" s="1"/>
  <c r="D2" i="29"/>
  <c r="C2" i="29"/>
  <c r="B2" i="29"/>
  <c r="G5" i="29" l="1"/>
  <c r="H3" i="29"/>
  <c r="F4" i="29"/>
  <c r="H5" i="29"/>
  <c r="F6" i="29"/>
  <c r="G3" i="29"/>
  <c r="G4" i="29"/>
  <c r="G6" i="29"/>
  <c r="J71" i="27" l="1"/>
  <c r="I71" i="27"/>
  <c r="H71" i="27"/>
  <c r="G71" i="27"/>
  <c r="F71" i="27"/>
  <c r="O71" i="27" s="1"/>
  <c r="B71" i="27"/>
  <c r="J70" i="27"/>
  <c r="I70" i="27"/>
  <c r="H70" i="27"/>
  <c r="G70" i="27"/>
  <c r="F70" i="27"/>
  <c r="B70" i="27"/>
  <c r="J69" i="27"/>
  <c r="I69" i="27"/>
  <c r="H69" i="27"/>
  <c r="G69" i="27"/>
  <c r="F69" i="27"/>
  <c r="B69" i="27"/>
  <c r="J68" i="27"/>
  <c r="I68" i="27"/>
  <c r="H68" i="27"/>
  <c r="G68" i="27"/>
  <c r="F68" i="27"/>
  <c r="B68" i="27"/>
  <c r="J67" i="27"/>
  <c r="I67" i="27"/>
  <c r="H67" i="27"/>
  <c r="G67" i="27"/>
  <c r="F67" i="27"/>
  <c r="O67" i="27" s="1"/>
  <c r="B67" i="27"/>
  <c r="J66" i="27"/>
  <c r="I66" i="27"/>
  <c r="H66" i="27"/>
  <c r="G66" i="27"/>
  <c r="F66" i="27"/>
  <c r="B66" i="27"/>
  <c r="J65" i="27"/>
  <c r="I65" i="27"/>
  <c r="H65" i="27"/>
  <c r="G65" i="27"/>
  <c r="F65" i="27"/>
  <c r="M65" i="27" s="1"/>
  <c r="B65" i="27"/>
  <c r="J64" i="27"/>
  <c r="I64" i="27"/>
  <c r="H64" i="27"/>
  <c r="G64" i="27"/>
  <c r="F64" i="27"/>
  <c r="J62" i="27"/>
  <c r="I62" i="27"/>
  <c r="H62" i="27"/>
  <c r="G62" i="27"/>
  <c r="F62" i="27"/>
  <c r="I59" i="27"/>
  <c r="M59" i="27" s="1"/>
  <c r="H59" i="27"/>
  <c r="G59" i="27"/>
  <c r="B59" i="27"/>
  <c r="I58" i="27"/>
  <c r="H58" i="27"/>
  <c r="G58" i="27"/>
  <c r="B58" i="27"/>
  <c r="I57" i="27"/>
  <c r="H57" i="27"/>
  <c r="G57" i="27"/>
  <c r="B57" i="27"/>
  <c r="M56" i="27"/>
  <c r="I56" i="27"/>
  <c r="H56" i="27"/>
  <c r="G56" i="27"/>
  <c r="B56" i="27"/>
  <c r="I55" i="27"/>
  <c r="M55" i="27" s="1"/>
  <c r="H55" i="27"/>
  <c r="G55" i="27"/>
  <c r="B55" i="27"/>
  <c r="I54" i="27"/>
  <c r="H54" i="27"/>
  <c r="G54" i="27"/>
  <c r="B54" i="27"/>
  <c r="I53" i="27"/>
  <c r="H53" i="27"/>
  <c r="G53" i="27"/>
  <c r="B53" i="27"/>
  <c r="M52" i="27"/>
  <c r="I52" i="27"/>
  <c r="H52" i="27"/>
  <c r="G52" i="27"/>
  <c r="N52" i="27" s="1"/>
  <c r="I50" i="27"/>
  <c r="H50" i="27"/>
  <c r="G50" i="27"/>
  <c r="H47" i="27"/>
  <c r="G47" i="27"/>
  <c r="F47" i="27"/>
  <c r="B47" i="27"/>
  <c r="M46" i="27"/>
  <c r="H46" i="27"/>
  <c r="G46" i="27"/>
  <c r="F46" i="27"/>
  <c r="B46" i="27"/>
  <c r="H45" i="27"/>
  <c r="M45" i="27" s="1"/>
  <c r="G45" i="27"/>
  <c r="F45" i="27"/>
  <c r="B45" i="27"/>
  <c r="H44" i="27"/>
  <c r="G44" i="27"/>
  <c r="F44" i="27"/>
  <c r="B44" i="27"/>
  <c r="H43" i="27"/>
  <c r="G43" i="27"/>
  <c r="F43" i="27"/>
  <c r="B43" i="27"/>
  <c r="M42" i="27"/>
  <c r="H42" i="27"/>
  <c r="G42" i="27"/>
  <c r="F42" i="27"/>
  <c r="O42" i="27" s="1"/>
  <c r="B42" i="27"/>
  <c r="H41" i="27"/>
  <c r="G41" i="27"/>
  <c r="F41" i="27"/>
  <c r="O41" i="27" s="1"/>
  <c r="B41" i="27"/>
  <c r="H40" i="27"/>
  <c r="G40" i="27"/>
  <c r="F40" i="27"/>
  <c r="N40" i="27" s="1"/>
  <c r="H38" i="27"/>
  <c r="G38" i="27"/>
  <c r="F38" i="27"/>
  <c r="E35" i="27"/>
  <c r="M35" i="27" s="1"/>
  <c r="D35" i="27"/>
  <c r="C35" i="27"/>
  <c r="B35" i="27"/>
  <c r="E34" i="27"/>
  <c r="D34" i="27"/>
  <c r="C34" i="27"/>
  <c r="B34" i="27"/>
  <c r="E33" i="27"/>
  <c r="D33" i="27"/>
  <c r="C33" i="27"/>
  <c r="B33" i="27"/>
  <c r="M32" i="27"/>
  <c r="E32" i="27"/>
  <c r="D32" i="27"/>
  <c r="C32" i="27"/>
  <c r="B32" i="27"/>
  <c r="E31" i="27"/>
  <c r="M31" i="27" s="1"/>
  <c r="D31" i="27"/>
  <c r="C31" i="27"/>
  <c r="B31" i="27"/>
  <c r="E30" i="27"/>
  <c r="D30" i="27"/>
  <c r="C30" i="27"/>
  <c r="B30" i="27"/>
  <c r="E29" i="27"/>
  <c r="D29" i="27"/>
  <c r="C29" i="27"/>
  <c r="B29" i="27"/>
  <c r="E28" i="27"/>
  <c r="D28" i="27"/>
  <c r="C28" i="27"/>
  <c r="O28" i="27" s="1"/>
  <c r="E26" i="27"/>
  <c r="D26" i="27"/>
  <c r="C26" i="27"/>
  <c r="K23" i="27"/>
  <c r="J23" i="27"/>
  <c r="I23" i="27"/>
  <c r="B23" i="27"/>
  <c r="M22" i="27"/>
  <c r="K22" i="27"/>
  <c r="J22" i="27"/>
  <c r="I22" i="27"/>
  <c r="B22" i="27"/>
  <c r="K21" i="27"/>
  <c r="M21" i="27" s="1"/>
  <c r="J21" i="27"/>
  <c r="I21" i="27"/>
  <c r="B21" i="27"/>
  <c r="K20" i="27"/>
  <c r="J20" i="27"/>
  <c r="I20" i="27"/>
  <c r="B20" i="27"/>
  <c r="K19" i="27"/>
  <c r="J19" i="27"/>
  <c r="I19" i="27"/>
  <c r="B19" i="27"/>
  <c r="M18" i="27"/>
  <c r="K18" i="27"/>
  <c r="J18" i="27"/>
  <c r="I18" i="27"/>
  <c r="B18" i="27"/>
  <c r="K17" i="27"/>
  <c r="M17" i="27" s="1"/>
  <c r="J17" i="27"/>
  <c r="I17" i="27"/>
  <c r="O17" i="27" s="1"/>
  <c r="B17" i="27"/>
  <c r="K16" i="27"/>
  <c r="J16" i="27"/>
  <c r="I16" i="27"/>
  <c r="K14" i="27"/>
  <c r="J14" i="27"/>
  <c r="I14" i="27"/>
  <c r="K11" i="27"/>
  <c r="J11" i="27"/>
  <c r="I11" i="27"/>
  <c r="H11" i="27"/>
  <c r="G11" i="27"/>
  <c r="F11" i="27"/>
  <c r="E11" i="27"/>
  <c r="D11" i="27"/>
  <c r="C11" i="27"/>
  <c r="O11" i="27" s="1"/>
  <c r="B11" i="27"/>
  <c r="K10" i="27"/>
  <c r="J10" i="27"/>
  <c r="I10" i="27"/>
  <c r="H10" i="27"/>
  <c r="G10" i="27"/>
  <c r="F10" i="27"/>
  <c r="E10" i="27"/>
  <c r="D10" i="27"/>
  <c r="C10" i="27"/>
  <c r="O10" i="27" s="1"/>
  <c r="B10" i="27"/>
  <c r="K9" i="27"/>
  <c r="J9" i="27"/>
  <c r="I9" i="27"/>
  <c r="H9" i="27"/>
  <c r="G9" i="27"/>
  <c r="F9" i="27"/>
  <c r="E9" i="27"/>
  <c r="D9" i="27"/>
  <c r="C9" i="27"/>
  <c r="M9" i="27" s="1"/>
  <c r="B9" i="27"/>
  <c r="K8" i="27"/>
  <c r="J8" i="27"/>
  <c r="I8" i="27"/>
  <c r="H8" i="27"/>
  <c r="G8" i="27"/>
  <c r="F8" i="27"/>
  <c r="E8" i="27"/>
  <c r="D8" i="27"/>
  <c r="C8" i="27"/>
  <c r="N8" i="27" s="1"/>
  <c r="B8" i="27"/>
  <c r="K7" i="27"/>
  <c r="J7" i="27"/>
  <c r="I7" i="27"/>
  <c r="H7" i="27"/>
  <c r="G7" i="27"/>
  <c r="F7" i="27"/>
  <c r="E7" i="27"/>
  <c r="D7" i="27"/>
  <c r="C7" i="27"/>
  <c r="B7" i="27"/>
  <c r="K6" i="27"/>
  <c r="J6" i="27"/>
  <c r="I6" i="27"/>
  <c r="H6" i="27"/>
  <c r="G6" i="27"/>
  <c r="F6" i="27"/>
  <c r="E6" i="27"/>
  <c r="D6" i="27"/>
  <c r="C6" i="27"/>
  <c r="O6" i="27" s="1"/>
  <c r="B6" i="27"/>
  <c r="K5" i="27"/>
  <c r="J5" i="27"/>
  <c r="I5" i="27"/>
  <c r="H5" i="27"/>
  <c r="G5" i="27"/>
  <c r="F5" i="27"/>
  <c r="E5" i="27"/>
  <c r="O5" i="27" s="1"/>
  <c r="D5" i="27"/>
  <c r="C5" i="27"/>
  <c r="B5" i="27"/>
  <c r="K4" i="27"/>
  <c r="J4" i="27"/>
  <c r="I4" i="27"/>
  <c r="H4" i="27"/>
  <c r="G4" i="27"/>
  <c r="F4" i="27"/>
  <c r="E4" i="27"/>
  <c r="D4" i="27"/>
  <c r="C4" i="27"/>
  <c r="N4" i="27" s="1"/>
  <c r="K2" i="27"/>
  <c r="J2" i="27"/>
  <c r="I2" i="27"/>
  <c r="H2" i="27"/>
  <c r="G2" i="27"/>
  <c r="F2" i="27"/>
  <c r="E2" i="27"/>
  <c r="D2" i="27"/>
  <c r="C2" i="27"/>
  <c r="B71" i="26"/>
  <c r="B70" i="26"/>
  <c r="B69" i="26"/>
  <c r="B68" i="26"/>
  <c r="B67" i="26"/>
  <c r="B66" i="26"/>
  <c r="B65" i="26"/>
  <c r="B59" i="26"/>
  <c r="B58" i="26"/>
  <c r="B57" i="26"/>
  <c r="B56" i="26"/>
  <c r="B55" i="26"/>
  <c r="B54" i="26"/>
  <c r="B53" i="26"/>
  <c r="B47" i="26"/>
  <c r="B46" i="26"/>
  <c r="B45" i="26"/>
  <c r="B44" i="26"/>
  <c r="B43" i="26"/>
  <c r="B42" i="26"/>
  <c r="B41" i="26"/>
  <c r="B35" i="26"/>
  <c r="B34" i="26"/>
  <c r="B33" i="26"/>
  <c r="B32" i="26"/>
  <c r="B31" i="26"/>
  <c r="B30" i="26"/>
  <c r="B29" i="26"/>
  <c r="B23" i="26"/>
  <c r="B22" i="26"/>
  <c r="B21" i="26"/>
  <c r="B20" i="26"/>
  <c r="B19" i="26"/>
  <c r="B18" i="26"/>
  <c r="B17" i="26"/>
  <c r="B11" i="26"/>
  <c r="B10" i="26"/>
  <c r="B9" i="26"/>
  <c r="B8" i="26"/>
  <c r="B7" i="26"/>
  <c r="B6" i="26"/>
  <c r="B5" i="26"/>
  <c r="O4" i="27" l="1"/>
  <c r="O8" i="27"/>
  <c r="O16" i="27"/>
  <c r="M19" i="27"/>
  <c r="N20" i="27"/>
  <c r="O21" i="27"/>
  <c r="N22" i="27"/>
  <c r="M29" i="27"/>
  <c r="N30" i="27"/>
  <c r="O31" i="27"/>
  <c r="N32" i="27"/>
  <c r="O40" i="27"/>
  <c r="M43" i="27"/>
  <c r="N44" i="27"/>
  <c r="O45" i="27"/>
  <c r="N46" i="27"/>
  <c r="M53" i="27"/>
  <c r="N54" i="27"/>
  <c r="O55" i="27"/>
  <c r="O56" i="27"/>
  <c r="O64" i="27"/>
  <c r="O68" i="27"/>
  <c r="M69" i="27"/>
  <c r="O9" i="27"/>
  <c r="O20" i="27"/>
  <c r="M23" i="27"/>
  <c r="O30" i="27"/>
  <c r="M33" i="27"/>
  <c r="N34" i="27"/>
  <c r="O35" i="27"/>
  <c r="M41" i="27"/>
  <c r="O44" i="27"/>
  <c r="M47" i="27"/>
  <c r="O54" i="27"/>
  <c r="M57" i="27"/>
  <c r="N58" i="27"/>
  <c r="O59" i="27"/>
  <c r="N64" i="27"/>
  <c r="O65" i="27"/>
  <c r="O66" i="27"/>
  <c r="N68" i="27"/>
  <c r="O69" i="27"/>
  <c r="O70" i="27"/>
  <c r="N6" i="27"/>
  <c r="N10" i="27"/>
  <c r="M28" i="27"/>
  <c r="O34" i="27"/>
  <c r="O58" i="27"/>
  <c r="N66" i="27"/>
  <c r="N70" i="27"/>
  <c r="M5" i="27"/>
  <c r="O7" i="27"/>
  <c r="N16" i="27"/>
  <c r="O18" i="27"/>
  <c r="N5" i="27"/>
  <c r="M6" i="27"/>
  <c r="M10" i="27"/>
  <c r="N23" i="27"/>
  <c r="N29" i="27"/>
  <c r="N33" i="27"/>
  <c r="N53" i="27"/>
  <c r="N65" i="27"/>
  <c r="M66" i="27"/>
  <c r="N69" i="27"/>
  <c r="M70" i="27"/>
  <c r="M11" i="27"/>
  <c r="N18" i="27"/>
  <c r="O23" i="27"/>
  <c r="N28" i="27"/>
  <c r="N42" i="27"/>
  <c r="O47" i="27"/>
  <c r="O53" i="27"/>
  <c r="N56" i="27"/>
  <c r="M4" i="27"/>
  <c r="N7" i="27"/>
  <c r="M8" i="27"/>
  <c r="N11" i="27"/>
  <c r="M16" i="27"/>
  <c r="N17" i="27"/>
  <c r="M20" i="27"/>
  <c r="N21" i="27"/>
  <c r="O22" i="27"/>
  <c r="M30" i="27"/>
  <c r="N31" i="27"/>
  <c r="O32" i="27"/>
  <c r="M34" i="27"/>
  <c r="N35" i="27"/>
  <c r="M40" i="27"/>
  <c r="N41" i="27"/>
  <c r="M44" i="27"/>
  <c r="N45" i="27"/>
  <c r="O46" i="27"/>
  <c r="O52" i="27"/>
  <c r="M54" i="27"/>
  <c r="N55" i="27"/>
  <c r="M58" i="27"/>
  <c r="N59" i="27"/>
  <c r="M64" i="27"/>
  <c r="N67" i="27"/>
  <c r="M68" i="27"/>
  <c r="N71" i="27"/>
  <c r="N9" i="27"/>
  <c r="N19" i="27"/>
  <c r="N43" i="27"/>
  <c r="N47" i="27"/>
  <c r="N57" i="27"/>
  <c r="M7" i="27"/>
  <c r="O19" i="27"/>
  <c r="O29" i="27"/>
  <c r="O33" i="27"/>
  <c r="O43" i="27"/>
  <c r="O57" i="27"/>
  <c r="M67" i="27"/>
  <c r="M71" i="27"/>
  <c r="L125" i="25" l="1"/>
  <c r="I125" i="25"/>
  <c r="H125" i="25"/>
  <c r="AA125" i="25" s="1"/>
  <c r="L124" i="25"/>
  <c r="I124" i="25"/>
  <c r="H124" i="25"/>
  <c r="Y124" i="25" s="1"/>
  <c r="L123" i="25"/>
  <c r="I123" i="25"/>
  <c r="H123" i="25"/>
  <c r="AA123" i="25" s="1"/>
  <c r="L122" i="25"/>
  <c r="I122" i="25"/>
  <c r="H122" i="25"/>
  <c r="Y122" i="25" s="1"/>
  <c r="L121" i="25"/>
  <c r="I121" i="25"/>
  <c r="H121" i="25"/>
  <c r="T118" i="25"/>
  <c r="S118" i="25"/>
  <c r="AA118" i="25" s="1"/>
  <c r="R118" i="25"/>
  <c r="Q118" i="25"/>
  <c r="Z118" i="25" s="1"/>
  <c r="T117" i="25"/>
  <c r="S117" i="25"/>
  <c r="R117" i="25"/>
  <c r="Z117" i="25" s="1"/>
  <c r="Q117" i="25"/>
  <c r="Y117" i="25" s="1"/>
  <c r="T116" i="25"/>
  <c r="S116" i="25"/>
  <c r="R116" i="25"/>
  <c r="Q116" i="25"/>
  <c r="AA116" i="25" s="1"/>
  <c r="T115" i="25"/>
  <c r="S115" i="25"/>
  <c r="R115" i="25"/>
  <c r="Z115" i="25" s="1"/>
  <c r="Q115" i="25"/>
  <c r="AA115" i="25" s="1"/>
  <c r="T114" i="25"/>
  <c r="S114" i="25"/>
  <c r="R114" i="25"/>
  <c r="Q114" i="25"/>
  <c r="T111" i="25"/>
  <c r="S111" i="25"/>
  <c r="AA111" i="25" s="1"/>
  <c r="Q111" i="25"/>
  <c r="J111" i="25"/>
  <c r="Z111" i="25" s="1"/>
  <c r="T110" i="25"/>
  <c r="S110" i="25"/>
  <c r="Q110" i="25"/>
  <c r="Z110" i="25" s="1"/>
  <c r="J110" i="25"/>
  <c r="Y110" i="25" s="1"/>
  <c r="T109" i="25"/>
  <c r="S109" i="25"/>
  <c r="Q109" i="25"/>
  <c r="J109" i="25"/>
  <c r="AA109" i="25" s="1"/>
  <c r="T108" i="25"/>
  <c r="S108" i="25"/>
  <c r="Q108" i="25"/>
  <c r="Z108" i="25" s="1"/>
  <c r="J108" i="25"/>
  <c r="AA108" i="25" s="1"/>
  <c r="T107" i="25"/>
  <c r="S107" i="25"/>
  <c r="Q107" i="25"/>
  <c r="J107" i="25"/>
  <c r="T104" i="25"/>
  <c r="O104" i="25"/>
  <c r="AA104" i="25" s="1"/>
  <c r="L104" i="25"/>
  <c r="K104" i="25"/>
  <c r="Z104" i="25" s="1"/>
  <c r="T103" i="25"/>
  <c r="O103" i="25"/>
  <c r="L103" i="25"/>
  <c r="Z103" i="25" s="1"/>
  <c r="K103" i="25"/>
  <c r="Y103" i="25" s="1"/>
  <c r="T102" i="25"/>
  <c r="O102" i="25"/>
  <c r="L102" i="25"/>
  <c r="K102" i="25"/>
  <c r="AA102" i="25" s="1"/>
  <c r="T101" i="25"/>
  <c r="O101" i="25"/>
  <c r="L101" i="25"/>
  <c r="Z101" i="25" s="1"/>
  <c r="K101" i="25"/>
  <c r="AA101" i="25" s="1"/>
  <c r="T100" i="25"/>
  <c r="O100" i="25"/>
  <c r="L100" i="25"/>
  <c r="K100" i="25"/>
  <c r="U97" i="25"/>
  <c r="O97" i="25"/>
  <c r="Y97" i="25" s="1"/>
  <c r="F97" i="25"/>
  <c r="Z97" i="25" s="1"/>
  <c r="Y96" i="25"/>
  <c r="U96" i="25"/>
  <c r="O96" i="25"/>
  <c r="AA96" i="25" s="1"/>
  <c r="F96" i="25"/>
  <c r="Z96" i="25" s="1"/>
  <c r="U95" i="25"/>
  <c r="O95" i="25"/>
  <c r="Y95" i="25" s="1"/>
  <c r="F95" i="25"/>
  <c r="Z95" i="25" s="1"/>
  <c r="Y94" i="25"/>
  <c r="U94" i="25"/>
  <c r="O94" i="25"/>
  <c r="AA94" i="25" s="1"/>
  <c r="F94" i="25"/>
  <c r="Z94" i="25" s="1"/>
  <c r="U93" i="25"/>
  <c r="O93" i="25"/>
  <c r="F93" i="25"/>
  <c r="S90" i="25"/>
  <c r="R90" i="25"/>
  <c r="P90" i="25"/>
  <c r="Z90" i="25" s="1"/>
  <c r="N90" i="25"/>
  <c r="Y90" i="25" s="1"/>
  <c r="S89" i="25"/>
  <c r="R89" i="25"/>
  <c r="P89" i="25"/>
  <c r="N89" i="25"/>
  <c r="AA89" i="25" s="1"/>
  <c r="S88" i="25"/>
  <c r="R88" i="25"/>
  <c r="P88" i="25"/>
  <c r="Z88" i="25" s="1"/>
  <c r="N88" i="25"/>
  <c r="AA88" i="25" s="1"/>
  <c r="S87" i="25"/>
  <c r="R87" i="25"/>
  <c r="AA87" i="25" s="1"/>
  <c r="P87" i="25"/>
  <c r="N87" i="25"/>
  <c r="Z87" i="25" s="1"/>
  <c r="S86" i="25"/>
  <c r="R86" i="25"/>
  <c r="P86" i="25"/>
  <c r="N86" i="25"/>
  <c r="W83" i="25"/>
  <c r="V83" i="25"/>
  <c r="G83" i="25"/>
  <c r="Y83" i="25" s="1"/>
  <c r="W82" i="25"/>
  <c r="V82" i="25"/>
  <c r="G82" i="25"/>
  <c r="AA82" i="25" s="1"/>
  <c r="W81" i="25"/>
  <c r="V81" i="25"/>
  <c r="G81" i="25"/>
  <c r="Y81" i="25" s="1"/>
  <c r="W80" i="25"/>
  <c r="V80" i="25"/>
  <c r="G80" i="25"/>
  <c r="AA80" i="25" s="1"/>
  <c r="W79" i="25"/>
  <c r="V79" i="25"/>
  <c r="G79" i="25"/>
  <c r="Y76" i="25"/>
  <c r="W76" i="25"/>
  <c r="V76" i="25"/>
  <c r="AA76" i="25" s="1"/>
  <c r="G76" i="25"/>
  <c r="Z76" i="25" s="1"/>
  <c r="W75" i="25"/>
  <c r="V75" i="25"/>
  <c r="AA75" i="25" s="1"/>
  <c r="G75" i="25"/>
  <c r="Z75" i="25" s="1"/>
  <c r="Y74" i="25"/>
  <c r="W74" i="25"/>
  <c r="V74" i="25"/>
  <c r="AA74" i="25" s="1"/>
  <c r="G74" i="25"/>
  <c r="Z74" i="25" s="1"/>
  <c r="W73" i="25"/>
  <c r="V73" i="25"/>
  <c r="Y73" i="25" s="1"/>
  <c r="G73" i="25"/>
  <c r="Z73" i="25" s="1"/>
  <c r="W72" i="25"/>
  <c r="V72" i="25"/>
  <c r="G72" i="25"/>
  <c r="M69" i="25"/>
  <c r="K69" i="25"/>
  <c r="J69" i="25"/>
  <c r="AA69" i="25" s="1"/>
  <c r="M68" i="25"/>
  <c r="K68" i="25"/>
  <c r="J68" i="25"/>
  <c r="Y68" i="25" s="1"/>
  <c r="M67" i="25"/>
  <c r="K67" i="25"/>
  <c r="J67" i="25"/>
  <c r="AA67" i="25" s="1"/>
  <c r="M66" i="25"/>
  <c r="K66" i="25"/>
  <c r="J66" i="25"/>
  <c r="Y66" i="25" s="1"/>
  <c r="M65" i="25"/>
  <c r="K65" i="25"/>
  <c r="J65" i="25"/>
  <c r="I62" i="25"/>
  <c r="H62" i="25"/>
  <c r="AA62" i="25" s="1"/>
  <c r="C62" i="25"/>
  <c r="Z62" i="25" s="1"/>
  <c r="Y61" i="25"/>
  <c r="I61" i="25"/>
  <c r="H61" i="25"/>
  <c r="AA61" i="25" s="1"/>
  <c r="C61" i="25"/>
  <c r="Z61" i="25" s="1"/>
  <c r="I60" i="25"/>
  <c r="H60" i="25"/>
  <c r="AA60" i="25" s="1"/>
  <c r="C60" i="25"/>
  <c r="Z60" i="25" s="1"/>
  <c r="Y59" i="25"/>
  <c r="I59" i="25"/>
  <c r="H59" i="25"/>
  <c r="AA59" i="25" s="1"/>
  <c r="C59" i="25"/>
  <c r="Z59" i="25" s="1"/>
  <c r="I58" i="25"/>
  <c r="H58" i="25"/>
  <c r="C58" i="25"/>
  <c r="I55" i="25"/>
  <c r="H55" i="25"/>
  <c r="C55" i="25"/>
  <c r="Y55" i="25" s="1"/>
  <c r="I54" i="25"/>
  <c r="H54" i="25"/>
  <c r="C54" i="25"/>
  <c r="AA54" i="25" s="1"/>
  <c r="I53" i="25"/>
  <c r="H53" i="25"/>
  <c r="C53" i="25"/>
  <c r="Y53" i="25" s="1"/>
  <c r="I52" i="25"/>
  <c r="H52" i="25"/>
  <c r="C52" i="25"/>
  <c r="AA52" i="25" s="1"/>
  <c r="I51" i="25"/>
  <c r="H51" i="25"/>
  <c r="C51" i="25"/>
  <c r="Y48" i="25"/>
  <c r="W48" i="25"/>
  <c r="V48" i="25"/>
  <c r="AA48" i="25" s="1"/>
  <c r="G48" i="25"/>
  <c r="Z48" i="25" s="1"/>
  <c r="W47" i="25"/>
  <c r="V47" i="25"/>
  <c r="AA47" i="25" s="1"/>
  <c r="G47" i="25"/>
  <c r="Z47" i="25" s="1"/>
  <c r="Y46" i="25"/>
  <c r="W46" i="25"/>
  <c r="V46" i="25"/>
  <c r="AA46" i="25" s="1"/>
  <c r="G46" i="25"/>
  <c r="Z46" i="25" s="1"/>
  <c r="W45" i="25"/>
  <c r="V45" i="25"/>
  <c r="Y45" i="25" s="1"/>
  <c r="G45" i="25"/>
  <c r="Z45" i="25" s="1"/>
  <c r="W44" i="25"/>
  <c r="V44" i="25"/>
  <c r="G44" i="25"/>
  <c r="W41" i="25"/>
  <c r="V41" i="25"/>
  <c r="G41" i="25"/>
  <c r="AA41" i="25" s="1"/>
  <c r="W40" i="25"/>
  <c r="V40" i="25"/>
  <c r="G40" i="25"/>
  <c r="Y40" i="25" s="1"/>
  <c r="W39" i="25"/>
  <c r="V39" i="25"/>
  <c r="G39" i="25"/>
  <c r="AA39" i="25" s="1"/>
  <c r="W38" i="25"/>
  <c r="V38" i="25"/>
  <c r="G38" i="25"/>
  <c r="Y38" i="25" s="1"/>
  <c r="W37" i="25"/>
  <c r="V37" i="25"/>
  <c r="G37" i="25"/>
  <c r="W34" i="25"/>
  <c r="V34" i="25"/>
  <c r="AA34" i="25" s="1"/>
  <c r="G34" i="25"/>
  <c r="Z34" i="25" s="1"/>
  <c r="Y33" i="25"/>
  <c r="W33" i="25"/>
  <c r="V33" i="25"/>
  <c r="AA33" i="25" s="1"/>
  <c r="G33" i="25"/>
  <c r="Z33" i="25" s="1"/>
  <c r="W32" i="25"/>
  <c r="V32" i="25"/>
  <c r="Y32" i="25" s="1"/>
  <c r="G32" i="25"/>
  <c r="Z32" i="25" s="1"/>
  <c r="Y31" i="25"/>
  <c r="W31" i="25"/>
  <c r="V31" i="25"/>
  <c r="AA31" i="25" s="1"/>
  <c r="G31" i="25"/>
  <c r="Z31" i="25" s="1"/>
  <c r="W30" i="25"/>
  <c r="V30" i="25"/>
  <c r="G30" i="25"/>
  <c r="W27" i="25"/>
  <c r="V27" i="25"/>
  <c r="G27" i="25"/>
  <c r="Y27" i="25" s="1"/>
  <c r="W26" i="25"/>
  <c r="V26" i="25"/>
  <c r="G26" i="25"/>
  <c r="AA26" i="25" s="1"/>
  <c r="W25" i="25"/>
  <c r="V25" i="25"/>
  <c r="G25" i="25"/>
  <c r="Y25" i="25" s="1"/>
  <c r="W24" i="25"/>
  <c r="V24" i="25"/>
  <c r="G24" i="25"/>
  <c r="AA24" i="25" s="1"/>
  <c r="W23" i="25"/>
  <c r="V23" i="25"/>
  <c r="G23" i="25"/>
  <c r="Y20" i="25"/>
  <c r="F20" i="25"/>
  <c r="E20" i="25"/>
  <c r="AA20" i="25" s="1"/>
  <c r="D20" i="25"/>
  <c r="Z20" i="25" s="1"/>
  <c r="F19" i="25"/>
  <c r="E19" i="25"/>
  <c r="AA19" i="25" s="1"/>
  <c r="D19" i="25"/>
  <c r="Z19" i="25" s="1"/>
  <c r="Y18" i="25"/>
  <c r="F18" i="25"/>
  <c r="E18" i="25"/>
  <c r="AA18" i="25" s="1"/>
  <c r="D18" i="25"/>
  <c r="Z18" i="25" s="1"/>
  <c r="F17" i="25"/>
  <c r="E17" i="25"/>
  <c r="AA17" i="25" s="1"/>
  <c r="D17" i="25"/>
  <c r="Z17" i="25" s="1"/>
  <c r="F16" i="25"/>
  <c r="E16" i="25"/>
  <c r="D16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3" i="25" s="1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2" i="25" s="1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1" i="25" s="1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AA10" i="25" s="1"/>
  <c r="W9" i="25"/>
  <c r="V9" i="25"/>
  <c r="U9" i="25"/>
  <c r="T9" i="25"/>
  <c r="S9" i="25"/>
  <c r="R9" i="25"/>
  <c r="Q9" i="25"/>
  <c r="P9" i="25"/>
  <c r="O9" i="25"/>
  <c r="N9" i="25"/>
  <c r="M9" i="25"/>
  <c r="L9" i="25"/>
  <c r="K9" i="25"/>
  <c r="J9" i="25"/>
  <c r="I9" i="25"/>
  <c r="H9" i="25"/>
  <c r="G9" i="25"/>
  <c r="F9" i="25"/>
  <c r="E9" i="25"/>
  <c r="D9" i="25"/>
  <c r="C9" i="25"/>
  <c r="W6" i="25"/>
  <c r="V6" i="25"/>
  <c r="U6" i="25"/>
  <c r="T6" i="25"/>
  <c r="S6" i="25"/>
  <c r="R6" i="25"/>
  <c r="Q6" i="25"/>
  <c r="P6" i="25"/>
  <c r="O6" i="25"/>
  <c r="N6" i="25"/>
  <c r="M6" i="25"/>
  <c r="L6" i="25"/>
  <c r="K6" i="25"/>
  <c r="J6" i="25"/>
  <c r="I6" i="25"/>
  <c r="H6" i="25"/>
  <c r="G6" i="25"/>
  <c r="F6" i="25"/>
  <c r="E6" i="25"/>
  <c r="D6" i="25"/>
  <c r="Y6" i="25" s="1"/>
  <c r="C6" i="25"/>
  <c r="Z6" i="25" s="1"/>
  <c r="W5" i="25"/>
  <c r="V5" i="25"/>
  <c r="U5" i="25"/>
  <c r="T5" i="25"/>
  <c r="S5" i="25"/>
  <c r="R5" i="25"/>
  <c r="Q5" i="25"/>
  <c r="P5" i="25"/>
  <c r="O5" i="25"/>
  <c r="N5" i="25"/>
  <c r="M5" i="25"/>
  <c r="L5" i="25"/>
  <c r="K5" i="25"/>
  <c r="J5" i="25"/>
  <c r="I5" i="25"/>
  <c r="H5" i="25"/>
  <c r="G5" i="25"/>
  <c r="F5" i="25"/>
  <c r="E5" i="25"/>
  <c r="D5" i="25"/>
  <c r="Y5" i="25" s="1"/>
  <c r="C5" i="25"/>
  <c r="Z5" i="25" s="1"/>
  <c r="W4" i="25"/>
  <c r="V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Y4" i="25" s="1"/>
  <c r="C4" i="25"/>
  <c r="Z4" i="25" s="1"/>
  <c r="W3" i="25"/>
  <c r="V3" i="25"/>
  <c r="U3" i="25"/>
  <c r="T3" i="25"/>
  <c r="S3" i="25"/>
  <c r="R3" i="25"/>
  <c r="Q3" i="25"/>
  <c r="P3" i="25"/>
  <c r="O3" i="25"/>
  <c r="N3" i="25"/>
  <c r="M3" i="25"/>
  <c r="L3" i="25"/>
  <c r="K3" i="25"/>
  <c r="J3" i="25"/>
  <c r="I3" i="25"/>
  <c r="H3" i="25"/>
  <c r="G3" i="25"/>
  <c r="F3" i="25"/>
  <c r="E3" i="25"/>
  <c r="D3" i="25"/>
  <c r="AA3" i="25" s="1"/>
  <c r="C3" i="25"/>
  <c r="Z3" i="25" s="1"/>
  <c r="W2" i="25"/>
  <c r="V2" i="25"/>
  <c r="U2" i="25"/>
  <c r="T2" i="25"/>
  <c r="S2" i="25"/>
  <c r="R2" i="25"/>
  <c r="Q2" i="25"/>
  <c r="P2" i="25"/>
  <c r="O2" i="25"/>
  <c r="N2" i="25"/>
  <c r="M2" i="25"/>
  <c r="L2" i="25"/>
  <c r="K2" i="25"/>
  <c r="J2" i="25"/>
  <c r="I2" i="25"/>
  <c r="H2" i="25"/>
  <c r="G2" i="25"/>
  <c r="F2" i="25"/>
  <c r="E2" i="25"/>
  <c r="D2" i="25"/>
  <c r="C2" i="25"/>
  <c r="Y3" i="25" l="1"/>
  <c r="AA32" i="25"/>
  <c r="AA45" i="25"/>
  <c r="AA73" i="25"/>
  <c r="Z81" i="25"/>
  <c r="Z83" i="25"/>
  <c r="Y89" i="25"/>
  <c r="AA95" i="25"/>
  <c r="AA97" i="25"/>
  <c r="Y109" i="25"/>
  <c r="Y116" i="25"/>
  <c r="Z122" i="25"/>
  <c r="Y10" i="25"/>
  <c r="Y11" i="25"/>
  <c r="Y12" i="25"/>
  <c r="Y13" i="25"/>
  <c r="Y24" i="25"/>
  <c r="AA25" i="25"/>
  <c r="Y26" i="25"/>
  <c r="AA27" i="25"/>
  <c r="AA38" i="25"/>
  <c r="Y39" i="25"/>
  <c r="AA40" i="25"/>
  <c r="Y41" i="25"/>
  <c r="Y52" i="25"/>
  <c r="AA53" i="25"/>
  <c r="Y54" i="25"/>
  <c r="AA55" i="25"/>
  <c r="AA66" i="25"/>
  <c r="Y67" i="25"/>
  <c r="AA68" i="25"/>
  <c r="Y69" i="25"/>
  <c r="Y80" i="25"/>
  <c r="AA81" i="25"/>
  <c r="Y82" i="25"/>
  <c r="AA83" i="25"/>
  <c r="Y88" i="25"/>
  <c r="Z89" i="25"/>
  <c r="AA90" i="25"/>
  <c r="Y101" i="25"/>
  <c r="Z102" i="25"/>
  <c r="AA103" i="25"/>
  <c r="Y108" i="25"/>
  <c r="Z109" i="25"/>
  <c r="AA110" i="25"/>
  <c r="Y115" i="25"/>
  <c r="Z116" i="25"/>
  <c r="AA117" i="25"/>
  <c r="AA122" i="25"/>
  <c r="Y123" i="25"/>
  <c r="AA124" i="25"/>
  <c r="Y125" i="25"/>
  <c r="Z25" i="25"/>
  <c r="Z27" i="25"/>
  <c r="Z38" i="25"/>
  <c r="Z40" i="25"/>
  <c r="Z66" i="25"/>
  <c r="Z68" i="25"/>
  <c r="Y102" i="25"/>
  <c r="AA4" i="25"/>
  <c r="AA5" i="25"/>
  <c r="AA6" i="25"/>
  <c r="Z10" i="25"/>
  <c r="Z11" i="25"/>
  <c r="Z12" i="25"/>
  <c r="Z13" i="25"/>
  <c r="Y17" i="25"/>
  <c r="Y19" i="25"/>
  <c r="Z24" i="25"/>
  <c r="Z26" i="25"/>
  <c r="Y34" i="25"/>
  <c r="Z39" i="25"/>
  <c r="Z41" i="25"/>
  <c r="Y47" i="25"/>
  <c r="Z52" i="25"/>
  <c r="Z54" i="25"/>
  <c r="Y60" i="25"/>
  <c r="Y62" i="25"/>
  <c r="Z67" i="25"/>
  <c r="Z69" i="25"/>
  <c r="Y75" i="25"/>
  <c r="Z80" i="25"/>
  <c r="Z82" i="25"/>
  <c r="Y87" i="25"/>
  <c r="Y104" i="25"/>
  <c r="Y111" i="25"/>
  <c r="Y118" i="25"/>
  <c r="Z123" i="25"/>
  <c r="Z125" i="25"/>
  <c r="Z53" i="25"/>
  <c r="Z55" i="25"/>
  <c r="Z124" i="25"/>
  <c r="N80" i="22" l="1"/>
  <c r="L80" i="22"/>
  <c r="J80" i="22"/>
  <c r="G80" i="22"/>
  <c r="B80" i="22"/>
  <c r="N79" i="22"/>
  <c r="L79" i="22"/>
  <c r="J79" i="22"/>
  <c r="G79" i="22"/>
  <c r="B79" i="22"/>
  <c r="N78" i="22"/>
  <c r="L78" i="22"/>
  <c r="J78" i="22"/>
  <c r="G78" i="22"/>
  <c r="B78" i="22"/>
  <c r="N77" i="22"/>
  <c r="L77" i="22"/>
  <c r="J77" i="22"/>
  <c r="G77" i="22"/>
  <c r="B77" i="22"/>
  <c r="N76" i="22"/>
  <c r="L76" i="22"/>
  <c r="J76" i="22"/>
  <c r="G76" i="22"/>
  <c r="B76" i="22"/>
  <c r="N75" i="22"/>
  <c r="L75" i="22"/>
  <c r="J75" i="22"/>
  <c r="G75" i="22"/>
  <c r="B75" i="22"/>
  <c r="M74" i="22"/>
  <c r="K74" i="22"/>
  <c r="I74" i="22"/>
  <c r="F74" i="22"/>
  <c r="D74" i="22"/>
  <c r="B74" i="22"/>
  <c r="M73" i="22"/>
  <c r="K73" i="22"/>
  <c r="I73" i="22"/>
  <c r="F73" i="22"/>
  <c r="T73" i="22" s="1"/>
  <c r="D73" i="22"/>
  <c r="B73" i="22"/>
  <c r="M72" i="22"/>
  <c r="K72" i="22"/>
  <c r="I72" i="22"/>
  <c r="F72" i="22"/>
  <c r="D72" i="22"/>
  <c r="B72" i="22"/>
  <c r="M71" i="22"/>
  <c r="K71" i="22"/>
  <c r="I71" i="22"/>
  <c r="F71" i="22"/>
  <c r="D71" i="22"/>
  <c r="B71" i="22"/>
  <c r="H70" i="22"/>
  <c r="E70" i="22"/>
  <c r="C70" i="22"/>
  <c r="B70" i="22"/>
  <c r="H69" i="22"/>
  <c r="E69" i="22"/>
  <c r="C69" i="22"/>
  <c r="B69" i="22"/>
  <c r="H68" i="22"/>
  <c r="E68" i="22"/>
  <c r="C68" i="22"/>
  <c r="B68" i="22"/>
  <c r="H67" i="22"/>
  <c r="E67" i="22"/>
  <c r="C67" i="22"/>
  <c r="B67" i="22"/>
  <c r="H66" i="22"/>
  <c r="T66" i="22" s="1"/>
  <c r="E66" i="22"/>
  <c r="C66" i="22"/>
  <c r="B66" i="22"/>
  <c r="H65" i="22"/>
  <c r="E65" i="22"/>
  <c r="C65" i="22"/>
  <c r="B65" i="22"/>
  <c r="N64" i="22"/>
  <c r="M64" i="22"/>
  <c r="L64" i="22"/>
  <c r="K64" i="22"/>
  <c r="J64" i="22"/>
  <c r="I64" i="22"/>
  <c r="H64" i="22"/>
  <c r="G64" i="22"/>
  <c r="F64" i="22"/>
  <c r="E64" i="22"/>
  <c r="D64" i="22"/>
  <c r="C64" i="22"/>
  <c r="B64" i="22"/>
  <c r="N63" i="22"/>
  <c r="M63" i="22"/>
  <c r="L63" i="22"/>
  <c r="K63" i="22"/>
  <c r="J63" i="22"/>
  <c r="I63" i="22"/>
  <c r="H63" i="22"/>
  <c r="G63" i="22"/>
  <c r="F63" i="22"/>
  <c r="E63" i="22"/>
  <c r="D63" i="22"/>
  <c r="C63" i="22"/>
  <c r="B63" i="22"/>
  <c r="N62" i="22"/>
  <c r="M62" i="22"/>
  <c r="L62" i="22"/>
  <c r="K62" i="22"/>
  <c r="J62" i="22"/>
  <c r="I62" i="22"/>
  <c r="H62" i="22"/>
  <c r="G62" i="22"/>
  <c r="F62" i="22"/>
  <c r="E62" i="22"/>
  <c r="D62" i="22"/>
  <c r="C62" i="22"/>
  <c r="B62" i="22"/>
  <c r="N60" i="22"/>
  <c r="L60" i="22"/>
  <c r="J60" i="22"/>
  <c r="G60" i="22"/>
  <c r="B60" i="22"/>
  <c r="N59" i="22"/>
  <c r="L59" i="22"/>
  <c r="J59" i="22"/>
  <c r="G59" i="22"/>
  <c r="B59" i="22"/>
  <c r="N58" i="22"/>
  <c r="L58" i="22"/>
  <c r="J58" i="22"/>
  <c r="G58" i="22"/>
  <c r="B58" i="22"/>
  <c r="N57" i="22"/>
  <c r="L57" i="22"/>
  <c r="J57" i="22"/>
  <c r="G57" i="22"/>
  <c r="B57" i="22"/>
  <c r="N56" i="22"/>
  <c r="L56" i="22"/>
  <c r="J56" i="22"/>
  <c r="G56" i="22"/>
  <c r="B56" i="22"/>
  <c r="N55" i="22"/>
  <c r="L55" i="22"/>
  <c r="J55" i="22"/>
  <c r="G55" i="22"/>
  <c r="B55" i="22"/>
  <c r="M54" i="22"/>
  <c r="K54" i="22"/>
  <c r="I54" i="22"/>
  <c r="F54" i="22"/>
  <c r="D54" i="22"/>
  <c r="B54" i="22"/>
  <c r="M53" i="22"/>
  <c r="K53" i="22"/>
  <c r="I53" i="22"/>
  <c r="F53" i="22"/>
  <c r="D53" i="22"/>
  <c r="B53" i="22"/>
  <c r="M52" i="22"/>
  <c r="K52" i="22"/>
  <c r="I52" i="22"/>
  <c r="F52" i="22"/>
  <c r="D52" i="22"/>
  <c r="B52" i="22"/>
  <c r="M51" i="22"/>
  <c r="K51" i="22"/>
  <c r="I51" i="22"/>
  <c r="F51" i="22"/>
  <c r="D51" i="22"/>
  <c r="B51" i="22"/>
  <c r="H50" i="22"/>
  <c r="E50" i="22"/>
  <c r="C50" i="22"/>
  <c r="B50" i="22"/>
  <c r="H49" i="22"/>
  <c r="E49" i="22"/>
  <c r="C49" i="22"/>
  <c r="B49" i="22"/>
  <c r="H48" i="22"/>
  <c r="E48" i="22"/>
  <c r="C48" i="22"/>
  <c r="U48" i="22" s="1"/>
  <c r="B48" i="22"/>
  <c r="H47" i="22"/>
  <c r="E47" i="22"/>
  <c r="C47" i="22"/>
  <c r="V47" i="22" s="1"/>
  <c r="B47" i="22"/>
  <c r="H46" i="22"/>
  <c r="E46" i="22"/>
  <c r="C46" i="22"/>
  <c r="U46" i="22" s="1"/>
  <c r="B46" i="22"/>
  <c r="H45" i="22"/>
  <c r="E45" i="22"/>
  <c r="C45" i="22"/>
  <c r="T45" i="22" s="1"/>
  <c r="B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B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B43" i="22"/>
  <c r="N42" i="22"/>
  <c r="M42" i="22"/>
  <c r="L42" i="22"/>
  <c r="K42" i="22"/>
  <c r="J42" i="22"/>
  <c r="I42" i="22"/>
  <c r="H42" i="22"/>
  <c r="G42" i="22"/>
  <c r="F42" i="22"/>
  <c r="E42" i="22"/>
  <c r="D42" i="22"/>
  <c r="C42" i="22"/>
  <c r="B42" i="22"/>
  <c r="N40" i="22"/>
  <c r="L40" i="22"/>
  <c r="J40" i="22"/>
  <c r="G40" i="22"/>
  <c r="B40" i="22"/>
  <c r="N39" i="22"/>
  <c r="L39" i="22"/>
  <c r="J39" i="22"/>
  <c r="G39" i="22"/>
  <c r="B39" i="22"/>
  <c r="N38" i="22"/>
  <c r="L38" i="22"/>
  <c r="J38" i="22"/>
  <c r="U38" i="22" s="1"/>
  <c r="G38" i="22"/>
  <c r="B38" i="22"/>
  <c r="N37" i="22"/>
  <c r="L37" i="22"/>
  <c r="J37" i="22"/>
  <c r="G37" i="22"/>
  <c r="B37" i="22"/>
  <c r="N36" i="22"/>
  <c r="L36" i="22"/>
  <c r="J36" i="22"/>
  <c r="G36" i="22"/>
  <c r="B36" i="22"/>
  <c r="N35" i="22"/>
  <c r="L35" i="22"/>
  <c r="J35" i="22"/>
  <c r="G35" i="22"/>
  <c r="T35" i="22" s="1"/>
  <c r="B35" i="22"/>
  <c r="M34" i="22"/>
  <c r="K34" i="22"/>
  <c r="I34" i="22"/>
  <c r="U34" i="22" s="1"/>
  <c r="F34" i="22"/>
  <c r="D34" i="22"/>
  <c r="B34" i="22"/>
  <c r="M33" i="22"/>
  <c r="K33" i="22"/>
  <c r="I33" i="22"/>
  <c r="F33" i="22"/>
  <c r="D33" i="22"/>
  <c r="U33" i="22" s="1"/>
  <c r="B33" i="22"/>
  <c r="M32" i="22"/>
  <c r="K32" i="22"/>
  <c r="I32" i="22"/>
  <c r="F32" i="22"/>
  <c r="D32" i="22"/>
  <c r="B32" i="22"/>
  <c r="M31" i="22"/>
  <c r="K31" i="22"/>
  <c r="I31" i="22"/>
  <c r="F31" i="22"/>
  <c r="D31" i="22"/>
  <c r="B31" i="22"/>
  <c r="H30" i="22"/>
  <c r="E30" i="22"/>
  <c r="C30" i="22"/>
  <c r="T30" i="22" s="1"/>
  <c r="B30" i="22"/>
  <c r="H29" i="22"/>
  <c r="E29" i="22"/>
  <c r="C29" i="22"/>
  <c r="T29" i="22" s="1"/>
  <c r="B29" i="22"/>
  <c r="H28" i="22"/>
  <c r="E28" i="22"/>
  <c r="C28" i="22"/>
  <c r="B28" i="22"/>
  <c r="H27" i="22"/>
  <c r="E27" i="22"/>
  <c r="C27" i="22"/>
  <c r="B27" i="22"/>
  <c r="H26" i="22"/>
  <c r="E26" i="22"/>
  <c r="C26" i="22"/>
  <c r="B26" i="22"/>
  <c r="H25" i="22"/>
  <c r="E25" i="22"/>
  <c r="C25" i="22"/>
  <c r="B25" i="22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B23" i="22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N20" i="22"/>
  <c r="L20" i="22"/>
  <c r="J20" i="22"/>
  <c r="G20" i="22"/>
  <c r="B20" i="22"/>
  <c r="N19" i="22"/>
  <c r="L19" i="22"/>
  <c r="J19" i="22"/>
  <c r="G19" i="22"/>
  <c r="B19" i="22"/>
  <c r="N18" i="22"/>
  <c r="L18" i="22"/>
  <c r="J18" i="22"/>
  <c r="G18" i="22"/>
  <c r="B18" i="22"/>
  <c r="N17" i="22"/>
  <c r="L17" i="22"/>
  <c r="J17" i="22"/>
  <c r="G17" i="22"/>
  <c r="B17" i="22"/>
  <c r="N16" i="22"/>
  <c r="L16" i="22"/>
  <c r="J16" i="22"/>
  <c r="G16" i="22"/>
  <c r="B16" i="22"/>
  <c r="N15" i="22"/>
  <c r="L15" i="22"/>
  <c r="J15" i="22"/>
  <c r="G15" i="22"/>
  <c r="B15" i="22"/>
  <c r="M14" i="22"/>
  <c r="K14" i="22"/>
  <c r="I14" i="22"/>
  <c r="F14" i="22"/>
  <c r="D14" i="22"/>
  <c r="B14" i="22"/>
  <c r="M13" i="22"/>
  <c r="K13" i="22"/>
  <c r="I13" i="22"/>
  <c r="F13" i="22"/>
  <c r="D13" i="22"/>
  <c r="B13" i="22"/>
  <c r="M12" i="22"/>
  <c r="K12" i="22"/>
  <c r="I12" i="22"/>
  <c r="F12" i="22"/>
  <c r="D12" i="22"/>
  <c r="B12" i="22"/>
  <c r="M11" i="22"/>
  <c r="K11" i="22"/>
  <c r="I11" i="22"/>
  <c r="F11" i="22"/>
  <c r="D11" i="22"/>
  <c r="B11" i="22"/>
  <c r="H10" i="22"/>
  <c r="E10" i="22"/>
  <c r="C10" i="22"/>
  <c r="B10" i="22"/>
  <c r="H9" i="22"/>
  <c r="E9" i="22"/>
  <c r="C9" i="22"/>
  <c r="B9" i="22"/>
  <c r="H8" i="22"/>
  <c r="E8" i="22"/>
  <c r="C8" i="22"/>
  <c r="B8" i="22"/>
  <c r="H7" i="22"/>
  <c r="T7" i="22" s="1"/>
  <c r="E7" i="22"/>
  <c r="C7" i="22"/>
  <c r="B7" i="22"/>
  <c r="H6" i="22"/>
  <c r="E6" i="22"/>
  <c r="C6" i="22"/>
  <c r="B6" i="22"/>
  <c r="H5" i="22"/>
  <c r="E5" i="22"/>
  <c r="C5" i="22"/>
  <c r="B5" i="22"/>
  <c r="N4" i="22"/>
  <c r="M4" i="22"/>
  <c r="L4" i="22"/>
  <c r="K4" i="22"/>
  <c r="J4" i="22"/>
  <c r="I4" i="22"/>
  <c r="H4" i="22"/>
  <c r="G4" i="22"/>
  <c r="F4" i="22"/>
  <c r="E4" i="22"/>
  <c r="D4" i="22"/>
  <c r="C4" i="22"/>
  <c r="B4" i="22"/>
  <c r="N3" i="22"/>
  <c r="M3" i="22"/>
  <c r="L3" i="22"/>
  <c r="K3" i="22"/>
  <c r="J3" i="22"/>
  <c r="I3" i="22"/>
  <c r="H3" i="22"/>
  <c r="G3" i="22"/>
  <c r="F3" i="22"/>
  <c r="E3" i="22"/>
  <c r="D3" i="22"/>
  <c r="C3" i="22"/>
  <c r="B3" i="22"/>
  <c r="N2" i="22"/>
  <c r="M2" i="22"/>
  <c r="L2" i="22"/>
  <c r="K2" i="22"/>
  <c r="J2" i="22"/>
  <c r="I2" i="22"/>
  <c r="H2" i="22"/>
  <c r="G2" i="22"/>
  <c r="F2" i="22"/>
  <c r="E2" i="22"/>
  <c r="D2" i="22"/>
  <c r="C2" i="22"/>
  <c r="B2" i="22"/>
  <c r="T12" i="22" l="1"/>
  <c r="V14" i="22"/>
  <c r="V17" i="22"/>
  <c r="T27" i="22"/>
  <c r="U5" i="22"/>
  <c r="V7" i="22"/>
  <c r="V23" i="22"/>
  <c r="T25" i="22"/>
  <c r="U63" i="22"/>
  <c r="V68" i="22"/>
  <c r="T10" i="22"/>
  <c r="U16" i="22"/>
  <c r="U20" i="22"/>
  <c r="V29" i="22"/>
  <c r="V6" i="22"/>
  <c r="V60" i="22"/>
  <c r="T39" i="22"/>
  <c r="V44" i="22"/>
  <c r="T48" i="22"/>
  <c r="U51" i="22"/>
  <c r="U54" i="22"/>
  <c r="V4" i="22"/>
  <c r="V11" i="22"/>
  <c r="T3" i="22"/>
  <c r="U3" i="22"/>
  <c r="T5" i="22"/>
  <c r="T8" i="22"/>
  <c r="U9" i="22"/>
  <c r="V10" i="22"/>
  <c r="U11" i="22"/>
  <c r="U12" i="22"/>
  <c r="V15" i="22"/>
  <c r="U18" i="22"/>
  <c r="V19" i="22"/>
  <c r="U24" i="22"/>
  <c r="U25" i="22"/>
  <c r="V32" i="22"/>
  <c r="T34" i="22"/>
  <c r="U36" i="22"/>
  <c r="T37" i="22"/>
  <c r="U40" i="22"/>
  <c r="T46" i="22"/>
  <c r="V48" i="22"/>
  <c r="T49" i="22"/>
  <c r="U50" i="22"/>
  <c r="T51" i="22"/>
  <c r="V53" i="22"/>
  <c r="V56" i="22"/>
  <c r="U59" i="22"/>
  <c r="V59" i="22"/>
  <c r="V65" i="22"/>
  <c r="V67" i="22"/>
  <c r="V71" i="22"/>
  <c r="U73" i="22"/>
  <c r="V3" i="22"/>
  <c r="T6" i="22"/>
  <c r="T9" i="22"/>
  <c r="T13" i="22"/>
  <c r="U15" i="22"/>
  <c r="V16" i="22"/>
  <c r="U19" i="22"/>
  <c r="V20" i="22"/>
  <c r="V25" i="22"/>
  <c r="T26" i="22"/>
  <c r="U27" i="22"/>
  <c r="V28" i="22"/>
  <c r="U29" i="22"/>
  <c r="V33" i="22"/>
  <c r="U37" i="22"/>
  <c r="T38" i="22"/>
  <c r="V43" i="22"/>
  <c r="T50" i="22"/>
  <c r="V54" i="22"/>
  <c r="U64" i="22"/>
  <c r="T74" i="22"/>
  <c r="U77" i="22"/>
  <c r="V78" i="22"/>
  <c r="U17" i="22"/>
  <c r="V18" i="22"/>
  <c r="U23" i="22"/>
  <c r="V24" i="22"/>
  <c r="T31" i="22"/>
  <c r="T33" i="22"/>
  <c r="U35" i="22"/>
  <c r="T36" i="22"/>
  <c r="U39" i="22"/>
  <c r="T40" i="22"/>
  <c r="V52" i="22"/>
  <c r="T54" i="22"/>
  <c r="U58" i="22"/>
  <c r="V69" i="22"/>
  <c r="V72" i="22"/>
  <c r="V73" i="22"/>
  <c r="U75" i="22"/>
  <c r="U79" i="22"/>
  <c r="T4" i="22"/>
  <c r="U4" i="22"/>
  <c r="V5" i="22"/>
  <c r="U8" i="22"/>
  <c r="V9" i="22"/>
  <c r="U13" i="22"/>
  <c r="T14" i="22"/>
  <c r="T15" i="22"/>
  <c r="T16" i="22"/>
  <c r="T17" i="22"/>
  <c r="T18" i="22"/>
  <c r="T19" i="22"/>
  <c r="T20" i="22"/>
  <c r="T23" i="22"/>
  <c r="T24" i="22"/>
  <c r="V26" i="22"/>
  <c r="T28" i="22"/>
  <c r="V30" i="22"/>
  <c r="U31" i="22"/>
  <c r="T32" i="22"/>
  <c r="V34" i="22"/>
  <c r="V35" i="22"/>
  <c r="V36" i="22"/>
  <c r="V37" i="22"/>
  <c r="V38" i="22"/>
  <c r="V39" i="22"/>
  <c r="V40" i="22"/>
  <c r="U43" i="22"/>
  <c r="U44" i="22"/>
  <c r="V45" i="22"/>
  <c r="T47" i="22"/>
  <c r="V49" i="22"/>
  <c r="V51" i="22"/>
  <c r="U52" i="22"/>
  <c r="T53" i="22"/>
  <c r="U56" i="22"/>
  <c r="T56" i="22"/>
  <c r="T59" i="22"/>
  <c r="T64" i="22"/>
  <c r="T67" i="22"/>
  <c r="T68" i="22"/>
  <c r="U68" i="22"/>
  <c r="T69" i="22"/>
  <c r="U71" i="22"/>
  <c r="T71" i="22"/>
  <c r="U74" i="22"/>
  <c r="V76" i="22"/>
  <c r="U76" i="22"/>
  <c r="T76" i="22"/>
  <c r="U57" i="22"/>
  <c r="V57" i="22"/>
  <c r="T72" i="22"/>
  <c r="U72" i="22"/>
  <c r="U7" i="22"/>
  <c r="V12" i="22"/>
  <c r="U6" i="22"/>
  <c r="V13" i="22"/>
  <c r="U14" i="22"/>
  <c r="U28" i="22"/>
  <c r="V31" i="22"/>
  <c r="U32" i="22"/>
  <c r="U47" i="22"/>
  <c r="U53" i="22"/>
  <c r="U55" i="22"/>
  <c r="T55" i="22"/>
  <c r="T58" i="22"/>
  <c r="V64" i="22"/>
  <c r="T65" i="22"/>
  <c r="U67" i="22"/>
  <c r="U69" i="22"/>
  <c r="T78" i="22"/>
  <c r="U26" i="22"/>
  <c r="V27" i="22"/>
  <c r="U30" i="22"/>
  <c r="T43" i="22"/>
  <c r="T44" i="22"/>
  <c r="U45" i="22"/>
  <c r="V46" i="22"/>
  <c r="U49" i="22"/>
  <c r="V50" i="22"/>
  <c r="T52" i="22"/>
  <c r="T57" i="22"/>
  <c r="V70" i="22"/>
  <c r="T70" i="22"/>
  <c r="V8" i="22"/>
  <c r="U10" i="22"/>
  <c r="T11" i="22"/>
  <c r="V55" i="22"/>
  <c r="V58" i="22"/>
  <c r="V63" i="22"/>
  <c r="U65" i="22"/>
  <c r="U70" i="22"/>
  <c r="V77" i="22"/>
  <c r="T77" i="22"/>
  <c r="U78" i="22"/>
  <c r="V80" i="22"/>
  <c r="T80" i="22"/>
  <c r="U60" i="22"/>
  <c r="T60" i="22"/>
  <c r="T63" i="22"/>
  <c r="V66" i="22"/>
  <c r="U66" i="22"/>
  <c r="V74" i="22"/>
  <c r="V75" i="22"/>
  <c r="T75" i="22"/>
  <c r="V79" i="22"/>
  <c r="T79" i="22"/>
  <c r="U80" i="22"/>
  <c r="I7" i="20" l="1"/>
  <c r="E7" i="20"/>
  <c r="D7" i="20"/>
  <c r="C7" i="20"/>
  <c r="B7" i="20"/>
  <c r="H7" i="20" s="1"/>
  <c r="A7" i="20"/>
  <c r="E6" i="20"/>
  <c r="D6" i="20"/>
  <c r="I6" i="20" s="1"/>
  <c r="C6" i="20"/>
  <c r="B6" i="20"/>
  <c r="H6" i="20" s="1"/>
  <c r="A6" i="20"/>
  <c r="E5" i="20"/>
  <c r="D5" i="20"/>
  <c r="I5" i="20" s="1"/>
  <c r="C5" i="20"/>
  <c r="B5" i="20"/>
  <c r="H5" i="20" s="1"/>
  <c r="A5" i="20"/>
  <c r="E4" i="20"/>
  <c r="D4" i="20"/>
  <c r="I4" i="20" s="1"/>
  <c r="C4" i="20"/>
  <c r="B4" i="20"/>
  <c r="H4" i="20" s="1"/>
  <c r="A4" i="20"/>
  <c r="E3" i="20"/>
  <c r="D3" i="20"/>
  <c r="I3" i="20" s="1"/>
  <c r="C3" i="20"/>
  <c r="B3" i="20"/>
  <c r="H3" i="20" s="1"/>
  <c r="A3" i="20"/>
  <c r="E2" i="20"/>
  <c r="D2" i="20"/>
  <c r="C2" i="20"/>
  <c r="B2" i="20"/>
  <c r="G5" i="20" l="1"/>
  <c r="G7" i="20"/>
  <c r="G3" i="20"/>
  <c r="G4" i="20"/>
  <c r="G6" i="20"/>
  <c r="E40" i="18" l="1"/>
  <c r="D39" i="18"/>
  <c r="C38" i="18"/>
  <c r="C37" i="18"/>
  <c r="E33" i="18"/>
  <c r="D32" i="18"/>
  <c r="D31" i="18"/>
  <c r="C28" i="18"/>
  <c r="E26" i="18"/>
  <c r="E25" i="18"/>
  <c r="D22" i="18"/>
  <c r="C15" i="18"/>
  <c r="G15" i="18" s="1"/>
  <c r="E14" i="18"/>
  <c r="D13" i="18"/>
  <c r="I10" i="18"/>
  <c r="H10" i="18"/>
  <c r="G10" i="18"/>
  <c r="I9" i="18"/>
  <c r="H9" i="18"/>
  <c r="G9" i="18"/>
  <c r="I8" i="18"/>
  <c r="H8" i="18"/>
  <c r="G8" i="18"/>
  <c r="I4" i="18"/>
  <c r="H4" i="18"/>
  <c r="G4" i="18"/>
  <c r="I3" i="18"/>
  <c r="H3" i="18"/>
  <c r="G3" i="18"/>
  <c r="E40" i="17"/>
  <c r="D40" i="17"/>
  <c r="D40" i="18" s="1"/>
  <c r="C40" i="17"/>
  <c r="C40" i="18" s="1"/>
  <c r="B40" i="17"/>
  <c r="B40" i="18" s="1"/>
  <c r="E39" i="17"/>
  <c r="E39" i="18" s="1"/>
  <c r="D39" i="17"/>
  <c r="C39" i="17"/>
  <c r="C39" i="18" s="1"/>
  <c r="B39" i="17"/>
  <c r="B39" i="18" s="1"/>
  <c r="E38" i="17"/>
  <c r="E38" i="18" s="1"/>
  <c r="D38" i="17"/>
  <c r="D38" i="18" s="1"/>
  <c r="C38" i="17"/>
  <c r="B38" i="17"/>
  <c r="B38" i="18" s="1"/>
  <c r="E37" i="17"/>
  <c r="E37" i="18" s="1"/>
  <c r="D37" i="17"/>
  <c r="D37" i="18" s="1"/>
  <c r="C37" i="17"/>
  <c r="B37" i="17"/>
  <c r="B37" i="18" s="1"/>
  <c r="E34" i="17"/>
  <c r="E34" i="18" s="1"/>
  <c r="D34" i="17"/>
  <c r="D34" i="18" s="1"/>
  <c r="C34" i="17"/>
  <c r="C34" i="18" s="1"/>
  <c r="B34" i="17"/>
  <c r="B34" i="18" s="1"/>
  <c r="E33" i="17"/>
  <c r="D33" i="17"/>
  <c r="D33" i="18" s="1"/>
  <c r="C33" i="17"/>
  <c r="C33" i="18" s="1"/>
  <c r="B33" i="17"/>
  <c r="B33" i="18" s="1"/>
  <c r="E32" i="17"/>
  <c r="E32" i="18" s="1"/>
  <c r="D32" i="17"/>
  <c r="C32" i="17"/>
  <c r="C32" i="18" s="1"/>
  <c r="B32" i="17"/>
  <c r="B32" i="18" s="1"/>
  <c r="E31" i="17"/>
  <c r="E31" i="18" s="1"/>
  <c r="D31" i="17"/>
  <c r="C31" i="17"/>
  <c r="C31" i="18" s="1"/>
  <c r="B31" i="17"/>
  <c r="B31" i="18" s="1"/>
  <c r="E28" i="17"/>
  <c r="E28" i="18" s="1"/>
  <c r="D28" i="17"/>
  <c r="D28" i="18" s="1"/>
  <c r="C28" i="17"/>
  <c r="B28" i="17"/>
  <c r="B28" i="18" s="1"/>
  <c r="E27" i="17"/>
  <c r="E27" i="18" s="1"/>
  <c r="D27" i="17"/>
  <c r="D27" i="18" s="1"/>
  <c r="C27" i="17"/>
  <c r="C27" i="18" s="1"/>
  <c r="B27" i="17"/>
  <c r="B27" i="18" s="1"/>
  <c r="E26" i="17"/>
  <c r="D26" i="17"/>
  <c r="D26" i="18" s="1"/>
  <c r="C26" i="17"/>
  <c r="C26" i="18" s="1"/>
  <c r="B26" i="17"/>
  <c r="B26" i="18" s="1"/>
  <c r="E25" i="17"/>
  <c r="D25" i="17"/>
  <c r="D25" i="18" s="1"/>
  <c r="C25" i="17"/>
  <c r="C25" i="18" s="1"/>
  <c r="B25" i="17"/>
  <c r="B25" i="18" s="1"/>
  <c r="E22" i="17"/>
  <c r="E22" i="18" s="1"/>
  <c r="D22" i="17"/>
  <c r="C22" i="17"/>
  <c r="C22" i="18" s="1"/>
  <c r="E21" i="17"/>
  <c r="E21" i="18" s="1"/>
  <c r="D21" i="17"/>
  <c r="D21" i="18" s="1"/>
  <c r="C21" i="17"/>
  <c r="C21" i="18" s="1"/>
  <c r="E20" i="17"/>
  <c r="E20" i="18" s="1"/>
  <c r="D20" i="17"/>
  <c r="D20" i="18" s="1"/>
  <c r="C20" i="17"/>
  <c r="C20" i="18" s="1"/>
  <c r="E19" i="17"/>
  <c r="E19" i="18" s="1"/>
  <c r="D19" i="17"/>
  <c r="D19" i="18" s="1"/>
  <c r="C19" i="17"/>
  <c r="C19" i="18" s="1"/>
  <c r="E16" i="17"/>
  <c r="D16" i="17"/>
  <c r="D16" i="18" s="1"/>
  <c r="C16" i="17"/>
  <c r="C16" i="18" s="1"/>
  <c r="E15" i="17"/>
  <c r="E15" i="18" s="1"/>
  <c r="D15" i="17"/>
  <c r="D15" i="18" s="1"/>
  <c r="C15" i="17"/>
  <c r="E14" i="17"/>
  <c r="D14" i="17"/>
  <c r="D14" i="18" s="1"/>
  <c r="C14" i="17"/>
  <c r="C14" i="18" s="1"/>
  <c r="E13" i="17"/>
  <c r="E13" i="18" s="1"/>
  <c r="D13" i="17"/>
  <c r="C13" i="17"/>
  <c r="C13" i="18" s="1"/>
  <c r="E10" i="17"/>
  <c r="D10" i="17"/>
  <c r="C10" i="17"/>
  <c r="B10" i="17"/>
  <c r="E9" i="17"/>
  <c r="D9" i="17"/>
  <c r="C9" i="17"/>
  <c r="B9" i="17"/>
  <c r="E8" i="17"/>
  <c r="D8" i="17"/>
  <c r="C8" i="17"/>
  <c r="B8" i="17"/>
  <c r="E7" i="17"/>
  <c r="D7" i="17"/>
  <c r="C7" i="17"/>
  <c r="B7" i="17"/>
  <c r="I21" i="18" l="1"/>
  <c r="G21" i="18"/>
  <c r="H21" i="18"/>
  <c r="I14" i="18"/>
  <c r="H14" i="18"/>
  <c r="G14" i="18"/>
  <c r="H20" i="18"/>
  <c r="G20" i="18"/>
  <c r="I20" i="18"/>
  <c r="G16" i="18"/>
  <c r="H22" i="18"/>
  <c r="G22" i="18"/>
  <c r="I22" i="18"/>
  <c r="I26" i="18"/>
  <c r="H26" i="18"/>
  <c r="G26" i="18"/>
  <c r="I27" i="18"/>
  <c r="H27" i="18"/>
  <c r="G27" i="18"/>
  <c r="G28" i="18"/>
  <c r="I28" i="18"/>
  <c r="H28" i="18"/>
  <c r="H32" i="18"/>
  <c r="G32" i="18"/>
  <c r="I32" i="18"/>
  <c r="I33" i="18"/>
  <c r="H33" i="18"/>
  <c r="G33" i="18"/>
  <c r="I34" i="18"/>
  <c r="G34" i="18"/>
  <c r="H34" i="18"/>
  <c r="G38" i="18"/>
  <c r="I38" i="18"/>
  <c r="H38" i="18"/>
  <c r="H39" i="18"/>
  <c r="G39" i="18"/>
  <c r="I39" i="18"/>
  <c r="I40" i="18"/>
  <c r="H40" i="18"/>
  <c r="G40" i="18"/>
  <c r="E16" i="18"/>
  <c r="I16" i="18" s="1"/>
  <c r="I15" i="18"/>
  <c r="H15" i="18"/>
  <c r="H16" i="18" l="1"/>
  <c r="H53" i="15" l="1"/>
  <c r="G53" i="15"/>
  <c r="F53" i="15"/>
  <c r="H46" i="15"/>
  <c r="G46" i="15"/>
  <c r="F46" i="15"/>
  <c r="H39" i="15"/>
  <c r="G39" i="15"/>
  <c r="F39" i="15"/>
  <c r="H32" i="15"/>
  <c r="G32" i="15"/>
  <c r="F32" i="15"/>
  <c r="H25" i="15"/>
  <c r="G25" i="15"/>
  <c r="F25" i="15"/>
  <c r="H18" i="15"/>
  <c r="G18" i="15"/>
  <c r="F18" i="15"/>
  <c r="H11" i="15"/>
  <c r="G11" i="15"/>
  <c r="F11" i="15"/>
  <c r="H4" i="15"/>
  <c r="G4" i="15"/>
  <c r="F4" i="15"/>
  <c r="H3" i="15"/>
  <c r="G3" i="15"/>
  <c r="F3" i="15"/>
  <c r="C50" i="14"/>
  <c r="B45" i="14"/>
  <c r="B32" i="14"/>
  <c r="D29" i="14"/>
  <c r="C24" i="14"/>
  <c r="B21" i="14"/>
  <c r="B21" i="15" s="1"/>
  <c r="D16" i="14"/>
  <c r="D16" i="15" s="1"/>
  <c r="D9" i="14"/>
  <c r="D9" i="15" s="1"/>
  <c r="B8" i="14"/>
  <c r="G8" i="14" s="1"/>
  <c r="H4" i="14"/>
  <c r="G4" i="14"/>
  <c r="F4" i="14"/>
  <c r="H3" i="14"/>
  <c r="G3" i="14"/>
  <c r="F3" i="14"/>
  <c r="F53" i="13"/>
  <c r="D53" i="13"/>
  <c r="C53" i="13"/>
  <c r="B53" i="13"/>
  <c r="D52" i="13"/>
  <c r="C52" i="13"/>
  <c r="C52" i="14" s="1"/>
  <c r="B52" i="13"/>
  <c r="H52" i="13" s="1"/>
  <c r="D51" i="13"/>
  <c r="D51" i="14" s="1"/>
  <c r="D51" i="15" s="1"/>
  <c r="C51" i="13"/>
  <c r="B51" i="13"/>
  <c r="F51" i="13" s="1"/>
  <c r="D50" i="13"/>
  <c r="C50" i="13"/>
  <c r="B50" i="13"/>
  <c r="B50" i="14" s="1"/>
  <c r="D49" i="13"/>
  <c r="D49" i="14" s="1"/>
  <c r="D49" i="15" s="1"/>
  <c r="C49" i="13"/>
  <c r="C49" i="14" s="1"/>
  <c r="C49" i="15" s="1"/>
  <c r="B49" i="13"/>
  <c r="B49" i="14" s="1"/>
  <c r="B49" i="15" s="1"/>
  <c r="D46" i="13"/>
  <c r="D46" i="14" s="1"/>
  <c r="D45" i="15" s="1"/>
  <c r="C46" i="13"/>
  <c r="B46" i="13"/>
  <c r="F46" i="13" s="1"/>
  <c r="F45" i="13"/>
  <c r="D45" i="13"/>
  <c r="C45" i="13"/>
  <c r="B45" i="13"/>
  <c r="G45" i="13" s="1"/>
  <c r="D44" i="13"/>
  <c r="D44" i="14" s="1"/>
  <c r="D44" i="15" s="1"/>
  <c r="C44" i="13"/>
  <c r="H44" i="13" s="1"/>
  <c r="B44" i="13"/>
  <c r="F44" i="13" s="1"/>
  <c r="F43" i="13"/>
  <c r="D43" i="13"/>
  <c r="C43" i="13"/>
  <c r="B43" i="13"/>
  <c r="B43" i="14" s="1"/>
  <c r="D42" i="13"/>
  <c r="D42" i="14" s="1"/>
  <c r="D42" i="15" s="1"/>
  <c r="C42" i="13"/>
  <c r="C42" i="14" s="1"/>
  <c r="C42" i="15" s="1"/>
  <c r="B42" i="13"/>
  <c r="B42" i="14" s="1"/>
  <c r="B42" i="15" s="1"/>
  <c r="D39" i="13"/>
  <c r="C39" i="13"/>
  <c r="C39" i="14" s="1"/>
  <c r="C38" i="15" s="1"/>
  <c r="B39" i="13"/>
  <c r="B39" i="14" s="1"/>
  <c r="D38" i="13"/>
  <c r="D38" i="14" s="1"/>
  <c r="C38" i="13"/>
  <c r="B38" i="13"/>
  <c r="F38" i="13" s="1"/>
  <c r="D37" i="13"/>
  <c r="C37" i="13"/>
  <c r="B37" i="13"/>
  <c r="B37" i="14" s="1"/>
  <c r="D36" i="13"/>
  <c r="D36" i="14" s="1"/>
  <c r="D36" i="15" s="1"/>
  <c r="C36" i="13"/>
  <c r="B36" i="13"/>
  <c r="F36" i="13" s="1"/>
  <c r="D35" i="13"/>
  <c r="D35" i="14" s="1"/>
  <c r="D35" i="15" s="1"/>
  <c r="C35" i="13"/>
  <c r="C35" i="14" s="1"/>
  <c r="C35" i="15" s="1"/>
  <c r="B35" i="13"/>
  <c r="B35" i="14" s="1"/>
  <c r="B35" i="15" s="1"/>
  <c r="F32" i="13"/>
  <c r="D32" i="13"/>
  <c r="C32" i="13"/>
  <c r="B32" i="13"/>
  <c r="G32" i="13" s="1"/>
  <c r="D31" i="13"/>
  <c r="D31" i="14" s="1"/>
  <c r="C31" i="13"/>
  <c r="C31" i="14" s="1"/>
  <c r="B31" i="13"/>
  <c r="F30" i="13"/>
  <c r="D30" i="13"/>
  <c r="C30" i="13"/>
  <c r="B30" i="13"/>
  <c r="B30" i="14" s="1"/>
  <c r="D29" i="13"/>
  <c r="C29" i="13"/>
  <c r="C29" i="14" s="1"/>
  <c r="C29" i="15" s="1"/>
  <c r="B29" i="13"/>
  <c r="D28" i="13"/>
  <c r="D28" i="14" s="1"/>
  <c r="D28" i="15" s="1"/>
  <c r="C28" i="13"/>
  <c r="C28" i="14" s="1"/>
  <c r="C28" i="15" s="1"/>
  <c r="B28" i="13"/>
  <c r="B28" i="14" s="1"/>
  <c r="B28" i="15" s="1"/>
  <c r="D25" i="13"/>
  <c r="D25" i="14" s="1"/>
  <c r="D24" i="15" s="1"/>
  <c r="C25" i="13"/>
  <c r="B25" i="13"/>
  <c r="F25" i="13" s="1"/>
  <c r="D24" i="13"/>
  <c r="C24" i="13"/>
  <c r="B24" i="13"/>
  <c r="B24" i="14" s="1"/>
  <c r="D23" i="13"/>
  <c r="D23" i="14" s="1"/>
  <c r="D23" i="15" s="1"/>
  <c r="C23" i="13"/>
  <c r="B23" i="13"/>
  <c r="F23" i="13" s="1"/>
  <c r="D22" i="13"/>
  <c r="C22" i="13"/>
  <c r="C22" i="14" s="1"/>
  <c r="C22" i="15" s="1"/>
  <c r="B22" i="13"/>
  <c r="B22" i="14" s="1"/>
  <c r="D21" i="13"/>
  <c r="D21" i="14" s="1"/>
  <c r="D21" i="15" s="1"/>
  <c r="C21" i="13"/>
  <c r="C21" i="14" s="1"/>
  <c r="C21" i="15" s="1"/>
  <c r="B21" i="13"/>
  <c r="D18" i="13"/>
  <c r="D18" i="14" s="1"/>
  <c r="D17" i="15" s="1"/>
  <c r="C18" i="13"/>
  <c r="C18" i="14" s="1"/>
  <c r="C17" i="15" s="1"/>
  <c r="B18" i="13"/>
  <c r="B18" i="14" s="1"/>
  <c r="F17" i="13"/>
  <c r="D17" i="13"/>
  <c r="D17" i="14" s="1"/>
  <c r="C17" i="13"/>
  <c r="C17" i="14" s="1"/>
  <c r="B17" i="13"/>
  <c r="B17" i="14" s="1"/>
  <c r="D16" i="13"/>
  <c r="C16" i="13"/>
  <c r="C16" i="14" s="1"/>
  <c r="C16" i="15" s="1"/>
  <c r="B16" i="13"/>
  <c r="B16" i="14" s="1"/>
  <c r="F15" i="13"/>
  <c r="D15" i="13"/>
  <c r="D15" i="14" s="1"/>
  <c r="D15" i="15" s="1"/>
  <c r="C15" i="13"/>
  <c r="C15" i="14" s="1"/>
  <c r="C15" i="15" s="1"/>
  <c r="B15" i="13"/>
  <c r="B15" i="14" s="1"/>
  <c r="D14" i="13"/>
  <c r="D14" i="14" s="1"/>
  <c r="D14" i="15" s="1"/>
  <c r="C14" i="13"/>
  <c r="C14" i="14" s="1"/>
  <c r="C14" i="15" s="1"/>
  <c r="B14" i="13"/>
  <c r="B14" i="14" s="1"/>
  <c r="B14" i="15" s="1"/>
  <c r="D11" i="13"/>
  <c r="D11" i="14" s="1"/>
  <c r="D10" i="15" s="1"/>
  <c r="C11" i="13"/>
  <c r="B11" i="13"/>
  <c r="B11" i="14" s="1"/>
  <c r="D10" i="13"/>
  <c r="D10" i="14" s="1"/>
  <c r="C10" i="13"/>
  <c r="C10" i="14" s="1"/>
  <c r="B10" i="13"/>
  <c r="H10" i="13" s="1"/>
  <c r="D9" i="13"/>
  <c r="C9" i="13"/>
  <c r="C9" i="14" s="1"/>
  <c r="C9" i="15" s="1"/>
  <c r="B9" i="13"/>
  <c r="B9" i="14" s="1"/>
  <c r="H9" i="14" s="1"/>
  <c r="D8" i="13"/>
  <c r="D8" i="14" s="1"/>
  <c r="D8" i="15" s="1"/>
  <c r="C8" i="13"/>
  <c r="C8" i="14" s="1"/>
  <c r="C8" i="15" s="1"/>
  <c r="B8" i="13"/>
  <c r="H8" i="13" s="1"/>
  <c r="D7" i="13"/>
  <c r="D7" i="14" s="1"/>
  <c r="D7" i="15" s="1"/>
  <c r="C7" i="13"/>
  <c r="C7" i="14" s="1"/>
  <c r="C7" i="15" s="1"/>
  <c r="B7" i="13"/>
  <c r="B7" i="14" s="1"/>
  <c r="B7" i="15" s="1"/>
  <c r="H4" i="13"/>
  <c r="G4" i="13"/>
  <c r="F4" i="13"/>
  <c r="H3" i="13"/>
  <c r="G3" i="13"/>
  <c r="F3" i="13"/>
  <c r="H53" i="12"/>
  <c r="G53" i="12"/>
  <c r="F53" i="12"/>
  <c r="H52" i="12"/>
  <c r="G52" i="12"/>
  <c r="F52" i="12"/>
  <c r="H51" i="12"/>
  <c r="G51" i="12"/>
  <c r="F51" i="12"/>
  <c r="H50" i="12"/>
  <c r="G50" i="12"/>
  <c r="F50" i="12"/>
  <c r="H46" i="12"/>
  <c r="G46" i="12"/>
  <c r="F46" i="12"/>
  <c r="H45" i="12"/>
  <c r="G45" i="12"/>
  <c r="F45" i="12"/>
  <c r="H44" i="12"/>
  <c r="G44" i="12"/>
  <c r="F44" i="12"/>
  <c r="H43" i="12"/>
  <c r="G43" i="12"/>
  <c r="F43" i="12"/>
  <c r="H39" i="12"/>
  <c r="G39" i="12"/>
  <c r="F39" i="12"/>
  <c r="H38" i="12"/>
  <c r="G38" i="12"/>
  <c r="F38" i="12"/>
  <c r="H37" i="12"/>
  <c r="G37" i="12"/>
  <c r="F37" i="12"/>
  <c r="H36" i="12"/>
  <c r="G36" i="12"/>
  <c r="F36" i="12"/>
  <c r="H32" i="12"/>
  <c r="G32" i="12"/>
  <c r="F32" i="12"/>
  <c r="H31" i="12"/>
  <c r="G31" i="12"/>
  <c r="F31" i="12"/>
  <c r="H30" i="12"/>
  <c r="G30" i="12"/>
  <c r="F30" i="12"/>
  <c r="H29" i="12"/>
  <c r="G29" i="12"/>
  <c r="F29" i="12"/>
  <c r="H25" i="12"/>
  <c r="G25" i="12"/>
  <c r="F25" i="12"/>
  <c r="H24" i="12"/>
  <c r="G24" i="12"/>
  <c r="F24" i="12"/>
  <c r="H23" i="12"/>
  <c r="G23" i="12"/>
  <c r="F23" i="12"/>
  <c r="H22" i="12"/>
  <c r="G22" i="12"/>
  <c r="F22" i="12"/>
  <c r="H18" i="12"/>
  <c r="G18" i="12"/>
  <c r="F18" i="12"/>
  <c r="H17" i="12"/>
  <c r="G17" i="12"/>
  <c r="F17" i="12"/>
  <c r="H16" i="12"/>
  <c r="G16" i="12"/>
  <c r="F16" i="12"/>
  <c r="H15" i="12"/>
  <c r="G15" i="12"/>
  <c r="F15" i="12"/>
  <c r="H11" i="12"/>
  <c r="G11" i="12"/>
  <c r="F11" i="12"/>
  <c r="H10" i="12"/>
  <c r="G10" i="12"/>
  <c r="F10" i="12"/>
  <c r="H9" i="12"/>
  <c r="G9" i="12"/>
  <c r="F9" i="12"/>
  <c r="H8" i="12"/>
  <c r="G8" i="12"/>
  <c r="F8" i="12"/>
  <c r="H4" i="12"/>
  <c r="G4" i="12"/>
  <c r="F4" i="12"/>
  <c r="H3" i="12"/>
  <c r="G3" i="12"/>
  <c r="F3" i="12"/>
  <c r="F15" i="14" l="1"/>
  <c r="H15" i="14"/>
  <c r="G15" i="14"/>
  <c r="B15" i="15"/>
  <c r="F43" i="14"/>
  <c r="B43" i="15"/>
  <c r="F17" i="14"/>
  <c r="H17" i="14"/>
  <c r="G17" i="14"/>
  <c r="B30" i="15"/>
  <c r="H16" i="13"/>
  <c r="G24" i="13"/>
  <c r="H29" i="13"/>
  <c r="H31" i="13"/>
  <c r="G37" i="13"/>
  <c r="C46" i="14"/>
  <c r="C45" i="15" s="1"/>
  <c r="H46" i="13"/>
  <c r="G50" i="13"/>
  <c r="C11" i="14"/>
  <c r="C10" i="15" s="1"/>
  <c r="D29" i="15"/>
  <c r="C37" i="14"/>
  <c r="C37" i="15" s="1"/>
  <c r="H45" i="14"/>
  <c r="C50" i="15"/>
  <c r="B22" i="15"/>
  <c r="F8" i="13"/>
  <c r="H9" i="13"/>
  <c r="F10" i="13"/>
  <c r="H11" i="13"/>
  <c r="G15" i="13"/>
  <c r="G17" i="13"/>
  <c r="H22" i="13"/>
  <c r="H24" i="13"/>
  <c r="G30" i="13"/>
  <c r="H37" i="13"/>
  <c r="H39" i="13"/>
  <c r="G43" i="13"/>
  <c r="H50" i="13"/>
  <c r="H53" i="13"/>
  <c r="F8" i="14"/>
  <c r="G11" i="13"/>
  <c r="H18" i="13"/>
  <c r="G22" i="13"/>
  <c r="B37" i="15"/>
  <c r="G39" i="13"/>
  <c r="C44" i="14"/>
  <c r="C44" i="15" s="1"/>
  <c r="B52" i="14"/>
  <c r="F52" i="13"/>
  <c r="G8" i="13"/>
  <c r="G10" i="13"/>
  <c r="H15" i="13"/>
  <c r="F16" i="13"/>
  <c r="H17" i="13"/>
  <c r="F18" i="13"/>
  <c r="D22" i="14"/>
  <c r="F22" i="14" s="1"/>
  <c r="B23" i="14"/>
  <c r="G23" i="13"/>
  <c r="D24" i="14"/>
  <c r="F24" i="14" s="1"/>
  <c r="B25" i="14"/>
  <c r="G25" i="13"/>
  <c r="F29" i="13"/>
  <c r="C30" i="14"/>
  <c r="C30" i="15" s="1"/>
  <c r="H30" i="13"/>
  <c r="F31" i="13"/>
  <c r="C32" i="14"/>
  <c r="C31" i="15" s="1"/>
  <c r="H32" i="13"/>
  <c r="B36" i="14"/>
  <c r="G36" i="13"/>
  <c r="D37" i="14"/>
  <c r="D37" i="15" s="1"/>
  <c r="B38" i="14"/>
  <c r="G38" i="13"/>
  <c r="D39" i="14"/>
  <c r="D38" i="15" s="1"/>
  <c r="C43" i="14"/>
  <c r="H43" i="13"/>
  <c r="C45" i="14"/>
  <c r="G45" i="14" s="1"/>
  <c r="H45" i="13"/>
  <c r="D50" i="14"/>
  <c r="B51" i="14"/>
  <c r="G51" i="13"/>
  <c r="D52" i="14"/>
  <c r="C53" i="14"/>
  <c r="C52" i="15" s="1"/>
  <c r="B10" i="14"/>
  <c r="B8" i="15" s="1"/>
  <c r="H22" i="14"/>
  <c r="G9" i="14"/>
  <c r="B9" i="15"/>
  <c r="F9" i="14"/>
  <c r="G9" i="13"/>
  <c r="H8" i="14"/>
  <c r="H32" i="14"/>
  <c r="F9" i="13"/>
  <c r="F11" i="13"/>
  <c r="H16" i="14"/>
  <c r="B16" i="15"/>
  <c r="G16" i="14"/>
  <c r="F16" i="14"/>
  <c r="G16" i="13"/>
  <c r="H18" i="14"/>
  <c r="G18" i="14"/>
  <c r="F18" i="14"/>
  <c r="G18" i="13"/>
  <c r="F22" i="13"/>
  <c r="C23" i="14"/>
  <c r="C23" i="15" s="1"/>
  <c r="H23" i="13"/>
  <c r="F24" i="13"/>
  <c r="C25" i="14"/>
  <c r="C24" i="15" s="1"/>
  <c r="H25" i="13"/>
  <c r="B29" i="14"/>
  <c r="G29" i="13"/>
  <c r="D30" i="14"/>
  <c r="D30" i="15" s="1"/>
  <c r="B31" i="14"/>
  <c r="G31" i="13"/>
  <c r="D32" i="14"/>
  <c r="D31" i="15" s="1"/>
  <c r="C36" i="14"/>
  <c r="C36" i="15" s="1"/>
  <c r="H36" i="13"/>
  <c r="F37" i="13"/>
  <c r="C38" i="14"/>
  <c r="H38" i="13"/>
  <c r="F39" i="13"/>
  <c r="D43" i="14"/>
  <c r="D43" i="15" s="1"/>
  <c r="B44" i="14"/>
  <c r="G44" i="13"/>
  <c r="D45" i="14"/>
  <c r="B46" i="14"/>
  <c r="G46" i="13"/>
  <c r="F50" i="13"/>
  <c r="C51" i="14"/>
  <c r="C51" i="15" s="1"/>
  <c r="H51" i="13"/>
  <c r="G52" i="13"/>
  <c r="D53" i="14"/>
  <c r="D52" i="15" s="1"/>
  <c r="B10" i="15"/>
  <c r="B17" i="15"/>
  <c r="B31" i="15"/>
  <c r="B38" i="15"/>
  <c r="B53" i="14"/>
  <c r="G53" i="13"/>
  <c r="F8" i="15" l="1"/>
  <c r="H8" i="15"/>
  <c r="G8" i="15"/>
  <c r="B51" i="15"/>
  <c r="H51" i="14"/>
  <c r="G51" i="14"/>
  <c r="F51" i="14"/>
  <c r="F31" i="15"/>
  <c r="H31" i="15"/>
  <c r="G31" i="15"/>
  <c r="H44" i="14"/>
  <c r="B44" i="15"/>
  <c r="G44" i="14"/>
  <c r="F44" i="14"/>
  <c r="F32" i="14"/>
  <c r="H9" i="15"/>
  <c r="G9" i="15"/>
  <c r="F9" i="15"/>
  <c r="D50" i="15"/>
  <c r="C43" i="15"/>
  <c r="G43" i="15" s="1"/>
  <c r="F50" i="14"/>
  <c r="F39" i="14"/>
  <c r="G37" i="14"/>
  <c r="F11" i="14"/>
  <c r="F45" i="14"/>
  <c r="G24" i="14"/>
  <c r="G30" i="14"/>
  <c r="H43" i="15"/>
  <c r="F15" i="15"/>
  <c r="H15" i="15"/>
  <c r="G15" i="15"/>
  <c r="G32" i="14"/>
  <c r="H38" i="14"/>
  <c r="G38" i="14"/>
  <c r="F38" i="14"/>
  <c r="H11" i="14"/>
  <c r="F17" i="15"/>
  <c r="H17" i="15"/>
  <c r="G17" i="15"/>
  <c r="H46" i="14"/>
  <c r="G46" i="14"/>
  <c r="F46" i="14"/>
  <c r="B45" i="15"/>
  <c r="H29" i="14"/>
  <c r="G29" i="14"/>
  <c r="F29" i="14"/>
  <c r="B29" i="15"/>
  <c r="B23" i="15"/>
  <c r="H23" i="14"/>
  <c r="G23" i="14"/>
  <c r="F23" i="14"/>
  <c r="H39" i="14"/>
  <c r="G50" i="14"/>
  <c r="G39" i="14"/>
  <c r="G11" i="14"/>
  <c r="H30" i="14"/>
  <c r="G43" i="14"/>
  <c r="H50" i="14"/>
  <c r="F38" i="15"/>
  <c r="H38" i="15"/>
  <c r="G38" i="15"/>
  <c r="H16" i="15"/>
  <c r="G16" i="15"/>
  <c r="F16" i="15"/>
  <c r="H10" i="14"/>
  <c r="G10" i="14"/>
  <c r="F10" i="14"/>
  <c r="G52" i="14"/>
  <c r="F52" i="14"/>
  <c r="H52" i="14"/>
  <c r="H37" i="15"/>
  <c r="G37" i="15"/>
  <c r="F37" i="15"/>
  <c r="H24" i="14"/>
  <c r="B50" i="15"/>
  <c r="F30" i="14"/>
  <c r="H53" i="14"/>
  <c r="G53" i="14"/>
  <c r="B52" i="15"/>
  <c r="F53" i="14"/>
  <c r="F10" i="15"/>
  <c r="H10" i="15"/>
  <c r="G10" i="15"/>
  <c r="H31" i="14"/>
  <c r="G31" i="14"/>
  <c r="F31" i="14"/>
  <c r="H36" i="14"/>
  <c r="G36" i="14"/>
  <c r="F36" i="14"/>
  <c r="B36" i="15"/>
  <c r="H25" i="14"/>
  <c r="G25" i="14"/>
  <c r="B24" i="15"/>
  <c r="F25" i="14"/>
  <c r="D22" i="15"/>
  <c r="F22" i="15" s="1"/>
  <c r="F37" i="14"/>
  <c r="G22" i="14"/>
  <c r="H30" i="15"/>
  <c r="G30" i="15"/>
  <c r="F30" i="15"/>
  <c r="H43" i="14"/>
  <c r="H37" i="14"/>
  <c r="F52" i="15" l="1"/>
  <c r="H52" i="15"/>
  <c r="G52" i="15"/>
  <c r="F29" i="15"/>
  <c r="H29" i="15"/>
  <c r="G29" i="15"/>
  <c r="F45" i="15"/>
  <c r="H45" i="15"/>
  <c r="G45" i="15"/>
  <c r="H44" i="15"/>
  <c r="G44" i="15"/>
  <c r="F44" i="15"/>
  <c r="H51" i="15"/>
  <c r="G51" i="15"/>
  <c r="F51" i="15"/>
  <c r="F36" i="15"/>
  <c r="H36" i="15"/>
  <c r="G36" i="15"/>
  <c r="F43" i="15"/>
  <c r="G22" i="15"/>
  <c r="H22" i="15"/>
  <c r="F50" i="15"/>
  <c r="H50" i="15"/>
  <c r="G50" i="15"/>
  <c r="F24" i="15"/>
  <c r="H24" i="15"/>
  <c r="G24" i="15"/>
  <c r="H23" i="15"/>
  <c r="G23" i="15"/>
  <c r="F23" i="15"/>
  <c r="F9" i="11" l="1"/>
  <c r="E9" i="11"/>
  <c r="D9" i="11"/>
  <c r="C9" i="11"/>
  <c r="B9" i="11"/>
  <c r="J9" i="11" s="1"/>
  <c r="F8" i="11"/>
  <c r="E8" i="11"/>
  <c r="D8" i="11"/>
  <c r="C8" i="11"/>
  <c r="B8" i="11"/>
  <c r="J8" i="11" s="1"/>
  <c r="F7" i="11"/>
  <c r="E7" i="11"/>
  <c r="D7" i="11"/>
  <c r="C7" i="11"/>
  <c r="B7" i="11"/>
  <c r="J7" i="11" s="1"/>
  <c r="F6" i="11"/>
  <c r="E6" i="11"/>
  <c r="D6" i="11"/>
  <c r="C6" i="11"/>
  <c r="B6" i="11"/>
  <c r="J6" i="11" s="1"/>
  <c r="F5" i="11"/>
  <c r="E5" i="11"/>
  <c r="D5" i="11"/>
  <c r="C5" i="11"/>
  <c r="B5" i="11"/>
  <c r="J5" i="11" s="1"/>
  <c r="F4" i="11"/>
  <c r="E4" i="11"/>
  <c r="D4" i="11"/>
  <c r="C4" i="11"/>
  <c r="B4" i="11"/>
  <c r="J4" i="11" s="1"/>
  <c r="F3" i="11"/>
  <c r="E3" i="11"/>
  <c r="D3" i="11"/>
  <c r="C3" i="11"/>
  <c r="B3" i="11"/>
  <c r="J3" i="11" s="1"/>
  <c r="F2" i="11"/>
  <c r="E2" i="11"/>
  <c r="D2" i="11"/>
  <c r="C2" i="11"/>
  <c r="B2" i="11"/>
  <c r="H3" i="11" l="1"/>
  <c r="H4" i="11"/>
  <c r="H5" i="11"/>
  <c r="H6" i="11"/>
  <c r="H7" i="11"/>
  <c r="H8" i="11"/>
  <c r="H9" i="11"/>
  <c r="I3" i="11"/>
  <c r="I4" i="11"/>
  <c r="I5" i="11"/>
  <c r="I6" i="11"/>
  <c r="I7" i="11"/>
  <c r="I8" i="11"/>
  <c r="I9" i="11"/>
  <c r="E35" i="9" l="1"/>
  <c r="D35" i="9"/>
  <c r="C35" i="9"/>
  <c r="I35" i="9" s="1"/>
  <c r="B35" i="9"/>
  <c r="E34" i="9"/>
  <c r="D34" i="9"/>
  <c r="I34" i="9" s="1"/>
  <c r="C34" i="9"/>
  <c r="H34" i="9" s="1"/>
  <c r="B34" i="9"/>
  <c r="E33" i="9"/>
  <c r="D33" i="9"/>
  <c r="C33" i="9"/>
  <c r="G33" i="9" s="1"/>
  <c r="B33" i="9"/>
  <c r="G32" i="9"/>
  <c r="E32" i="9"/>
  <c r="D32" i="9"/>
  <c r="I32" i="9" s="1"/>
  <c r="C32" i="9"/>
  <c r="H32" i="9" s="1"/>
  <c r="B32" i="9"/>
  <c r="E31" i="9"/>
  <c r="D31" i="9"/>
  <c r="C31" i="9"/>
  <c r="I31" i="9" s="1"/>
  <c r="B31" i="9"/>
  <c r="E30" i="9"/>
  <c r="D30" i="9"/>
  <c r="I30" i="9" s="1"/>
  <c r="C30" i="9"/>
  <c r="H30" i="9" s="1"/>
  <c r="B30" i="9"/>
  <c r="E29" i="9"/>
  <c r="D29" i="9"/>
  <c r="C29" i="9"/>
  <c r="G29" i="9" s="1"/>
  <c r="B29" i="9"/>
  <c r="G28" i="9"/>
  <c r="E28" i="9"/>
  <c r="D28" i="9"/>
  <c r="I28" i="9" s="1"/>
  <c r="C28" i="9"/>
  <c r="H28" i="9" s="1"/>
  <c r="B28" i="9"/>
  <c r="E26" i="9"/>
  <c r="D26" i="9"/>
  <c r="C26" i="9"/>
  <c r="E23" i="9"/>
  <c r="D23" i="9"/>
  <c r="I23" i="9" s="1"/>
  <c r="C23" i="9"/>
  <c r="H23" i="9" s="1"/>
  <c r="B23" i="9"/>
  <c r="E22" i="9"/>
  <c r="D22" i="9"/>
  <c r="C22" i="9"/>
  <c r="G22" i="9" s="1"/>
  <c r="B22" i="9"/>
  <c r="G21" i="9"/>
  <c r="E21" i="9"/>
  <c r="D21" i="9"/>
  <c r="I21" i="9" s="1"/>
  <c r="C21" i="9"/>
  <c r="H21" i="9" s="1"/>
  <c r="B21" i="9"/>
  <c r="E20" i="9"/>
  <c r="D20" i="9"/>
  <c r="C20" i="9"/>
  <c r="I20" i="9" s="1"/>
  <c r="B20" i="9"/>
  <c r="E19" i="9"/>
  <c r="D19" i="9"/>
  <c r="G19" i="9" s="1"/>
  <c r="C19" i="9"/>
  <c r="H19" i="9" s="1"/>
  <c r="B19" i="9"/>
  <c r="E18" i="9"/>
  <c r="D18" i="9"/>
  <c r="C18" i="9"/>
  <c r="G18" i="9" s="1"/>
  <c r="B18" i="9"/>
  <c r="G17" i="9"/>
  <c r="E17" i="9"/>
  <c r="D17" i="9"/>
  <c r="I17" i="9" s="1"/>
  <c r="C17" i="9"/>
  <c r="H17" i="9" s="1"/>
  <c r="B17" i="9"/>
  <c r="E16" i="9"/>
  <c r="D16" i="9"/>
  <c r="C16" i="9"/>
  <c r="I16" i="9" s="1"/>
  <c r="B16" i="9"/>
  <c r="E14" i="9"/>
  <c r="D14" i="9"/>
  <c r="C14" i="9"/>
  <c r="E11" i="9"/>
  <c r="D11" i="9"/>
  <c r="C11" i="9"/>
  <c r="G11" i="9" s="1"/>
  <c r="B11" i="9"/>
  <c r="G10" i="9"/>
  <c r="E10" i="9"/>
  <c r="D10" i="9"/>
  <c r="I10" i="9" s="1"/>
  <c r="C10" i="9"/>
  <c r="H10" i="9" s="1"/>
  <c r="B10" i="9"/>
  <c r="E9" i="9"/>
  <c r="D9" i="9"/>
  <c r="C9" i="9"/>
  <c r="I9" i="9" s="1"/>
  <c r="B9" i="9"/>
  <c r="E8" i="9"/>
  <c r="D8" i="9"/>
  <c r="G8" i="9" s="1"/>
  <c r="C8" i="9"/>
  <c r="H8" i="9" s="1"/>
  <c r="B8" i="9"/>
  <c r="E7" i="9"/>
  <c r="D7" i="9"/>
  <c r="C7" i="9"/>
  <c r="G7" i="9" s="1"/>
  <c r="B7" i="9"/>
  <c r="G6" i="9"/>
  <c r="E6" i="9"/>
  <c r="D6" i="9"/>
  <c r="I6" i="9" s="1"/>
  <c r="C6" i="9"/>
  <c r="H6" i="9" s="1"/>
  <c r="B6" i="9"/>
  <c r="E5" i="9"/>
  <c r="D5" i="9"/>
  <c r="C5" i="9"/>
  <c r="I5" i="9" s="1"/>
  <c r="B5" i="9"/>
  <c r="E4" i="9"/>
  <c r="D4" i="9"/>
  <c r="G4" i="9" s="1"/>
  <c r="C4" i="9"/>
  <c r="H4" i="9" s="1"/>
  <c r="B4" i="9"/>
  <c r="E2" i="9"/>
  <c r="D2" i="9"/>
  <c r="C2" i="9"/>
  <c r="B35" i="8"/>
  <c r="B34" i="8"/>
  <c r="B33" i="8"/>
  <c r="B32" i="8"/>
  <c r="B31" i="8"/>
  <c r="B30" i="8"/>
  <c r="B29" i="8"/>
  <c r="B28" i="8"/>
  <c r="B23" i="8"/>
  <c r="B22" i="8"/>
  <c r="B21" i="8"/>
  <c r="B20" i="8"/>
  <c r="B19" i="8"/>
  <c r="B18" i="8"/>
  <c r="B17" i="8"/>
  <c r="B16" i="8"/>
  <c r="B11" i="8"/>
  <c r="B10" i="8"/>
  <c r="B9" i="8"/>
  <c r="B8" i="8"/>
  <c r="B7" i="8"/>
  <c r="B6" i="8"/>
  <c r="B5" i="8"/>
  <c r="B4" i="8"/>
  <c r="I4" i="9" l="1"/>
  <c r="H7" i="9"/>
  <c r="I8" i="9"/>
  <c r="I19" i="9"/>
  <c r="H33" i="9"/>
  <c r="G5" i="9"/>
  <c r="I7" i="9"/>
  <c r="G9" i="9"/>
  <c r="I11" i="9"/>
  <c r="G16" i="9"/>
  <c r="I18" i="9"/>
  <c r="G20" i="9"/>
  <c r="I22" i="9"/>
  <c r="I29" i="9"/>
  <c r="G31" i="9"/>
  <c r="I33" i="9"/>
  <c r="G35" i="9"/>
  <c r="H11" i="9"/>
  <c r="H18" i="9"/>
  <c r="H29" i="9"/>
  <c r="H5" i="9"/>
  <c r="H9" i="9"/>
  <c r="H16" i="9"/>
  <c r="H20" i="9"/>
  <c r="G23" i="9"/>
  <c r="G30" i="9"/>
  <c r="H31" i="9"/>
  <c r="G34" i="9"/>
  <c r="H35" i="9"/>
  <c r="H22" i="9"/>
  <c r="L2" i="6" l="1"/>
  <c r="M2" i="6"/>
  <c r="N2" i="6"/>
  <c r="O2" i="6"/>
  <c r="L4" i="6"/>
  <c r="M4" i="6"/>
  <c r="N4" i="6"/>
  <c r="O4" i="6"/>
  <c r="L7" i="6"/>
  <c r="M7" i="6"/>
  <c r="N7" i="6"/>
  <c r="O7" i="6"/>
  <c r="L9" i="6"/>
  <c r="M9" i="6"/>
  <c r="N9" i="6"/>
  <c r="O9" i="6"/>
  <c r="L10" i="6"/>
  <c r="M10" i="6"/>
  <c r="N10" i="6"/>
  <c r="O10" i="6"/>
  <c r="L49" i="6"/>
  <c r="M49" i="6"/>
  <c r="L51" i="6"/>
  <c r="M51" i="6"/>
  <c r="C81" i="6" l="1"/>
  <c r="E81" i="6"/>
  <c r="F81" i="6"/>
  <c r="C79" i="6"/>
  <c r="E79" i="6"/>
  <c r="F79" i="6"/>
  <c r="I76" i="6"/>
  <c r="J76" i="6"/>
  <c r="K76" i="6"/>
  <c r="I74" i="6"/>
  <c r="J74" i="6"/>
  <c r="K74" i="6"/>
  <c r="C80" i="5"/>
  <c r="E80" i="5"/>
  <c r="F80" i="5"/>
  <c r="O80" i="5"/>
  <c r="P80" i="5"/>
  <c r="Q80" i="5"/>
  <c r="R80" i="5"/>
  <c r="S80" i="5"/>
  <c r="T80" i="5"/>
  <c r="U80" i="5"/>
  <c r="V80" i="5"/>
  <c r="W80" i="5"/>
  <c r="O78" i="5"/>
  <c r="P78" i="5"/>
  <c r="Q78" i="5"/>
  <c r="R78" i="5"/>
  <c r="S78" i="5"/>
  <c r="T78" i="5"/>
  <c r="U78" i="5"/>
  <c r="V78" i="5"/>
  <c r="W78" i="5"/>
  <c r="C78" i="5"/>
  <c r="E78" i="5"/>
  <c r="F78" i="5"/>
  <c r="I75" i="5"/>
  <c r="J75" i="5"/>
  <c r="I73" i="5"/>
  <c r="J73" i="5"/>
  <c r="I91" i="6" l="1"/>
  <c r="H91" i="6"/>
  <c r="I89" i="6"/>
  <c r="H89" i="6"/>
  <c r="K86" i="6"/>
  <c r="J86" i="6"/>
  <c r="I86" i="6"/>
  <c r="H86" i="6"/>
  <c r="K84" i="6"/>
  <c r="J84" i="6"/>
  <c r="I84" i="6"/>
  <c r="H84" i="6"/>
  <c r="K81" i="6"/>
  <c r="J81" i="6"/>
  <c r="K79" i="6"/>
  <c r="J79" i="6"/>
  <c r="F71" i="6"/>
  <c r="E71" i="6"/>
  <c r="C71" i="6"/>
  <c r="F69" i="6"/>
  <c r="E69" i="6"/>
  <c r="C69" i="6"/>
  <c r="F66" i="6"/>
  <c r="E66" i="6"/>
  <c r="D66" i="6"/>
  <c r="F64" i="6"/>
  <c r="E64" i="6"/>
  <c r="D64" i="6"/>
  <c r="G61" i="6"/>
  <c r="V61" i="6" s="1"/>
  <c r="G59" i="6"/>
  <c r="G56" i="6"/>
  <c r="G54" i="6"/>
  <c r="K51" i="6"/>
  <c r="J51" i="6"/>
  <c r="K49" i="6"/>
  <c r="J49" i="6"/>
  <c r="I46" i="6"/>
  <c r="H46" i="6"/>
  <c r="I44" i="6"/>
  <c r="H44" i="6"/>
  <c r="I41" i="6"/>
  <c r="H41" i="6"/>
  <c r="I39" i="6"/>
  <c r="H39" i="6"/>
  <c r="G36" i="6"/>
  <c r="W36" i="6" s="1"/>
  <c r="G34" i="6"/>
  <c r="G31" i="6"/>
  <c r="G29" i="6"/>
  <c r="G26" i="6"/>
  <c r="W26" i="6" s="1"/>
  <c r="G24" i="6"/>
  <c r="G21" i="6"/>
  <c r="U21" i="6" s="1"/>
  <c r="G19" i="6"/>
  <c r="F16" i="6"/>
  <c r="E16" i="6"/>
  <c r="D16" i="6"/>
  <c r="F14" i="6"/>
  <c r="E14" i="6"/>
  <c r="D14" i="6"/>
  <c r="C10" i="6"/>
  <c r="D10" i="6"/>
  <c r="E10" i="6"/>
  <c r="F10" i="6"/>
  <c r="G10" i="6"/>
  <c r="H10" i="6"/>
  <c r="I10" i="6"/>
  <c r="J10" i="6"/>
  <c r="K10" i="6"/>
  <c r="K9" i="6"/>
  <c r="J9" i="6"/>
  <c r="I9" i="6"/>
  <c r="H9" i="6"/>
  <c r="G9" i="6"/>
  <c r="F9" i="6"/>
  <c r="E9" i="6"/>
  <c r="D9" i="6"/>
  <c r="C9" i="6"/>
  <c r="K7" i="6"/>
  <c r="J7" i="6"/>
  <c r="I7" i="6"/>
  <c r="H7" i="6"/>
  <c r="G7" i="6"/>
  <c r="F7" i="6"/>
  <c r="E7" i="6"/>
  <c r="D7" i="6"/>
  <c r="C7" i="6"/>
  <c r="D4" i="6"/>
  <c r="E4" i="6"/>
  <c r="F4" i="6"/>
  <c r="G4" i="6"/>
  <c r="H4" i="6"/>
  <c r="I4" i="6"/>
  <c r="J4" i="6"/>
  <c r="K4" i="6"/>
  <c r="C4" i="6"/>
  <c r="D2" i="6"/>
  <c r="E2" i="6"/>
  <c r="F2" i="6"/>
  <c r="G2" i="6"/>
  <c r="H2" i="6"/>
  <c r="I2" i="6"/>
  <c r="J2" i="6"/>
  <c r="K2" i="6"/>
  <c r="C2" i="6"/>
  <c r="B91" i="6"/>
  <c r="B86" i="6"/>
  <c r="B81" i="6"/>
  <c r="B76" i="6"/>
  <c r="B71" i="6"/>
  <c r="B66" i="6"/>
  <c r="B61" i="6"/>
  <c r="B56" i="6"/>
  <c r="B51" i="6"/>
  <c r="B46" i="6"/>
  <c r="B41" i="6"/>
  <c r="B36" i="6"/>
  <c r="B31" i="6"/>
  <c r="B26" i="6"/>
  <c r="B21" i="6"/>
  <c r="B16" i="6"/>
  <c r="W11" i="6"/>
  <c r="V11" i="6"/>
  <c r="U11" i="6"/>
  <c r="B11" i="6"/>
  <c r="B10" i="6"/>
  <c r="B4" i="6"/>
  <c r="Y90" i="5"/>
  <c r="X90" i="5"/>
  <c r="J90" i="5"/>
  <c r="I90" i="5"/>
  <c r="Y88" i="5"/>
  <c r="X88" i="5"/>
  <c r="J88" i="5"/>
  <c r="I88" i="5"/>
  <c r="W85" i="5"/>
  <c r="V85" i="5"/>
  <c r="U85" i="5"/>
  <c r="T85" i="5"/>
  <c r="S85" i="5"/>
  <c r="R85" i="5"/>
  <c r="Q85" i="5"/>
  <c r="P85" i="5"/>
  <c r="O85" i="5"/>
  <c r="L85" i="5"/>
  <c r="K85" i="5"/>
  <c r="J85" i="5"/>
  <c r="I85" i="5"/>
  <c r="W83" i="5"/>
  <c r="V83" i="5"/>
  <c r="U83" i="5"/>
  <c r="T83" i="5"/>
  <c r="S83" i="5"/>
  <c r="R83" i="5"/>
  <c r="Q83" i="5"/>
  <c r="P83" i="5"/>
  <c r="O83" i="5"/>
  <c r="L83" i="5"/>
  <c r="K83" i="5"/>
  <c r="J83" i="5"/>
  <c r="I83" i="5"/>
  <c r="L80" i="5"/>
  <c r="K80" i="5"/>
  <c r="L78" i="5"/>
  <c r="K78" i="5"/>
  <c r="L75" i="5"/>
  <c r="K75" i="5"/>
  <c r="L73" i="5"/>
  <c r="K73" i="5"/>
  <c r="F70" i="5"/>
  <c r="E70" i="5"/>
  <c r="C70" i="5"/>
  <c r="AB70" i="5" s="1"/>
  <c r="F68" i="5"/>
  <c r="E68" i="5"/>
  <c r="C68" i="5"/>
  <c r="W65" i="5"/>
  <c r="V65" i="5"/>
  <c r="U65" i="5"/>
  <c r="T65" i="5"/>
  <c r="S65" i="5"/>
  <c r="R65" i="5"/>
  <c r="Q65" i="5"/>
  <c r="P65" i="5"/>
  <c r="O65" i="5"/>
  <c r="F65" i="5"/>
  <c r="E65" i="5"/>
  <c r="W63" i="5"/>
  <c r="V63" i="5"/>
  <c r="U63" i="5"/>
  <c r="T63" i="5"/>
  <c r="S63" i="5"/>
  <c r="R63" i="5"/>
  <c r="Q63" i="5"/>
  <c r="P63" i="5"/>
  <c r="O63" i="5"/>
  <c r="F63" i="5"/>
  <c r="E63" i="5"/>
  <c r="Y60" i="5"/>
  <c r="X60" i="5"/>
  <c r="H60" i="5"/>
  <c r="G60" i="5"/>
  <c r="Y58" i="5"/>
  <c r="X58" i="5"/>
  <c r="H58" i="5"/>
  <c r="G58" i="5"/>
  <c r="Y55" i="5"/>
  <c r="X55" i="5"/>
  <c r="H55" i="5"/>
  <c r="G55" i="5"/>
  <c r="Y53" i="5"/>
  <c r="X53" i="5"/>
  <c r="H53" i="5"/>
  <c r="G53" i="5"/>
  <c r="N50" i="5"/>
  <c r="M50" i="5"/>
  <c r="L50" i="5"/>
  <c r="K50" i="5"/>
  <c r="N48" i="5"/>
  <c r="M48" i="5"/>
  <c r="L48" i="5"/>
  <c r="K48" i="5"/>
  <c r="Y45" i="5"/>
  <c r="X45" i="5"/>
  <c r="J45" i="5"/>
  <c r="I45" i="5"/>
  <c r="AA45" i="5" s="1"/>
  <c r="Y43" i="5"/>
  <c r="X43" i="5"/>
  <c r="J43" i="5"/>
  <c r="I43" i="5"/>
  <c r="Y40" i="5"/>
  <c r="X40" i="5"/>
  <c r="J40" i="5"/>
  <c r="I40" i="5"/>
  <c r="Y38" i="5"/>
  <c r="X38" i="5"/>
  <c r="J38" i="5"/>
  <c r="I38" i="5"/>
  <c r="Y35" i="5"/>
  <c r="X35" i="5"/>
  <c r="H35" i="5"/>
  <c r="G35" i="5"/>
  <c r="Y33" i="5"/>
  <c r="X33" i="5"/>
  <c r="H33" i="5"/>
  <c r="G33" i="5"/>
  <c r="Y30" i="5"/>
  <c r="X30" i="5"/>
  <c r="H30" i="5"/>
  <c r="G30" i="5"/>
  <c r="Y28" i="5"/>
  <c r="X28" i="5"/>
  <c r="H28" i="5"/>
  <c r="G28" i="5"/>
  <c r="Y25" i="5"/>
  <c r="X25" i="5"/>
  <c r="H25" i="5"/>
  <c r="G25" i="5"/>
  <c r="Y23" i="5"/>
  <c r="X23" i="5"/>
  <c r="H23" i="5"/>
  <c r="G23" i="5"/>
  <c r="Y20" i="5"/>
  <c r="X20" i="5"/>
  <c r="H20" i="5"/>
  <c r="G20" i="5"/>
  <c r="Y18" i="5"/>
  <c r="X18" i="5"/>
  <c r="H18" i="5"/>
  <c r="G18" i="5"/>
  <c r="F15" i="5"/>
  <c r="E15" i="5"/>
  <c r="D15" i="5"/>
  <c r="AC15" i="5" s="1"/>
  <c r="F13" i="5"/>
  <c r="E13" i="5"/>
  <c r="D13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AB9" i="5" s="1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C4" i="5"/>
  <c r="D2" i="5"/>
  <c r="E2" i="5"/>
  <c r="F2" i="5"/>
  <c r="G2" i="5"/>
  <c r="H2" i="5"/>
  <c r="I2" i="5"/>
  <c r="J2" i="5"/>
  <c r="K2" i="5"/>
  <c r="L2" i="5"/>
  <c r="M2" i="5"/>
  <c r="N2" i="5"/>
  <c r="O2" i="5"/>
  <c r="P2" i="5"/>
  <c r="Q2" i="5"/>
  <c r="R2" i="5"/>
  <c r="S2" i="5"/>
  <c r="T2" i="5"/>
  <c r="U2" i="5"/>
  <c r="V2" i="5"/>
  <c r="W2" i="5"/>
  <c r="X2" i="5"/>
  <c r="Y2" i="5"/>
  <c r="C2" i="5"/>
  <c r="B90" i="5"/>
  <c r="B85" i="5"/>
  <c r="B80" i="5"/>
  <c r="B75" i="5"/>
  <c r="B70" i="5"/>
  <c r="B65" i="5"/>
  <c r="B60" i="5"/>
  <c r="B55" i="5"/>
  <c r="B50" i="5"/>
  <c r="B45" i="5"/>
  <c r="B40" i="5"/>
  <c r="B35" i="5"/>
  <c r="B30" i="5"/>
  <c r="B25" i="5"/>
  <c r="B20" i="5"/>
  <c r="B15" i="5"/>
  <c r="B10" i="5"/>
  <c r="B4" i="5"/>
  <c r="B11" i="4"/>
  <c r="W41" i="6" l="1"/>
  <c r="W71" i="6"/>
  <c r="AB30" i="5"/>
  <c r="AB60" i="5"/>
  <c r="AA65" i="5"/>
  <c r="AC85" i="5"/>
  <c r="AA20" i="5"/>
  <c r="V71" i="6"/>
  <c r="V31" i="6"/>
  <c r="W86" i="6"/>
  <c r="V91" i="6"/>
  <c r="W31" i="6"/>
  <c r="V16" i="6"/>
  <c r="W21" i="6"/>
  <c r="V81" i="6"/>
  <c r="U9" i="6"/>
  <c r="U31" i="6"/>
  <c r="V36" i="6"/>
  <c r="V41" i="6"/>
  <c r="W56" i="6"/>
  <c r="W66" i="6"/>
  <c r="W91" i="6"/>
  <c r="U26" i="6"/>
  <c r="U36" i="6"/>
  <c r="W16" i="6"/>
  <c r="W46" i="6"/>
  <c r="W51" i="6"/>
  <c r="V56" i="6"/>
  <c r="V86" i="6"/>
  <c r="V9" i="6"/>
  <c r="W10" i="6"/>
  <c r="U41" i="6"/>
  <c r="U71" i="6"/>
  <c r="V10" i="6"/>
  <c r="V4" i="6"/>
  <c r="V51" i="6"/>
  <c r="W61" i="6"/>
  <c r="W76" i="6"/>
  <c r="U86" i="6"/>
  <c r="U51" i="6"/>
  <c r="W9" i="6"/>
  <c r="U10" i="6"/>
  <c r="U56" i="6"/>
  <c r="V76" i="6"/>
  <c r="AA70" i="5"/>
  <c r="AA9" i="5"/>
  <c r="AB10" i="5"/>
  <c r="AC30" i="5"/>
  <c r="AC40" i="5"/>
  <c r="AC45" i="5"/>
  <c r="AC70" i="5"/>
  <c r="AC90" i="5"/>
  <c r="AC35" i="5"/>
  <c r="AC50" i="5"/>
  <c r="AB55" i="5"/>
  <c r="AC65" i="5"/>
  <c r="AB15" i="5"/>
  <c r="AA50" i="5"/>
  <c r="AC75" i="5"/>
  <c r="AB80" i="5"/>
  <c r="AB20" i="5"/>
  <c r="AB45" i="5"/>
  <c r="AC55" i="5"/>
  <c r="AB65" i="5"/>
  <c r="AC4" i="5"/>
  <c r="AC25" i="5"/>
  <c r="AC80" i="5"/>
  <c r="AC10" i="5"/>
  <c r="AA40" i="5"/>
  <c r="AB75" i="5"/>
  <c r="AB90" i="5"/>
  <c r="W81" i="6"/>
  <c r="U66" i="6"/>
  <c r="U81" i="6"/>
  <c r="V66" i="6"/>
  <c r="U91" i="6"/>
  <c r="U61" i="6"/>
  <c r="U76" i="6"/>
  <c r="U46" i="6"/>
  <c r="V46" i="6"/>
  <c r="V26" i="6"/>
  <c r="V21" i="6"/>
  <c r="U16" i="6"/>
  <c r="W4" i="6"/>
  <c r="U4" i="6"/>
  <c r="AA85" i="5"/>
  <c r="AA80" i="5"/>
  <c r="AA75" i="5"/>
  <c r="AA90" i="5"/>
  <c r="AB85" i="5"/>
  <c r="AA55" i="5"/>
  <c r="AC60" i="5"/>
  <c r="AA60" i="5"/>
  <c r="AA35" i="5"/>
  <c r="AB35" i="5"/>
  <c r="AB40" i="5"/>
  <c r="AB50" i="5"/>
  <c r="AA25" i="5"/>
  <c r="AA30" i="5"/>
  <c r="AB25" i="5"/>
  <c r="AC20" i="5"/>
  <c r="AA15" i="5"/>
  <c r="AA10" i="5"/>
  <c r="AC9" i="5"/>
  <c r="AA4" i="5"/>
  <c r="AB4" i="5"/>
  <c r="B4" i="4"/>
  <c r="B4" i="3" l="1"/>
  <c r="B51" i="4" l="1"/>
  <c r="B50" i="3"/>
  <c r="B46" i="4"/>
  <c r="B41" i="4"/>
  <c r="B45" i="3"/>
  <c r="B40" i="3"/>
  <c r="B61" i="4"/>
  <c r="B56" i="4"/>
  <c r="B36" i="4"/>
  <c r="B31" i="4"/>
  <c r="B26" i="4"/>
  <c r="B21" i="4"/>
  <c r="B60" i="3"/>
  <c r="B55" i="3"/>
  <c r="B35" i="3"/>
  <c r="B30" i="3"/>
  <c r="B25" i="3"/>
  <c r="B20" i="3" l="1"/>
  <c r="B16" i="4" l="1"/>
  <c r="B91" i="4"/>
  <c r="B86" i="4"/>
  <c r="B81" i="4"/>
  <c r="B76" i="4"/>
  <c r="B71" i="4"/>
  <c r="B66" i="4"/>
  <c r="B10" i="4"/>
  <c r="B15" i="3"/>
  <c r="B90" i="3"/>
  <c r="B85" i="3"/>
  <c r="B75" i="3"/>
  <c r="B80" i="3"/>
  <c r="B70" i="3"/>
  <c r="B65" i="3"/>
  <c r="B10" i="3"/>
</calcChain>
</file>

<file path=xl/sharedStrings.xml><?xml version="1.0" encoding="utf-8"?>
<sst xmlns="http://schemas.openxmlformats.org/spreadsheetml/2006/main" count="1515" uniqueCount="260">
  <si>
    <t>GB1+GB2</t>
  </si>
  <si>
    <t>Mean</t>
    <phoneticPr fontId="0" type="noConversion"/>
  </si>
  <si>
    <t>SEM</t>
    <phoneticPr fontId="0" type="noConversion"/>
  </si>
  <si>
    <t>N</t>
    <phoneticPr fontId="0" type="noConversion"/>
  </si>
  <si>
    <t>Concentration (M)</t>
    <phoneticPr fontId="0" type="noConversion"/>
  </si>
  <si>
    <t>Log M</t>
    <phoneticPr fontId="0" type="noConversion"/>
  </si>
  <si>
    <t>GB1+M1</t>
    <phoneticPr fontId="5" type="noConversion"/>
  </si>
  <si>
    <t>GB1+M2</t>
    <phoneticPr fontId="5" type="noConversion"/>
  </si>
  <si>
    <t>GB1+M3</t>
    <phoneticPr fontId="5" type="noConversion"/>
  </si>
  <si>
    <t>GB1+M4</t>
    <phoneticPr fontId="5" type="noConversion"/>
  </si>
  <si>
    <t>GB1+M5</t>
    <phoneticPr fontId="5" type="noConversion"/>
  </si>
  <si>
    <t>GB1+M6</t>
    <phoneticPr fontId="5" type="noConversion"/>
  </si>
  <si>
    <t>GB1+M7</t>
    <phoneticPr fontId="5" type="noConversion"/>
  </si>
  <si>
    <t>GB1+M8</t>
    <phoneticPr fontId="5" type="noConversion"/>
  </si>
  <si>
    <t>GB1+M9</t>
    <phoneticPr fontId="5" type="noConversion"/>
  </si>
  <si>
    <t>GB1+M10</t>
    <phoneticPr fontId="5" type="noConversion"/>
  </si>
  <si>
    <t>GB1+M11</t>
    <phoneticPr fontId="5" type="noConversion"/>
  </si>
  <si>
    <t>GB1+M12</t>
    <phoneticPr fontId="5" type="noConversion"/>
  </si>
  <si>
    <t>GB1+M13</t>
    <phoneticPr fontId="5" type="noConversion"/>
  </si>
  <si>
    <t>GB1+M14</t>
    <phoneticPr fontId="5" type="noConversion"/>
  </si>
  <si>
    <t>GB1+M15</t>
    <phoneticPr fontId="5" type="noConversion"/>
  </si>
  <si>
    <t>GB1+M16</t>
    <phoneticPr fontId="5" type="noConversion"/>
  </si>
  <si>
    <t>GB1+M4</t>
    <phoneticPr fontId="5" type="noConversion"/>
  </si>
  <si>
    <t>GB1+M5</t>
    <phoneticPr fontId="5" type="noConversion"/>
  </si>
  <si>
    <t>GB1+M6</t>
    <phoneticPr fontId="5" type="noConversion"/>
  </si>
  <si>
    <t>GB1+M8</t>
    <phoneticPr fontId="5" type="noConversion"/>
  </si>
  <si>
    <t>GB1+M10</t>
    <phoneticPr fontId="5" type="noConversion"/>
  </si>
  <si>
    <t>GB1+M12</t>
    <phoneticPr fontId="5" type="noConversion"/>
  </si>
  <si>
    <t>GB1+M13</t>
    <phoneticPr fontId="5" type="noConversion"/>
  </si>
  <si>
    <t>GB1+M14</t>
    <phoneticPr fontId="5" type="noConversion"/>
  </si>
  <si>
    <t>GB1+M16</t>
    <phoneticPr fontId="5" type="noConversion"/>
  </si>
  <si>
    <t>pRK</t>
    <phoneticPr fontId="5" type="noConversion"/>
  </si>
  <si>
    <t>pRK</t>
    <phoneticPr fontId="5" type="noConversion"/>
  </si>
  <si>
    <t>GABA</t>
    <phoneticPr fontId="5" type="noConversion"/>
  </si>
  <si>
    <t>rac-BHFF</t>
    <phoneticPr fontId="5" type="noConversion"/>
  </si>
  <si>
    <t>Mock</t>
  </si>
  <si>
    <t>WT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</si>
  <si>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</si>
  <si>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</si>
  <si>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</si>
  <si>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</si>
  <si>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</si>
  <si>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</si>
  <si>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</si>
  <si>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</si>
  <si>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</si>
  <si>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</si>
  <si>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</si>
  <si>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</si>
  <si>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</si>
  <si>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</si>
  <si>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</si>
  <si>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</si>
  <si>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Buffer</t>
  </si>
  <si>
    <t>GB1+GB2 (+)</t>
    <phoneticPr fontId="5" type="noConversion"/>
  </si>
  <si>
    <t>Concentration (M)</t>
    <phoneticPr fontId="0" type="noConversion"/>
  </si>
  <si>
    <t>Concentration (M)</t>
    <phoneticPr fontId="0" type="noConversion"/>
  </si>
  <si>
    <t>Log M</t>
    <phoneticPr fontId="0" type="noConversion"/>
  </si>
  <si>
    <t>GB1+M14 (+)</t>
  </si>
  <si>
    <t>Log M</t>
    <phoneticPr fontId="0" type="noConversion"/>
  </si>
  <si>
    <t>GB1+M15 (+)</t>
    <phoneticPr fontId="5" type="noConversion"/>
  </si>
  <si>
    <t>GB1+GB2 (+)</t>
    <phoneticPr fontId="5" type="noConversion"/>
  </si>
  <si>
    <t>Mean</t>
    <phoneticPr fontId="0" type="noConversion"/>
  </si>
  <si>
    <t>SEM</t>
    <phoneticPr fontId="0" type="noConversion"/>
  </si>
  <si>
    <t>SEM</t>
    <phoneticPr fontId="0" type="noConversion"/>
  </si>
  <si>
    <t>N</t>
    <phoneticPr fontId="0" type="noConversion"/>
  </si>
  <si>
    <t>N</t>
    <phoneticPr fontId="0" type="noConversion"/>
  </si>
  <si>
    <t>Concentration (M)</t>
    <phoneticPr fontId="0" type="noConversion"/>
  </si>
  <si>
    <t>Log M</t>
    <phoneticPr fontId="0" type="noConversion"/>
  </si>
  <si>
    <t>Mean</t>
    <phoneticPr fontId="0" type="noConversion"/>
  </si>
  <si>
    <t>N</t>
    <phoneticPr fontId="0" type="noConversion"/>
  </si>
  <si>
    <t>Concentration (M)</t>
    <phoneticPr fontId="0" type="noConversion"/>
  </si>
  <si>
    <t>Log M</t>
    <phoneticPr fontId="0" type="noConversion"/>
  </si>
  <si>
    <t>GB1+M15 (+)</t>
    <phoneticPr fontId="5" type="noConversion"/>
  </si>
  <si>
    <t>Concentration (M)</t>
    <phoneticPr fontId="0" type="noConversion"/>
  </si>
  <si>
    <t>CA</t>
    <phoneticPr fontId="5" type="noConversion"/>
  </si>
  <si>
    <t>GB1+GB2</t>
    <phoneticPr fontId="5" type="noConversion"/>
  </si>
  <si>
    <t>GB1+M11</t>
    <phoneticPr fontId="5" type="noConversion"/>
  </si>
  <si>
    <t>GB1+M12</t>
  </si>
  <si>
    <t>GB1+M13</t>
  </si>
  <si>
    <t>GB1+M14</t>
  </si>
  <si>
    <t>GB1+M15</t>
  </si>
  <si>
    <t>pRK</t>
    <phoneticPr fontId="5" type="noConversion"/>
  </si>
  <si>
    <t>Compounds</t>
  </si>
  <si>
    <t>GABA: 100 μM</t>
  </si>
  <si>
    <t>rac-BHFF: 30 μM</t>
  </si>
  <si>
    <t>pRK</t>
  </si>
  <si>
    <t>Mean</t>
    <phoneticPr fontId="0" type="noConversion"/>
  </si>
  <si>
    <t>Buffer</t>
    <phoneticPr fontId="5" type="noConversion"/>
  </si>
  <si>
    <t>Buffer</t>
    <phoneticPr fontId="5" type="noConversion"/>
  </si>
  <si>
    <t>rac-BHFF</t>
  </si>
  <si>
    <t>GABA</t>
    <phoneticPr fontId="5" type="noConversion"/>
  </si>
  <si>
    <t>Buffer</t>
    <phoneticPr fontId="5" type="noConversion"/>
  </si>
  <si>
    <t>GABA</t>
    <phoneticPr fontId="5" type="noConversion"/>
  </si>
  <si>
    <t>GB1+M14</t>
    <phoneticPr fontId="5" type="noConversion"/>
  </si>
  <si>
    <t>Buffer</t>
    <phoneticPr fontId="5" type="noConversion"/>
  </si>
  <si>
    <t>GB1+M15</t>
    <phoneticPr fontId="5" type="noConversion"/>
  </si>
  <si>
    <t>CA</t>
  </si>
  <si>
    <t>N</t>
    <phoneticPr fontId="0" type="noConversion"/>
  </si>
  <si>
    <t>GABA</t>
    <phoneticPr fontId="5" type="noConversion"/>
  </si>
  <si>
    <t>GABA</t>
    <phoneticPr fontId="5" type="noConversion"/>
  </si>
  <si>
    <t>GB1+M12</t>
    <phoneticPr fontId="5" type="noConversion"/>
  </si>
  <si>
    <t>Mean</t>
    <phoneticPr fontId="0" type="noConversion"/>
  </si>
  <si>
    <t>GABA</t>
    <phoneticPr fontId="5" type="noConversion"/>
  </si>
  <si>
    <t>Mean</t>
    <phoneticPr fontId="0" type="noConversion"/>
  </si>
  <si>
    <t>N</t>
    <phoneticPr fontId="0" type="noConversion"/>
  </si>
  <si>
    <t>GB1+M12</t>
    <phoneticPr fontId="5" type="noConversion"/>
  </si>
  <si>
    <t>SEM</t>
    <phoneticPr fontId="0" type="noConversion"/>
  </si>
  <si>
    <t>GB1+M15</t>
    <phoneticPr fontId="5" type="noConversion"/>
  </si>
  <si>
    <t>rac-BHFF</t>
    <phoneticPr fontId="5" type="noConversion"/>
  </si>
  <si>
    <t>GB1+M11</t>
    <phoneticPr fontId="5" type="noConversion"/>
  </si>
  <si>
    <t>GB1+M13</t>
    <phoneticPr fontId="5" type="noConversion"/>
  </si>
  <si>
    <t>Human-WT</t>
    <phoneticPr fontId="5" type="noConversion"/>
  </si>
  <si>
    <t>Human-A567T</t>
    <phoneticPr fontId="5" type="noConversion"/>
  </si>
  <si>
    <t>Rat-WT</t>
    <phoneticPr fontId="5" type="noConversion"/>
  </si>
  <si>
    <t>Rat-A566T</t>
    <phoneticPr fontId="5" type="noConversion"/>
  </si>
  <si>
    <t>Rat-A566F</t>
    <phoneticPr fontId="5" type="noConversion"/>
  </si>
  <si>
    <t>Human-WT</t>
    <phoneticPr fontId="5" type="noConversion"/>
  </si>
  <si>
    <t>SEM</t>
    <phoneticPr fontId="0" type="noConversion"/>
  </si>
  <si>
    <t>Human-WT</t>
    <phoneticPr fontId="5" type="noConversion"/>
  </si>
  <si>
    <t>Human-A567T</t>
    <phoneticPr fontId="5" type="noConversion"/>
  </si>
  <si>
    <t>Rat-WT</t>
    <phoneticPr fontId="5" type="noConversion"/>
  </si>
  <si>
    <t>Rat-A566T</t>
    <phoneticPr fontId="5" type="noConversion"/>
  </si>
  <si>
    <t>Rat-A566F</t>
    <phoneticPr fontId="5" type="noConversion"/>
  </si>
  <si>
    <t>CA</t>
    <phoneticPr fontId="5" type="noConversion"/>
  </si>
  <si>
    <t>pRK</t>
    <phoneticPr fontId="5" type="noConversion"/>
  </si>
  <si>
    <t>WT</t>
    <phoneticPr fontId="5" type="noConversion"/>
  </si>
  <si>
    <t>I624L</t>
    <phoneticPr fontId="5" type="noConversion"/>
  </si>
  <si>
    <t>S657N</t>
    <phoneticPr fontId="5" type="noConversion"/>
  </si>
  <si>
    <t>A812F</t>
    <phoneticPr fontId="5" type="noConversion"/>
  </si>
  <si>
    <t>CA</t>
    <phoneticPr fontId="5" type="noConversion"/>
  </si>
  <si>
    <t>Mean</t>
    <phoneticPr fontId="0" type="noConversion"/>
  </si>
  <si>
    <t>SEM</t>
    <phoneticPr fontId="0" type="noConversion"/>
  </si>
  <si>
    <t>Buffer</t>
    <phoneticPr fontId="8" type="noConversion"/>
  </si>
  <si>
    <t>Mock</t>
    <phoneticPr fontId="8" type="noConversion"/>
  </si>
  <si>
    <t>WT</t>
    <phoneticPr fontId="8" type="noConversion"/>
  </si>
  <si>
    <t>M1</t>
    <phoneticPr fontId="8" type="noConversion"/>
  </si>
  <si>
    <r>
      <t xml:space="preserve">rac-BHFF 30 </t>
    </r>
    <r>
      <rPr>
        <b/>
        <sz val="10"/>
        <color rgb="FFFF0000"/>
        <rFont val="等线"/>
        <family val="3"/>
        <charset val="134"/>
        <scheme val="minor"/>
      </rPr>
      <t>μ</t>
    </r>
    <r>
      <rPr>
        <b/>
        <sz val="10"/>
        <color rgb="FFFF0000"/>
        <rFont val="等线"/>
        <family val="2"/>
        <scheme val="minor"/>
      </rPr>
      <t>M</t>
    </r>
    <phoneticPr fontId="8" type="noConversion"/>
  </si>
  <si>
    <t>CGP7930 30 μM</t>
    <phoneticPr fontId="8" type="noConversion"/>
  </si>
  <si>
    <r>
      <t xml:space="preserve">GS39783 30 </t>
    </r>
    <r>
      <rPr>
        <b/>
        <sz val="10"/>
        <color rgb="FFFF0000"/>
        <rFont val="等线"/>
        <family val="3"/>
        <charset val="134"/>
        <scheme val="minor"/>
      </rPr>
      <t>μ</t>
    </r>
    <r>
      <rPr>
        <b/>
        <sz val="10"/>
        <color rgb="FFFF0000"/>
        <rFont val="等线"/>
        <family val="2"/>
        <scheme val="minor"/>
      </rPr>
      <t>M</t>
    </r>
    <phoneticPr fontId="8" type="noConversion"/>
  </si>
  <si>
    <t>Mean</t>
    <phoneticPr fontId="1" type="noConversion"/>
  </si>
  <si>
    <t>SEM</t>
    <phoneticPr fontId="1" type="noConversion"/>
  </si>
  <si>
    <t>N</t>
    <phoneticPr fontId="1" type="noConversion"/>
  </si>
  <si>
    <t>Mean</t>
    <phoneticPr fontId="1" type="noConversion"/>
  </si>
  <si>
    <t>N</t>
    <phoneticPr fontId="1" type="noConversion"/>
  </si>
  <si>
    <t>SEM</t>
    <phoneticPr fontId="1" type="noConversion"/>
  </si>
  <si>
    <t>N</t>
    <phoneticPr fontId="1" type="noConversion"/>
  </si>
  <si>
    <t>HA</t>
    <phoneticPr fontId="0" type="noConversion"/>
  </si>
  <si>
    <t>Surface</t>
    <phoneticPr fontId="0" type="noConversion"/>
  </si>
  <si>
    <t>Total</t>
    <phoneticPr fontId="0" type="noConversion"/>
  </si>
  <si>
    <t>Flag</t>
    <phoneticPr fontId="0" type="noConversion"/>
  </si>
  <si>
    <t>Surface</t>
  </si>
  <si>
    <t>Total</t>
  </si>
  <si>
    <t>HA</t>
    <phoneticPr fontId="0" type="noConversion"/>
  </si>
  <si>
    <t>Surface</t>
    <phoneticPr fontId="0" type="noConversion"/>
  </si>
  <si>
    <t>Flag</t>
    <phoneticPr fontId="0" type="noConversion"/>
  </si>
  <si>
    <t>GB1+M1</t>
    <phoneticPr fontId="5" type="noConversion"/>
  </si>
  <si>
    <t>Surface</t>
    <phoneticPr fontId="0" type="noConversion"/>
  </si>
  <si>
    <t>Flag</t>
    <phoneticPr fontId="0" type="noConversion"/>
  </si>
  <si>
    <t>HA</t>
    <phoneticPr fontId="0" type="noConversion"/>
  </si>
  <si>
    <t>Surface</t>
    <phoneticPr fontId="0" type="noConversion"/>
  </si>
  <si>
    <t>Total</t>
    <phoneticPr fontId="0" type="noConversion"/>
  </si>
  <si>
    <t>Flag</t>
    <phoneticPr fontId="0" type="noConversion"/>
  </si>
  <si>
    <t>GB1+M3</t>
    <phoneticPr fontId="5" type="noConversion"/>
  </si>
  <si>
    <t>HA</t>
    <phoneticPr fontId="0" type="noConversion"/>
  </si>
  <si>
    <t>Surface</t>
    <phoneticPr fontId="0" type="noConversion"/>
  </si>
  <si>
    <t>Total</t>
    <phoneticPr fontId="0" type="noConversion"/>
  </si>
  <si>
    <t>GB1+M4</t>
    <phoneticPr fontId="5" type="noConversion"/>
  </si>
  <si>
    <t>Flag</t>
    <phoneticPr fontId="0" type="noConversion"/>
  </si>
  <si>
    <t>GB1+M5</t>
    <phoneticPr fontId="5" type="noConversion"/>
  </si>
  <si>
    <t>HA</t>
    <phoneticPr fontId="0" type="noConversion"/>
  </si>
  <si>
    <t>Total</t>
    <phoneticPr fontId="0" type="noConversion"/>
  </si>
  <si>
    <t>HA</t>
    <phoneticPr fontId="0" type="noConversion"/>
  </si>
  <si>
    <t>Surface</t>
    <phoneticPr fontId="0" type="noConversion"/>
  </si>
  <si>
    <t>Total</t>
    <phoneticPr fontId="0" type="noConversion"/>
  </si>
  <si>
    <t>Flag</t>
    <phoneticPr fontId="0" type="noConversion"/>
  </si>
  <si>
    <t>HA</t>
    <phoneticPr fontId="0" type="noConversion"/>
  </si>
  <si>
    <t>Total</t>
    <phoneticPr fontId="0" type="noConversion"/>
  </si>
  <si>
    <t>GB1+M9</t>
    <phoneticPr fontId="5" type="noConversion"/>
  </si>
  <si>
    <t>HA</t>
    <phoneticPr fontId="0" type="noConversion"/>
  </si>
  <si>
    <t>GB1+M11</t>
    <phoneticPr fontId="5" type="noConversion"/>
  </si>
  <si>
    <t>Flag</t>
    <phoneticPr fontId="0" type="noConversion"/>
  </si>
  <si>
    <t>HA</t>
    <phoneticPr fontId="0" type="noConversion"/>
  </si>
  <si>
    <t>HA</t>
    <phoneticPr fontId="0" type="noConversion"/>
  </si>
  <si>
    <t>GB1+M14</t>
    <phoneticPr fontId="5" type="noConversion"/>
  </si>
  <si>
    <t>Flag</t>
    <phoneticPr fontId="0" type="noConversion"/>
  </si>
  <si>
    <t>HA</t>
    <phoneticPr fontId="0" type="noConversion"/>
  </si>
  <si>
    <t>GB1+M1</t>
    <phoneticPr fontId="5" type="noConversion"/>
  </si>
  <si>
    <t>GB1+M3</t>
    <phoneticPr fontId="5" type="noConversion"/>
  </si>
  <si>
    <t>Surface</t>
    <phoneticPr fontId="0" type="noConversion"/>
  </si>
  <si>
    <t>Concentration (M)</t>
    <phoneticPr fontId="0" type="noConversion"/>
  </si>
  <si>
    <t>Log M</t>
    <phoneticPr fontId="0" type="noConversion"/>
  </si>
  <si>
    <t>Basal</t>
  </si>
  <si>
    <t>GB1+M14</t>
    <phoneticPr fontId="5" type="noConversion"/>
  </si>
  <si>
    <t>Mean</t>
    <phoneticPr fontId="0" type="noConversion"/>
  </si>
  <si>
    <t>Concentration (M)</t>
    <phoneticPr fontId="0" type="noConversion"/>
  </si>
  <si>
    <t>Log M</t>
    <phoneticPr fontId="0" type="noConversion"/>
  </si>
  <si>
    <t>GB1+M13</t>
    <phoneticPr fontId="5" type="noConversion"/>
  </si>
  <si>
    <t>N</t>
    <phoneticPr fontId="0" type="noConversion"/>
  </si>
  <si>
    <t>CGP7930 30 μM</t>
    <phoneticPr fontId="5" type="noConversion"/>
  </si>
  <si>
    <t>pRK</t>
    <phoneticPr fontId="5" type="noConversion"/>
  </si>
  <si>
    <t>GB1+GB2</t>
    <phoneticPr fontId="5" type="noConversion"/>
  </si>
  <si>
    <t>GB1+M15</t>
    <phoneticPr fontId="5" type="noConversion"/>
  </si>
  <si>
    <t>GB1+M14 GABA dose</t>
  </si>
  <si>
    <t>GB1+M14 GABA dose + rac-BHFF 10 μM</t>
  </si>
  <si>
    <t>GB1+M14 GABA dose + rac-BHFF 20 μM</t>
  </si>
  <si>
    <t>GB1+M15 GABA dose</t>
  </si>
  <si>
    <t>Concentration (M)</t>
  </si>
  <si>
    <t>GB1+M15 GABA dose + rac-BHFF 10 μM</t>
  </si>
  <si>
    <t>GB1+M15 GABA dose + rac-BHFF 20 μM</t>
  </si>
  <si>
    <t>Concentration (M)</t>
    <phoneticPr fontId="0" type="noConversion"/>
  </si>
  <si>
    <t>Log M</t>
    <phoneticPr fontId="0" type="noConversion"/>
  </si>
  <si>
    <t>SEM</t>
    <phoneticPr fontId="0" type="noConversion"/>
  </si>
  <si>
    <t>Concentration (M)</t>
    <phoneticPr fontId="0" type="noConversion"/>
  </si>
  <si>
    <t>Log M</t>
    <phoneticPr fontId="0" type="noConversion"/>
  </si>
  <si>
    <t>GB1+M14 GABA dose + CGP7930 10 μM</t>
  </si>
  <si>
    <t>Concentration (M)</t>
    <phoneticPr fontId="0" type="noConversion"/>
  </si>
  <si>
    <t>Log M</t>
    <phoneticPr fontId="0" type="noConversion"/>
  </si>
  <si>
    <t>GB1+M14 GABA dose + CGP7930 20 μM</t>
  </si>
  <si>
    <t>GB1+M15 GABA dose + CGP7930 10 μM</t>
  </si>
  <si>
    <t>GB1+M15 GABA dose + CGP7930 20 μM</t>
  </si>
  <si>
    <t>Mean</t>
    <phoneticPr fontId="0" type="noConversion"/>
  </si>
  <si>
    <t>N</t>
    <phoneticPr fontId="0" type="noConversion"/>
  </si>
  <si>
    <t>SEM</t>
    <phoneticPr fontId="0" type="noConversion"/>
  </si>
  <si>
    <t>Mean</t>
    <phoneticPr fontId="0" type="noConversion"/>
  </si>
  <si>
    <t>Log M</t>
    <phoneticPr fontId="0" type="noConversion"/>
  </si>
  <si>
    <t>SEM</t>
    <phoneticPr fontId="0" type="noConversion"/>
  </si>
  <si>
    <t>Log M</t>
    <phoneticPr fontId="0" type="noConversion"/>
  </si>
  <si>
    <t>GB1+M14 GABA dose + GS39783 10 μM</t>
  </si>
  <si>
    <t>GB1+M14 GABA dose + GS39783 20 μM</t>
  </si>
  <si>
    <t>GB1+M15 GABA dose + GS39783 10 μM</t>
  </si>
  <si>
    <t>GB1+M15 GABA dose + GS39783 20 μM</t>
  </si>
  <si>
    <t>Log M</t>
    <phoneticPr fontId="0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</si>
  <si>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</si>
  <si>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</si>
  <si>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</si>
  <si>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Concentration (M)</t>
    <phoneticPr fontId="0" type="noConversion"/>
  </si>
  <si>
    <t>Log M</t>
    <phoneticPr fontId="0" type="noConversion"/>
  </si>
  <si>
    <t>N</t>
    <phoneticPr fontId="0" type="noConversion"/>
  </si>
  <si>
    <t>Glutamate 100 μM</t>
    <phoneticPr fontId="5" type="noConversion"/>
  </si>
  <si>
    <t>WT</t>
    <phoneticPr fontId="5" type="noConversion"/>
  </si>
  <si>
    <t>I624L</t>
    <phoneticPr fontId="5" type="noConversion"/>
  </si>
  <si>
    <t>S657N</t>
    <phoneticPr fontId="5" type="noConversion"/>
  </si>
  <si>
    <t>A812F</t>
    <phoneticPr fontId="5" type="noConversion"/>
  </si>
  <si>
    <t>pRK</t>
    <phoneticPr fontId="5" type="noConversion"/>
  </si>
  <si>
    <t>I624L</t>
  </si>
  <si>
    <t>S657N</t>
  </si>
  <si>
    <t>A812F</t>
  </si>
  <si>
    <t>pRK</t>
    <phoneticPr fontId="5" type="noConversion"/>
  </si>
  <si>
    <t>Mean</t>
    <phoneticPr fontId="0" type="noConversion"/>
  </si>
  <si>
    <t>SEM</t>
    <phoneticPr fontId="0" type="noConversion"/>
  </si>
  <si>
    <t>N</t>
    <phoneticPr fontId="0" type="noConversion"/>
  </si>
  <si>
    <t>Flag</t>
    <phoneticPr fontId="0" type="noConversion"/>
  </si>
  <si>
    <t>Surface</t>
    <phoneticPr fontId="0" type="noConversion"/>
  </si>
  <si>
    <t>Total</t>
    <phoneticPr fontId="0" type="noConversion"/>
  </si>
  <si>
    <t>WT</t>
    <phoneticPr fontId="5" type="noConversion"/>
  </si>
  <si>
    <t>N</t>
    <phoneticPr fontId="0" type="noConversion"/>
  </si>
  <si>
    <t>SEM</t>
    <phoneticPr fontId="0" type="noConversion"/>
  </si>
  <si>
    <t>Flag</t>
    <phoneticPr fontId="0" type="noConversion"/>
  </si>
  <si>
    <t>Surface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</si>
</sst>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等线"/>
      <family val="2"/>
      <scheme val="minor"/>
    </font>
    <font>
      <sz val="10"/>
      <color theme="1"/>
      <name val="等线"/>
      <family val="2"/>
      <scheme val="minor"/>
    </font>
    <font>
      <b/>
      <u/>
      <sz val="10"/>
      <color rgb="FFFF0000"/>
      <name val="等线"/>
      <family val="2"/>
      <scheme val="minor"/>
    </font>
    <font>
      <sz val="10"/>
      <color theme="1"/>
      <name val="等线"/>
      <family val="3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rgb="FFFF0000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sz val="10"/>
      <name val="等线"/>
      <family val="2"/>
      <scheme val="minor"/>
    </font>
    <font>
      <sz val="10"/>
      <name val="等线"/>
      <family val="3"/>
      <charset val="134"/>
      <scheme val="minor"/>
    </font>
    <font>
      <sz val="10"/>
      <name val="等线"/>
      <family val="1"/>
      <scheme val="minor"/>
    </font>
    <font>
      <sz val="10"/>
      <color rgb="FFFF0000"/>
      <name val="等线"/>
      <family val="2"/>
      <scheme val="minor"/>
    </font>
    <font>
      <sz val="10"/>
      <color theme="1"/>
      <name val="等线"/>
      <family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2FAEA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auto="1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6" fillId="0" borderId="4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"/>
  <sheetViews>
    <sheetView zoomScaleNormal="100" workbookViewId="0">
      <selection activeCell="D23" sqref="D23"/>
    </sheetView>
  </sheetViews>
  <sheetFormatPr defaultColWidth="9" defaultRowHeight="14.25" x14ac:dyDescent="0.2"/>
  <cols>
    <col min="1" max="1" width="4.625" style="32" customWidth="1"/>
    <col min="2" max="2" width="6" style="32" bestFit="1" customWidth="1"/>
    <col min="3" max="3" width="3.5" style="32" customWidth="1"/>
    <col min="4" max="4" width="12.5" style="32" bestFit="1" customWidth="1"/>
    <col min="5" max="5" width="12.75" style="32" bestFit="1" customWidth="1"/>
    <col min="6" max="6" width="3.5" style="32" bestFit="1" customWidth="1"/>
    <col min="7" max="7" width="3.5" style="32" customWidth="1"/>
    <col min="8" max="8" width="12.5" style="32" bestFit="1" customWidth="1"/>
    <col min="9" max="9" width="12.75" style="32" bestFit="1" customWidth="1"/>
    <col min="10" max="10" width="3.5" style="32" bestFit="1" customWidth="1"/>
    <col min="11" max="16384" width="9" style="32"/>
  </cols>
  <sheetData>
    <row r="1" spans="2:10" x14ac:dyDescent="0.2">
      <c r="D1" s="48" t="s">
        <v>33</v>
      </c>
      <c r="E1" s="48"/>
      <c r="F1" s="48"/>
      <c r="H1" s="48" t="s">
        <v>34</v>
      </c>
      <c r="I1" s="48"/>
      <c r="J1" s="48"/>
    </row>
    <row r="2" spans="2:10" x14ac:dyDescent="0.2">
      <c r="B2" s="32" t="s">
        <v>35</v>
      </c>
      <c r="D2" s="32">
        <v>0.14828579726699087</v>
      </c>
      <c r="E2" s="32">
        <v>0.20803841779489704</v>
      </c>
      <c r="F2" s="32">
        <v>23</v>
      </c>
      <c r="H2" s="32">
        <v>0.39922152416306084</v>
      </c>
      <c r="I2" s="32">
        <v>0.50532625892577587</v>
      </c>
      <c r="J2" s="32">
        <v>13</v>
      </c>
    </row>
    <row r="3" spans="2:10" x14ac:dyDescent="0.2">
      <c r="B3" s="32" t="s">
        <v>36</v>
      </c>
      <c r="D3" s="32">
        <v>100</v>
      </c>
      <c r="E3" s="32">
        <v>1.0942223177451894E-15</v>
      </c>
      <c r="F3" s="32">
        <v>23</v>
      </c>
      <c r="H3" s="32">
        <v>100</v>
      </c>
      <c r="I3" s="32">
        <v>1.6090624429588669E-15</v>
      </c>
      <c r="J3" s="32">
        <v>13</v>
      </c>
    </row>
    <row r="4" spans="2:10" x14ac:dyDescent="0.2">
      <c r="B4" s="32" t="s">
        <v>37</v>
      </c>
      <c r="D4" s="32">
        <v>85.213402073659964</v>
      </c>
      <c r="E4" s="32">
        <v>1.9095304910104758</v>
      </c>
      <c r="F4" s="32">
        <v>3</v>
      </c>
      <c r="H4" s="32">
        <v>89.955158940004324</v>
      </c>
      <c r="I4" s="32">
        <v>20.929549776618678</v>
      </c>
      <c r="J4" s="32">
        <v>3</v>
      </c>
    </row>
    <row r="5" spans="2:10" x14ac:dyDescent="0.2">
      <c r="B5" s="32" t="s">
        <v>38</v>
      </c>
      <c r="D5" s="32">
        <v>74.468142339501526</v>
      </c>
      <c r="E5" s="32">
        <v>9.8350310843918436</v>
      </c>
      <c r="F5" s="32">
        <v>4</v>
      </c>
      <c r="H5" s="32">
        <v>98.473419512175909</v>
      </c>
      <c r="I5" s="32">
        <v>8.6674712438424368</v>
      </c>
      <c r="J5" s="32">
        <v>3</v>
      </c>
    </row>
    <row r="6" spans="2:10" x14ac:dyDescent="0.2">
      <c r="B6" s="32" t="s">
        <v>39</v>
      </c>
      <c r="D6" s="32">
        <v>68.247282383204691</v>
      </c>
      <c r="E6" s="32">
        <v>7.7170123835041258</v>
      </c>
      <c r="F6" s="32">
        <v>4</v>
      </c>
      <c r="H6" s="32">
        <v>108.0469364790775</v>
      </c>
      <c r="I6" s="32">
        <v>7.7404609261858273</v>
      </c>
      <c r="J6" s="32">
        <v>3</v>
      </c>
    </row>
    <row r="7" spans="2:10" x14ac:dyDescent="0.2">
      <c r="B7" s="32" t="s">
        <v>40</v>
      </c>
      <c r="D7" s="32">
        <v>79.422005089480834</v>
      </c>
      <c r="E7" s="32">
        <v>7.9084866390053099</v>
      </c>
      <c r="F7" s="32">
        <v>4</v>
      </c>
      <c r="H7" s="32">
        <v>143.62383213878192</v>
      </c>
      <c r="I7" s="32">
        <v>11.54634914546642</v>
      </c>
      <c r="J7" s="32">
        <v>3</v>
      </c>
    </row>
    <row r="8" spans="2:10" x14ac:dyDescent="0.2">
      <c r="B8" s="32" t="s">
        <v>41</v>
      </c>
      <c r="D8" s="32">
        <v>101.40367327745942</v>
      </c>
      <c r="E8" s="32">
        <v>9.007876117788971</v>
      </c>
      <c r="F8" s="32">
        <v>4</v>
      </c>
      <c r="H8" s="32">
        <v>149.5719996113298</v>
      </c>
      <c r="I8" s="32">
        <v>9.8838697033175542</v>
      </c>
      <c r="J8" s="32">
        <v>3</v>
      </c>
    </row>
    <row r="9" spans="2:10" x14ac:dyDescent="0.2">
      <c r="B9" s="32" t="s">
        <v>42</v>
      </c>
      <c r="D9" s="32">
        <v>47.563321619860915</v>
      </c>
      <c r="E9" s="32">
        <v>1.1395862489192083</v>
      </c>
      <c r="F9" s="32">
        <v>4</v>
      </c>
      <c r="H9" s="32">
        <v>37.847099368374828</v>
      </c>
      <c r="I9" s="32">
        <v>3.6736079683747911</v>
      </c>
      <c r="J9" s="32">
        <v>4</v>
      </c>
    </row>
    <row r="10" spans="2:10" x14ac:dyDescent="0.2">
      <c r="B10" s="32" t="s">
        <v>43</v>
      </c>
      <c r="D10" s="32">
        <v>93.457934000984721</v>
      </c>
      <c r="E10" s="32">
        <v>5.2400707945790668</v>
      </c>
      <c r="F10" s="32">
        <v>4</v>
      </c>
      <c r="H10" s="32">
        <v>123.63624765662826</v>
      </c>
      <c r="I10" s="32">
        <v>4.3017154260293395</v>
      </c>
      <c r="J10" s="32">
        <v>4</v>
      </c>
    </row>
    <row r="11" spans="2:10" x14ac:dyDescent="0.2">
      <c r="B11" s="32" t="s">
        <v>44</v>
      </c>
      <c r="D11" s="32">
        <v>72.601623729110059</v>
      </c>
      <c r="E11" s="32">
        <v>3.0141132629916489</v>
      </c>
      <c r="F11" s="32">
        <v>4</v>
      </c>
      <c r="H11" s="32">
        <v>94.528675422977045</v>
      </c>
      <c r="I11" s="32">
        <v>15.968462493668023</v>
      </c>
      <c r="J11" s="32">
        <v>4</v>
      </c>
    </row>
    <row r="12" spans="2:10" x14ac:dyDescent="0.2">
      <c r="B12" s="32" t="s">
        <v>45</v>
      </c>
      <c r="D12" s="32">
        <v>157.51255082565731</v>
      </c>
      <c r="E12" s="32">
        <v>13.413952410598425</v>
      </c>
      <c r="F12" s="32">
        <v>4</v>
      </c>
      <c r="H12" s="32">
        <v>216.89807564759272</v>
      </c>
      <c r="I12" s="32">
        <v>15.188664089396523</v>
      </c>
      <c r="J12" s="32">
        <v>3</v>
      </c>
    </row>
    <row r="13" spans="2:10" x14ac:dyDescent="0.2">
      <c r="B13" s="32" t="s">
        <v>46</v>
      </c>
      <c r="D13" s="32">
        <v>144.62019616440787</v>
      </c>
      <c r="E13" s="32">
        <v>7.7591710999384995</v>
      </c>
      <c r="F13" s="32">
        <v>4</v>
      </c>
      <c r="H13" s="32">
        <v>202.93498161378193</v>
      </c>
      <c r="I13" s="32">
        <v>14.197084893052471</v>
      </c>
      <c r="J13" s="32">
        <v>3</v>
      </c>
    </row>
    <row r="14" spans="2:10" x14ac:dyDescent="0.2">
      <c r="B14" s="32" t="s">
        <v>47</v>
      </c>
      <c r="D14" s="32">
        <v>121.42755045778955</v>
      </c>
      <c r="E14" s="32">
        <v>7.0592519970610397</v>
      </c>
      <c r="F14" s="32">
        <v>11</v>
      </c>
      <c r="H14" s="32">
        <v>134.41331042555657</v>
      </c>
      <c r="I14" s="32">
        <v>24.153226938566931</v>
      </c>
      <c r="J14" s="32">
        <v>3</v>
      </c>
    </row>
    <row r="15" spans="2:10" x14ac:dyDescent="0.2">
      <c r="B15" s="32" t="s">
        <v>48</v>
      </c>
      <c r="D15" s="32">
        <v>101.03697244035983</v>
      </c>
      <c r="E15" s="32">
        <v>5.4384295111637906</v>
      </c>
      <c r="F15" s="32">
        <v>3</v>
      </c>
      <c r="H15" s="32">
        <v>83.700508344781284</v>
      </c>
      <c r="I15" s="32">
        <v>3.8274148811379582</v>
      </c>
      <c r="J15" s="32">
        <v>3</v>
      </c>
    </row>
    <row r="16" spans="2:10" x14ac:dyDescent="0.2">
      <c r="B16" s="32" t="s">
        <v>49</v>
      </c>
      <c r="D16" s="32">
        <v>109.92877910628137</v>
      </c>
      <c r="E16" s="32">
        <v>9.7462228582804418</v>
      </c>
      <c r="F16" s="32">
        <v>4</v>
      </c>
      <c r="H16" s="32">
        <v>157.92816462143324</v>
      </c>
      <c r="I16" s="32">
        <v>18.415140422292385</v>
      </c>
      <c r="J16" s="32">
        <v>3</v>
      </c>
    </row>
    <row r="17" spans="2:10" x14ac:dyDescent="0.2">
      <c r="B17" s="32" t="s">
        <v>50</v>
      </c>
      <c r="D17" s="32">
        <v>110.28272572152862</v>
      </c>
      <c r="E17" s="32">
        <v>7.4546619343029477</v>
      </c>
      <c r="F17" s="32">
        <v>14</v>
      </c>
      <c r="H17" s="32">
        <v>3.0819766859185695</v>
      </c>
      <c r="I17" s="32">
        <v>0.96934586044809212</v>
      </c>
      <c r="J17" s="32">
        <v>5</v>
      </c>
    </row>
    <row r="18" spans="2:10" x14ac:dyDescent="0.2">
      <c r="B18" s="32" t="s">
        <v>51</v>
      </c>
      <c r="D18" s="32">
        <v>122.47727298445504</v>
      </c>
      <c r="E18" s="32">
        <v>8.0408927096755392</v>
      </c>
      <c r="F18" s="32">
        <v>13</v>
      </c>
      <c r="H18" s="32">
        <v>8.5159671352446402</v>
      </c>
      <c r="I18" s="32">
        <v>2.3399602120733149</v>
      </c>
      <c r="J18" s="32">
        <v>4</v>
      </c>
    </row>
    <row r="19" spans="2:10" x14ac:dyDescent="0.2">
      <c r="B19" s="32" t="s">
        <v>52</v>
      </c>
      <c r="D19" s="32">
        <v>105.57820221223845</v>
      </c>
      <c r="E19" s="32">
        <v>7.6844404788298544</v>
      </c>
      <c r="F19" s="32">
        <v>4</v>
      </c>
      <c r="H19" s="32">
        <v>113.22762108815388</v>
      </c>
      <c r="I19" s="32">
        <v>14.013707342241032</v>
      </c>
      <c r="J19" s="32">
        <v>4</v>
      </c>
    </row>
  </sheetData>
  <mergeCells count="2">
    <mergeCell ref="D1:F1"/>
    <mergeCell ref="H1:J1"/>
  </mergeCells>
  <phoneticPr fontId="5" type="noConversion"/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5" zoomScaleNormal="85" workbookViewId="0">
      <pane xSplit="1" topLeftCell="B1" activePane="topRight" state="frozen"/>
      <selection activeCell="J27" sqref="J27"/>
      <selection pane="topRight" activeCell="L19" sqref="L19"/>
    </sheetView>
  </sheetViews>
  <sheetFormatPr defaultColWidth="9.125" defaultRowHeight="12.75" x14ac:dyDescent="0.2"/>
  <cols>
    <col min="1" max="1" width="13.5" style="21" bestFit="1" customWidth="1"/>
    <col min="2" max="4" width="8.75" style="21" customWidth="1"/>
    <col min="5" max="5" width="9.125" style="21"/>
    <col min="6" max="7" width="7" style="21" bestFit="1" customWidth="1"/>
    <col min="8" max="8" width="2.75" style="21" bestFit="1" customWidth="1"/>
    <col min="9" max="16384" width="9.125" style="21"/>
  </cols>
  <sheetData>
    <row r="1" spans="1:8" s="3" customFormat="1" ht="13.5" thickBot="1" x14ac:dyDescent="0.25">
      <c r="A1" s="33" t="s">
        <v>83</v>
      </c>
    </row>
    <row r="2" spans="1:8" s="3" customFormat="1" ht="14.25" thickTop="1" thickBot="1" x14ac:dyDescent="0.25">
      <c r="A2" s="34"/>
      <c r="B2" s="35"/>
      <c r="C2" s="35"/>
      <c r="D2" s="35"/>
      <c r="F2" s="43" t="s">
        <v>62</v>
      </c>
      <c r="G2" s="43" t="s">
        <v>63</v>
      </c>
      <c r="H2" s="43" t="s">
        <v>65</v>
      </c>
    </row>
    <row r="3" spans="1:8" s="3" customFormat="1" ht="14.25" thickTop="1" thickBot="1" x14ac:dyDescent="0.25">
      <c r="A3" s="44" t="s">
        <v>84</v>
      </c>
      <c r="B3" s="38"/>
      <c r="C3" s="38"/>
      <c r="D3" s="38"/>
      <c r="F3" s="5" t="e">
        <f>AVERAGE(B3:D3)</f>
        <v>#DIV/0!</v>
      </c>
      <c r="G3" s="5" t="e">
        <f>STDEVA(B3:D3)/SQRT(COUNT(B3:D3))</f>
        <v>#DIV/0!</v>
      </c>
      <c r="H3" s="5">
        <f>COUNT(B3:D3)</f>
        <v>0</v>
      </c>
    </row>
    <row r="4" spans="1:8" s="3" customFormat="1" ht="14.25" thickTop="1" thickBot="1" x14ac:dyDescent="0.25">
      <c r="A4" s="44" t="s">
        <v>85</v>
      </c>
      <c r="B4" s="45"/>
      <c r="C4" s="45"/>
      <c r="D4" s="45"/>
      <c r="F4" s="5" t="e">
        <f>AVERAGE(B4:D4)</f>
        <v>#DIV/0!</v>
      </c>
      <c r="G4" s="5" t="e">
        <f>STDEVA(B4:D4)/SQRT(COUNT(B4:D4))</f>
        <v>#DIV/0!</v>
      </c>
      <c r="H4" s="5">
        <f>COUNT(B4:D4)</f>
        <v>0</v>
      </c>
    </row>
    <row r="5" spans="1:8" ht="13.5" thickTop="1" x14ac:dyDescent="0.2"/>
    <row r="6" spans="1:8" s="3" customFormat="1" ht="13.5" thickBot="1" x14ac:dyDescent="0.25">
      <c r="A6" s="33" t="s">
        <v>86</v>
      </c>
    </row>
    <row r="7" spans="1:8" s="3" customFormat="1" ht="14.25" thickTop="1" thickBot="1" x14ac:dyDescent="0.25">
      <c r="A7" s="34"/>
      <c r="B7" s="35">
        <v>20180827</v>
      </c>
      <c r="C7" s="35">
        <v>20180914</v>
      </c>
      <c r="D7" s="36">
        <v>20180918</v>
      </c>
      <c r="F7" s="43" t="s">
        <v>87</v>
      </c>
      <c r="G7" s="43" t="s">
        <v>63</v>
      </c>
      <c r="H7" s="43" t="s">
        <v>65</v>
      </c>
    </row>
    <row r="8" spans="1:8" s="3" customFormat="1" ht="14.25" thickTop="1" thickBot="1" x14ac:dyDescent="0.25">
      <c r="A8" s="37" t="s">
        <v>88</v>
      </c>
      <c r="B8" s="38">
        <v>1.1659769166666667</v>
      </c>
      <c r="C8" s="39">
        <v>1.2117152500000001</v>
      </c>
      <c r="D8" s="46">
        <v>1.1588333333333334</v>
      </c>
      <c r="F8" s="5">
        <f>AVERAGE(B8:D8)</f>
        <v>1.1788418333333335</v>
      </c>
      <c r="G8" s="5">
        <f>STDEVA(B8:D8)/SQRT(COUNT(B8:D8))</f>
        <v>1.6565565069497638E-2</v>
      </c>
      <c r="H8" s="5">
        <f>COUNT(B8:D8)</f>
        <v>3</v>
      </c>
    </row>
    <row r="9" spans="1:8" s="3" customFormat="1" ht="14.25" thickTop="1" thickBot="1" x14ac:dyDescent="0.25">
      <c r="A9" s="42" t="s">
        <v>33</v>
      </c>
      <c r="B9" s="45">
        <v>1.1659769166666667</v>
      </c>
      <c r="C9" s="45">
        <v>1.2117152500000001</v>
      </c>
      <c r="D9" s="45">
        <v>1.1588333333333334</v>
      </c>
      <c r="F9" s="5">
        <f>AVERAGE(B9:D9)</f>
        <v>1.1788418333333335</v>
      </c>
      <c r="G9" s="5">
        <f>STDEVA(B9:D9)/SQRT(COUNT(B9:D9))</f>
        <v>1.6565565069497638E-2</v>
      </c>
      <c r="H9" s="5">
        <f>COUNT(B9:D9)</f>
        <v>3</v>
      </c>
    </row>
    <row r="10" spans="1:8" s="3" customFormat="1" ht="14.25" thickTop="1" thickBot="1" x14ac:dyDescent="0.25">
      <c r="A10" s="42" t="s">
        <v>89</v>
      </c>
      <c r="B10" s="45">
        <v>1.1734338333333334</v>
      </c>
      <c r="C10" s="45">
        <v>1.2095423333333333</v>
      </c>
      <c r="D10" s="45">
        <v>1.1715336666666669</v>
      </c>
      <c r="F10" s="5">
        <f>AVERAGE(B10:D10)</f>
        <v>1.184836611111111</v>
      </c>
      <c r="G10" s="5">
        <f>STDEVA(B10:D10)/SQRT(COUNT(B10:D10))</f>
        <v>1.23650339159998E-2</v>
      </c>
      <c r="H10" s="5">
        <f>COUNT(B10:D10)</f>
        <v>3</v>
      </c>
    </row>
    <row r="11" spans="1:8" s="3" customFormat="1" ht="14.25" thickTop="1" thickBot="1" x14ac:dyDescent="0.25">
      <c r="A11" s="42" t="s">
        <v>90</v>
      </c>
      <c r="B11" s="45">
        <v>1.1734338333333334</v>
      </c>
      <c r="C11" s="45">
        <v>1.2095423333333333</v>
      </c>
      <c r="D11" s="45">
        <v>1.1715336666666669</v>
      </c>
      <c r="F11" s="5">
        <f>AVERAGE(B11:D11)</f>
        <v>1.184836611111111</v>
      </c>
      <c r="G11" s="5">
        <f>STDEVA(B11:D11)/SQRT(COUNT(B11:D11))</f>
        <v>1.23650339159998E-2</v>
      </c>
      <c r="H11" s="5">
        <f>COUNT(B11:D11)</f>
        <v>3</v>
      </c>
    </row>
    <row r="12" spans="1:8" ht="13.5" thickTop="1" x14ac:dyDescent="0.2"/>
    <row r="13" spans="1:8" s="3" customFormat="1" ht="13.5" thickBot="1" x14ac:dyDescent="0.25">
      <c r="A13" s="33" t="s">
        <v>0</v>
      </c>
    </row>
    <row r="14" spans="1:8" s="3" customFormat="1" ht="14.25" thickTop="1" thickBot="1" x14ac:dyDescent="0.25">
      <c r="A14" s="34"/>
      <c r="B14" s="35">
        <v>20180827</v>
      </c>
      <c r="C14" s="35">
        <v>20180914</v>
      </c>
      <c r="D14" s="36">
        <v>20180918</v>
      </c>
      <c r="F14" s="43" t="s">
        <v>62</v>
      </c>
      <c r="G14" s="43" t="s">
        <v>63</v>
      </c>
      <c r="H14" s="43" t="s">
        <v>65</v>
      </c>
    </row>
    <row r="15" spans="1:8" s="3" customFormat="1" ht="14.25" thickTop="1" thickBot="1" x14ac:dyDescent="0.25">
      <c r="A15" s="37" t="s">
        <v>89</v>
      </c>
      <c r="B15" s="38">
        <v>0.9782627777777777</v>
      </c>
      <c r="C15" s="39">
        <v>1.0199116666666665</v>
      </c>
      <c r="D15" s="46">
        <v>0.97066666666666668</v>
      </c>
      <c r="F15" s="5">
        <f>AVERAGE(B15:D15)</f>
        <v>0.98961370370370361</v>
      </c>
      <c r="G15" s="5">
        <f>STDEVA(B15:D15)/SQRT(COUNT(B15:D15))</f>
        <v>1.5306862793987649E-2</v>
      </c>
      <c r="H15" s="5">
        <f>COUNT(B15:D15)</f>
        <v>3</v>
      </c>
    </row>
    <row r="16" spans="1:8" s="3" customFormat="1" ht="14.25" thickTop="1" thickBot="1" x14ac:dyDescent="0.25">
      <c r="A16" s="42" t="s">
        <v>33</v>
      </c>
      <c r="B16" s="45">
        <v>0.89824333333333328</v>
      </c>
      <c r="C16" s="45">
        <v>0.93903999999999999</v>
      </c>
      <c r="D16" s="45">
        <v>0.90366666666666673</v>
      </c>
      <c r="F16" s="5">
        <f>AVERAGE(B16:D16)</f>
        <v>0.91364999999999996</v>
      </c>
      <c r="G16" s="5">
        <f>STDEVA(B16:D16)/SQRT(COUNT(B16:D16))</f>
        <v>1.2791171579271787E-2</v>
      </c>
      <c r="H16" s="5">
        <f>COUNT(B16:D16)</f>
        <v>3</v>
      </c>
    </row>
    <row r="17" spans="1:8" s="3" customFormat="1" ht="14.25" thickTop="1" thickBot="1" x14ac:dyDescent="0.25">
      <c r="A17" s="42" t="s">
        <v>89</v>
      </c>
      <c r="B17" s="45">
        <v>0.97890844444444447</v>
      </c>
      <c r="C17" s="45">
        <v>1.0228995555555556</v>
      </c>
      <c r="D17" s="45">
        <v>0.96373944444444437</v>
      </c>
      <c r="F17" s="5">
        <f>AVERAGE(B17:D17)</f>
        <v>0.98851581481481476</v>
      </c>
      <c r="G17" s="5">
        <f>STDEVA(B17:D17)/SQRT(COUNT(B17:D17))</f>
        <v>1.7740780335570153E-2</v>
      </c>
      <c r="H17" s="5">
        <f>COUNT(B17:D17)</f>
        <v>3</v>
      </c>
    </row>
    <row r="18" spans="1:8" s="3" customFormat="1" ht="14.25" thickTop="1" thickBot="1" x14ac:dyDescent="0.25">
      <c r="A18" s="42" t="s">
        <v>90</v>
      </c>
      <c r="B18" s="45">
        <v>0.961951</v>
      </c>
      <c r="C18" s="45">
        <v>0.97033333333333338</v>
      </c>
      <c r="D18" s="45">
        <v>0.9304836666666666</v>
      </c>
      <c r="F18" s="5">
        <f>AVERAGE(B18:D18)</f>
        <v>0.95425599999999999</v>
      </c>
      <c r="G18" s="5">
        <f>STDEVA(B18:D18)/SQRT(COUNT(B18:D18))</f>
        <v>1.2129973235902234E-2</v>
      </c>
      <c r="H18" s="5">
        <f>COUNT(B18:D18)</f>
        <v>3</v>
      </c>
    </row>
    <row r="19" spans="1:8" ht="13.5" thickTop="1" x14ac:dyDescent="0.2"/>
    <row r="20" spans="1:8" s="3" customFormat="1" ht="13.5" thickBot="1" x14ac:dyDescent="0.25">
      <c r="A20" s="33" t="s">
        <v>77</v>
      </c>
    </row>
    <row r="21" spans="1:8" s="3" customFormat="1" ht="14.25" thickTop="1" thickBot="1" x14ac:dyDescent="0.25">
      <c r="A21" s="34"/>
      <c r="B21" s="35">
        <v>20180827</v>
      </c>
      <c r="C21" s="35">
        <v>20180914</v>
      </c>
      <c r="D21" s="36">
        <v>20180918</v>
      </c>
      <c r="F21" s="43" t="s">
        <v>62</v>
      </c>
      <c r="G21" s="43" t="s">
        <v>63</v>
      </c>
      <c r="H21" s="43" t="s">
        <v>65</v>
      </c>
    </row>
    <row r="22" spans="1:8" s="3" customFormat="1" ht="14.25" thickTop="1" thickBot="1" x14ac:dyDescent="0.25">
      <c r="A22" s="37" t="s">
        <v>89</v>
      </c>
      <c r="B22" s="38">
        <v>1.1058596666666667</v>
      </c>
      <c r="C22" s="39">
        <v>1.1642823333333332</v>
      </c>
      <c r="D22" s="46">
        <v>1.0808888888888888</v>
      </c>
      <c r="F22" s="5">
        <f>AVERAGE(B22:D22)</f>
        <v>1.1170102962962962</v>
      </c>
      <c r="G22" s="5">
        <f>STDEVA(B22:D22)/SQRT(COUNT(B22:D22))</f>
        <v>2.4710787454942554E-2</v>
      </c>
      <c r="H22" s="5">
        <f>COUNT(B22:D22)</f>
        <v>3</v>
      </c>
    </row>
    <row r="23" spans="1:8" s="3" customFormat="1" ht="14.25" thickTop="1" thickBot="1" x14ac:dyDescent="0.25">
      <c r="A23" s="42" t="s">
        <v>91</v>
      </c>
      <c r="B23" s="45">
        <v>1.0121306666666667</v>
      </c>
      <c r="C23" s="45">
        <v>1.0428183333333332</v>
      </c>
      <c r="D23" s="45">
        <v>1</v>
      </c>
      <c r="F23" s="5">
        <f>AVERAGE(B23:D23)</f>
        <v>1.0183163333333332</v>
      </c>
      <c r="G23" s="5">
        <f>STDEVA(B23:D23)/SQRT(COUNT(B23:D23))</f>
        <v>1.2741654411737385E-2</v>
      </c>
      <c r="H23" s="5">
        <f>COUNT(B23:D23)</f>
        <v>3</v>
      </c>
    </row>
    <row r="24" spans="1:8" s="3" customFormat="1" ht="14.25" thickTop="1" thickBot="1" x14ac:dyDescent="0.25">
      <c r="A24" s="42" t="s">
        <v>89</v>
      </c>
      <c r="B24" s="45">
        <v>1.10673</v>
      </c>
      <c r="C24" s="45">
        <v>1.1596927777777779</v>
      </c>
      <c r="D24" s="45">
        <v>1.0825042222222221</v>
      </c>
      <c r="F24" s="5">
        <f>AVERAGE(B24:D24)</f>
        <v>1.116309</v>
      </c>
      <c r="G24" s="5">
        <f>STDEVA(B24:D24)/SQRT(COUNT(B24:D24))</f>
        <v>2.2791344906479168E-2</v>
      </c>
      <c r="H24" s="5">
        <f>COUNT(B24:D24)</f>
        <v>3</v>
      </c>
    </row>
    <row r="25" spans="1:8" s="3" customFormat="1" ht="14.25" thickTop="1" thickBot="1" x14ac:dyDescent="0.25">
      <c r="A25" s="42" t="s">
        <v>90</v>
      </c>
      <c r="B25" s="45">
        <v>1.1021319999999999</v>
      </c>
      <c r="C25" s="45">
        <v>1.1523333333333332</v>
      </c>
      <c r="D25" s="45">
        <v>1.066908</v>
      </c>
      <c r="F25" s="5">
        <f>AVERAGE(B25:D25)</f>
        <v>1.1071244444444444</v>
      </c>
      <c r="G25" s="5">
        <f>STDEVA(B25:D25)/SQRT(COUNT(B25:D25))</f>
        <v>2.4786187483663305E-2</v>
      </c>
      <c r="H25" s="5">
        <f>COUNT(B25:D25)</f>
        <v>3</v>
      </c>
    </row>
    <row r="26" spans="1:8" ht="13.5" thickTop="1" x14ac:dyDescent="0.2"/>
    <row r="27" spans="1:8" s="3" customFormat="1" ht="13.5" thickBot="1" x14ac:dyDescent="0.25">
      <c r="A27" s="33" t="s">
        <v>27</v>
      </c>
    </row>
    <row r="28" spans="1:8" s="3" customFormat="1" ht="14.25" thickTop="1" thickBot="1" x14ac:dyDescent="0.25">
      <c r="A28" s="34"/>
      <c r="B28" s="35">
        <v>20180827</v>
      </c>
      <c r="C28" s="35">
        <v>20180914</v>
      </c>
      <c r="D28" s="36">
        <v>20180918</v>
      </c>
      <c r="F28" s="43" t="s">
        <v>62</v>
      </c>
      <c r="G28" s="43" t="s">
        <v>63</v>
      </c>
      <c r="H28" s="43" t="s">
        <v>65</v>
      </c>
    </row>
    <row r="29" spans="1:8" s="3" customFormat="1" ht="14.25" thickTop="1" thickBot="1" x14ac:dyDescent="0.25">
      <c r="A29" s="37" t="s">
        <v>92</v>
      </c>
      <c r="B29" s="38">
        <v>1.0389674444444443</v>
      </c>
      <c r="C29" s="39">
        <v>1.105615888888889</v>
      </c>
      <c r="D29" s="46">
        <v>1.0533333333333335</v>
      </c>
      <c r="F29" s="5">
        <f>AVERAGE(B29:D29)</f>
        <v>1.0659722222222223</v>
      </c>
      <c r="G29" s="5">
        <f>STDEVA(B29:D29)/SQRT(COUNT(B29:D29))</f>
        <v>2.0251007554977874E-2</v>
      </c>
      <c r="H29" s="5">
        <f>COUNT(B29:D29)</f>
        <v>3</v>
      </c>
    </row>
    <row r="30" spans="1:8" s="3" customFormat="1" ht="14.25" thickTop="1" thickBot="1" x14ac:dyDescent="0.25">
      <c r="A30" s="42" t="s">
        <v>93</v>
      </c>
      <c r="B30" s="45">
        <v>0.93877299999999997</v>
      </c>
      <c r="C30" s="45">
        <v>0.9805126666666667</v>
      </c>
      <c r="D30" s="45">
        <v>0.96833333333333327</v>
      </c>
      <c r="F30" s="5">
        <f>AVERAGE(B30:D30)</f>
        <v>0.96253966666666668</v>
      </c>
      <c r="G30" s="5">
        <f>STDEVA(B30:D30)/SQRT(COUNT(B30:D30))</f>
        <v>1.2392536375367842E-2</v>
      </c>
      <c r="H30" s="5">
        <f>COUNT(B30:D30)</f>
        <v>3</v>
      </c>
    </row>
    <row r="31" spans="1:8" s="3" customFormat="1" ht="14.25" thickTop="1" thickBot="1" x14ac:dyDescent="0.25">
      <c r="A31" s="42" t="s">
        <v>89</v>
      </c>
      <c r="B31" s="45">
        <v>1.0395233333333331</v>
      </c>
      <c r="C31" s="45">
        <v>1.0986892222222222</v>
      </c>
      <c r="D31" s="45">
        <v>1.0537028888888889</v>
      </c>
      <c r="F31" s="5">
        <f>AVERAGE(B31:D31)</f>
        <v>1.063971814814815</v>
      </c>
      <c r="G31" s="5">
        <f>STDEVA(B31:D31)/SQRT(COUNT(B31:D31))</f>
        <v>1.7834785595919063E-2</v>
      </c>
      <c r="H31" s="5">
        <f>COUNT(B31:D31)</f>
        <v>3</v>
      </c>
    </row>
    <row r="32" spans="1:8" s="3" customFormat="1" ht="14.25" thickTop="1" thickBot="1" x14ac:dyDescent="0.25">
      <c r="A32" s="42" t="s">
        <v>90</v>
      </c>
      <c r="B32" s="45">
        <v>1.0297696666666667</v>
      </c>
      <c r="C32" s="45">
        <v>1.0466666666666666</v>
      </c>
      <c r="D32" s="45">
        <v>1.017053</v>
      </c>
      <c r="F32" s="5">
        <f>AVERAGE(B32:D32)</f>
        <v>1.031163111111111</v>
      </c>
      <c r="G32" s="5">
        <f>STDEVA(B32:D32)/SQRT(COUNT(B32:D32))</f>
        <v>8.5770736836818968E-3</v>
      </c>
      <c r="H32" s="5">
        <f>COUNT(B32:D32)</f>
        <v>3</v>
      </c>
    </row>
    <row r="33" spans="1:8" ht="13.5" thickTop="1" x14ac:dyDescent="0.2"/>
    <row r="34" spans="1:8" s="3" customFormat="1" ht="13.5" thickBot="1" x14ac:dyDescent="0.25">
      <c r="A34" s="33" t="s">
        <v>28</v>
      </c>
    </row>
    <row r="35" spans="1:8" s="3" customFormat="1" ht="14.25" thickTop="1" thickBot="1" x14ac:dyDescent="0.25">
      <c r="A35" s="34"/>
      <c r="B35" s="35">
        <v>20180827</v>
      </c>
      <c r="C35" s="35">
        <v>20180914</v>
      </c>
      <c r="D35" s="36">
        <v>20180918</v>
      </c>
      <c r="F35" s="43" t="s">
        <v>62</v>
      </c>
      <c r="G35" s="43" t="s">
        <v>63</v>
      </c>
      <c r="H35" s="43" t="s">
        <v>65</v>
      </c>
    </row>
    <row r="36" spans="1:8" s="3" customFormat="1" ht="14.25" thickTop="1" thickBot="1" x14ac:dyDescent="0.25">
      <c r="A36" s="37" t="s">
        <v>89</v>
      </c>
      <c r="B36" s="38">
        <v>1.0609710000000001</v>
      </c>
      <c r="C36" s="39">
        <v>1.1086086666666668</v>
      </c>
      <c r="D36" s="46">
        <v>1.0556666666666665</v>
      </c>
      <c r="F36" s="5">
        <f>AVERAGE(B36:D36)</f>
        <v>1.0750821111111113</v>
      </c>
      <c r="G36" s="5">
        <f>STDEVA(B36:D36)/SQRT(COUNT(B36:D36))</f>
        <v>1.6833066997159668E-2</v>
      </c>
      <c r="H36" s="5">
        <f>COUNT(B36:D36)</f>
        <v>3</v>
      </c>
    </row>
    <row r="37" spans="1:8" s="3" customFormat="1" ht="14.25" thickTop="1" thickBot="1" x14ac:dyDescent="0.25">
      <c r="A37" s="42" t="s">
        <v>33</v>
      </c>
      <c r="B37" s="45">
        <v>0.95860133333333331</v>
      </c>
      <c r="C37" s="45">
        <v>0.9806406666666666</v>
      </c>
      <c r="D37" s="45">
        <v>0.97133333333333327</v>
      </c>
      <c r="F37" s="5">
        <f>AVERAGE(B37:D37)</f>
        <v>0.97019177777777765</v>
      </c>
      <c r="G37" s="5">
        <f>STDEVA(B37:D37)/SQRT(COUNT(B37:D37))</f>
        <v>6.3877595253019892E-3</v>
      </c>
      <c r="H37" s="5">
        <f>COUNT(B37:D37)</f>
        <v>3</v>
      </c>
    </row>
    <row r="38" spans="1:8" s="3" customFormat="1" ht="14.25" thickTop="1" thickBot="1" x14ac:dyDescent="0.25">
      <c r="A38" s="42" t="s">
        <v>89</v>
      </c>
      <c r="B38" s="45">
        <v>1.0648171111111111</v>
      </c>
      <c r="C38" s="45">
        <v>1.1077621111111113</v>
      </c>
      <c r="D38" s="45">
        <v>1.0567147777777777</v>
      </c>
      <c r="F38" s="5">
        <f>AVERAGE(B38:D38)</f>
        <v>1.0764313333333335</v>
      </c>
      <c r="G38" s="5">
        <f>STDEVA(B38:D38)/SQRT(COUNT(B38:D38))</f>
        <v>1.5839035939533386E-2</v>
      </c>
      <c r="H38" s="5">
        <f>COUNT(B38:D38)</f>
        <v>3</v>
      </c>
    </row>
    <row r="39" spans="1:8" s="3" customFormat="1" ht="14.25" thickTop="1" thickBot="1" x14ac:dyDescent="0.25">
      <c r="A39" s="42" t="s">
        <v>90</v>
      </c>
      <c r="B39" s="45">
        <v>1.0588696666666666</v>
      </c>
      <c r="C39" s="45">
        <v>1.0766666666666669</v>
      </c>
      <c r="D39" s="45">
        <v>1.0380486666666666</v>
      </c>
      <c r="F39" s="5">
        <f>AVERAGE(B39:D39)</f>
        <v>1.0578616666666667</v>
      </c>
      <c r="G39" s="5">
        <f>STDEVA(B39:D39)/SQRT(COUNT(B39:D39))</f>
        <v>1.1159443370228417E-2</v>
      </c>
      <c r="H39" s="5">
        <f>COUNT(B39:D39)</f>
        <v>3</v>
      </c>
    </row>
    <row r="40" spans="1:8" ht="13.5" thickTop="1" x14ac:dyDescent="0.2"/>
    <row r="41" spans="1:8" s="3" customFormat="1" ht="13.5" thickBot="1" x14ac:dyDescent="0.25">
      <c r="A41" s="33" t="s">
        <v>94</v>
      </c>
    </row>
    <row r="42" spans="1:8" s="3" customFormat="1" ht="14.25" thickTop="1" thickBot="1" x14ac:dyDescent="0.25">
      <c r="A42" s="34"/>
      <c r="B42" s="35">
        <v>20180827</v>
      </c>
      <c r="C42" s="35">
        <v>20180914</v>
      </c>
      <c r="D42" s="36">
        <v>20180918</v>
      </c>
      <c r="F42" s="43" t="s">
        <v>62</v>
      </c>
      <c r="G42" s="43" t="s">
        <v>63</v>
      </c>
      <c r="H42" s="43" t="s">
        <v>65</v>
      </c>
    </row>
    <row r="43" spans="1:8" s="3" customFormat="1" ht="14.25" thickTop="1" thickBot="1" x14ac:dyDescent="0.25">
      <c r="A43" s="37" t="s">
        <v>95</v>
      </c>
      <c r="B43" s="38">
        <v>1.1183013333333334</v>
      </c>
      <c r="C43" s="39">
        <v>1.1755763333333336</v>
      </c>
      <c r="D43" s="46">
        <v>1.0916666666666666</v>
      </c>
      <c r="F43" s="5">
        <f>AVERAGE(B43:D43)</f>
        <v>1.128514777777778</v>
      </c>
      <c r="G43" s="5">
        <f>STDEVA(B43:D43)/SQRT(COUNT(B43:D43))</f>
        <v>2.475509291433857E-2</v>
      </c>
      <c r="H43" s="5">
        <f>COUNT(B43:D43)</f>
        <v>3</v>
      </c>
    </row>
    <row r="44" spans="1:8" s="3" customFormat="1" ht="14.25" thickTop="1" thickBot="1" x14ac:dyDescent="0.25">
      <c r="A44" s="42" t="s">
        <v>33</v>
      </c>
      <c r="B44" s="45">
        <v>1.0309846666666667</v>
      </c>
      <c r="C44" s="45">
        <v>1.0569916666666668</v>
      </c>
      <c r="D44" s="45">
        <v>1.0143333333333333</v>
      </c>
      <c r="F44" s="5">
        <f>AVERAGE(B44:D44)</f>
        <v>1.0341032222222222</v>
      </c>
      <c r="G44" s="5">
        <f>STDEVA(B44:D44)/SQRT(COUNT(B44:D44))</f>
        <v>1.2412727235372333E-2</v>
      </c>
      <c r="H44" s="5">
        <f>COUNT(B44:D44)</f>
        <v>3</v>
      </c>
    </row>
    <row r="45" spans="1:8" s="3" customFormat="1" ht="14.25" thickTop="1" thickBot="1" x14ac:dyDescent="0.25">
      <c r="A45" s="42" t="s">
        <v>89</v>
      </c>
      <c r="B45" s="45">
        <v>1.1218709999999998</v>
      </c>
      <c r="C45" s="45">
        <v>1.1751921111111112</v>
      </c>
      <c r="D45" s="45">
        <v>1.091798</v>
      </c>
      <c r="F45" s="5">
        <f>AVERAGE(B45:D45)</f>
        <v>1.1296203703703702</v>
      </c>
      <c r="G45" s="5">
        <f>STDEVA(B45:D45)/SQRT(COUNT(B45:D45))</f>
        <v>2.4383628372714697E-2</v>
      </c>
      <c r="H45" s="5">
        <f>COUNT(B45:D45)</f>
        <v>3</v>
      </c>
    </row>
    <row r="46" spans="1:8" s="3" customFormat="1" ht="14.25" thickTop="1" thickBot="1" x14ac:dyDescent="0.25">
      <c r="A46" s="42" t="s">
        <v>90</v>
      </c>
      <c r="B46" s="45">
        <v>1.1215496666666667</v>
      </c>
      <c r="C46" s="45">
        <v>1.1689999999999998</v>
      </c>
      <c r="D46" s="45">
        <v>1.0832583333333334</v>
      </c>
      <c r="F46" s="5">
        <f>AVERAGE(B46:D46)</f>
        <v>1.1246026666666664</v>
      </c>
      <c r="G46" s="5">
        <f>STDEVA(B46:D46)/SQRT(COUNT(B46:D46))</f>
        <v>2.4798514454461663E-2</v>
      </c>
      <c r="H46" s="5">
        <f>COUNT(B46:D46)</f>
        <v>3</v>
      </c>
    </row>
    <row r="47" spans="1:8" ht="13.5" thickTop="1" x14ac:dyDescent="0.2"/>
    <row r="48" spans="1:8" s="3" customFormat="1" ht="13.5" thickBot="1" x14ac:dyDescent="0.25">
      <c r="A48" s="33" t="s">
        <v>96</v>
      </c>
    </row>
    <row r="49" spans="1:8" s="3" customFormat="1" ht="14.25" thickTop="1" thickBot="1" x14ac:dyDescent="0.25">
      <c r="A49" s="34"/>
      <c r="B49" s="35">
        <v>20180827</v>
      </c>
      <c r="C49" s="35">
        <v>20180914</v>
      </c>
      <c r="D49" s="36">
        <v>20180918</v>
      </c>
      <c r="F49" s="43" t="s">
        <v>62</v>
      </c>
      <c r="G49" s="43" t="s">
        <v>63</v>
      </c>
      <c r="H49" s="43" t="s">
        <v>65</v>
      </c>
    </row>
    <row r="50" spans="1:8" s="3" customFormat="1" ht="14.25" thickTop="1" thickBot="1" x14ac:dyDescent="0.25">
      <c r="A50" s="37" t="s">
        <v>88</v>
      </c>
      <c r="B50" s="38">
        <v>1.1036837777777777</v>
      </c>
      <c r="C50" s="39">
        <v>1.1726078888888891</v>
      </c>
      <c r="D50" s="46">
        <v>1.1175555555555556</v>
      </c>
      <c r="F50" s="5">
        <f>AVERAGE(B50:D50)</f>
        <v>1.1312824074074075</v>
      </c>
      <c r="G50" s="5">
        <f>STDEVA(B50:D50)/SQRT(COUNT(B50:D50))</f>
        <v>2.1047193949441528E-2</v>
      </c>
      <c r="H50" s="5">
        <f>COUNT(B50:D50)</f>
        <v>3</v>
      </c>
    </row>
    <row r="51" spans="1:8" s="3" customFormat="1" ht="14.25" thickTop="1" thickBot="1" x14ac:dyDescent="0.25">
      <c r="A51" s="42" t="s">
        <v>33</v>
      </c>
      <c r="B51" s="45">
        <v>0.99483466666666664</v>
      </c>
      <c r="C51" s="45">
        <v>1.0390836666666667</v>
      </c>
      <c r="D51" s="45">
        <v>1.0250000000000001</v>
      </c>
      <c r="F51" s="5">
        <f>AVERAGE(B51:D51)</f>
        <v>1.0196394444444445</v>
      </c>
      <c r="G51" s="5">
        <f>STDEVA(B51:D51)/SQRT(COUNT(B51:D51))</f>
        <v>1.3051758082702255E-2</v>
      </c>
      <c r="H51" s="5">
        <f>COUNT(B51:D51)</f>
        <v>3</v>
      </c>
    </row>
    <row r="52" spans="1:8" s="3" customFormat="1" ht="14.25" thickTop="1" thickBot="1" x14ac:dyDescent="0.25">
      <c r="A52" s="42" t="s">
        <v>89</v>
      </c>
      <c r="B52" s="45">
        <v>1.1043096666666667</v>
      </c>
      <c r="C52" s="45">
        <v>1.1719216666666668</v>
      </c>
      <c r="D52" s="45">
        <v>1.1193636666666666</v>
      </c>
      <c r="F52" s="5">
        <f>AVERAGE(B52:D52)</f>
        <v>1.1318650000000001</v>
      </c>
      <c r="G52" s="5">
        <f>STDEVA(B52:D52)/SQRT(COUNT(B52:D52))</f>
        <v>2.0494374328364155E-2</v>
      </c>
      <c r="H52" s="5">
        <f>COUNT(B52:D52)</f>
        <v>3</v>
      </c>
    </row>
    <row r="53" spans="1:8" s="3" customFormat="1" ht="14.25" thickTop="1" thickBot="1" x14ac:dyDescent="0.25">
      <c r="A53" s="42" t="s">
        <v>90</v>
      </c>
      <c r="B53" s="45">
        <v>1.1008439999999999</v>
      </c>
      <c r="C53" s="45">
        <v>1.1719206666666699</v>
      </c>
      <c r="D53" s="45">
        <v>1.1146256666666667</v>
      </c>
      <c r="F53" s="5">
        <f>AVERAGE(B53:D53)</f>
        <v>1.1291301111111123</v>
      </c>
      <c r="G53" s="5">
        <f>STDEVA(B53:D53)/SQRT(COUNT(B53:D53))</f>
        <v>2.1762025928918276E-2</v>
      </c>
      <c r="H53" s="5">
        <f>COUNT(B53:D53)</f>
        <v>3</v>
      </c>
    </row>
    <row r="54" spans="1:8" ht="13.5" thickTop="1" x14ac:dyDescent="0.2"/>
  </sheetData>
  <phoneticPr fontId="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85" zoomScaleNormal="85" workbookViewId="0">
      <pane xSplit="1" topLeftCell="B1" activePane="topRight" state="frozen"/>
      <selection activeCell="J27" sqref="J27"/>
      <selection pane="topRight" activeCell="D17" sqref="D17"/>
    </sheetView>
  </sheetViews>
  <sheetFormatPr defaultColWidth="9.125" defaultRowHeight="12.75" x14ac:dyDescent="0.2"/>
  <cols>
    <col min="1" max="1" width="13.5" style="21" bestFit="1" customWidth="1"/>
    <col min="2" max="4" width="8.75" style="21" customWidth="1"/>
    <col min="5" max="5" width="9.125" style="21"/>
    <col min="6" max="7" width="7" style="21" bestFit="1" customWidth="1"/>
    <col min="8" max="8" width="2.75" style="21" bestFit="1" customWidth="1"/>
    <col min="9" max="16384" width="9.125" style="21"/>
  </cols>
  <sheetData>
    <row r="1" spans="1:8" s="3" customFormat="1" ht="13.5" thickBot="1" x14ac:dyDescent="0.25">
      <c r="A1" s="33" t="s">
        <v>83</v>
      </c>
    </row>
    <row r="2" spans="1:8" s="3" customFormat="1" ht="14.25" thickTop="1" thickBot="1" x14ac:dyDescent="0.25">
      <c r="A2" s="34"/>
      <c r="B2" s="35"/>
      <c r="C2" s="35"/>
      <c r="D2" s="35"/>
      <c r="F2" s="43" t="s">
        <v>62</v>
      </c>
      <c r="G2" s="43" t="s">
        <v>63</v>
      </c>
      <c r="H2" s="43" t="s">
        <v>65</v>
      </c>
    </row>
    <row r="3" spans="1:8" s="3" customFormat="1" ht="14.25" thickTop="1" thickBot="1" x14ac:dyDescent="0.25">
      <c r="A3" s="44" t="s">
        <v>84</v>
      </c>
      <c r="B3" s="38"/>
      <c r="C3" s="38"/>
      <c r="D3" s="38"/>
      <c r="F3" s="5" t="e">
        <f>AVERAGE(B3:D3)</f>
        <v>#DIV/0!</v>
      </c>
      <c r="G3" s="5" t="e">
        <f>STDEVA(B3:D3)/SQRT(COUNT(B3:D3))</f>
        <v>#DIV/0!</v>
      </c>
      <c r="H3" s="5">
        <f>COUNT(B3:D3)</f>
        <v>0</v>
      </c>
    </row>
    <row r="4" spans="1:8" s="3" customFormat="1" ht="14.25" thickTop="1" thickBot="1" x14ac:dyDescent="0.25">
      <c r="A4" s="44" t="s">
        <v>85</v>
      </c>
      <c r="B4" s="45"/>
      <c r="C4" s="45"/>
      <c r="D4" s="45"/>
      <c r="F4" s="5" t="e">
        <f>AVERAGE(B4:D4)</f>
        <v>#DIV/0!</v>
      </c>
      <c r="G4" s="5" t="e">
        <f>STDEVA(B4:D4)/SQRT(COUNT(B4:D4))</f>
        <v>#DIV/0!</v>
      </c>
      <c r="H4" s="5">
        <f>COUNT(B4:D4)</f>
        <v>0</v>
      </c>
    </row>
    <row r="5" spans="1:8" ht="13.5" thickTop="1" x14ac:dyDescent="0.2"/>
    <row r="6" spans="1:8" s="3" customFormat="1" ht="13.5" thickBot="1" x14ac:dyDescent="0.25">
      <c r="A6" s="33" t="s">
        <v>86</v>
      </c>
    </row>
    <row r="7" spans="1:8" s="3" customFormat="1" ht="14.25" thickTop="1" thickBot="1" x14ac:dyDescent="0.25">
      <c r="A7" s="34"/>
      <c r="B7" s="35">
        <f>'Fig. 5E&amp;5S4B BRET'!B7</f>
        <v>20180827</v>
      </c>
      <c r="C7" s="35">
        <f>'Fig. 5E&amp;5S4B BRET'!C7</f>
        <v>20180914</v>
      </c>
      <c r="D7" s="35">
        <f>'Fig. 5E&amp;5S4B BRET'!D7</f>
        <v>20180918</v>
      </c>
      <c r="F7" s="43" t="s">
        <v>62</v>
      </c>
      <c r="G7" s="43" t="s">
        <v>63</v>
      </c>
      <c r="H7" s="43" t="s">
        <v>65</v>
      </c>
    </row>
    <row r="8" spans="1:8" s="3" customFormat="1" ht="14.25" thickTop="1" thickBot="1" x14ac:dyDescent="0.25">
      <c r="A8" s="37" t="s">
        <v>97</v>
      </c>
      <c r="B8" s="38">
        <f>'Fig. 5E&amp;5S4B BRET'!B8-'Fig. 5E&amp;5S4B BRET'!B$8</f>
        <v>0</v>
      </c>
      <c r="C8" s="38">
        <f>'Fig. 5E&amp;5S4B BRET'!C8-'Fig. 5E&amp;5S4B BRET'!C$8</f>
        <v>0</v>
      </c>
      <c r="D8" s="38">
        <f>'Fig. 5E&amp;5S4B BRET'!D8-'Fig. 5E&amp;5S4B BRET'!D$8</f>
        <v>0</v>
      </c>
      <c r="F8" s="5">
        <f>AVERAGE(B8:D8)</f>
        <v>0</v>
      </c>
      <c r="G8" s="5">
        <f>STDEVA(B8:D8)/SQRT(COUNT(B8:D8))</f>
        <v>0</v>
      </c>
      <c r="H8" s="5">
        <f>COUNT(B8:D8)</f>
        <v>3</v>
      </c>
    </row>
    <row r="9" spans="1:8" s="3" customFormat="1" ht="14.25" thickTop="1" thickBot="1" x14ac:dyDescent="0.25">
      <c r="A9" s="42" t="s">
        <v>33</v>
      </c>
      <c r="B9" s="45">
        <f>('Fig. 5E&amp;5S4B BRET'!B9-'Fig. 5E&amp;5S4B BRET'!B$9)-('Fig. 5E&amp;5S4B BRET'!B8-'Fig. 5E&amp;5S4B BRET'!B$8)</f>
        <v>0</v>
      </c>
      <c r="C9" s="45">
        <f>('Fig. 5E&amp;5S4B BRET'!C9-'Fig. 5E&amp;5S4B BRET'!C$9)-('Fig. 5E&amp;5S4B BRET'!C8-'Fig. 5E&amp;5S4B BRET'!C$8)</f>
        <v>0</v>
      </c>
      <c r="D9" s="45">
        <f>('Fig. 5E&amp;5S4B BRET'!D9-'Fig. 5E&amp;5S4B BRET'!D$9)-('Fig. 5E&amp;5S4B BRET'!D8-'Fig. 5E&amp;5S4B BRET'!D$8)</f>
        <v>0</v>
      </c>
      <c r="F9" s="5">
        <f>AVERAGE(B9:D9)</f>
        <v>0</v>
      </c>
      <c r="G9" s="5">
        <f>STDEVA(B9:D9)/SQRT(COUNT(B9:D9))</f>
        <v>0</v>
      </c>
      <c r="H9" s="5">
        <f>COUNT(B9:D9)</f>
        <v>3</v>
      </c>
    </row>
    <row r="10" spans="1:8" s="3" customFormat="1" ht="14.25" thickTop="1" thickBot="1" x14ac:dyDescent="0.25">
      <c r="A10" s="42" t="s">
        <v>97</v>
      </c>
      <c r="B10" s="45">
        <f>'Fig. 5E&amp;5S4B BRET'!B10-'Fig. 5E&amp;5S4B BRET'!B$10</f>
        <v>0</v>
      </c>
      <c r="C10" s="45">
        <f>'Fig. 5E&amp;5S4B BRET'!C10-'Fig. 5E&amp;5S4B BRET'!C$10</f>
        <v>0</v>
      </c>
      <c r="D10" s="45">
        <f>'Fig. 5E&amp;5S4B BRET'!D10-'Fig. 5E&amp;5S4B BRET'!D$10</f>
        <v>0</v>
      </c>
      <c r="F10" s="5">
        <f>AVERAGE(B10:D10)</f>
        <v>0</v>
      </c>
      <c r="G10" s="5">
        <f>STDEVA(B10:D10)/SQRT(COUNT(B10:D10))</f>
        <v>0</v>
      </c>
      <c r="H10" s="5">
        <f>COUNT(B10:D10)</f>
        <v>3</v>
      </c>
    </row>
    <row r="11" spans="1:8" s="3" customFormat="1" ht="14.25" thickTop="1" thickBot="1" x14ac:dyDescent="0.25">
      <c r="A11" s="42" t="s">
        <v>90</v>
      </c>
      <c r="B11" s="45">
        <f>('Fig. 5E&amp;5S4B BRET'!B11-'Fig. 5E&amp;5S4B BRET'!B$11)-('Fig. 5E&amp;5S4B BRET'!B10-'Fig. 5E&amp;5S4B BRET'!B$10)</f>
        <v>0</v>
      </c>
      <c r="C11" s="45">
        <f>('Fig. 5E&amp;5S4B BRET'!C11-'Fig. 5E&amp;5S4B BRET'!C$11)-('Fig. 5E&amp;5S4B BRET'!C10-'Fig. 5E&amp;5S4B BRET'!C$10)</f>
        <v>0</v>
      </c>
      <c r="D11" s="45">
        <f>('Fig. 5E&amp;5S4B BRET'!D11-'Fig. 5E&amp;5S4B BRET'!D$11)-('Fig. 5E&amp;5S4B BRET'!D10-'Fig. 5E&amp;5S4B BRET'!D$10)</f>
        <v>0</v>
      </c>
      <c r="F11" s="5">
        <f>AVERAGE(B11:D11)</f>
        <v>0</v>
      </c>
      <c r="G11" s="5">
        <f>STDEVA(B11:D11)/SQRT(COUNT(B11:D11))</f>
        <v>0</v>
      </c>
      <c r="H11" s="5">
        <f>COUNT(B11:D11)</f>
        <v>3</v>
      </c>
    </row>
    <row r="12" spans="1:8" ht="13.5" thickTop="1" x14ac:dyDescent="0.2"/>
    <row r="13" spans="1:8" s="3" customFormat="1" ht="13.5" thickBot="1" x14ac:dyDescent="0.25">
      <c r="A13" s="33" t="s">
        <v>0</v>
      </c>
    </row>
    <row r="14" spans="1:8" s="3" customFormat="1" ht="14.25" thickTop="1" thickBot="1" x14ac:dyDescent="0.25">
      <c r="A14" s="34"/>
      <c r="B14" s="35">
        <f>'Fig. 5E&amp;5S4B BRET'!B14</f>
        <v>20180827</v>
      </c>
      <c r="C14" s="35">
        <f>'Fig. 5E&amp;5S4B BRET'!C14</f>
        <v>20180914</v>
      </c>
      <c r="D14" s="35">
        <f>'Fig. 5E&amp;5S4B BRET'!D14</f>
        <v>20180918</v>
      </c>
      <c r="F14" s="43" t="s">
        <v>62</v>
      </c>
      <c r="G14" s="43" t="s">
        <v>63</v>
      </c>
      <c r="H14" s="43" t="s">
        <v>98</v>
      </c>
    </row>
    <row r="15" spans="1:8" s="3" customFormat="1" ht="14.25" thickTop="1" thickBot="1" x14ac:dyDescent="0.25">
      <c r="A15" s="37" t="s">
        <v>97</v>
      </c>
      <c r="B15" s="38">
        <f>'Fig. 5E&amp;5S4B BRET'!B15-'Fig. 5E&amp;5S4B BRET'!B$8</f>
        <v>-0.18771413888888899</v>
      </c>
      <c r="C15" s="38">
        <f>'Fig. 5E&amp;5S4B BRET'!C15-'Fig. 5E&amp;5S4B BRET'!C$8</f>
        <v>-0.19180358333333358</v>
      </c>
      <c r="D15" s="38">
        <f>'Fig. 5E&amp;5S4B BRET'!D15-'Fig. 5E&amp;5S4B BRET'!D$8</f>
        <v>-0.1881666666666667</v>
      </c>
      <c r="F15" s="5">
        <f>AVERAGE(B15:D15)</f>
        <v>-0.18922812962962976</v>
      </c>
      <c r="G15" s="5">
        <f>STDEVA(B15:D15)/SQRT(COUNT(B15:D15))</f>
        <v>1.294335953601487E-3</v>
      </c>
      <c r="H15" s="5">
        <f>COUNT(B15:D15)</f>
        <v>3</v>
      </c>
    </row>
    <row r="16" spans="1:8" s="3" customFormat="1" ht="14.25" thickTop="1" thickBot="1" x14ac:dyDescent="0.25">
      <c r="A16" s="42" t="s">
        <v>99</v>
      </c>
      <c r="B16" s="45">
        <f>('Fig. 5E&amp;5S4B BRET'!B16-'Fig. 5E&amp;5S4B BRET'!B$9)-('Fig. 5E&amp;5S4B BRET'!B15-'Fig. 5E&amp;5S4B BRET'!B$8)</f>
        <v>-8.0019444444444421E-2</v>
      </c>
      <c r="C16" s="45">
        <f>('Fig. 5E&amp;5S4B BRET'!C16-'Fig. 5E&amp;5S4B BRET'!C$9)-('Fig. 5E&amp;5S4B BRET'!C15-'Fig. 5E&amp;5S4B BRET'!C$8)</f>
        <v>-8.0871666666666564E-2</v>
      </c>
      <c r="D16" s="45">
        <f>('Fig. 5E&amp;5S4B BRET'!D16-'Fig. 5E&amp;5S4B BRET'!D$9)-('Fig. 5E&amp;5S4B BRET'!D15-'Fig. 5E&amp;5S4B BRET'!D$8)</f>
        <v>-6.6999999999999948E-2</v>
      </c>
      <c r="F16" s="5">
        <f>AVERAGE(B16:D16)</f>
        <v>-7.5963703703703644E-2</v>
      </c>
      <c r="G16" s="5">
        <f>STDEVA(B16:D16)/SQRT(COUNT(B16:D16))</f>
        <v>4.4885988439176223E-3</v>
      </c>
      <c r="H16" s="5">
        <f>COUNT(B16:D16)</f>
        <v>3</v>
      </c>
    </row>
    <row r="17" spans="1:8" s="3" customFormat="1" ht="14.25" thickTop="1" thickBot="1" x14ac:dyDescent="0.25">
      <c r="A17" s="42" t="s">
        <v>97</v>
      </c>
      <c r="B17" s="45">
        <f>'Fig. 5E&amp;5S4B BRET'!B17-'Fig. 5E&amp;5S4B BRET'!B$10</f>
        <v>-0.19452538888888893</v>
      </c>
      <c r="C17" s="45">
        <f>'Fig. 5E&amp;5S4B BRET'!C17-'Fig. 5E&amp;5S4B BRET'!C$10</f>
        <v>-0.18664277777777771</v>
      </c>
      <c r="D17" s="45">
        <f>'Fig. 5E&amp;5S4B BRET'!D17-'Fig. 5E&amp;5S4B BRET'!D$10</f>
        <v>-0.20779422222222255</v>
      </c>
      <c r="F17" s="5">
        <f>AVERAGE(B17:D17)</f>
        <v>-0.1963207962962964</v>
      </c>
      <c r="G17" s="5">
        <f>STDEVA(B17:D17)/SQRT(COUNT(B17:D17))</f>
        <v>6.1715345563465619E-3</v>
      </c>
      <c r="H17" s="5">
        <f>COUNT(B17:D17)</f>
        <v>3</v>
      </c>
    </row>
    <row r="18" spans="1:8" s="3" customFormat="1" ht="14.25" thickTop="1" thickBot="1" x14ac:dyDescent="0.25">
      <c r="A18" s="42" t="s">
        <v>90</v>
      </c>
      <c r="B18" s="45">
        <f>('Fig. 5E&amp;5S4B BRET'!B18-'Fig. 5E&amp;5S4B BRET'!B$11)-('Fig. 5E&amp;5S4B BRET'!B17-'Fig. 5E&amp;5S4B BRET'!B$10)</f>
        <v>-1.6957444444444469E-2</v>
      </c>
      <c r="C18" s="45">
        <f>('Fig. 5E&amp;5S4B BRET'!C18-'Fig. 5E&amp;5S4B BRET'!C$11)-('Fig. 5E&amp;5S4B BRET'!C17-'Fig. 5E&amp;5S4B BRET'!C$10)</f>
        <v>-5.2566222222222181E-2</v>
      </c>
      <c r="D18" s="45">
        <f>('Fig. 5E&amp;5S4B BRET'!D18-'Fig. 5E&amp;5S4B BRET'!D$11)-('Fig. 5E&amp;5S4B BRET'!D17-'Fig. 5E&amp;5S4B BRET'!D$10)</f>
        <v>-3.3255777777777773E-2</v>
      </c>
      <c r="F18" s="5">
        <f>AVERAGE(B18:D18)</f>
        <v>-3.4259814814814805E-2</v>
      </c>
      <c r="G18" s="5">
        <f>STDEVA(B18:D18)/SQRT(COUNT(B18:D18))</f>
        <v>1.0291620077933879E-2</v>
      </c>
      <c r="H18" s="5">
        <f>COUNT(B18:D18)</f>
        <v>3</v>
      </c>
    </row>
    <row r="19" spans="1:8" ht="13.5" thickTop="1" x14ac:dyDescent="0.2"/>
    <row r="20" spans="1:8" s="3" customFormat="1" ht="13.5" thickBot="1" x14ac:dyDescent="0.25">
      <c r="A20" s="33" t="s">
        <v>77</v>
      </c>
    </row>
    <row r="21" spans="1:8" s="3" customFormat="1" ht="14.25" thickTop="1" thickBot="1" x14ac:dyDescent="0.25">
      <c r="A21" s="34"/>
      <c r="B21" s="35">
        <f>'Fig. 5E&amp;5S4B BRET'!B21</f>
        <v>20180827</v>
      </c>
      <c r="C21" s="35">
        <f>'Fig. 5E&amp;5S4B BRET'!C21</f>
        <v>20180914</v>
      </c>
      <c r="D21" s="35">
        <f>'Fig. 5E&amp;5S4B BRET'!D21</f>
        <v>20180918</v>
      </c>
      <c r="F21" s="43" t="s">
        <v>87</v>
      </c>
      <c r="G21" s="43" t="s">
        <v>63</v>
      </c>
      <c r="H21" s="43" t="s">
        <v>98</v>
      </c>
    </row>
    <row r="22" spans="1:8" s="3" customFormat="1" ht="14.25" thickTop="1" thickBot="1" x14ac:dyDescent="0.25">
      <c r="A22" s="37" t="s">
        <v>97</v>
      </c>
      <c r="B22" s="38">
        <f>'Fig. 5E&amp;5S4B BRET'!B22-'Fig. 5E&amp;5S4B BRET'!B$8</f>
        <v>-6.0117250000000011E-2</v>
      </c>
      <c r="C22" s="38">
        <f>'Fig. 5E&amp;5S4B BRET'!C22-'Fig. 5E&amp;5S4B BRET'!C$8</f>
        <v>-4.7432916666666936E-2</v>
      </c>
      <c r="D22" s="38">
        <f>'Fig. 5E&amp;5S4B BRET'!D22-'Fig. 5E&amp;5S4B BRET'!D$8</f>
        <v>-7.7944444444444594E-2</v>
      </c>
      <c r="F22" s="5">
        <f>AVERAGE(B22:D22)</f>
        <v>-6.1831537037037178E-2</v>
      </c>
      <c r="G22" s="5">
        <f>STDEVA(B22:D22)/SQRT(COUNT(B22:D22))</f>
        <v>8.8495276120167336E-3</v>
      </c>
      <c r="H22" s="5">
        <f>COUNT(B22:D22)</f>
        <v>3</v>
      </c>
    </row>
    <row r="23" spans="1:8" s="3" customFormat="1" ht="14.25" thickTop="1" thickBot="1" x14ac:dyDescent="0.25">
      <c r="A23" s="42" t="s">
        <v>100</v>
      </c>
      <c r="B23" s="45">
        <f>('Fig. 5E&amp;5S4B BRET'!B23-'Fig. 5E&amp;5S4B BRET'!B$9)-('Fig. 5E&amp;5S4B BRET'!B22-'Fig. 5E&amp;5S4B BRET'!B$8)</f>
        <v>-9.3728999999999951E-2</v>
      </c>
      <c r="C23" s="45">
        <f>('Fig. 5E&amp;5S4B BRET'!C23-'Fig. 5E&amp;5S4B BRET'!C$9)-('Fig. 5E&amp;5S4B BRET'!C22-'Fig. 5E&amp;5S4B BRET'!C$8)</f>
        <v>-0.12146400000000002</v>
      </c>
      <c r="D23" s="45">
        <f>('Fig. 5E&amp;5S4B BRET'!D23-'Fig. 5E&amp;5S4B BRET'!D$9)-('Fig. 5E&amp;5S4B BRET'!D22-'Fig. 5E&amp;5S4B BRET'!D$8)</f>
        <v>-8.0888888888888788E-2</v>
      </c>
      <c r="F23" s="5">
        <f>AVERAGE(B23:D23)</f>
        <v>-9.8693962962962914E-2</v>
      </c>
      <c r="G23" s="5">
        <f>STDEVA(B23:D23)/SQRT(COUNT(B23:D23))</f>
        <v>1.1973206940741374E-2</v>
      </c>
      <c r="H23" s="5">
        <f>COUNT(B23:D23)</f>
        <v>3</v>
      </c>
    </row>
    <row r="24" spans="1:8" s="3" customFormat="1" ht="14.25" thickTop="1" thickBot="1" x14ac:dyDescent="0.25">
      <c r="A24" s="42" t="s">
        <v>97</v>
      </c>
      <c r="B24" s="45">
        <f>'Fig. 5E&amp;5S4B BRET'!B24-'Fig. 5E&amp;5S4B BRET'!B$10</f>
        <v>-6.6703833333333407E-2</v>
      </c>
      <c r="C24" s="45">
        <f>'Fig. 5E&amp;5S4B BRET'!C24-'Fig. 5E&amp;5S4B BRET'!C$10</f>
        <v>-4.9849555555555369E-2</v>
      </c>
      <c r="D24" s="45">
        <f>'Fig. 5E&amp;5S4B BRET'!D24-'Fig. 5E&amp;5S4B BRET'!D$10</f>
        <v>-8.9029444444444827E-2</v>
      </c>
      <c r="F24" s="5">
        <f>AVERAGE(B24:D24)</f>
        <v>-6.8527611111111206E-2</v>
      </c>
      <c r="G24" s="5">
        <f>STDEVA(B24:D24)/SQRT(COUNT(B24:D24))</f>
        <v>1.1346960641121291E-2</v>
      </c>
      <c r="H24" s="5">
        <f>COUNT(B24:D24)</f>
        <v>3</v>
      </c>
    </row>
    <row r="25" spans="1:8" s="3" customFormat="1" ht="14.25" thickTop="1" thickBot="1" x14ac:dyDescent="0.25">
      <c r="A25" s="42" t="s">
        <v>90</v>
      </c>
      <c r="B25" s="45">
        <f>('Fig. 5E&amp;5S4B BRET'!B25-'Fig. 5E&amp;5S4B BRET'!B$11)-('Fig. 5E&amp;5S4B BRET'!B24-'Fig. 5E&amp;5S4B BRET'!B$10)</f>
        <v>-4.598000000000102E-3</v>
      </c>
      <c r="C25" s="45">
        <f>('Fig. 5E&amp;5S4B BRET'!C25-'Fig. 5E&amp;5S4B BRET'!C$11)-('Fig. 5E&amp;5S4B BRET'!C24-'Fig. 5E&amp;5S4B BRET'!C$10)</f>
        <v>-7.359444444444696E-3</v>
      </c>
      <c r="D25" s="45">
        <f>('Fig. 5E&amp;5S4B BRET'!D25-'Fig. 5E&amp;5S4B BRET'!D$11)-('Fig. 5E&amp;5S4B BRET'!D24-'Fig. 5E&amp;5S4B BRET'!D$10)</f>
        <v>-1.5596222222222123E-2</v>
      </c>
      <c r="F25" s="5">
        <f>AVERAGE(B25:D25)</f>
        <v>-9.1845555555556402E-3</v>
      </c>
      <c r="G25" s="5">
        <f>STDEVA(B25:D25)/SQRT(COUNT(B25:D25))</f>
        <v>3.3034575794799225E-3</v>
      </c>
      <c r="H25" s="5">
        <f>COUNT(B25:D25)</f>
        <v>3</v>
      </c>
    </row>
    <row r="26" spans="1:8" ht="13.5" thickTop="1" x14ac:dyDescent="0.2"/>
    <row r="27" spans="1:8" s="3" customFormat="1" ht="13.5" thickBot="1" x14ac:dyDescent="0.25">
      <c r="A27" s="33" t="s">
        <v>101</v>
      </c>
    </row>
    <row r="28" spans="1:8" s="3" customFormat="1" ht="14.25" thickTop="1" thickBot="1" x14ac:dyDescent="0.25">
      <c r="A28" s="34"/>
      <c r="B28" s="35">
        <f>'Fig. 5E&amp;5S4B BRET'!B28</f>
        <v>20180827</v>
      </c>
      <c r="C28" s="35">
        <f>'Fig. 5E&amp;5S4B BRET'!C28</f>
        <v>20180914</v>
      </c>
      <c r="D28" s="35">
        <f>'Fig. 5E&amp;5S4B BRET'!D28</f>
        <v>20180918</v>
      </c>
      <c r="F28" s="43" t="s">
        <v>87</v>
      </c>
      <c r="G28" s="43" t="s">
        <v>63</v>
      </c>
      <c r="H28" s="43" t="s">
        <v>98</v>
      </c>
    </row>
    <row r="29" spans="1:8" s="3" customFormat="1" ht="14.25" thickTop="1" thickBot="1" x14ac:dyDescent="0.25">
      <c r="A29" s="37" t="s">
        <v>97</v>
      </c>
      <c r="B29" s="38">
        <f>'Fig. 5E&amp;5S4B BRET'!B29-'Fig. 5E&amp;5S4B BRET'!B$8</f>
        <v>-0.12700947222222236</v>
      </c>
      <c r="C29" s="38">
        <f>'Fig. 5E&amp;5S4B BRET'!C29-'Fig. 5E&amp;5S4B BRET'!C$8</f>
        <v>-0.10609936111111118</v>
      </c>
      <c r="D29" s="38">
        <f>'Fig. 5E&amp;5S4B BRET'!D29-'Fig. 5E&amp;5S4B BRET'!D$8</f>
        <v>-0.10549999999999993</v>
      </c>
      <c r="F29" s="5">
        <f>AVERAGE(B29:D29)</f>
        <v>-0.11286961111111116</v>
      </c>
      <c r="G29" s="5">
        <f>STDEVA(B29:D29)/SQRT(COUNT(B29:D29))</f>
        <v>7.0720473842802289E-3</v>
      </c>
      <c r="H29" s="5">
        <f>COUNT(B29:D29)</f>
        <v>3</v>
      </c>
    </row>
    <row r="30" spans="1:8" s="3" customFormat="1" ht="14.25" thickTop="1" thickBot="1" x14ac:dyDescent="0.25">
      <c r="A30" s="42" t="s">
        <v>33</v>
      </c>
      <c r="B30" s="45">
        <f>('Fig. 5E&amp;5S4B BRET'!B30-'Fig. 5E&amp;5S4B BRET'!B$9)-('Fig. 5E&amp;5S4B BRET'!B29-'Fig. 5E&amp;5S4B BRET'!B$8)</f>
        <v>-0.10019444444444436</v>
      </c>
      <c r="C30" s="45">
        <f>('Fig. 5E&amp;5S4B BRET'!C30-'Fig. 5E&amp;5S4B BRET'!C$9)-('Fig. 5E&amp;5S4B BRET'!C29-'Fig. 5E&amp;5S4B BRET'!C$8)</f>
        <v>-0.12510322222222225</v>
      </c>
      <c r="D30" s="45">
        <f>('Fig. 5E&amp;5S4B BRET'!D30-'Fig. 5E&amp;5S4B BRET'!D$9)-('Fig. 5E&amp;5S4B BRET'!D29-'Fig. 5E&amp;5S4B BRET'!D$8)</f>
        <v>-8.5000000000000187E-2</v>
      </c>
      <c r="F30" s="5">
        <f>AVERAGE(B30:D30)</f>
        <v>-0.1034325555555556</v>
      </c>
      <c r="G30" s="5">
        <f>STDEVA(B30:D30)/SQRT(COUNT(B30:D30))</f>
        <v>1.1689470059661344E-2</v>
      </c>
      <c r="H30" s="5">
        <f>COUNT(B30:D30)</f>
        <v>3</v>
      </c>
    </row>
    <row r="31" spans="1:8" s="3" customFormat="1" ht="14.25" thickTop="1" thickBot="1" x14ac:dyDescent="0.25">
      <c r="A31" s="42" t="s">
        <v>97</v>
      </c>
      <c r="B31" s="45">
        <f>'Fig. 5E&amp;5S4B BRET'!B31-'Fig. 5E&amp;5S4B BRET'!B$10</f>
        <v>-0.13391050000000027</v>
      </c>
      <c r="C31" s="45">
        <f>'Fig. 5E&amp;5S4B BRET'!C31-'Fig. 5E&amp;5S4B BRET'!C$10</f>
        <v>-0.11085311111111107</v>
      </c>
      <c r="D31" s="45">
        <f>'Fig. 5E&amp;5S4B BRET'!D31-'Fig. 5E&amp;5S4B BRET'!D$10</f>
        <v>-0.11783077777777806</v>
      </c>
      <c r="F31" s="5">
        <f>AVERAGE(B31:D31)</f>
        <v>-0.12086479629629647</v>
      </c>
      <c r="G31" s="5">
        <f>STDEVA(B31:D31)/SQRT(COUNT(B31:D31))</f>
        <v>6.8267793009442407E-3</v>
      </c>
      <c r="H31" s="5">
        <f>COUNT(B31:D31)</f>
        <v>3</v>
      </c>
    </row>
    <row r="32" spans="1:8" s="3" customFormat="1" ht="14.25" thickTop="1" thickBot="1" x14ac:dyDescent="0.25">
      <c r="A32" s="42" t="s">
        <v>90</v>
      </c>
      <c r="B32" s="45">
        <f>('Fig. 5E&amp;5S4B BRET'!B32-'Fig. 5E&amp;5S4B BRET'!B$11)-('Fig. 5E&amp;5S4B BRET'!B31-'Fig. 5E&amp;5S4B BRET'!B$10)</f>
        <v>-9.7536666666664384E-3</v>
      </c>
      <c r="C32" s="45">
        <f>('Fig. 5E&amp;5S4B BRET'!C32-'Fig. 5E&amp;5S4B BRET'!C$11)-('Fig. 5E&amp;5S4B BRET'!C31-'Fig. 5E&amp;5S4B BRET'!C$10)</f>
        <v>-5.2022555555555572E-2</v>
      </c>
      <c r="D32" s="45">
        <f>('Fig. 5E&amp;5S4B BRET'!D32-'Fig. 5E&amp;5S4B BRET'!D$11)-('Fig. 5E&amp;5S4B BRET'!D31-'Fig. 5E&amp;5S4B BRET'!D$10)</f>
        <v>-3.6649888888888871E-2</v>
      </c>
      <c r="F32" s="5">
        <f>AVERAGE(B32:D32)</f>
        <v>-3.2808703703703625E-2</v>
      </c>
      <c r="G32" s="5">
        <f>STDEVA(B32:D32)/SQRT(COUNT(B32:D32))</f>
        <v>1.2352203173192472E-2</v>
      </c>
      <c r="H32" s="5">
        <f>COUNT(B32:D32)</f>
        <v>3</v>
      </c>
    </row>
    <row r="33" spans="1:8" ht="13.5" thickTop="1" x14ac:dyDescent="0.2"/>
    <row r="34" spans="1:8" s="3" customFormat="1" ht="13.5" thickBot="1" x14ac:dyDescent="0.25">
      <c r="A34" s="33" t="s">
        <v>28</v>
      </c>
    </row>
    <row r="35" spans="1:8" s="3" customFormat="1" ht="14.25" thickTop="1" thickBot="1" x14ac:dyDescent="0.25">
      <c r="A35" s="34"/>
      <c r="B35" s="35">
        <f>'Fig. 5E&amp;5S4B BRET'!B35</f>
        <v>20180827</v>
      </c>
      <c r="C35" s="35">
        <f>'Fig. 5E&amp;5S4B BRET'!C35</f>
        <v>20180914</v>
      </c>
      <c r="D35" s="35">
        <f>'Fig. 5E&amp;5S4B BRET'!D35</f>
        <v>20180918</v>
      </c>
      <c r="F35" s="43" t="s">
        <v>62</v>
      </c>
      <c r="G35" s="43" t="s">
        <v>63</v>
      </c>
      <c r="H35" s="43" t="s">
        <v>65</v>
      </c>
    </row>
    <row r="36" spans="1:8" s="3" customFormat="1" ht="14.25" thickTop="1" thickBot="1" x14ac:dyDescent="0.25">
      <c r="A36" s="37" t="s">
        <v>97</v>
      </c>
      <c r="B36" s="38">
        <f>'Fig. 5E&amp;5S4B BRET'!B36-'Fig. 5E&amp;5S4B BRET'!B$8</f>
        <v>-0.10500591666666659</v>
      </c>
      <c r="C36" s="38">
        <f>'Fig. 5E&amp;5S4B BRET'!C36-'Fig. 5E&amp;5S4B BRET'!C$8</f>
        <v>-0.10310658333333333</v>
      </c>
      <c r="D36" s="38">
        <f>'Fig. 5E&amp;5S4B BRET'!D36-'Fig. 5E&amp;5S4B BRET'!D$8</f>
        <v>-0.10316666666666685</v>
      </c>
      <c r="F36" s="5">
        <f>AVERAGE(B36:D36)</f>
        <v>-0.10375972222222225</v>
      </c>
      <c r="G36" s="5">
        <f>STDEVA(B36:D36)/SQRT(COUNT(B36:D36))</f>
        <v>6.2333857754274841E-4</v>
      </c>
      <c r="H36" s="5">
        <f>COUNT(B36:D36)</f>
        <v>3</v>
      </c>
    </row>
    <row r="37" spans="1:8" s="3" customFormat="1" ht="14.25" thickTop="1" thickBot="1" x14ac:dyDescent="0.25">
      <c r="A37" s="42" t="s">
        <v>33</v>
      </c>
      <c r="B37" s="45">
        <f>('Fig. 5E&amp;5S4B BRET'!B37-'Fig. 5E&amp;5S4B BRET'!B$9)-('Fig. 5E&amp;5S4B BRET'!B36-'Fig. 5E&amp;5S4B BRET'!B$8)</f>
        <v>-0.1023696666666668</v>
      </c>
      <c r="C37" s="45">
        <f>('Fig. 5E&amp;5S4B BRET'!C37-'Fig. 5E&amp;5S4B BRET'!C$9)-('Fig. 5E&amp;5S4B BRET'!C36-'Fig. 5E&amp;5S4B BRET'!C$8)</f>
        <v>-0.12796800000000019</v>
      </c>
      <c r="D37" s="45">
        <f>('Fig. 5E&amp;5S4B BRET'!D37-'Fig. 5E&amp;5S4B BRET'!D$9)-('Fig. 5E&amp;5S4B BRET'!D36-'Fig. 5E&amp;5S4B BRET'!D$8)</f>
        <v>-8.433333333333326E-2</v>
      </c>
      <c r="F37" s="5">
        <f>AVERAGE(B37:D37)</f>
        <v>-0.10489033333333342</v>
      </c>
      <c r="G37" s="5">
        <f>STDEVA(B37:D37)/SQRT(COUNT(B37:D37))</f>
        <v>1.2659138387098274E-2</v>
      </c>
      <c r="H37" s="5">
        <f>COUNT(B37:D37)</f>
        <v>3</v>
      </c>
    </row>
    <row r="38" spans="1:8" s="3" customFormat="1" ht="14.25" thickTop="1" thickBot="1" x14ac:dyDescent="0.25">
      <c r="A38" s="42" t="s">
        <v>97</v>
      </c>
      <c r="B38" s="45">
        <f>'Fig. 5E&amp;5S4B BRET'!B38-'Fig. 5E&amp;5S4B BRET'!B$10</f>
        <v>-0.1086167222222223</v>
      </c>
      <c r="C38" s="45">
        <f>'Fig. 5E&amp;5S4B BRET'!C38-'Fig. 5E&amp;5S4B BRET'!C$10</f>
        <v>-0.10178022222222194</v>
      </c>
      <c r="D38" s="45">
        <f>'Fig. 5E&amp;5S4B BRET'!D38-'Fig. 5E&amp;5S4B BRET'!D$10</f>
        <v>-0.11481888888888925</v>
      </c>
      <c r="F38" s="5">
        <f>AVERAGE(B38:D38)</f>
        <v>-0.10840527777777782</v>
      </c>
      <c r="G38" s="5">
        <f>STDEVA(B38:D38)/SQRT(COUNT(B38:D38))</f>
        <v>3.7654233350284411E-3</v>
      </c>
      <c r="H38" s="5">
        <f>COUNT(B38:D38)</f>
        <v>3</v>
      </c>
    </row>
    <row r="39" spans="1:8" s="3" customFormat="1" ht="14.25" thickTop="1" thickBot="1" x14ac:dyDescent="0.25">
      <c r="A39" s="42" t="s">
        <v>90</v>
      </c>
      <c r="B39" s="45">
        <f>('Fig. 5E&amp;5S4B BRET'!B39-'Fig. 5E&amp;5S4B BRET'!B$11)-('Fig. 5E&amp;5S4B BRET'!B38-'Fig. 5E&amp;5S4B BRET'!B$10)</f>
        <v>-5.9474444444445052E-3</v>
      </c>
      <c r="C39" s="45">
        <f>('Fig. 5E&amp;5S4B BRET'!C39-'Fig. 5E&amp;5S4B BRET'!C$11)-('Fig. 5E&amp;5S4B BRET'!C38-'Fig. 5E&amp;5S4B BRET'!C$10)</f>
        <v>-3.1095444444444453E-2</v>
      </c>
      <c r="D39" s="45">
        <f>('Fig. 5E&amp;5S4B BRET'!D39-'Fig. 5E&amp;5S4B BRET'!D$11)-('Fig. 5E&amp;5S4B BRET'!D38-'Fig. 5E&amp;5S4B BRET'!D$10)</f>
        <v>-1.866611111111105E-2</v>
      </c>
      <c r="F39" s="5">
        <f>AVERAGE(B39:D39)</f>
        <v>-1.8569666666666668E-2</v>
      </c>
      <c r="G39" s="5">
        <f>STDEVA(B39:D39)/SQRT(COUNT(B39:D39))</f>
        <v>7.2597624421222758E-3</v>
      </c>
      <c r="H39" s="5">
        <f>COUNT(B39:D39)</f>
        <v>3</v>
      </c>
    </row>
    <row r="40" spans="1:8" ht="13.5" thickTop="1" x14ac:dyDescent="0.2"/>
    <row r="41" spans="1:8" s="3" customFormat="1" ht="13.5" thickBot="1" x14ac:dyDescent="0.25">
      <c r="A41" s="33" t="s">
        <v>29</v>
      </c>
    </row>
    <row r="42" spans="1:8" s="3" customFormat="1" ht="14.25" thickTop="1" thickBot="1" x14ac:dyDescent="0.25">
      <c r="A42" s="34"/>
      <c r="B42" s="35">
        <f>'Fig. 5E&amp;5S4B BRET'!B42</f>
        <v>20180827</v>
      </c>
      <c r="C42" s="35">
        <f>'Fig. 5E&amp;5S4B BRET'!C42</f>
        <v>20180914</v>
      </c>
      <c r="D42" s="35">
        <f>'Fig. 5E&amp;5S4B BRET'!D42</f>
        <v>20180918</v>
      </c>
      <c r="F42" s="43" t="s">
        <v>62</v>
      </c>
      <c r="G42" s="43" t="s">
        <v>63</v>
      </c>
      <c r="H42" s="43" t="s">
        <v>65</v>
      </c>
    </row>
    <row r="43" spans="1:8" s="3" customFormat="1" ht="14.25" thickTop="1" thickBot="1" x14ac:dyDescent="0.25">
      <c r="A43" s="37" t="s">
        <v>97</v>
      </c>
      <c r="B43" s="38">
        <f>'Fig. 5E&amp;5S4B BRET'!B43-'Fig. 5E&amp;5S4B BRET'!B$8</f>
        <v>-4.7675583333333327E-2</v>
      </c>
      <c r="C43" s="38">
        <f>'Fig. 5E&amp;5S4B BRET'!C43-'Fig. 5E&amp;5S4B BRET'!C$8</f>
        <v>-3.6138916666666576E-2</v>
      </c>
      <c r="D43" s="38">
        <f>'Fig. 5E&amp;5S4B BRET'!D43-'Fig. 5E&amp;5S4B BRET'!D$8</f>
        <v>-6.7166666666666819E-2</v>
      </c>
      <c r="F43" s="5">
        <f>AVERAGE(B43:D43)</f>
        <v>-5.0327055555555576E-2</v>
      </c>
      <c r="G43" s="5">
        <f>STDEVA(B43:D43)/SQRT(COUNT(B43:D43))</f>
        <v>9.0545209007165863E-3</v>
      </c>
      <c r="H43" s="5">
        <f>COUNT(B43:D43)</f>
        <v>3</v>
      </c>
    </row>
    <row r="44" spans="1:8" s="3" customFormat="1" ht="14.25" thickTop="1" thickBot="1" x14ac:dyDescent="0.25">
      <c r="A44" s="42" t="s">
        <v>33</v>
      </c>
      <c r="B44" s="45">
        <f>('Fig. 5E&amp;5S4B BRET'!B44-'Fig. 5E&amp;5S4B BRET'!B$9)-('Fig. 5E&amp;5S4B BRET'!B43-'Fig. 5E&amp;5S4B BRET'!B$8)</f>
        <v>-8.7316666666666709E-2</v>
      </c>
      <c r="C44" s="45">
        <f>('Fig. 5E&amp;5S4B BRET'!C44-'Fig. 5E&amp;5S4B BRET'!C$9)-('Fig. 5E&amp;5S4B BRET'!C43-'Fig. 5E&amp;5S4B BRET'!C$8)</f>
        <v>-0.11858466666666678</v>
      </c>
      <c r="D44" s="45">
        <f>('Fig. 5E&amp;5S4B BRET'!D44-'Fig. 5E&amp;5S4B BRET'!D$9)-('Fig. 5E&amp;5S4B BRET'!D43-'Fig. 5E&amp;5S4B BRET'!D$8)</f>
        <v>-7.7333333333333254E-2</v>
      </c>
      <c r="F44" s="5">
        <f>AVERAGE(B44:D44)</f>
        <v>-9.4411555555555582E-2</v>
      </c>
      <c r="G44" s="5">
        <f>STDEVA(B44:D44)/SQRT(COUNT(B44:D44))</f>
        <v>1.2425393510920917E-2</v>
      </c>
      <c r="H44" s="5">
        <f>COUNT(B44:D44)</f>
        <v>3</v>
      </c>
    </row>
    <row r="45" spans="1:8" s="3" customFormat="1" ht="14.25" thickTop="1" thickBot="1" x14ac:dyDescent="0.25">
      <c r="A45" s="42" t="s">
        <v>97</v>
      </c>
      <c r="B45" s="45">
        <f>'Fig. 5E&amp;5S4B BRET'!B45-'Fig. 5E&amp;5S4B BRET'!B$10</f>
        <v>-5.1562833333333558E-2</v>
      </c>
      <c r="C45" s="45">
        <f>'Fig. 5E&amp;5S4B BRET'!C45-'Fig. 5E&amp;5S4B BRET'!C$10</f>
        <v>-3.435022222222206E-2</v>
      </c>
      <c r="D45" s="45">
        <f>'Fig. 5E&amp;5S4B BRET'!D45-'Fig. 5E&amp;5S4B BRET'!D$10</f>
        <v>-7.9735666666666871E-2</v>
      </c>
      <c r="F45" s="5">
        <f>AVERAGE(B45:D45)</f>
        <v>-5.521624074074083E-2</v>
      </c>
      <c r="G45" s="5">
        <f>STDEVA(B45:D45)/SQRT(COUNT(B45:D45))</f>
        <v>1.3228380867391653E-2</v>
      </c>
      <c r="H45" s="5">
        <f>COUNT(B45:D45)</f>
        <v>3</v>
      </c>
    </row>
    <row r="46" spans="1:8" s="3" customFormat="1" ht="14.25" thickTop="1" thickBot="1" x14ac:dyDescent="0.25">
      <c r="A46" s="42" t="s">
        <v>90</v>
      </c>
      <c r="B46" s="45">
        <f>('Fig. 5E&amp;5S4B BRET'!B46-'Fig. 5E&amp;5S4B BRET'!B$11)-('Fig. 5E&amp;5S4B BRET'!B45-'Fig. 5E&amp;5S4B BRET'!B$10)</f>
        <v>-3.213333333331736E-4</v>
      </c>
      <c r="C46" s="45">
        <f>('Fig. 5E&amp;5S4B BRET'!C46-'Fig. 5E&amp;5S4B BRET'!C$11)-('Fig. 5E&amp;5S4B BRET'!C45-'Fig. 5E&amp;5S4B BRET'!C$10)</f>
        <v>-6.192111111111398E-3</v>
      </c>
      <c r="D46" s="45">
        <f>('Fig. 5E&amp;5S4B BRET'!D46-'Fig. 5E&amp;5S4B BRET'!D$11)-('Fig. 5E&amp;5S4B BRET'!D45-'Fig. 5E&amp;5S4B BRET'!D$10)</f>
        <v>-8.5396666666666121E-3</v>
      </c>
      <c r="F46" s="5">
        <f>AVERAGE(B46:D46)</f>
        <v>-5.0177037037037282E-3</v>
      </c>
      <c r="G46" s="5">
        <f>STDEVA(B46:D46)/SQRT(COUNT(B46:D46))</f>
        <v>2.4440182257486941E-3</v>
      </c>
      <c r="H46" s="5">
        <f>COUNT(B46:D46)</f>
        <v>3</v>
      </c>
    </row>
    <row r="47" spans="1:8" ht="13.5" thickTop="1" x14ac:dyDescent="0.2"/>
    <row r="48" spans="1:8" s="3" customFormat="1" ht="13.5" thickBot="1" x14ac:dyDescent="0.25">
      <c r="A48" s="33" t="s">
        <v>96</v>
      </c>
    </row>
    <row r="49" spans="1:8" s="3" customFormat="1" ht="14.25" thickTop="1" thickBot="1" x14ac:dyDescent="0.25">
      <c r="A49" s="34"/>
      <c r="B49" s="35">
        <f>'Fig. 5E&amp;5S4B BRET'!B49</f>
        <v>20180827</v>
      </c>
      <c r="C49" s="35">
        <f>'Fig. 5E&amp;5S4B BRET'!C49</f>
        <v>20180914</v>
      </c>
      <c r="D49" s="35">
        <f>'Fig. 5E&amp;5S4B BRET'!D49</f>
        <v>20180918</v>
      </c>
      <c r="F49" s="43" t="s">
        <v>62</v>
      </c>
      <c r="G49" s="43" t="s">
        <v>63</v>
      </c>
      <c r="H49" s="43" t="s">
        <v>98</v>
      </c>
    </row>
    <row r="50" spans="1:8" s="3" customFormat="1" ht="14.25" thickTop="1" thickBot="1" x14ac:dyDescent="0.25">
      <c r="A50" s="37" t="s">
        <v>97</v>
      </c>
      <c r="B50" s="38">
        <f>'Fig. 5E&amp;5S4B BRET'!B50-'Fig. 5E&amp;5S4B BRET'!B$8</f>
        <v>-6.2293138888888988E-2</v>
      </c>
      <c r="C50" s="38">
        <f>'Fig. 5E&amp;5S4B BRET'!C50-'Fig. 5E&amp;5S4B BRET'!C$8</f>
        <v>-3.9107361111111016E-2</v>
      </c>
      <c r="D50" s="38">
        <f>'Fig. 5E&amp;5S4B BRET'!D50-'Fig. 5E&amp;5S4B BRET'!D$8</f>
        <v>-4.1277777777777747E-2</v>
      </c>
      <c r="F50" s="5">
        <f>AVERAGE(B50:D50)</f>
        <v>-4.7559425925925915E-2</v>
      </c>
      <c r="G50" s="5">
        <f>STDEVA(B50:D50)/SQRT(COUNT(B50:D50))</f>
        <v>7.3934520665918909E-3</v>
      </c>
      <c r="H50" s="5">
        <f>COUNT(B50:D50)</f>
        <v>3</v>
      </c>
    </row>
    <row r="51" spans="1:8" s="3" customFormat="1" ht="14.25" thickTop="1" thickBot="1" x14ac:dyDescent="0.25">
      <c r="A51" s="42" t="s">
        <v>100</v>
      </c>
      <c r="B51" s="45">
        <f>('Fig. 5E&amp;5S4B BRET'!B51-'Fig. 5E&amp;5S4B BRET'!B$9)-('Fig. 5E&amp;5S4B BRET'!B50-'Fig. 5E&amp;5S4B BRET'!B$8)</f>
        <v>-0.10884911111111106</v>
      </c>
      <c r="C51" s="45">
        <f>('Fig. 5E&amp;5S4B BRET'!C51-'Fig. 5E&amp;5S4B BRET'!C$9)-('Fig. 5E&amp;5S4B BRET'!C50-'Fig. 5E&amp;5S4B BRET'!C$8)</f>
        <v>-0.13352422222222238</v>
      </c>
      <c r="D51" s="45">
        <f>('Fig. 5E&amp;5S4B BRET'!D51-'Fig. 5E&amp;5S4B BRET'!D$9)-('Fig. 5E&amp;5S4B BRET'!D50-'Fig. 5E&amp;5S4B BRET'!D$8)</f>
        <v>-9.2555555555555502E-2</v>
      </c>
      <c r="F51" s="5">
        <f>AVERAGE(B51:D51)</f>
        <v>-0.11164296296296299</v>
      </c>
      <c r="G51" s="5">
        <f>STDEVA(B51:D51)/SQRT(COUNT(B51:D51))</f>
        <v>1.1908849905828967E-2</v>
      </c>
      <c r="H51" s="5">
        <f>COUNT(B51:D51)</f>
        <v>3</v>
      </c>
    </row>
    <row r="52" spans="1:8" s="3" customFormat="1" ht="14.25" thickTop="1" thickBot="1" x14ac:dyDescent="0.25">
      <c r="A52" s="42" t="s">
        <v>97</v>
      </c>
      <c r="B52" s="45">
        <f>'Fig. 5E&amp;5S4B BRET'!B52-'Fig. 5E&amp;5S4B BRET'!B$10</f>
        <v>-6.9124166666666653E-2</v>
      </c>
      <c r="C52" s="45">
        <f>'Fig. 5E&amp;5S4B BRET'!C52-'Fig. 5E&amp;5S4B BRET'!C$10</f>
        <v>-3.7620666666666525E-2</v>
      </c>
      <c r="D52" s="45">
        <f>'Fig. 5E&amp;5S4B BRET'!D52-'Fig. 5E&amp;5S4B BRET'!D$10</f>
        <v>-5.2170000000000272E-2</v>
      </c>
      <c r="F52" s="5">
        <f>AVERAGE(B52:D52)</f>
        <v>-5.297161111111115E-2</v>
      </c>
      <c r="G52" s="5">
        <f>STDEVA(B52:D52)/SQRT(COUNT(B52:D52))</f>
        <v>9.1031050259896551E-3</v>
      </c>
      <c r="H52" s="5">
        <f>COUNT(B52:D52)</f>
        <v>3</v>
      </c>
    </row>
    <row r="53" spans="1:8" s="3" customFormat="1" ht="14.25" thickTop="1" thickBot="1" x14ac:dyDescent="0.25">
      <c r="A53" s="42" t="s">
        <v>90</v>
      </c>
      <c r="B53" s="45">
        <f>('Fig. 5E&amp;5S4B BRET'!B53-'Fig. 5E&amp;5S4B BRET'!B$11)-('Fig. 5E&amp;5S4B BRET'!B52-'Fig. 5E&amp;5S4B BRET'!B$10)</f>
        <v>-3.4656666666668112E-3</v>
      </c>
      <c r="C53" s="45">
        <f>('Fig. 5E&amp;5S4B BRET'!C53-'Fig. 5E&amp;5S4B BRET'!C$11)-('Fig. 5E&amp;5S4B BRET'!C52-'Fig. 5E&amp;5S4B BRET'!C$10)</f>
        <v>-9.9999999680910889E-7</v>
      </c>
      <c r="D53" s="45">
        <f>('Fig. 5E&amp;5S4B BRET'!D53-'Fig. 5E&amp;5S4B BRET'!D$11)-('Fig. 5E&amp;5S4B BRET'!D52-'Fig. 5E&amp;5S4B BRET'!D$10)</f>
        <v>-4.737999999999909E-3</v>
      </c>
      <c r="F53" s="5">
        <f>AVERAGE(B53:D53)</f>
        <v>-2.7348888888878431E-3</v>
      </c>
      <c r="G53" s="5">
        <f>STDEVA(B53:D53)/SQRT(COUNT(B53:D53))</f>
        <v>1.4154291893720221E-3</v>
      </c>
      <c r="H53" s="5">
        <f>COUNT(B53:D53)</f>
        <v>3</v>
      </c>
    </row>
    <row r="54" spans="1:8" ht="13.5" thickTop="1" x14ac:dyDescent="0.2"/>
  </sheetData>
  <phoneticPr fontId="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="70" zoomScaleNormal="70" workbookViewId="0">
      <pane xSplit="1" topLeftCell="B1" activePane="topRight" state="frozen"/>
      <selection activeCell="J27" sqref="J27"/>
      <selection pane="topRight" activeCell="D17" sqref="D17"/>
    </sheetView>
  </sheetViews>
  <sheetFormatPr defaultColWidth="9.125" defaultRowHeight="12.75" x14ac:dyDescent="0.2"/>
  <cols>
    <col min="1" max="1" width="13.5" style="21" bestFit="1" customWidth="1"/>
    <col min="2" max="4" width="8.75" style="21" customWidth="1"/>
    <col min="5" max="5" width="9.125" style="21"/>
    <col min="6" max="7" width="7" style="21" bestFit="1" customWidth="1"/>
    <col min="8" max="8" width="2.75" style="21" bestFit="1" customWidth="1"/>
    <col min="9" max="16384" width="9.125" style="21"/>
  </cols>
  <sheetData>
    <row r="1" spans="1:8" s="3" customFormat="1" ht="13.5" thickBot="1" x14ac:dyDescent="0.25">
      <c r="A1" s="33" t="s">
        <v>83</v>
      </c>
    </row>
    <row r="2" spans="1:8" s="3" customFormat="1" ht="14.25" thickTop="1" thickBot="1" x14ac:dyDescent="0.25">
      <c r="A2" s="34"/>
      <c r="B2" s="35"/>
      <c r="C2" s="35"/>
      <c r="D2" s="35"/>
      <c r="F2" s="43" t="s">
        <v>87</v>
      </c>
      <c r="G2" s="43" t="s">
        <v>63</v>
      </c>
      <c r="H2" s="43" t="s">
        <v>65</v>
      </c>
    </row>
    <row r="3" spans="1:8" s="3" customFormat="1" ht="14.25" thickTop="1" thickBot="1" x14ac:dyDescent="0.25">
      <c r="A3" s="44" t="s">
        <v>84</v>
      </c>
      <c r="B3" s="38"/>
      <c r="C3" s="38"/>
      <c r="D3" s="38"/>
      <c r="F3" s="5" t="e">
        <f>AVERAGE(B3:D3)</f>
        <v>#DIV/0!</v>
      </c>
      <c r="G3" s="5" t="e">
        <f>STDEVA(B3:D3)/SQRT(COUNT(B3:D3))</f>
        <v>#DIV/0!</v>
      </c>
      <c r="H3" s="5">
        <f>COUNT(B3:D3)</f>
        <v>0</v>
      </c>
    </row>
    <row r="4" spans="1:8" s="3" customFormat="1" ht="14.25" thickTop="1" thickBot="1" x14ac:dyDescent="0.25">
      <c r="A4" s="44" t="s">
        <v>85</v>
      </c>
      <c r="B4" s="45"/>
      <c r="C4" s="45"/>
      <c r="D4" s="45"/>
      <c r="F4" s="5" t="e">
        <f>AVERAGE(B4:D4)</f>
        <v>#DIV/0!</v>
      </c>
      <c r="G4" s="5" t="e">
        <f>STDEVA(B4:D4)/SQRT(COUNT(B4:D4))</f>
        <v>#DIV/0!</v>
      </c>
      <c r="H4" s="5">
        <f>COUNT(B4:D4)</f>
        <v>0</v>
      </c>
    </row>
    <row r="5" spans="1:8" ht="13.5" thickTop="1" x14ac:dyDescent="0.2"/>
    <row r="6" spans="1:8" s="3" customFormat="1" ht="13.5" thickBot="1" x14ac:dyDescent="0.25">
      <c r="A6" s="33" t="s">
        <v>86</v>
      </c>
    </row>
    <row r="7" spans="1:8" s="3" customFormat="1" ht="14.25" thickTop="1" thickBot="1" x14ac:dyDescent="0.25">
      <c r="A7" s="34"/>
      <c r="B7" s="35">
        <f>'Fig. 5E ΔBRET'!B7</f>
        <v>20180827</v>
      </c>
      <c r="C7" s="35">
        <f>'Fig. 5E ΔBRET'!C7</f>
        <v>20180914</v>
      </c>
      <c r="D7" s="35">
        <f>'Fig. 5E ΔBRET'!D7</f>
        <v>20180918</v>
      </c>
      <c r="F7" s="43" t="s">
        <v>102</v>
      </c>
      <c r="G7" s="43" t="s">
        <v>63</v>
      </c>
      <c r="H7" s="43" t="s">
        <v>65</v>
      </c>
    </row>
    <row r="8" spans="1:8" s="3" customFormat="1" ht="14.25" thickTop="1" thickBot="1" x14ac:dyDescent="0.25">
      <c r="A8" s="37" t="s">
        <v>97</v>
      </c>
      <c r="B8" s="38">
        <f>100*'Fig. 5E ΔBRET'!B8/'Fig. 5E ΔBRET'!B$15</f>
        <v>0</v>
      </c>
      <c r="C8" s="38">
        <f>100*'Fig. 5E ΔBRET'!C8/'Fig. 5E ΔBRET'!C$15</f>
        <v>0</v>
      </c>
      <c r="D8" s="38">
        <f>100*'Fig. 5E ΔBRET'!D8/'Fig. 5E ΔBRET'!D$15</f>
        <v>0</v>
      </c>
      <c r="F8" s="5">
        <f>AVERAGE(B8:D8)</f>
        <v>0</v>
      </c>
      <c r="G8" s="5">
        <f>STDEVA(B8:D8)/SQRT(COUNT(B8:D8))</f>
        <v>0</v>
      </c>
      <c r="H8" s="5">
        <f>COUNT(B8:D8)</f>
        <v>3</v>
      </c>
    </row>
    <row r="9" spans="1:8" s="3" customFormat="1" ht="14.25" thickTop="1" thickBot="1" x14ac:dyDescent="0.25">
      <c r="A9" s="42" t="s">
        <v>103</v>
      </c>
      <c r="B9" s="45">
        <f>100*'Fig. 5E ΔBRET'!B9/'Fig. 5E ΔBRET'!B$16</f>
        <v>0</v>
      </c>
      <c r="C9" s="45">
        <f>100*'Fig. 5E ΔBRET'!C9/'Fig. 5E ΔBRET'!C$16</f>
        <v>0</v>
      </c>
      <c r="D9" s="45">
        <f>100*'Fig. 5E ΔBRET'!D9/'Fig. 5E ΔBRET'!D$16</f>
        <v>0</v>
      </c>
      <c r="F9" s="5">
        <f>AVERAGE(B9:D9)</f>
        <v>0</v>
      </c>
      <c r="G9" s="5">
        <f>STDEVA(B9:D9)/SQRT(COUNT(B9:D9))</f>
        <v>0</v>
      </c>
      <c r="H9" s="5">
        <f>COUNT(B9:D9)</f>
        <v>3</v>
      </c>
    </row>
    <row r="10" spans="1:8" s="3" customFormat="1" ht="14.25" thickTop="1" thickBot="1" x14ac:dyDescent="0.25">
      <c r="A10" s="42" t="s">
        <v>97</v>
      </c>
      <c r="B10" s="45">
        <f>100*'Fig. 5E ΔBRET'!B10/'Fig. 5E ΔBRET'!B$17</f>
        <v>0</v>
      </c>
      <c r="C10" s="45">
        <f>100*'Fig. 5E ΔBRET'!C10/'Fig. 5E ΔBRET'!C$17</f>
        <v>0</v>
      </c>
      <c r="D10" s="45">
        <f>100*'Fig. 5E ΔBRET'!D10/'Fig. 5E ΔBRET'!D$17</f>
        <v>0</v>
      </c>
      <c r="F10" s="5">
        <f>AVERAGE(B10:D10)</f>
        <v>0</v>
      </c>
      <c r="G10" s="5">
        <f>STDEVA(B10:D10)/SQRT(COUNT(B10:D10))</f>
        <v>0</v>
      </c>
      <c r="H10" s="5">
        <f>COUNT(B10:D10)</f>
        <v>3</v>
      </c>
    </row>
    <row r="11" spans="1:8" s="3" customFormat="1" ht="14.25" thickTop="1" thickBot="1" x14ac:dyDescent="0.25">
      <c r="A11" s="42" t="s">
        <v>90</v>
      </c>
      <c r="B11" s="45">
        <f>100*'Fig. 5E ΔBRET'!B11/'Fig. 5E ΔBRET'!B$18</f>
        <v>0</v>
      </c>
      <c r="C11" s="45">
        <f>100*'Fig. 5E ΔBRET'!C11/'Fig. 5E ΔBRET'!C$18</f>
        <v>0</v>
      </c>
      <c r="D11" s="45">
        <f>100*'Fig. 5E ΔBRET'!D11/'Fig. 5E ΔBRET'!D$18</f>
        <v>0</v>
      </c>
      <c r="F11" s="5">
        <f>AVERAGE(B11:D11)</f>
        <v>0</v>
      </c>
      <c r="G11" s="5">
        <f>STDEVA(B11:D11)/SQRT(COUNT(B11:D11))</f>
        <v>0</v>
      </c>
      <c r="H11" s="5">
        <f>COUNT(B11:D11)</f>
        <v>3</v>
      </c>
    </row>
    <row r="12" spans="1:8" ht="13.5" thickTop="1" x14ac:dyDescent="0.2"/>
    <row r="13" spans="1:8" s="3" customFormat="1" ht="13.5" thickBot="1" x14ac:dyDescent="0.25">
      <c r="A13" s="33" t="s">
        <v>0</v>
      </c>
    </row>
    <row r="14" spans="1:8" s="3" customFormat="1" ht="14.25" thickTop="1" thickBot="1" x14ac:dyDescent="0.25">
      <c r="A14" s="34"/>
      <c r="B14" s="35">
        <f>'Fig. 5E ΔBRET'!B14</f>
        <v>20180827</v>
      </c>
      <c r="C14" s="35">
        <f>'Fig. 5E ΔBRET'!C14</f>
        <v>20180914</v>
      </c>
      <c r="D14" s="35">
        <f>'Fig. 5E ΔBRET'!D14</f>
        <v>20180918</v>
      </c>
      <c r="F14" s="43" t="s">
        <v>102</v>
      </c>
      <c r="G14" s="43" t="s">
        <v>63</v>
      </c>
      <c r="H14" s="43" t="s">
        <v>98</v>
      </c>
    </row>
    <row r="15" spans="1:8" s="3" customFormat="1" ht="14.25" thickTop="1" thickBot="1" x14ac:dyDescent="0.25">
      <c r="A15" s="37" t="s">
        <v>97</v>
      </c>
      <c r="B15" s="38">
        <f>100*'Fig. 5E ΔBRET'!B15/'Fig. 5E ΔBRET'!B$15</f>
        <v>100.00000000000001</v>
      </c>
      <c r="C15" s="38">
        <f>100*'Fig. 5E ΔBRET'!C15/'Fig. 5E ΔBRET'!C$15</f>
        <v>100</v>
      </c>
      <c r="D15" s="38">
        <f>100*'Fig. 5E ΔBRET'!D15/'Fig. 5E ΔBRET'!D$15</f>
        <v>100</v>
      </c>
      <c r="F15" s="5">
        <f>AVERAGE(B15:D15)</f>
        <v>100</v>
      </c>
      <c r="G15" s="5">
        <f>STDEVA(B15:D15)/SQRT(COUNT(B15:D15))</f>
        <v>5.8015571435115458E-15</v>
      </c>
      <c r="H15" s="5">
        <f>COUNT(B15:D15)</f>
        <v>3</v>
      </c>
    </row>
    <row r="16" spans="1:8" s="3" customFormat="1" ht="14.25" thickTop="1" thickBot="1" x14ac:dyDescent="0.25">
      <c r="A16" s="42" t="s">
        <v>100</v>
      </c>
      <c r="B16" s="45">
        <f>100*'Fig. 5E ΔBRET'!B16/'Fig. 5E ΔBRET'!B$16</f>
        <v>100</v>
      </c>
      <c r="C16" s="45">
        <f>100*'Fig. 5E ΔBRET'!C16/'Fig. 5E ΔBRET'!C$16</f>
        <v>100</v>
      </c>
      <c r="D16" s="45">
        <f>100*'Fig. 5E ΔBRET'!D16/'Fig. 5E ΔBRET'!D$16</f>
        <v>100</v>
      </c>
      <c r="F16" s="5">
        <f>AVERAGE(B16:D16)</f>
        <v>100</v>
      </c>
      <c r="G16" s="5">
        <f>STDEVA(B16:D16)/SQRT(COUNT(B16:D16))</f>
        <v>0</v>
      </c>
      <c r="H16" s="5">
        <f>COUNT(B16:D16)</f>
        <v>3</v>
      </c>
    </row>
    <row r="17" spans="1:8" s="3" customFormat="1" ht="14.25" thickTop="1" thickBot="1" x14ac:dyDescent="0.25">
      <c r="A17" s="42" t="s">
        <v>97</v>
      </c>
      <c r="B17" s="45">
        <f>100*'Fig. 5E ΔBRET'!B17/'Fig. 5E ΔBRET'!B$17</f>
        <v>100</v>
      </c>
      <c r="C17" s="45">
        <f>100*'Fig. 5E ΔBRET'!C17/'Fig. 5E ΔBRET'!C$17</f>
        <v>99.999999999999986</v>
      </c>
      <c r="D17" s="45">
        <f>100*'Fig. 5E ΔBRET'!D17/'Fig. 5E ΔBRET'!D$17</f>
        <v>100</v>
      </c>
      <c r="F17" s="5">
        <f>AVERAGE(B17:D17)</f>
        <v>100</v>
      </c>
      <c r="G17" s="5">
        <f>STDEVA(B17:D17)/SQRT(COUNT(B17:D17))</f>
        <v>5.8015571435115458E-15</v>
      </c>
      <c r="H17" s="5">
        <f>COUNT(B17:D17)</f>
        <v>3</v>
      </c>
    </row>
    <row r="18" spans="1:8" s="3" customFormat="1" ht="14.25" thickTop="1" thickBot="1" x14ac:dyDescent="0.25">
      <c r="A18" s="42" t="s">
        <v>90</v>
      </c>
      <c r="B18" s="45">
        <f>100*'Fig. 5E ΔBRET'!B18/'Fig. 5E ΔBRET'!B$18</f>
        <v>100</v>
      </c>
      <c r="C18" s="45">
        <f>100*'Fig. 5E ΔBRET'!C18/'Fig. 5E ΔBRET'!C$18</f>
        <v>99.999999999999986</v>
      </c>
      <c r="D18" s="45">
        <f>100*'Fig. 5E ΔBRET'!D18/'Fig. 5E ΔBRET'!D$18</f>
        <v>100</v>
      </c>
      <c r="F18" s="5">
        <f>AVERAGE(B18:D18)</f>
        <v>100</v>
      </c>
      <c r="G18" s="5">
        <f>STDEVA(B18:D18)/SQRT(COUNT(B18:D18))</f>
        <v>5.8015571435115458E-15</v>
      </c>
      <c r="H18" s="5">
        <f>COUNT(B18:D18)</f>
        <v>3</v>
      </c>
    </row>
    <row r="19" spans="1:8" ht="13.5" thickTop="1" x14ac:dyDescent="0.2"/>
    <row r="20" spans="1:8" s="3" customFormat="1" ht="13.5" thickBot="1" x14ac:dyDescent="0.25">
      <c r="A20" s="33" t="s">
        <v>77</v>
      </c>
    </row>
    <row r="21" spans="1:8" s="3" customFormat="1" ht="14.25" thickTop="1" thickBot="1" x14ac:dyDescent="0.25">
      <c r="A21" s="34"/>
      <c r="B21" s="35">
        <f>'Fig. 5E ΔBRET'!B21</f>
        <v>20180827</v>
      </c>
      <c r="C21" s="35">
        <f>'Fig. 5E ΔBRET'!C21</f>
        <v>20180914</v>
      </c>
      <c r="D21" s="35">
        <f>'Fig. 5E ΔBRET'!D21</f>
        <v>20180918</v>
      </c>
      <c r="F21" s="43" t="s">
        <v>104</v>
      </c>
      <c r="G21" s="43" t="s">
        <v>63</v>
      </c>
      <c r="H21" s="43" t="s">
        <v>105</v>
      </c>
    </row>
    <row r="22" spans="1:8" s="3" customFormat="1" ht="14.25" thickTop="1" thickBot="1" x14ac:dyDescent="0.25">
      <c r="A22" s="37" t="s">
        <v>97</v>
      </c>
      <c r="B22" s="38">
        <f>100*'Fig. 5E ΔBRET'!B22/'Fig. 5E ΔBRET'!B$15</f>
        <v>32.025957317783281</v>
      </c>
      <c r="C22" s="38">
        <f>100*'Fig. 5E ΔBRET'!C22/'Fig. 5E ΔBRET'!C$15</f>
        <v>24.729942914691918</v>
      </c>
      <c r="D22" s="38">
        <f>100*'Fig. 5E ΔBRET'!D22/'Fig. 5E ΔBRET'!D$15</f>
        <v>41.423088278712797</v>
      </c>
      <c r="F22" s="5">
        <f>AVERAGE(B22:D22)</f>
        <v>32.726329503729332</v>
      </c>
      <c r="G22" s="5">
        <f>STDEVA(B22:D22)/SQRT(COUNT(B22:D22))</f>
        <v>4.8316031306119704</v>
      </c>
      <c r="H22" s="5">
        <f>COUNT(B22:D22)</f>
        <v>3</v>
      </c>
    </row>
    <row r="23" spans="1:8" s="3" customFormat="1" ht="14.25" thickTop="1" thickBot="1" x14ac:dyDescent="0.25">
      <c r="A23" s="42" t="s">
        <v>33</v>
      </c>
      <c r="B23" s="45">
        <f>100*'Fig. 5E ΔBRET'!B23/'Fig. 5E ΔBRET'!B$16</f>
        <v>117.13278022702812</v>
      </c>
      <c r="C23" s="45">
        <f>100*'Fig. 5E ΔBRET'!C23/'Fig. 5E ΔBRET'!C$16</f>
        <v>150.19351647672258</v>
      </c>
      <c r="D23" s="45">
        <f>100*'Fig. 5E ΔBRET'!D23/'Fig. 5E ΔBRET'!D$16</f>
        <v>120.72968490878931</v>
      </c>
      <c r="F23" s="5">
        <f>AVERAGE(B23:D23)</f>
        <v>129.35199387084666</v>
      </c>
      <c r="G23" s="5">
        <f>STDEVA(B23:D23)/SQRT(COUNT(B23:D23))</f>
        <v>10.472364095097261</v>
      </c>
      <c r="H23" s="5">
        <f>COUNT(B23:D23)</f>
        <v>3</v>
      </c>
    </row>
    <row r="24" spans="1:8" s="3" customFormat="1" ht="14.25" thickTop="1" thickBot="1" x14ac:dyDescent="0.25">
      <c r="A24" s="42" t="s">
        <v>97</v>
      </c>
      <c r="B24" s="45">
        <f>100*'Fig. 5E ΔBRET'!B24/'Fig. 5E ΔBRET'!B$17</f>
        <v>34.290553903703547</v>
      </c>
      <c r="C24" s="45">
        <f>100*'Fig. 5E ΔBRET'!C24/'Fig. 5E ΔBRET'!C$17</f>
        <v>26.708537104450777</v>
      </c>
      <c r="D24" s="45">
        <f>100*'Fig. 5E ΔBRET'!D24/'Fig. 5E ΔBRET'!D$17</f>
        <v>42.845004780370438</v>
      </c>
      <c r="F24" s="5">
        <f>AVERAGE(B24:D24)</f>
        <v>34.614698596174918</v>
      </c>
      <c r="G24" s="5">
        <f>STDEVA(B24:D24)/SQRT(COUNT(B24:D24))</f>
        <v>4.6610156117969019</v>
      </c>
      <c r="H24" s="5">
        <f>COUNT(B24:D24)</f>
        <v>3</v>
      </c>
    </row>
    <row r="25" spans="1:8" s="3" customFormat="1" ht="14.25" thickTop="1" thickBot="1" x14ac:dyDescent="0.25">
      <c r="A25" s="42" t="s">
        <v>90</v>
      </c>
      <c r="B25" s="45">
        <f>100*'Fig. 5E ΔBRET'!B25/'Fig. 5E ΔBRET'!B$18</f>
        <v>27.114934771356307</v>
      </c>
      <c r="C25" s="45">
        <f>100*'Fig. 5E ΔBRET'!C25/'Fig. 5E ΔBRET'!C$18</f>
        <v>14.000329742801105</v>
      </c>
      <c r="D25" s="45">
        <f>100*'Fig. 5E ΔBRET'!D25/'Fig. 5E ΔBRET'!D$18</f>
        <v>46.897782173189327</v>
      </c>
      <c r="F25" s="5">
        <f>AVERAGE(B25:D25)</f>
        <v>29.337682229115575</v>
      </c>
      <c r="G25" s="5">
        <f>STDEVA(B25:D25)/SQRT(COUNT(B25:D25))</f>
        <v>9.5614860908777484</v>
      </c>
      <c r="H25" s="5">
        <f>COUNT(B25:D25)</f>
        <v>3</v>
      </c>
    </row>
    <row r="26" spans="1:8" ht="13.5" thickTop="1" x14ac:dyDescent="0.2"/>
    <row r="27" spans="1:8" s="3" customFormat="1" ht="13.5" thickBot="1" x14ac:dyDescent="0.25">
      <c r="A27" s="33" t="s">
        <v>106</v>
      </c>
    </row>
    <row r="28" spans="1:8" s="3" customFormat="1" ht="14.25" thickTop="1" thickBot="1" x14ac:dyDescent="0.25">
      <c r="A28" s="34"/>
      <c r="B28" s="35">
        <f>'Fig. 5E ΔBRET'!B28</f>
        <v>20180827</v>
      </c>
      <c r="C28" s="35">
        <f>'Fig. 5E ΔBRET'!C28</f>
        <v>20180914</v>
      </c>
      <c r="D28" s="35">
        <f>'Fig. 5E ΔBRET'!D28</f>
        <v>20180918</v>
      </c>
      <c r="F28" s="43" t="s">
        <v>87</v>
      </c>
      <c r="G28" s="43" t="s">
        <v>107</v>
      </c>
      <c r="H28" s="43" t="s">
        <v>65</v>
      </c>
    </row>
    <row r="29" spans="1:8" s="3" customFormat="1" ht="14.25" thickTop="1" thickBot="1" x14ac:dyDescent="0.25">
      <c r="A29" s="37" t="s">
        <v>97</v>
      </c>
      <c r="B29" s="38">
        <f>100*'Fig. 5E ΔBRET'!B29/'Fig. 5E ΔBRET'!B$15</f>
        <v>67.66111118427861</v>
      </c>
      <c r="C29" s="38">
        <f>100*'Fig. 5E ΔBRET'!C29/'Fig. 5E ΔBRET'!C$15</f>
        <v>55.316673060649826</v>
      </c>
      <c r="D29" s="38">
        <f>100*'Fig. 5E ΔBRET'!D29/'Fig. 5E ΔBRET'!D$15</f>
        <v>56.067316209034502</v>
      </c>
      <c r="F29" s="5">
        <f>AVERAGE(B29:D29)</f>
        <v>59.681700151320989</v>
      </c>
      <c r="G29" s="5">
        <f>STDEVA(B29:D29)/SQRT(COUNT(B29:D29))</f>
        <v>3.9955857563365558</v>
      </c>
      <c r="H29" s="5">
        <f>COUNT(B29:D29)</f>
        <v>3</v>
      </c>
    </row>
    <row r="30" spans="1:8" s="3" customFormat="1" ht="14.25" thickTop="1" thickBot="1" x14ac:dyDescent="0.25">
      <c r="A30" s="42" t="s">
        <v>100</v>
      </c>
      <c r="B30" s="45">
        <f>100*'Fig. 5E ΔBRET'!B30/'Fig. 5E ΔBRET'!B$16</f>
        <v>125.2126219321692</v>
      </c>
      <c r="C30" s="45">
        <f>100*'Fig. 5E ΔBRET'!C30/'Fig. 5E ΔBRET'!C$16</f>
        <v>154.69351304192537</v>
      </c>
      <c r="D30" s="45">
        <f>100*'Fig. 5E ΔBRET'!D30/'Fig. 5E ΔBRET'!D$16</f>
        <v>126.86567164179141</v>
      </c>
      <c r="F30" s="5">
        <f>AVERAGE(B30:D30)</f>
        <v>135.59060220529534</v>
      </c>
      <c r="G30" s="5">
        <f>STDEVA(B30:D30)/SQRT(COUNT(B30:D30))</f>
        <v>9.5633683947271546</v>
      </c>
      <c r="H30" s="5">
        <f>COUNT(B30:D30)</f>
        <v>3</v>
      </c>
    </row>
    <row r="31" spans="1:8" s="3" customFormat="1" ht="14.25" thickTop="1" thickBot="1" x14ac:dyDescent="0.25">
      <c r="A31" s="42" t="s">
        <v>97</v>
      </c>
      <c r="B31" s="45">
        <f>100*'Fig. 5E ΔBRET'!B31/'Fig. 5E ΔBRET'!B$17</f>
        <v>68.839600200716561</v>
      </c>
      <c r="C31" s="45">
        <f>100*'Fig. 5E ΔBRET'!C31/'Fig. 5E ΔBRET'!C$17</f>
        <v>59.39319615307911</v>
      </c>
      <c r="D31" s="45">
        <f>100*'Fig. 5E ΔBRET'!D31/'Fig. 5E ΔBRET'!D$17</f>
        <v>56.705512077119074</v>
      </c>
      <c r="F31" s="5">
        <f>AVERAGE(B31:D31)</f>
        <v>61.64610281030491</v>
      </c>
      <c r="G31" s="5">
        <f>STDEVA(B31:D31)/SQRT(COUNT(B31:D31))</f>
        <v>3.6794798070939621</v>
      </c>
      <c r="H31" s="5">
        <f>COUNT(B31:D31)</f>
        <v>3</v>
      </c>
    </row>
    <row r="32" spans="1:8" s="3" customFormat="1" ht="14.25" thickTop="1" thickBot="1" x14ac:dyDescent="0.25">
      <c r="A32" s="42" t="s">
        <v>90</v>
      </c>
      <c r="B32" s="45">
        <f>100*'Fig. 5E ΔBRET'!B32/'Fig. 5E ΔBRET'!B$18</f>
        <v>57.518494007874494</v>
      </c>
      <c r="C32" s="45">
        <f>100*'Fig. 5E ΔBRET'!C32/'Fig. 5E ΔBRET'!C$18</f>
        <v>98.965749023454123</v>
      </c>
      <c r="D32" s="45">
        <f>100*'Fig. 5E ΔBRET'!D32/'Fig. 5E ΔBRET'!D$18</f>
        <v>110.20607947825269</v>
      </c>
      <c r="F32" s="5">
        <f>AVERAGE(B32:D32)</f>
        <v>88.896774169860421</v>
      </c>
      <c r="G32" s="5">
        <f>STDEVA(B32:D32)/SQRT(COUNT(B32:D32))</f>
        <v>16.021169397876132</v>
      </c>
      <c r="H32" s="5">
        <f>COUNT(B32:D32)</f>
        <v>3</v>
      </c>
    </row>
    <row r="33" spans="1:8" ht="13.5" thickTop="1" x14ac:dyDescent="0.2"/>
    <row r="34" spans="1:8" s="3" customFormat="1" ht="13.5" thickBot="1" x14ac:dyDescent="0.25">
      <c r="A34" s="33" t="s">
        <v>28</v>
      </c>
    </row>
    <row r="35" spans="1:8" s="3" customFormat="1" ht="14.25" thickTop="1" thickBot="1" x14ac:dyDescent="0.25">
      <c r="A35" s="34"/>
      <c r="B35" s="35">
        <f>'Fig. 5E ΔBRET'!B35</f>
        <v>20180827</v>
      </c>
      <c r="C35" s="35">
        <f>'Fig. 5E ΔBRET'!C35</f>
        <v>20180914</v>
      </c>
      <c r="D35" s="35">
        <f>'Fig. 5E ΔBRET'!D35</f>
        <v>20180918</v>
      </c>
      <c r="F35" s="43" t="s">
        <v>62</v>
      </c>
      <c r="G35" s="43" t="s">
        <v>63</v>
      </c>
      <c r="H35" s="43" t="s">
        <v>65</v>
      </c>
    </row>
    <row r="36" spans="1:8" s="3" customFormat="1" ht="14.25" thickTop="1" thickBot="1" x14ac:dyDescent="0.25">
      <c r="A36" s="37" t="s">
        <v>97</v>
      </c>
      <c r="B36" s="38">
        <f>100*'Fig. 5E ΔBRET'!B36/'Fig. 5E ΔBRET'!B$15</f>
        <v>55.939268766974052</v>
      </c>
      <c r="C36" s="38">
        <f>100*'Fig. 5E ΔBRET'!C36/'Fig. 5E ΔBRET'!C$15</f>
        <v>53.756338406955308</v>
      </c>
      <c r="D36" s="38">
        <f>100*'Fig. 5E ΔBRET'!D36/'Fig. 5E ΔBRET'!D$15</f>
        <v>54.827280779450923</v>
      </c>
      <c r="F36" s="5">
        <f>AVERAGE(B36:D36)</f>
        <v>54.840962651126766</v>
      </c>
      <c r="G36" s="5">
        <f>STDEVA(B36:D36)/SQRT(COUNT(B36:D36))</f>
        <v>0.63019484668957926</v>
      </c>
      <c r="H36" s="5">
        <f>COUNT(B36:D36)</f>
        <v>3</v>
      </c>
    </row>
    <row r="37" spans="1:8" s="3" customFormat="1" ht="14.25" thickTop="1" thickBot="1" x14ac:dyDescent="0.25">
      <c r="A37" s="42" t="s">
        <v>33</v>
      </c>
      <c r="B37" s="45">
        <f>100*'Fig. 5E ΔBRET'!B37/'Fig. 5E ΔBRET'!B$16</f>
        <v>127.9309889957304</v>
      </c>
      <c r="C37" s="45">
        <f>100*'Fig. 5E ΔBRET'!C37/'Fig. 5E ΔBRET'!C$16</f>
        <v>158.23588813552379</v>
      </c>
      <c r="D37" s="45">
        <f>100*'Fig. 5E ΔBRET'!D37/'Fig. 5E ΔBRET'!D$16</f>
        <v>125.87064676616914</v>
      </c>
      <c r="F37" s="5">
        <f>AVERAGE(B37:D37)</f>
        <v>137.34584129914111</v>
      </c>
      <c r="G37" s="5">
        <f>STDEVA(B37:D37)/SQRT(COUNT(B37:D37))</f>
        <v>10.46194365538622</v>
      </c>
      <c r="H37" s="5">
        <f>COUNT(B37:D37)</f>
        <v>3</v>
      </c>
    </row>
    <row r="38" spans="1:8" s="3" customFormat="1" ht="14.25" thickTop="1" thickBot="1" x14ac:dyDescent="0.25">
      <c r="A38" s="42" t="s">
        <v>97</v>
      </c>
      <c r="B38" s="45">
        <f>100*'Fig. 5E ΔBRET'!B38/'Fig. 5E ΔBRET'!B$17</f>
        <v>55.836784515703059</v>
      </c>
      <c r="C38" s="45">
        <f>100*'Fig. 5E ΔBRET'!C38/'Fig. 5E ΔBRET'!C$17</f>
        <v>54.532097857761421</v>
      </c>
      <c r="D38" s="45">
        <f>100*'Fig. 5E ΔBRET'!D38/'Fig. 5E ΔBRET'!D$17</f>
        <v>55.256054601026314</v>
      </c>
      <c r="F38" s="5">
        <f>AVERAGE(B38:D38)</f>
        <v>55.208312324830267</v>
      </c>
      <c r="G38" s="5">
        <f>STDEVA(B38:D38)/SQRT(COUNT(B38:D38))</f>
        <v>0.37738632396834182</v>
      </c>
      <c r="H38" s="5">
        <f>COUNT(B38:D38)</f>
        <v>3</v>
      </c>
    </row>
    <row r="39" spans="1:8" s="3" customFormat="1" ht="14.25" thickTop="1" thickBot="1" x14ac:dyDescent="0.25">
      <c r="A39" s="42" t="s">
        <v>90</v>
      </c>
      <c r="B39" s="45">
        <f>100*'Fig. 5E ΔBRET'!B39/'Fig. 5E ΔBRET'!B$18</f>
        <v>35.072763846753944</v>
      </c>
      <c r="C39" s="45">
        <f>100*'Fig. 5E ΔBRET'!C39/'Fig. 5E ΔBRET'!C$18</f>
        <v>59.154801562473644</v>
      </c>
      <c r="D39" s="45">
        <f>100*'Fig. 5E ΔBRET'!D39/'Fig. 5E ΔBRET'!D$18</f>
        <v>56.128926635972853</v>
      </c>
      <c r="F39" s="5">
        <f>AVERAGE(B39:D39)</f>
        <v>50.118830681733478</v>
      </c>
      <c r="G39" s="5">
        <f>STDEVA(B39:D39)/SQRT(COUNT(B39:D39))</f>
        <v>7.5735741269607884</v>
      </c>
      <c r="H39" s="5">
        <f>COUNT(B39:D39)</f>
        <v>3</v>
      </c>
    </row>
    <row r="40" spans="1:8" ht="13.5" thickTop="1" x14ac:dyDescent="0.2"/>
    <row r="41" spans="1:8" s="3" customFormat="1" ht="13.5" thickBot="1" x14ac:dyDescent="0.25">
      <c r="A41" s="33" t="s">
        <v>29</v>
      </c>
    </row>
    <row r="42" spans="1:8" s="3" customFormat="1" ht="14.25" thickTop="1" thickBot="1" x14ac:dyDescent="0.25">
      <c r="A42" s="34"/>
      <c r="B42" s="35">
        <f>'Fig. 5E ΔBRET'!B42</f>
        <v>20180827</v>
      </c>
      <c r="C42" s="35">
        <f>'Fig. 5E ΔBRET'!C42</f>
        <v>20180914</v>
      </c>
      <c r="D42" s="35">
        <f>'Fig. 5E ΔBRET'!D42</f>
        <v>20180918</v>
      </c>
      <c r="F42" s="43" t="s">
        <v>87</v>
      </c>
      <c r="G42" s="43" t="s">
        <v>107</v>
      </c>
      <c r="H42" s="43" t="s">
        <v>98</v>
      </c>
    </row>
    <row r="43" spans="1:8" s="3" customFormat="1" ht="14.25" thickTop="1" thickBot="1" x14ac:dyDescent="0.25">
      <c r="A43" s="37" t="s">
        <v>97</v>
      </c>
      <c r="B43" s="38">
        <f>100*'Fig. 5E ΔBRET'!B43/'Fig. 5E ΔBRET'!B$15</f>
        <v>25.397971413092794</v>
      </c>
      <c r="C43" s="38">
        <f>100*'Fig. 5E ΔBRET'!C43/'Fig. 5E ΔBRET'!C$15</f>
        <v>18.841627480890754</v>
      </c>
      <c r="D43" s="38">
        <f>100*'Fig. 5E ΔBRET'!D43/'Fig. 5E ΔBRET'!D$15</f>
        <v>35.695305580159506</v>
      </c>
      <c r="F43" s="5">
        <f>AVERAGE(B43:D43)</f>
        <v>26.644968158047686</v>
      </c>
      <c r="G43" s="5">
        <f>STDEVA(B43:D43)/SQRT(COUNT(B43:D43))</f>
        <v>4.9050269122567531</v>
      </c>
      <c r="H43" s="5">
        <f>COUNT(B43:D43)</f>
        <v>3</v>
      </c>
    </row>
    <row r="44" spans="1:8" s="3" customFormat="1" ht="14.25" thickTop="1" thickBot="1" x14ac:dyDescent="0.25">
      <c r="A44" s="42" t="s">
        <v>100</v>
      </c>
      <c r="B44" s="45">
        <f>100*'Fig. 5E ΔBRET'!B44/'Fig. 5E ΔBRET'!B$16</f>
        <v>109.11931127850877</v>
      </c>
      <c r="C44" s="45">
        <f>100*'Fig. 5E ΔBRET'!C44/'Fig. 5E ΔBRET'!C$16</f>
        <v>146.63314304556636</v>
      </c>
      <c r="D44" s="45">
        <f>100*'Fig. 5E ΔBRET'!D44/'Fig. 5E ΔBRET'!D$16</f>
        <v>115.42288557213928</v>
      </c>
      <c r="F44" s="5">
        <f>AVERAGE(B44:D44)</f>
        <v>123.72511329873812</v>
      </c>
      <c r="G44" s="5">
        <f>STDEVA(B44:D44)/SQRT(COUNT(B44:D44))</f>
        <v>11.597659711913286</v>
      </c>
      <c r="H44" s="5">
        <f>COUNT(B44:D44)</f>
        <v>3</v>
      </c>
    </row>
    <row r="45" spans="1:8" s="3" customFormat="1" ht="14.25" thickTop="1" thickBot="1" x14ac:dyDescent="0.25">
      <c r="A45" s="42" t="s">
        <v>97</v>
      </c>
      <c r="B45" s="45">
        <f>100*'Fig. 5E ΔBRET'!B45/'Fig. 5E ΔBRET'!B$17</f>
        <v>26.506994088460999</v>
      </c>
      <c r="C45" s="45">
        <f>100*'Fig. 5E ΔBRET'!C45/'Fig. 5E ΔBRET'!C$17</f>
        <v>18.404260068996845</v>
      </c>
      <c r="D45" s="45">
        <f>100*'Fig. 5E ΔBRET'!D45/'Fig. 5E ΔBRET'!D$17</f>
        <v>38.372417584062902</v>
      </c>
      <c r="F45" s="5">
        <f>AVERAGE(B45:D45)</f>
        <v>27.761223913840251</v>
      </c>
      <c r="G45" s="5">
        <f>STDEVA(B45:D45)/SQRT(COUNT(B45:D45))</f>
        <v>5.7983229753028649</v>
      </c>
      <c r="H45" s="5">
        <f>COUNT(B45:D45)</f>
        <v>3</v>
      </c>
    </row>
    <row r="46" spans="1:8" s="3" customFormat="1" ht="14.25" thickTop="1" thickBot="1" x14ac:dyDescent="0.25">
      <c r="A46" s="42" t="s">
        <v>90</v>
      </c>
      <c r="B46" s="45">
        <f>100*'Fig. 5E ΔBRET'!B46/'Fig. 5E ΔBRET'!B$18</f>
        <v>1.8949396200938022</v>
      </c>
      <c r="C46" s="45">
        <f>100*'Fig. 5E ΔBRET'!C46/'Fig. 5E ΔBRET'!C$18</f>
        <v>11.779638804809727</v>
      </c>
      <c r="D46" s="45">
        <f>100*'Fig. 5E ΔBRET'!D46/'Fig. 5E ΔBRET'!D$18</f>
        <v>25.678745882085494</v>
      </c>
      <c r="F46" s="5">
        <f>AVERAGE(B46:D46)</f>
        <v>13.117774768996341</v>
      </c>
      <c r="G46" s="5">
        <f>STDEVA(B46:D46)/SQRT(COUNT(B46:D46))</f>
        <v>6.8983166055440908</v>
      </c>
      <c r="H46" s="5">
        <f>COUNT(B46:D46)</f>
        <v>3</v>
      </c>
    </row>
    <row r="47" spans="1:8" ht="13.5" thickTop="1" x14ac:dyDescent="0.2"/>
    <row r="48" spans="1:8" s="3" customFormat="1" ht="13.5" thickBot="1" x14ac:dyDescent="0.25">
      <c r="A48" s="33" t="s">
        <v>108</v>
      </c>
    </row>
    <row r="49" spans="1:8" s="3" customFormat="1" ht="14.25" thickTop="1" thickBot="1" x14ac:dyDescent="0.25">
      <c r="A49" s="34"/>
      <c r="B49" s="35">
        <f>'Fig. 5E ΔBRET'!B49</f>
        <v>20180827</v>
      </c>
      <c r="C49" s="35">
        <f>'Fig. 5E ΔBRET'!C49</f>
        <v>20180914</v>
      </c>
      <c r="D49" s="35">
        <f>'Fig. 5E ΔBRET'!D49</f>
        <v>20180918</v>
      </c>
      <c r="F49" s="43" t="s">
        <v>87</v>
      </c>
      <c r="G49" s="43" t="s">
        <v>63</v>
      </c>
      <c r="H49" s="43" t="s">
        <v>65</v>
      </c>
    </row>
    <row r="50" spans="1:8" s="3" customFormat="1" ht="14.25" thickTop="1" thickBot="1" x14ac:dyDescent="0.25">
      <c r="A50" s="37" t="s">
        <v>97</v>
      </c>
      <c r="B50" s="38">
        <f>100*'Fig. 5E ΔBRET'!B50/'Fig. 5E ΔBRET'!B$15</f>
        <v>33.18510755642189</v>
      </c>
      <c r="C50" s="38">
        <f>100*'Fig. 5E ΔBRET'!C50/'Fig. 5E ΔBRET'!C$15</f>
        <v>20.389275545048974</v>
      </c>
      <c r="D50" s="38">
        <f>100*'Fig. 5E ΔBRET'!D50/'Fig. 5E ΔBRET'!D$15</f>
        <v>21.936817242397382</v>
      </c>
      <c r="F50" s="5">
        <f>AVERAGE(B50:D50)</f>
        <v>25.170400114622748</v>
      </c>
      <c r="G50" s="5">
        <f>STDEVA(B50:D50)/SQRT(COUNT(B50:D50))</f>
        <v>4.0321777763172832</v>
      </c>
      <c r="H50" s="5">
        <f>COUNT(B50:D50)</f>
        <v>3</v>
      </c>
    </row>
    <row r="51" spans="1:8" s="3" customFormat="1" ht="14.25" thickTop="1" thickBot="1" x14ac:dyDescent="0.25">
      <c r="A51" s="42" t="s">
        <v>100</v>
      </c>
      <c r="B51" s="45">
        <f>100*'Fig. 5E ΔBRET'!B51/'Fig. 5E ΔBRET'!B$16</f>
        <v>136.02832644843267</v>
      </c>
      <c r="C51" s="45">
        <f>100*'Fig. 5E ΔBRET'!C51/'Fig. 5E ΔBRET'!C$16</f>
        <v>165.10630697469969</v>
      </c>
      <c r="D51" s="45">
        <f>100*'Fig. 5E ΔBRET'!D51/'Fig. 5E ΔBRET'!D$16</f>
        <v>138.14262023217248</v>
      </c>
      <c r="F51" s="5">
        <f>AVERAGE(B51:D51)</f>
        <v>146.42575121843495</v>
      </c>
      <c r="G51" s="5">
        <f>STDEVA(B51:D51)/SQRT(COUNT(B51:D51))</f>
        <v>9.3601982185773753</v>
      </c>
      <c r="H51" s="5">
        <f>COUNT(B51:D51)</f>
        <v>3</v>
      </c>
    </row>
    <row r="52" spans="1:8" s="3" customFormat="1" ht="14.25" thickTop="1" thickBot="1" x14ac:dyDescent="0.25">
      <c r="A52" s="42" t="s">
        <v>97</v>
      </c>
      <c r="B52" s="45">
        <f>100*'Fig. 5E ΔBRET'!B52/'Fig. 5E ΔBRET'!B$17</f>
        <v>35.53477880779343</v>
      </c>
      <c r="C52" s="45">
        <f>100*'Fig. 5E ΔBRET'!C52/'Fig. 5E ΔBRET'!C$17</f>
        <v>20.156508124551586</v>
      </c>
      <c r="D52" s="45">
        <f>100*'Fig. 5E ΔBRET'!D52/'Fig. 5E ΔBRET'!D$17</f>
        <v>25.106569105760705</v>
      </c>
      <c r="F52" s="5">
        <f>AVERAGE(B52:D52)</f>
        <v>26.932618679368574</v>
      </c>
      <c r="G52" s="5">
        <f>STDEVA(B52:D52)/SQRT(COUNT(B52:D52))</f>
        <v>4.5322417222135263</v>
      </c>
      <c r="H52" s="5">
        <f>COUNT(B52:D52)</f>
        <v>3</v>
      </c>
    </row>
    <row r="53" spans="1:8" s="3" customFormat="1" ht="14.25" thickTop="1" thickBot="1" x14ac:dyDescent="0.25">
      <c r="A53" s="42" t="s">
        <v>90</v>
      </c>
      <c r="B53" s="45">
        <f>100*'Fig. 5E ΔBRET'!B53/'Fig. 5E ΔBRET'!B$18</f>
        <v>20.437434886022693</v>
      </c>
      <c r="C53" s="45">
        <f>100*'Fig. 5E ΔBRET'!C53/'Fig. 5E ΔBRET'!C$18</f>
        <v>1.9023623051731544E-3</v>
      </c>
      <c r="D53" s="45">
        <f>100*'Fig. 5E ΔBRET'!D53/'Fig. 5E ΔBRET'!D$18</f>
        <v>14.247148365196086</v>
      </c>
      <c r="F53" s="5">
        <f>AVERAGE(B53:D53)</f>
        <v>11.562161871174652</v>
      </c>
      <c r="G53" s="5">
        <f>STDEVA(B53:D53)/SQRT(COUNT(B53:D53))</f>
        <v>6.050058174287452</v>
      </c>
      <c r="H53" s="5">
        <f>COUNT(B53:D53)</f>
        <v>3</v>
      </c>
    </row>
    <row r="54" spans="1:8" ht="13.5" thickTop="1" x14ac:dyDescent="0.2"/>
  </sheetData>
  <phoneticPr fontId="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4"/>
  <sheetViews>
    <sheetView zoomScale="70" zoomScaleNormal="70" workbookViewId="0">
      <pane xSplit="1" topLeftCell="B1" activePane="topRight" state="frozen"/>
      <selection activeCell="J27" sqref="J27"/>
      <selection pane="topRight" activeCell="O19" sqref="O19"/>
    </sheetView>
  </sheetViews>
  <sheetFormatPr defaultColWidth="9.125" defaultRowHeight="12.75" x14ac:dyDescent="0.2"/>
  <cols>
    <col min="1" max="1" width="13.5" style="21" bestFit="1" customWidth="1"/>
    <col min="2" max="4" width="8.75" style="21" customWidth="1"/>
    <col min="5" max="5" width="9.125" style="21"/>
    <col min="6" max="7" width="7" style="21" bestFit="1" customWidth="1"/>
    <col min="8" max="8" width="2.75" style="21" bestFit="1" customWidth="1"/>
    <col min="9" max="16384" width="9.125" style="21"/>
  </cols>
  <sheetData>
    <row r="1" spans="1:17" s="3" customFormat="1" ht="13.5" thickBot="1" x14ac:dyDescent="0.25">
      <c r="A1" s="33" t="s">
        <v>83</v>
      </c>
    </row>
    <row r="2" spans="1:17" s="3" customFormat="1" ht="14.25" thickTop="1" thickBot="1" x14ac:dyDescent="0.25">
      <c r="A2" s="34"/>
      <c r="B2" s="35"/>
      <c r="C2" s="35"/>
      <c r="D2" s="35"/>
      <c r="F2" s="43" t="s">
        <v>62</v>
      </c>
      <c r="G2" s="43" t="s">
        <v>63</v>
      </c>
      <c r="H2" s="43" t="s">
        <v>65</v>
      </c>
    </row>
    <row r="3" spans="1:17" s="3" customFormat="1" ht="14.25" thickTop="1" thickBot="1" x14ac:dyDescent="0.25">
      <c r="A3" s="44" t="s">
        <v>84</v>
      </c>
      <c r="B3" s="38"/>
      <c r="C3" s="38"/>
      <c r="D3" s="38"/>
      <c r="F3" s="5" t="e">
        <f>AVERAGE(B3:D3)</f>
        <v>#DIV/0!</v>
      </c>
      <c r="G3" s="5" t="e">
        <f>STDEVA(B3:D3)/SQRT(COUNT(B3:D3))</f>
        <v>#DIV/0!</v>
      </c>
      <c r="H3" s="5">
        <f>COUNT(B3:D3)</f>
        <v>0</v>
      </c>
    </row>
    <row r="4" spans="1:17" s="3" customFormat="1" ht="14.25" thickTop="1" thickBot="1" x14ac:dyDescent="0.25">
      <c r="A4" s="44" t="s">
        <v>85</v>
      </c>
      <c r="B4" s="45"/>
      <c r="C4" s="45"/>
      <c r="D4" s="45"/>
      <c r="F4" s="5" t="e">
        <f>AVERAGE(B4:D4)</f>
        <v>#DIV/0!</v>
      </c>
      <c r="G4" s="5" t="e">
        <f>STDEVA(B4:D4)/SQRT(COUNT(B4:D4))</f>
        <v>#DIV/0!</v>
      </c>
      <c r="H4" s="5">
        <f>COUNT(B4:D4)</f>
        <v>0</v>
      </c>
    </row>
    <row r="5" spans="1:17" ht="13.5" thickTop="1" x14ac:dyDescent="0.2"/>
    <row r="6" spans="1:17" s="3" customFormat="1" ht="13.5" thickBot="1" x14ac:dyDescent="0.25">
      <c r="A6" s="33" t="s">
        <v>86</v>
      </c>
      <c r="M6" s="49" t="s">
        <v>75</v>
      </c>
      <c r="N6" s="49"/>
      <c r="O6" s="49" t="s">
        <v>109</v>
      </c>
      <c r="P6" s="49"/>
      <c r="Q6" s="49"/>
    </row>
    <row r="7" spans="1:17" s="3" customFormat="1" ht="14.25" thickTop="1" thickBot="1" x14ac:dyDescent="0.25">
      <c r="A7" s="34"/>
      <c r="B7" s="35">
        <f>'Fig. 5E ΔBRET_%'!B7</f>
        <v>20180827</v>
      </c>
      <c r="C7" s="35">
        <f>'Fig. 5E ΔBRET_%'!C7</f>
        <v>20180914</v>
      </c>
      <c r="D7" s="35">
        <f>'Fig. 5E ΔBRET_%'!D7</f>
        <v>20180918</v>
      </c>
      <c r="F7" s="43" t="s">
        <v>87</v>
      </c>
      <c r="G7" s="43" t="s">
        <v>63</v>
      </c>
      <c r="H7" s="43" t="s">
        <v>65</v>
      </c>
      <c r="L7" s="3" t="s">
        <v>35</v>
      </c>
      <c r="M7" s="21">
        <v>0</v>
      </c>
      <c r="N7" s="21">
        <v>0</v>
      </c>
      <c r="O7" s="21">
        <v>0</v>
      </c>
      <c r="P7" s="21">
        <v>0</v>
      </c>
      <c r="Q7" s="21">
        <v>3</v>
      </c>
    </row>
    <row r="8" spans="1:17" s="3" customFormat="1" ht="14.25" thickTop="1" thickBot="1" x14ac:dyDescent="0.25">
      <c r="A8" s="37" t="s">
        <v>97</v>
      </c>
      <c r="B8" s="38">
        <f>AVERAGE('Fig. 5E ΔBRET_%'!B8,'Fig. 5E ΔBRET_%'!B10)</f>
        <v>0</v>
      </c>
      <c r="C8" s="38">
        <f>AVERAGE('Fig. 5E ΔBRET_%'!C8,'Fig. 5E ΔBRET_%'!C10)</f>
        <v>0</v>
      </c>
      <c r="D8" s="38">
        <f>AVERAGE('Fig. 5E ΔBRET_%'!D8,'Fig. 5E ΔBRET_%'!D10)</f>
        <v>0</v>
      </c>
      <c r="F8" s="5">
        <f>AVERAGE(B8:D8)</f>
        <v>0</v>
      </c>
      <c r="G8" s="5">
        <f>STDEVA(B8:D8)/SQRT(COUNT(B8:D8))</f>
        <v>0</v>
      </c>
      <c r="H8" s="5">
        <f>COUNT(B8:D8)</f>
        <v>3</v>
      </c>
      <c r="L8" s="3" t="s">
        <v>36</v>
      </c>
      <c r="M8" s="3">
        <v>100</v>
      </c>
      <c r="N8" s="3">
        <v>0</v>
      </c>
      <c r="O8" s="3">
        <v>100</v>
      </c>
      <c r="P8" s="3">
        <v>5.8015571435115458E-15</v>
      </c>
      <c r="Q8" s="3">
        <v>3</v>
      </c>
    </row>
    <row r="9" spans="1:17" s="3" customFormat="1" ht="14.25" thickTop="1" thickBot="1" x14ac:dyDescent="0.25">
      <c r="A9" s="42" t="s">
        <v>33</v>
      </c>
      <c r="B9" s="45">
        <f>'Fig. 5E ΔBRET_%'!B9</f>
        <v>0</v>
      </c>
      <c r="C9" s="45">
        <f>'Fig. 5E ΔBRET_%'!C9</f>
        <v>0</v>
      </c>
      <c r="D9" s="45">
        <f>'Fig. 5E ΔBRET_%'!D9</f>
        <v>0</v>
      </c>
      <c r="F9" s="5">
        <f>AVERAGE(B9:D9)</f>
        <v>0</v>
      </c>
      <c r="G9" s="5">
        <f>STDEVA(B9:D9)/SQRT(COUNT(B9:D9))</f>
        <v>0</v>
      </c>
      <c r="H9" s="5">
        <f>COUNT(B9:D9)</f>
        <v>3</v>
      </c>
      <c r="L9" s="3" t="s">
        <v>47</v>
      </c>
      <c r="M9" s="3">
        <v>33.670514049952125</v>
      </c>
      <c r="N9" s="3">
        <v>4.745463616389169</v>
      </c>
      <c r="O9" s="3">
        <v>29.337682229115575</v>
      </c>
      <c r="P9" s="3">
        <v>9.5614860908777484</v>
      </c>
      <c r="Q9" s="3">
        <v>3</v>
      </c>
    </row>
    <row r="10" spans="1:17" s="3" customFormat="1" ht="14.25" thickTop="1" thickBot="1" x14ac:dyDescent="0.25">
      <c r="A10" s="42" t="s">
        <v>90</v>
      </c>
      <c r="B10" s="45">
        <f>'Fig. 5E ΔBRET_%'!B11</f>
        <v>0</v>
      </c>
      <c r="C10" s="45">
        <f>'Fig. 5E ΔBRET_%'!C11</f>
        <v>0</v>
      </c>
      <c r="D10" s="45">
        <f>'Fig. 5E ΔBRET_%'!D11</f>
        <v>0</v>
      </c>
      <c r="F10" s="5">
        <f>AVERAGE(B10:D10)</f>
        <v>0</v>
      </c>
      <c r="G10" s="5">
        <f>STDEVA(B10:D10)/SQRT(COUNT(B10:D10))</f>
        <v>0</v>
      </c>
      <c r="H10" s="5">
        <f>COUNT(B10:D10)</f>
        <v>3</v>
      </c>
      <c r="L10" s="21" t="s">
        <v>48</v>
      </c>
      <c r="M10" s="3">
        <v>60.663901480812946</v>
      </c>
      <c r="N10" s="3">
        <v>3.8035169515280853</v>
      </c>
      <c r="O10" s="3">
        <v>88.896774169860421</v>
      </c>
      <c r="P10" s="3">
        <v>16.021169397876132</v>
      </c>
      <c r="Q10" s="3">
        <v>3</v>
      </c>
    </row>
    <row r="11" spans="1:17" s="3" customFormat="1" ht="14.25" thickTop="1" thickBot="1" x14ac:dyDescent="0.25">
      <c r="A11" s="42"/>
      <c r="B11" s="45"/>
      <c r="C11" s="45"/>
      <c r="D11" s="45"/>
      <c r="F11" s="5" t="e">
        <f>AVERAGE(B11:D11)</f>
        <v>#DIV/0!</v>
      </c>
      <c r="G11" s="5" t="e">
        <f>STDEVA(B11:D11)/SQRT(COUNT(B11:D11))</f>
        <v>#DIV/0!</v>
      </c>
      <c r="H11" s="5">
        <f>COUNT(B11:D11)</f>
        <v>0</v>
      </c>
      <c r="L11" s="3" t="s">
        <v>49</v>
      </c>
      <c r="M11" s="3">
        <v>55.024637487978509</v>
      </c>
      <c r="N11" s="3">
        <v>0.50346616895269058</v>
      </c>
      <c r="O11" s="3">
        <v>50.118830681733478</v>
      </c>
      <c r="P11" s="3">
        <v>7.5735741269607884</v>
      </c>
      <c r="Q11" s="3">
        <v>3</v>
      </c>
    </row>
    <row r="12" spans="1:17" ht="13.5" thickTop="1" x14ac:dyDescent="0.2">
      <c r="L12" s="3" t="s">
        <v>50</v>
      </c>
      <c r="M12" s="3">
        <v>27.203096035943968</v>
      </c>
      <c r="N12" s="3">
        <v>5.3514327931045873</v>
      </c>
      <c r="O12" s="3">
        <v>13.117774768996341</v>
      </c>
      <c r="P12" s="3">
        <v>6.8983166055440908</v>
      </c>
      <c r="Q12" s="3">
        <v>3</v>
      </c>
    </row>
    <row r="13" spans="1:17" s="3" customFormat="1" ht="13.5" thickBot="1" x14ac:dyDescent="0.25">
      <c r="A13" s="33" t="s">
        <v>0</v>
      </c>
      <c r="L13" s="3" t="s">
        <v>51</v>
      </c>
      <c r="M13" s="3">
        <v>26.051509396995659</v>
      </c>
      <c r="N13" s="3">
        <v>4.2587647468375005</v>
      </c>
      <c r="O13" s="3">
        <v>11.562161871174652</v>
      </c>
      <c r="P13" s="3">
        <v>6.050058174287452</v>
      </c>
      <c r="Q13" s="3">
        <v>3</v>
      </c>
    </row>
    <row r="14" spans="1:17" s="3" customFormat="1" ht="14.25" thickTop="1" thickBot="1" x14ac:dyDescent="0.25">
      <c r="A14" s="34"/>
      <c r="B14" s="35">
        <f>'Fig. 5E ΔBRET_%'!B14</f>
        <v>20180827</v>
      </c>
      <c r="C14" s="35">
        <f>'Fig. 5E ΔBRET_%'!C14</f>
        <v>20180914</v>
      </c>
      <c r="D14" s="35">
        <f>'Fig. 5E ΔBRET_%'!D14</f>
        <v>20180918</v>
      </c>
      <c r="F14" s="43" t="s">
        <v>62</v>
      </c>
      <c r="G14" s="43" t="s">
        <v>107</v>
      </c>
      <c r="H14" s="43" t="s">
        <v>65</v>
      </c>
    </row>
    <row r="15" spans="1:17" s="3" customFormat="1" ht="14.25" thickTop="1" thickBot="1" x14ac:dyDescent="0.25">
      <c r="A15" s="37" t="s">
        <v>97</v>
      </c>
      <c r="B15" s="38">
        <f>AVERAGE('Fig. 5E ΔBRET_%'!B15,'Fig. 5E ΔBRET_%'!B17)</f>
        <v>100</v>
      </c>
      <c r="C15" s="38">
        <f>AVERAGE('Fig. 5E ΔBRET_%'!C15,'Fig. 5E ΔBRET_%'!C17)</f>
        <v>100</v>
      </c>
      <c r="D15" s="38">
        <f>AVERAGE('Fig. 5E ΔBRET_%'!D15,'Fig. 5E ΔBRET_%'!D17)</f>
        <v>100</v>
      </c>
      <c r="F15" s="5">
        <f>AVERAGE(B15:D15)</f>
        <v>100</v>
      </c>
      <c r="G15" s="5">
        <f>STDEVA(B15:D15)/SQRT(COUNT(B15:D15))</f>
        <v>0</v>
      </c>
      <c r="H15" s="5">
        <f>COUNT(B15:D15)</f>
        <v>3</v>
      </c>
    </row>
    <row r="16" spans="1:17" s="3" customFormat="1" ht="14.25" thickTop="1" thickBot="1" x14ac:dyDescent="0.25">
      <c r="A16" s="42" t="s">
        <v>100</v>
      </c>
      <c r="B16" s="45">
        <f>'Fig. 5E ΔBRET_%'!B16</f>
        <v>100</v>
      </c>
      <c r="C16" s="45">
        <f>'Fig. 5E ΔBRET_%'!C16</f>
        <v>100</v>
      </c>
      <c r="D16" s="45">
        <f>'Fig. 5E ΔBRET_%'!D16</f>
        <v>100</v>
      </c>
      <c r="F16" s="5">
        <f>AVERAGE(B16:D16)</f>
        <v>100</v>
      </c>
      <c r="G16" s="5">
        <f>STDEVA(B16:D16)/SQRT(COUNT(B16:D16))</f>
        <v>0</v>
      </c>
      <c r="H16" s="5">
        <f>COUNT(B16:D16)</f>
        <v>3</v>
      </c>
    </row>
    <row r="17" spans="1:17" s="3" customFormat="1" ht="14.25" thickTop="1" thickBot="1" x14ac:dyDescent="0.25">
      <c r="A17" s="42" t="s">
        <v>90</v>
      </c>
      <c r="B17" s="45">
        <f>'Fig. 5E ΔBRET_%'!B18</f>
        <v>100</v>
      </c>
      <c r="C17" s="45">
        <f>'Fig. 5E ΔBRET_%'!C18</f>
        <v>99.999999999999986</v>
      </c>
      <c r="D17" s="45">
        <f>'Fig. 5E ΔBRET_%'!D18</f>
        <v>100</v>
      </c>
      <c r="F17" s="5">
        <f>AVERAGE(B17:D17)</f>
        <v>100</v>
      </c>
      <c r="G17" s="5">
        <f>STDEVA(B17:D17)/SQRT(COUNT(B17:D17))</f>
        <v>5.8015571435115458E-15</v>
      </c>
      <c r="H17" s="5">
        <f>COUNT(B17:D17)</f>
        <v>3</v>
      </c>
    </row>
    <row r="18" spans="1:17" s="3" customFormat="1" ht="14.25" thickTop="1" thickBot="1" x14ac:dyDescent="0.25">
      <c r="A18" s="42"/>
      <c r="B18" s="45"/>
      <c r="C18" s="45"/>
      <c r="D18" s="45"/>
      <c r="F18" s="5" t="e">
        <f>AVERAGE(B18:D18)</f>
        <v>#DIV/0!</v>
      </c>
      <c r="G18" s="5" t="e">
        <f>STDEVA(B18:D18)/SQRT(COUNT(B18:D18))</f>
        <v>#DIV/0!</v>
      </c>
      <c r="H18" s="5">
        <f>COUNT(B18:D18)</f>
        <v>0</v>
      </c>
    </row>
    <row r="19" spans="1:17" ht="13.5" thickTop="1" x14ac:dyDescent="0.2"/>
    <row r="20" spans="1:17" s="3" customFormat="1" ht="13.5" thickBot="1" x14ac:dyDescent="0.25">
      <c r="A20" s="33" t="s">
        <v>110</v>
      </c>
    </row>
    <row r="21" spans="1:17" s="3" customFormat="1" ht="14.25" thickTop="1" thickBot="1" x14ac:dyDescent="0.25">
      <c r="A21" s="34"/>
      <c r="B21" s="35">
        <f>'Fig. 5E ΔBRET_%'!B21</f>
        <v>20180827</v>
      </c>
      <c r="C21" s="35">
        <f>'Fig. 5E ΔBRET_%'!C21</f>
        <v>20180914</v>
      </c>
      <c r="D21" s="35">
        <f>'Fig. 5E ΔBRET_%'!D21</f>
        <v>20180918</v>
      </c>
      <c r="F21" s="43" t="s">
        <v>62</v>
      </c>
      <c r="G21" s="43" t="s">
        <v>107</v>
      </c>
      <c r="H21" s="43" t="s">
        <v>65</v>
      </c>
    </row>
    <row r="22" spans="1:17" s="3" customFormat="1" ht="14.25" thickTop="1" thickBot="1" x14ac:dyDescent="0.25">
      <c r="A22" s="37" t="s">
        <v>97</v>
      </c>
      <c r="B22" s="38">
        <f>AVERAGE('Fig. 5E ΔBRET_%'!B22,'Fig. 5E ΔBRET_%'!B24)</f>
        <v>33.15825561074341</v>
      </c>
      <c r="C22" s="38">
        <f>AVERAGE('Fig. 5E ΔBRET_%'!C22,'Fig. 5E ΔBRET_%'!C24)</f>
        <v>25.719240009571347</v>
      </c>
      <c r="D22" s="38">
        <f>AVERAGE('Fig. 5E ΔBRET_%'!D22,'Fig. 5E ΔBRET_%'!D24)</f>
        <v>42.134046529541621</v>
      </c>
      <c r="F22" s="5">
        <f>AVERAGE(B22:D22)</f>
        <v>33.670514049952125</v>
      </c>
      <c r="G22" s="5">
        <f>STDEVA(B22:D22)/SQRT(COUNT(B22:D22))</f>
        <v>4.745463616389169</v>
      </c>
      <c r="H22" s="5">
        <f>COUNT(B22:D22)</f>
        <v>3</v>
      </c>
    </row>
    <row r="23" spans="1:17" s="3" customFormat="1" ht="14.25" thickTop="1" thickBot="1" x14ac:dyDescent="0.25">
      <c r="A23" s="42" t="s">
        <v>100</v>
      </c>
      <c r="B23" s="45">
        <f>'Fig. 5E ΔBRET_%'!B23</f>
        <v>117.13278022702812</v>
      </c>
      <c r="C23" s="45">
        <f>'Fig. 5E ΔBRET_%'!C23</f>
        <v>150.19351647672258</v>
      </c>
      <c r="D23" s="45">
        <f>'Fig. 5E ΔBRET_%'!D23</f>
        <v>120.72968490878931</v>
      </c>
      <c r="F23" s="5">
        <f>AVERAGE(B23:D23)</f>
        <v>129.35199387084666</v>
      </c>
      <c r="G23" s="5">
        <f>STDEVA(B23:D23)/SQRT(COUNT(B23:D23))</f>
        <v>10.472364095097261</v>
      </c>
      <c r="H23" s="5">
        <f>COUNT(B23:D23)</f>
        <v>3</v>
      </c>
      <c r="L23" s="21"/>
    </row>
    <row r="24" spans="1:17" s="3" customFormat="1" ht="14.25" thickTop="1" thickBot="1" x14ac:dyDescent="0.25">
      <c r="A24" s="42" t="s">
        <v>90</v>
      </c>
      <c r="B24" s="45">
        <f>'Fig. 5E ΔBRET_%'!B25</f>
        <v>27.114934771356307</v>
      </c>
      <c r="C24" s="45">
        <f>'Fig. 5E ΔBRET_%'!C25</f>
        <v>14.000329742801105</v>
      </c>
      <c r="D24" s="45">
        <f>'Fig. 5E ΔBRET_%'!D25</f>
        <v>46.897782173189327</v>
      </c>
      <c r="F24" s="5">
        <f>AVERAGE(B24:D24)</f>
        <v>29.337682229115575</v>
      </c>
      <c r="G24" s="5">
        <f>STDEVA(B24:D24)/SQRT(COUNT(B24:D24))</f>
        <v>9.5614860908777484</v>
      </c>
      <c r="H24" s="5">
        <f>COUNT(B24:D24)</f>
        <v>3</v>
      </c>
    </row>
    <row r="25" spans="1:17" s="3" customFormat="1" ht="14.25" thickTop="1" thickBot="1" x14ac:dyDescent="0.25">
      <c r="A25" s="42"/>
      <c r="B25" s="45"/>
      <c r="C25" s="45"/>
      <c r="D25" s="45"/>
      <c r="F25" s="5" t="e">
        <f>AVERAGE(B25:D25)</f>
        <v>#DIV/0!</v>
      </c>
      <c r="G25" s="5" t="e">
        <f>STDEVA(B25:D25)/SQRT(COUNT(B25:D25))</f>
        <v>#DIV/0!</v>
      </c>
      <c r="H25" s="5">
        <f>COUNT(B25:D25)</f>
        <v>0</v>
      </c>
    </row>
    <row r="26" spans="1:17" ht="13.5" thickTop="1" x14ac:dyDescent="0.2">
      <c r="L26" s="3"/>
      <c r="M26" s="3"/>
      <c r="N26" s="3"/>
      <c r="O26" s="3"/>
      <c r="P26" s="3"/>
      <c r="Q26" s="3"/>
    </row>
    <row r="27" spans="1:17" s="3" customFormat="1" ht="13.5" thickBot="1" x14ac:dyDescent="0.25">
      <c r="A27" s="33" t="s">
        <v>27</v>
      </c>
    </row>
    <row r="28" spans="1:17" s="3" customFormat="1" ht="14.25" thickTop="1" thickBot="1" x14ac:dyDescent="0.25">
      <c r="A28" s="34"/>
      <c r="B28" s="35">
        <f>'Fig. 5E ΔBRET_%'!B28</f>
        <v>20180827</v>
      </c>
      <c r="C28" s="35">
        <f>'Fig. 5E ΔBRET_%'!C28</f>
        <v>20180914</v>
      </c>
      <c r="D28" s="35">
        <f>'Fig. 5E ΔBRET_%'!D28</f>
        <v>20180918</v>
      </c>
      <c r="F28" s="43" t="s">
        <v>62</v>
      </c>
      <c r="G28" s="43" t="s">
        <v>63</v>
      </c>
      <c r="H28" s="43" t="s">
        <v>65</v>
      </c>
    </row>
    <row r="29" spans="1:17" s="3" customFormat="1" ht="14.25" thickTop="1" thickBot="1" x14ac:dyDescent="0.25">
      <c r="A29" s="37" t="s">
        <v>97</v>
      </c>
      <c r="B29" s="38">
        <f>AVERAGE('Fig. 5E ΔBRET_%'!B29,'Fig. 5E ΔBRET_%'!B31)</f>
        <v>68.250355692497578</v>
      </c>
      <c r="C29" s="38">
        <f>AVERAGE('Fig. 5E ΔBRET_%'!C29,'Fig. 5E ΔBRET_%'!C31)</f>
        <v>57.354934606864468</v>
      </c>
      <c r="D29" s="38">
        <f>AVERAGE('Fig. 5E ΔBRET_%'!D29,'Fig. 5E ΔBRET_%'!D31)</f>
        <v>56.386414143076792</v>
      </c>
      <c r="F29" s="5">
        <f>AVERAGE(B29:D29)</f>
        <v>60.663901480812946</v>
      </c>
      <c r="G29" s="5">
        <f>STDEVA(B29:D29)/SQRT(COUNT(B29:D29))</f>
        <v>3.8035169515280853</v>
      </c>
      <c r="H29" s="5">
        <f>COUNT(B29:D29)</f>
        <v>3</v>
      </c>
    </row>
    <row r="30" spans="1:17" s="3" customFormat="1" ht="14.25" thickTop="1" thickBot="1" x14ac:dyDescent="0.25">
      <c r="A30" s="42" t="s">
        <v>100</v>
      </c>
      <c r="B30" s="45">
        <f>'Fig. 5E ΔBRET_%'!B30</f>
        <v>125.2126219321692</v>
      </c>
      <c r="C30" s="45">
        <f>'Fig. 5E ΔBRET_%'!C30</f>
        <v>154.69351304192537</v>
      </c>
      <c r="D30" s="45">
        <f>'Fig. 5E ΔBRET_%'!D30</f>
        <v>126.86567164179141</v>
      </c>
      <c r="F30" s="5">
        <f>AVERAGE(B30:D30)</f>
        <v>135.59060220529534</v>
      </c>
      <c r="G30" s="5">
        <f>STDEVA(B30:D30)/SQRT(COUNT(B30:D30))</f>
        <v>9.5633683947271546</v>
      </c>
      <c r="H30" s="5">
        <f>COUNT(B30:D30)</f>
        <v>3</v>
      </c>
    </row>
    <row r="31" spans="1:17" s="3" customFormat="1" ht="14.25" thickTop="1" thickBot="1" x14ac:dyDescent="0.25">
      <c r="A31" s="42" t="s">
        <v>90</v>
      </c>
      <c r="B31" s="45">
        <f>'Fig. 5E ΔBRET_%'!B32</f>
        <v>57.518494007874494</v>
      </c>
      <c r="C31" s="45">
        <f>'Fig. 5E ΔBRET_%'!C32</f>
        <v>98.965749023454123</v>
      </c>
      <c r="D31" s="45">
        <f>'Fig. 5E ΔBRET_%'!D32</f>
        <v>110.20607947825269</v>
      </c>
      <c r="F31" s="5">
        <f>AVERAGE(B31:D31)</f>
        <v>88.896774169860421</v>
      </c>
      <c r="G31" s="5">
        <f>STDEVA(B31:D31)/SQRT(COUNT(B31:D31))</f>
        <v>16.021169397876132</v>
      </c>
      <c r="H31" s="5">
        <f>COUNT(B31:D31)</f>
        <v>3</v>
      </c>
    </row>
    <row r="32" spans="1:17" s="3" customFormat="1" ht="14.25" thickTop="1" thickBot="1" x14ac:dyDescent="0.25">
      <c r="A32" s="42"/>
      <c r="B32" s="45"/>
      <c r="C32" s="45"/>
      <c r="D32" s="45"/>
      <c r="F32" s="5" t="e">
        <f>AVERAGE(B32:D32)</f>
        <v>#DIV/0!</v>
      </c>
      <c r="G32" s="5" t="e">
        <f>STDEVA(B32:D32)/SQRT(COUNT(B32:D32))</f>
        <v>#DIV/0!</v>
      </c>
      <c r="H32" s="5">
        <f>COUNT(B32:D32)</f>
        <v>0</v>
      </c>
    </row>
    <row r="33" spans="1:8" ht="13.5" thickTop="1" x14ac:dyDescent="0.2"/>
    <row r="34" spans="1:8" s="3" customFormat="1" ht="13.5" thickBot="1" x14ac:dyDescent="0.25">
      <c r="A34" s="33" t="s">
        <v>111</v>
      </c>
    </row>
    <row r="35" spans="1:8" s="3" customFormat="1" ht="14.25" thickTop="1" thickBot="1" x14ac:dyDescent="0.25">
      <c r="A35" s="34"/>
      <c r="B35" s="35">
        <f>'Fig. 5E ΔBRET_%'!B35</f>
        <v>20180827</v>
      </c>
      <c r="C35" s="35">
        <f>'Fig. 5E ΔBRET_%'!C35</f>
        <v>20180914</v>
      </c>
      <c r="D35" s="35">
        <f>'Fig. 5E ΔBRET_%'!D35</f>
        <v>20180918</v>
      </c>
      <c r="F35" s="43" t="s">
        <v>87</v>
      </c>
      <c r="G35" s="43" t="s">
        <v>107</v>
      </c>
      <c r="H35" s="43" t="s">
        <v>98</v>
      </c>
    </row>
    <row r="36" spans="1:8" s="3" customFormat="1" ht="14.25" thickTop="1" thickBot="1" x14ac:dyDescent="0.25">
      <c r="A36" s="37" t="s">
        <v>97</v>
      </c>
      <c r="B36" s="38">
        <f>AVERAGE('Fig. 5E ΔBRET_%'!B36,'Fig. 5E ΔBRET_%'!B38)</f>
        <v>55.888026641338556</v>
      </c>
      <c r="C36" s="38">
        <f>AVERAGE('Fig. 5E ΔBRET_%'!C36,'Fig. 5E ΔBRET_%'!C38)</f>
        <v>54.144218132358361</v>
      </c>
      <c r="D36" s="38">
        <f>AVERAGE('Fig. 5E ΔBRET_%'!D36,'Fig. 5E ΔBRET_%'!D38)</f>
        <v>55.041667690238619</v>
      </c>
      <c r="F36" s="5">
        <f>AVERAGE(B36:D36)</f>
        <v>55.024637487978509</v>
      </c>
      <c r="G36" s="5">
        <f>STDEVA(B36:D36)/SQRT(COUNT(B36:D36))</f>
        <v>0.50346616895269058</v>
      </c>
      <c r="H36" s="5">
        <f>COUNT(B36:D36)</f>
        <v>3</v>
      </c>
    </row>
    <row r="37" spans="1:8" s="3" customFormat="1" ht="14.25" thickTop="1" thickBot="1" x14ac:dyDescent="0.25">
      <c r="A37" s="42" t="s">
        <v>100</v>
      </c>
      <c r="B37" s="45">
        <f>'Fig. 5E ΔBRET_%'!B37</f>
        <v>127.9309889957304</v>
      </c>
      <c r="C37" s="45">
        <f>'Fig. 5E ΔBRET_%'!C37</f>
        <v>158.23588813552379</v>
      </c>
      <c r="D37" s="45">
        <f>'Fig. 5E ΔBRET_%'!D37</f>
        <v>125.87064676616914</v>
      </c>
      <c r="F37" s="5">
        <f>AVERAGE(B37:D37)</f>
        <v>137.34584129914111</v>
      </c>
      <c r="G37" s="5">
        <f>STDEVA(B37:D37)/SQRT(COUNT(B37:D37))</f>
        <v>10.46194365538622</v>
      </c>
      <c r="H37" s="5">
        <f>COUNT(B37:D37)</f>
        <v>3</v>
      </c>
    </row>
    <row r="38" spans="1:8" s="3" customFormat="1" ht="14.25" thickTop="1" thickBot="1" x14ac:dyDescent="0.25">
      <c r="A38" s="42" t="s">
        <v>90</v>
      </c>
      <c r="B38" s="45">
        <f>'Fig. 5E ΔBRET_%'!B39</f>
        <v>35.072763846753944</v>
      </c>
      <c r="C38" s="45">
        <f>'Fig. 5E ΔBRET_%'!C39</f>
        <v>59.154801562473644</v>
      </c>
      <c r="D38" s="45">
        <f>'Fig. 5E ΔBRET_%'!D39</f>
        <v>56.128926635972853</v>
      </c>
      <c r="F38" s="5">
        <f>AVERAGE(B38:D38)</f>
        <v>50.118830681733478</v>
      </c>
      <c r="G38" s="5">
        <f>STDEVA(B38:D38)/SQRT(COUNT(B38:D38))</f>
        <v>7.5735741269607884</v>
      </c>
      <c r="H38" s="5">
        <f>COUNT(B38:D38)</f>
        <v>3</v>
      </c>
    </row>
    <row r="39" spans="1:8" s="3" customFormat="1" ht="14.25" thickTop="1" thickBot="1" x14ac:dyDescent="0.25">
      <c r="A39" s="42"/>
      <c r="B39" s="45"/>
      <c r="C39" s="45"/>
      <c r="D39" s="45"/>
      <c r="F39" s="5" t="e">
        <f>AVERAGE(B39:D39)</f>
        <v>#DIV/0!</v>
      </c>
      <c r="G39" s="5" t="e">
        <f>STDEVA(B39:D39)/SQRT(COUNT(B39:D39))</f>
        <v>#DIV/0!</v>
      </c>
      <c r="H39" s="5">
        <f>COUNT(B39:D39)</f>
        <v>0</v>
      </c>
    </row>
    <row r="40" spans="1:8" ht="13.5" thickTop="1" x14ac:dyDescent="0.2"/>
    <row r="41" spans="1:8" s="3" customFormat="1" ht="13.5" thickBot="1" x14ac:dyDescent="0.25">
      <c r="A41" s="33" t="s">
        <v>29</v>
      </c>
    </row>
    <row r="42" spans="1:8" s="3" customFormat="1" ht="14.25" thickTop="1" thickBot="1" x14ac:dyDescent="0.25">
      <c r="A42" s="34"/>
      <c r="B42" s="35">
        <f>'Fig. 5E ΔBRET_%'!B42</f>
        <v>20180827</v>
      </c>
      <c r="C42" s="35">
        <f>'Fig. 5E ΔBRET_%'!C42</f>
        <v>20180914</v>
      </c>
      <c r="D42" s="35">
        <f>'Fig. 5E ΔBRET_%'!D42</f>
        <v>20180918</v>
      </c>
      <c r="F42" s="43" t="s">
        <v>62</v>
      </c>
      <c r="G42" s="43" t="s">
        <v>63</v>
      </c>
      <c r="H42" s="43" t="s">
        <v>65</v>
      </c>
    </row>
    <row r="43" spans="1:8" s="3" customFormat="1" ht="14.25" thickTop="1" thickBot="1" x14ac:dyDescent="0.25">
      <c r="A43" s="37" t="s">
        <v>97</v>
      </c>
      <c r="B43" s="38">
        <f>AVERAGE('Fig. 5E ΔBRET_%'!B43,'Fig. 5E ΔBRET_%'!B45)</f>
        <v>25.952482750776895</v>
      </c>
      <c r="C43" s="38">
        <f>AVERAGE('Fig. 5E ΔBRET_%'!C43,'Fig. 5E ΔBRET_%'!C45)</f>
        <v>18.622943774943799</v>
      </c>
      <c r="D43" s="38">
        <f>AVERAGE('Fig. 5E ΔBRET_%'!D43,'Fig. 5E ΔBRET_%'!D45)</f>
        <v>37.0338615821112</v>
      </c>
      <c r="F43" s="5">
        <f>AVERAGE(B43:D43)</f>
        <v>27.203096035943968</v>
      </c>
      <c r="G43" s="5">
        <f>STDEVA(B43:D43)/SQRT(COUNT(B43:D43))</f>
        <v>5.3514327931045873</v>
      </c>
      <c r="H43" s="5">
        <f>COUNT(B43:D43)</f>
        <v>3</v>
      </c>
    </row>
    <row r="44" spans="1:8" s="3" customFormat="1" ht="14.25" thickTop="1" thickBot="1" x14ac:dyDescent="0.25">
      <c r="A44" s="42" t="s">
        <v>33</v>
      </c>
      <c r="B44" s="45">
        <f>'Fig. 5E ΔBRET_%'!B44</f>
        <v>109.11931127850877</v>
      </c>
      <c r="C44" s="45">
        <f>'Fig. 5E ΔBRET_%'!C44</f>
        <v>146.63314304556636</v>
      </c>
      <c r="D44" s="45">
        <f>'Fig. 5E ΔBRET_%'!D44</f>
        <v>115.42288557213928</v>
      </c>
      <c r="F44" s="5">
        <f>AVERAGE(B44:D44)</f>
        <v>123.72511329873812</v>
      </c>
      <c r="G44" s="5">
        <f>STDEVA(B44:D44)/SQRT(COUNT(B44:D44))</f>
        <v>11.597659711913286</v>
      </c>
      <c r="H44" s="5">
        <f>COUNT(B44:D44)</f>
        <v>3</v>
      </c>
    </row>
    <row r="45" spans="1:8" s="3" customFormat="1" ht="14.25" thickTop="1" thickBot="1" x14ac:dyDescent="0.25">
      <c r="A45" s="42" t="s">
        <v>90</v>
      </c>
      <c r="B45" s="45">
        <f>'Fig. 5E ΔBRET_%'!B46</f>
        <v>1.8949396200938022</v>
      </c>
      <c r="C45" s="45">
        <f>'Fig. 5E ΔBRET_%'!C46</f>
        <v>11.779638804809727</v>
      </c>
      <c r="D45" s="45">
        <f>'Fig. 5E ΔBRET_%'!D46</f>
        <v>25.678745882085494</v>
      </c>
      <c r="F45" s="5">
        <f>AVERAGE(B45:D45)</f>
        <v>13.117774768996341</v>
      </c>
      <c r="G45" s="5">
        <f>STDEVA(B45:D45)/SQRT(COUNT(B45:D45))</f>
        <v>6.8983166055440908</v>
      </c>
      <c r="H45" s="5">
        <f>COUNT(B45:D45)</f>
        <v>3</v>
      </c>
    </row>
    <row r="46" spans="1:8" s="3" customFormat="1" ht="14.25" thickTop="1" thickBot="1" x14ac:dyDescent="0.25">
      <c r="A46" s="42"/>
      <c r="B46" s="45"/>
      <c r="C46" s="45"/>
      <c r="D46" s="45"/>
      <c r="F46" s="5" t="e">
        <f>AVERAGE(B46:D46)</f>
        <v>#DIV/0!</v>
      </c>
      <c r="G46" s="5" t="e">
        <f>STDEVA(B46:D46)/SQRT(COUNT(B46:D46))</f>
        <v>#DIV/0!</v>
      </c>
      <c r="H46" s="5">
        <f>COUNT(B46:D46)</f>
        <v>0</v>
      </c>
    </row>
    <row r="47" spans="1:8" ht="13.5" thickTop="1" x14ac:dyDescent="0.2"/>
    <row r="48" spans="1:8" s="3" customFormat="1" ht="13.5" thickBot="1" x14ac:dyDescent="0.25">
      <c r="A48" s="33" t="s">
        <v>96</v>
      </c>
    </row>
    <row r="49" spans="1:8" s="3" customFormat="1" ht="14.25" thickTop="1" thickBot="1" x14ac:dyDescent="0.25">
      <c r="A49" s="34"/>
      <c r="B49" s="35">
        <f>'Fig. 5E ΔBRET_%'!B49</f>
        <v>20180827</v>
      </c>
      <c r="C49" s="35">
        <f>'Fig. 5E ΔBRET_%'!C49</f>
        <v>20180914</v>
      </c>
      <c r="D49" s="35">
        <f>'Fig. 5E ΔBRET_%'!D49</f>
        <v>20180918</v>
      </c>
      <c r="F49" s="43" t="s">
        <v>62</v>
      </c>
      <c r="G49" s="43" t="s">
        <v>63</v>
      </c>
      <c r="H49" s="43" t="s">
        <v>65</v>
      </c>
    </row>
    <row r="50" spans="1:8" s="3" customFormat="1" ht="14.25" thickTop="1" thickBot="1" x14ac:dyDescent="0.25">
      <c r="A50" s="37" t="s">
        <v>97</v>
      </c>
      <c r="B50" s="38">
        <f>AVERAGE('Fig. 5E ΔBRET_%'!B50,'Fig. 5E ΔBRET_%'!B52)</f>
        <v>34.359943182107656</v>
      </c>
      <c r="C50" s="38">
        <f>AVERAGE('Fig. 5E ΔBRET_%'!C50,'Fig. 5E ΔBRET_%'!C52)</f>
        <v>20.27289183480028</v>
      </c>
      <c r="D50" s="38">
        <f>AVERAGE('Fig. 5E ΔBRET_%'!D50,'Fig. 5E ΔBRET_%'!D52)</f>
        <v>23.521693174079044</v>
      </c>
      <c r="F50" s="5">
        <f>AVERAGE(B50:D50)</f>
        <v>26.051509396995659</v>
      </c>
      <c r="G50" s="5">
        <f>STDEVA(B50:D50)/SQRT(COUNT(B50:D50))</f>
        <v>4.2587647468375005</v>
      </c>
      <c r="H50" s="5">
        <f>COUNT(B50:D50)</f>
        <v>3</v>
      </c>
    </row>
    <row r="51" spans="1:8" s="3" customFormat="1" ht="14.25" thickTop="1" thickBot="1" x14ac:dyDescent="0.25">
      <c r="A51" s="42" t="s">
        <v>33</v>
      </c>
      <c r="B51" s="45">
        <f>'Fig. 5E ΔBRET_%'!B51</f>
        <v>136.02832644843267</v>
      </c>
      <c r="C51" s="45">
        <f>'Fig. 5E ΔBRET_%'!C51</f>
        <v>165.10630697469969</v>
      </c>
      <c r="D51" s="45">
        <f>'Fig. 5E ΔBRET_%'!D51</f>
        <v>138.14262023217248</v>
      </c>
      <c r="F51" s="5">
        <f>AVERAGE(B51:D51)</f>
        <v>146.42575121843495</v>
      </c>
      <c r="G51" s="5">
        <f>STDEVA(B51:D51)/SQRT(COUNT(B51:D51))</f>
        <v>9.3601982185773753</v>
      </c>
      <c r="H51" s="5">
        <f>COUNT(B51:D51)</f>
        <v>3</v>
      </c>
    </row>
    <row r="52" spans="1:8" s="3" customFormat="1" ht="14.25" thickTop="1" thickBot="1" x14ac:dyDescent="0.25">
      <c r="A52" s="42" t="s">
        <v>90</v>
      </c>
      <c r="B52" s="45">
        <f>'Fig. 5E ΔBRET_%'!B53</f>
        <v>20.437434886022693</v>
      </c>
      <c r="C52" s="45">
        <f>'Fig. 5E ΔBRET_%'!C53</f>
        <v>1.9023623051731544E-3</v>
      </c>
      <c r="D52" s="45">
        <f>'Fig. 5E ΔBRET_%'!D53</f>
        <v>14.247148365196086</v>
      </c>
      <c r="F52" s="5">
        <f>AVERAGE(B52:D52)</f>
        <v>11.562161871174652</v>
      </c>
      <c r="G52" s="5">
        <f>STDEVA(B52:D52)/SQRT(COUNT(B52:D52))</f>
        <v>6.050058174287452</v>
      </c>
      <c r="H52" s="5">
        <f>COUNT(B52:D52)</f>
        <v>3</v>
      </c>
    </row>
    <row r="53" spans="1:8" s="3" customFormat="1" ht="14.25" thickTop="1" thickBot="1" x14ac:dyDescent="0.25">
      <c r="A53" s="42"/>
      <c r="B53" s="45"/>
      <c r="C53" s="45"/>
      <c r="D53" s="45"/>
      <c r="F53" s="5" t="e">
        <f>AVERAGE(B53:D53)</f>
        <v>#DIV/0!</v>
      </c>
      <c r="G53" s="5" t="e">
        <f>STDEVA(B53:D53)/SQRT(COUNT(B53:D53))</f>
        <v>#DIV/0!</v>
      </c>
      <c r="H53" s="5">
        <f>COUNT(B53:D53)</f>
        <v>0</v>
      </c>
    </row>
    <row r="54" spans="1:8" ht="13.5" thickTop="1" x14ac:dyDescent="0.2"/>
  </sheetData>
  <mergeCells count="2">
    <mergeCell ref="M6:N6"/>
    <mergeCell ref="O6:Q6"/>
  </mergeCells>
  <phoneticPr fontId="5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70" zoomScaleNormal="70" workbookViewId="0">
      <pane xSplit="1" topLeftCell="B1" activePane="topRight" state="frozen"/>
      <selection activeCell="J37" sqref="J37"/>
      <selection pane="topRight" activeCell="J37" sqref="J37"/>
    </sheetView>
  </sheetViews>
  <sheetFormatPr defaultColWidth="9.125" defaultRowHeight="12.75" x14ac:dyDescent="0.2"/>
  <cols>
    <col min="1" max="1" width="13.5" style="21" bestFit="1" customWidth="1"/>
    <col min="2" max="5" width="8.75" style="21" customWidth="1"/>
    <col min="6" max="16384" width="9.125" style="21"/>
  </cols>
  <sheetData>
    <row r="1" spans="1:5" s="3" customFormat="1" ht="13.5" thickBot="1" x14ac:dyDescent="0.25">
      <c r="A1" s="33" t="s">
        <v>83</v>
      </c>
    </row>
    <row r="2" spans="1:5" s="3" customFormat="1" ht="14.25" thickTop="1" thickBot="1" x14ac:dyDescent="0.25">
      <c r="A2" s="34"/>
      <c r="B2" s="35"/>
      <c r="C2" s="35"/>
      <c r="D2" s="35"/>
      <c r="E2" s="35"/>
    </row>
    <row r="3" spans="1:5" s="3" customFormat="1" ht="13.5" thickTop="1" x14ac:dyDescent="0.2">
      <c r="A3" s="44" t="s">
        <v>84</v>
      </c>
      <c r="B3" s="38"/>
      <c r="C3" s="38"/>
      <c r="D3" s="38"/>
      <c r="E3" s="38"/>
    </row>
    <row r="4" spans="1:5" s="3" customFormat="1" x14ac:dyDescent="0.2">
      <c r="A4" s="44" t="s">
        <v>85</v>
      </c>
      <c r="B4" s="45"/>
      <c r="C4" s="45"/>
      <c r="D4" s="45"/>
      <c r="E4" s="45"/>
    </row>
    <row r="6" spans="1:5" s="3" customFormat="1" ht="13.5" thickBot="1" x14ac:dyDescent="0.25">
      <c r="A6" s="33" t="s">
        <v>86</v>
      </c>
    </row>
    <row r="7" spans="1:5" s="3" customFormat="1" ht="14.25" thickTop="1" thickBot="1" x14ac:dyDescent="0.25">
      <c r="A7" s="34"/>
      <c r="B7" s="35">
        <v>20181120</v>
      </c>
      <c r="C7" s="35">
        <v>20181122</v>
      </c>
      <c r="D7" s="35">
        <v>20181201</v>
      </c>
      <c r="E7" s="36">
        <v>20181204</v>
      </c>
    </row>
    <row r="8" spans="1:5" s="3" customFormat="1" ht="13.5" thickTop="1" x14ac:dyDescent="0.2">
      <c r="A8" s="37" t="s">
        <v>89</v>
      </c>
      <c r="B8" s="38">
        <v>108.9161536965054</v>
      </c>
      <c r="C8" s="38">
        <v>98.901537577543053</v>
      </c>
      <c r="D8" s="39">
        <v>85.761894424252773</v>
      </c>
      <c r="E8" s="46">
        <v>89.038528840245391</v>
      </c>
    </row>
    <row r="9" spans="1:5" s="3" customFormat="1" x14ac:dyDescent="0.2">
      <c r="A9" s="42" t="s">
        <v>91</v>
      </c>
      <c r="B9" s="45">
        <v>107.77159131386703</v>
      </c>
      <c r="C9" s="45">
        <v>109.52201055651254</v>
      </c>
      <c r="D9" s="45">
        <v>87.064470369896526</v>
      </c>
      <c r="E9" s="45">
        <v>90.886693323456257</v>
      </c>
    </row>
    <row r="10" spans="1:5" s="3" customFormat="1" x14ac:dyDescent="0.2">
      <c r="A10" s="42" t="s">
        <v>90</v>
      </c>
      <c r="B10" s="45">
        <v>108.0618079477489</v>
      </c>
      <c r="C10" s="45">
        <v>97.792687989430306</v>
      </c>
      <c r="D10" s="45">
        <v>77.154543453836411</v>
      </c>
      <c r="E10" s="45">
        <v>91.847723329770957</v>
      </c>
    </row>
    <row r="12" spans="1:5" s="3" customFormat="1" ht="13.5" thickBot="1" x14ac:dyDescent="0.25">
      <c r="A12" s="33" t="s">
        <v>112</v>
      </c>
    </row>
    <row r="13" spans="1:5" s="3" customFormat="1" ht="14.25" thickTop="1" thickBot="1" x14ac:dyDescent="0.25">
      <c r="A13" s="34"/>
      <c r="B13" s="35"/>
      <c r="C13" s="35">
        <v>20181122</v>
      </c>
      <c r="D13" s="35">
        <v>20181201</v>
      </c>
      <c r="E13" s="36">
        <v>20181204</v>
      </c>
    </row>
    <row r="14" spans="1:5" s="3" customFormat="1" ht="13.5" thickTop="1" x14ac:dyDescent="0.2">
      <c r="A14" s="37" t="s">
        <v>92</v>
      </c>
      <c r="B14" s="38"/>
      <c r="C14" s="38">
        <v>125.77216761233852</v>
      </c>
      <c r="D14" s="39">
        <v>159.00866824002844</v>
      </c>
      <c r="E14" s="46">
        <v>129.82465644208835</v>
      </c>
    </row>
    <row r="15" spans="1:5" s="3" customFormat="1" x14ac:dyDescent="0.2">
      <c r="A15" s="42" t="s">
        <v>91</v>
      </c>
      <c r="B15" s="45"/>
      <c r="C15" s="45">
        <v>334.57610910349536</v>
      </c>
      <c r="D15" s="45">
        <v>528.888116011443</v>
      </c>
      <c r="E15" s="45">
        <v>397.85304664984125</v>
      </c>
    </row>
    <row r="16" spans="1:5" s="3" customFormat="1" x14ac:dyDescent="0.2">
      <c r="A16" s="42" t="s">
        <v>90</v>
      </c>
      <c r="B16" s="45"/>
      <c r="C16" s="45">
        <v>285.60366335192248</v>
      </c>
      <c r="D16" s="45">
        <v>452.39953807544521</v>
      </c>
      <c r="E16" s="45">
        <v>313.49556866087579</v>
      </c>
    </row>
    <row r="18" spans="1:5" s="3" customFormat="1" ht="13.5" thickBot="1" x14ac:dyDescent="0.25">
      <c r="A18" s="33" t="s">
        <v>113</v>
      </c>
    </row>
    <row r="19" spans="1:5" s="3" customFormat="1" ht="14.25" thickTop="1" thickBot="1" x14ac:dyDescent="0.25">
      <c r="A19" s="34"/>
      <c r="B19" s="35"/>
      <c r="C19" s="35">
        <v>20181122</v>
      </c>
      <c r="D19" s="35">
        <v>20181201</v>
      </c>
      <c r="E19" s="36">
        <v>20181204</v>
      </c>
    </row>
    <row r="20" spans="1:5" s="3" customFormat="1" ht="13.5" thickTop="1" x14ac:dyDescent="0.2">
      <c r="A20" s="37" t="s">
        <v>92</v>
      </c>
      <c r="B20" s="38"/>
      <c r="C20" s="38">
        <v>162.97073265338145</v>
      </c>
      <c r="D20" s="39">
        <v>279.18719050857152</v>
      </c>
      <c r="E20" s="46">
        <v>197.85446213105115</v>
      </c>
    </row>
    <row r="21" spans="1:5" s="3" customFormat="1" x14ac:dyDescent="0.2">
      <c r="A21" s="42" t="s">
        <v>91</v>
      </c>
      <c r="B21" s="45"/>
      <c r="C21" s="45">
        <v>224.39678089166679</v>
      </c>
      <c r="D21" s="45">
        <v>376.88679113804255</v>
      </c>
      <c r="E21" s="45">
        <v>238.4007790356487</v>
      </c>
    </row>
    <row r="22" spans="1:5" s="3" customFormat="1" x14ac:dyDescent="0.2">
      <c r="A22" s="42" t="s">
        <v>90</v>
      </c>
      <c r="B22" s="45"/>
      <c r="C22" s="45">
        <v>218.41738628537098</v>
      </c>
      <c r="D22" s="45">
        <v>378.7271502216351</v>
      </c>
      <c r="E22" s="45">
        <v>241.98235313663312</v>
      </c>
    </row>
    <row r="24" spans="1:5" s="3" customFormat="1" ht="13.5" thickBot="1" x14ac:dyDescent="0.25">
      <c r="A24" s="33" t="s">
        <v>114</v>
      </c>
    </row>
    <row r="25" spans="1:5" s="3" customFormat="1" ht="14.25" thickTop="1" thickBot="1" x14ac:dyDescent="0.25">
      <c r="A25" s="34"/>
      <c r="B25" s="35">
        <v>20181120</v>
      </c>
      <c r="C25" s="35">
        <v>20181122</v>
      </c>
      <c r="D25" s="35">
        <v>20181201</v>
      </c>
      <c r="E25" s="36">
        <v>20181204</v>
      </c>
    </row>
    <row r="26" spans="1:5" s="3" customFormat="1" ht="13.5" thickTop="1" x14ac:dyDescent="0.2">
      <c r="A26" s="37" t="s">
        <v>89</v>
      </c>
      <c r="B26" s="38">
        <v>175.13903021569914</v>
      </c>
      <c r="C26" s="38">
        <v>165.98909915669606</v>
      </c>
      <c r="D26" s="39">
        <v>201.80935801960652</v>
      </c>
      <c r="E26" s="46">
        <v>132.8267650908009</v>
      </c>
    </row>
    <row r="27" spans="1:5" s="3" customFormat="1" x14ac:dyDescent="0.2">
      <c r="A27" s="42" t="s">
        <v>91</v>
      </c>
      <c r="B27" s="45">
        <v>424.45926532965569</v>
      </c>
      <c r="C27" s="45">
        <v>478.501589117587</v>
      </c>
      <c r="D27" s="45">
        <v>693.25529927026116</v>
      </c>
      <c r="E27" s="45">
        <v>583.76517720106528</v>
      </c>
    </row>
    <row r="28" spans="1:5" s="3" customFormat="1" x14ac:dyDescent="0.2">
      <c r="A28" s="42" t="s">
        <v>90</v>
      </c>
      <c r="B28" s="45">
        <v>352.61775845619138</v>
      </c>
      <c r="C28" s="45">
        <v>395.01812489858503</v>
      </c>
      <c r="D28" s="45">
        <v>595.97513744381899</v>
      </c>
      <c r="E28" s="45">
        <v>546.32596701621264</v>
      </c>
    </row>
    <row r="30" spans="1:5" s="3" customFormat="1" ht="13.5" thickBot="1" x14ac:dyDescent="0.25">
      <c r="A30" s="33" t="s">
        <v>115</v>
      </c>
    </row>
    <row r="31" spans="1:5" s="3" customFormat="1" ht="14.25" thickTop="1" thickBot="1" x14ac:dyDescent="0.25">
      <c r="A31" s="34"/>
      <c r="B31" s="35">
        <v>20181120</v>
      </c>
      <c r="C31" s="35">
        <v>20181122</v>
      </c>
      <c r="D31" s="35">
        <v>20181201</v>
      </c>
      <c r="E31" s="36">
        <v>20181204</v>
      </c>
    </row>
    <row r="32" spans="1:5" s="3" customFormat="1" ht="13.5" thickTop="1" x14ac:dyDescent="0.2">
      <c r="A32" s="37" t="s">
        <v>92</v>
      </c>
      <c r="B32" s="38">
        <v>222.16800000000001</v>
      </c>
      <c r="C32" s="38">
        <v>202.10868422626763</v>
      </c>
      <c r="D32" s="39">
        <v>300.64765180795314</v>
      </c>
      <c r="E32" s="46">
        <v>185.79493293858815</v>
      </c>
    </row>
    <row r="33" spans="1:5" s="3" customFormat="1" x14ac:dyDescent="0.2">
      <c r="A33" s="42" t="s">
        <v>91</v>
      </c>
      <c r="B33" s="45">
        <v>228.62181462083322</v>
      </c>
      <c r="C33" s="45">
        <v>239.47087766349108</v>
      </c>
      <c r="D33" s="45">
        <v>368.60071956696657</v>
      </c>
      <c r="E33" s="45">
        <v>210.98899801568925</v>
      </c>
    </row>
    <row r="34" spans="1:5" s="3" customFormat="1" x14ac:dyDescent="0.2">
      <c r="A34" s="42" t="s">
        <v>90</v>
      </c>
      <c r="B34" s="45">
        <v>232.78804653037946</v>
      </c>
      <c r="C34" s="45">
        <v>251.31402062759278</v>
      </c>
      <c r="D34" s="45">
        <v>364.6294980647092</v>
      </c>
      <c r="E34" s="45">
        <v>229.3237310720132</v>
      </c>
    </row>
    <row r="36" spans="1:5" s="3" customFormat="1" ht="13.5" thickBot="1" x14ac:dyDescent="0.25">
      <c r="A36" s="33" t="s">
        <v>116</v>
      </c>
    </row>
    <row r="37" spans="1:5" s="3" customFormat="1" ht="14.25" thickTop="1" thickBot="1" x14ac:dyDescent="0.25">
      <c r="A37" s="34"/>
      <c r="B37" s="35">
        <v>20181120</v>
      </c>
      <c r="C37" s="35">
        <v>20181122</v>
      </c>
      <c r="D37" s="35">
        <v>20181201</v>
      </c>
      <c r="E37" s="36">
        <v>20181204</v>
      </c>
    </row>
    <row r="38" spans="1:5" s="3" customFormat="1" ht="13.5" thickTop="1" x14ac:dyDescent="0.2">
      <c r="A38" s="37" t="s">
        <v>92</v>
      </c>
      <c r="B38" s="38">
        <v>148.667</v>
      </c>
      <c r="C38" s="38">
        <v>122.29236053557659</v>
      </c>
      <c r="D38" s="39">
        <v>150.88</v>
      </c>
      <c r="E38" s="46">
        <v>117.13684706443873</v>
      </c>
    </row>
    <row r="39" spans="1:5" s="3" customFormat="1" x14ac:dyDescent="0.2">
      <c r="A39" s="42" t="s">
        <v>33</v>
      </c>
      <c r="B39" s="45">
        <v>442.93482398251751</v>
      </c>
      <c r="C39" s="45">
        <v>408.47010061817116</v>
      </c>
      <c r="D39" s="45">
        <v>360.46268425393424</v>
      </c>
      <c r="E39" s="45">
        <v>507.15560226452158</v>
      </c>
    </row>
    <row r="40" spans="1:5" s="3" customFormat="1" x14ac:dyDescent="0.2">
      <c r="A40" s="42" t="s">
        <v>90</v>
      </c>
      <c r="B40" s="45">
        <v>291.84986231009634</v>
      </c>
      <c r="C40" s="45">
        <v>284.66060634998848</v>
      </c>
      <c r="D40" s="45">
        <v>296.0804492517384</v>
      </c>
      <c r="E40" s="45">
        <v>375.58623512082841</v>
      </c>
    </row>
  </sheetData>
  <phoneticPr fontId="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="70" zoomScaleNormal="70" workbookViewId="0">
      <pane xSplit="1" topLeftCell="B1" activePane="topRight" state="frozen"/>
      <selection activeCell="J37" sqref="J37"/>
      <selection pane="topRight" activeCell="J37" sqref="J37"/>
    </sheetView>
  </sheetViews>
  <sheetFormatPr defaultColWidth="9.125" defaultRowHeight="12.75" x14ac:dyDescent="0.2"/>
  <cols>
    <col min="1" max="1" width="13.5" style="21" bestFit="1" customWidth="1"/>
    <col min="2" max="5" width="8.75" style="21" customWidth="1"/>
    <col min="6" max="16384" width="9.125" style="21"/>
  </cols>
  <sheetData>
    <row r="1" spans="1:5" s="3" customFormat="1" ht="13.5" thickBot="1" x14ac:dyDescent="0.25">
      <c r="A1" s="33" t="s">
        <v>83</v>
      </c>
    </row>
    <row r="2" spans="1:5" s="3" customFormat="1" ht="14.25" thickTop="1" thickBot="1" x14ac:dyDescent="0.25">
      <c r="A2" s="34"/>
      <c r="B2" s="35"/>
      <c r="C2" s="35"/>
      <c r="D2" s="35"/>
      <c r="E2" s="35"/>
    </row>
    <row r="3" spans="1:5" s="3" customFormat="1" ht="13.5" thickTop="1" x14ac:dyDescent="0.2">
      <c r="A3" s="44" t="s">
        <v>84</v>
      </c>
      <c r="B3" s="38"/>
      <c r="C3" s="38"/>
      <c r="D3" s="38"/>
      <c r="E3" s="38"/>
    </row>
    <row r="4" spans="1:5" s="3" customFormat="1" x14ac:dyDescent="0.2">
      <c r="A4" s="44" t="s">
        <v>85</v>
      </c>
      <c r="B4" s="45"/>
      <c r="C4" s="45"/>
      <c r="D4" s="45"/>
      <c r="E4" s="45"/>
    </row>
    <row r="6" spans="1:5" s="3" customFormat="1" ht="13.5" thickBot="1" x14ac:dyDescent="0.25">
      <c r="A6" s="33" t="s">
        <v>86</v>
      </c>
    </row>
    <row r="7" spans="1:5" s="3" customFormat="1" ht="14.25" thickTop="1" thickBot="1" x14ac:dyDescent="0.25">
      <c r="A7" s="34"/>
      <c r="B7" s="35">
        <f>'Fig. 5F_Raw'!B7</f>
        <v>20181120</v>
      </c>
      <c r="C7" s="35">
        <f>'Fig. 5F_Raw'!C7</f>
        <v>20181122</v>
      </c>
      <c r="D7" s="35">
        <f>'Fig. 5F_Raw'!D7</f>
        <v>20181201</v>
      </c>
      <c r="E7" s="35">
        <f>'Fig. 5F_Raw'!E7</f>
        <v>20181204</v>
      </c>
    </row>
    <row r="8" spans="1:5" s="3" customFormat="1" ht="13.5" thickTop="1" x14ac:dyDescent="0.2">
      <c r="A8" s="37" t="s">
        <v>97</v>
      </c>
      <c r="B8" s="38">
        <f>'Fig. 5F_Raw'!B8-'Fig. 5F_Raw'!B$8</f>
        <v>0</v>
      </c>
      <c r="C8" s="38">
        <f>'Fig. 5F_Raw'!C8-'Fig. 5F_Raw'!C$8</f>
        <v>0</v>
      </c>
      <c r="D8" s="38">
        <f>'Fig. 5F_Raw'!D8-'Fig. 5F_Raw'!D$8</f>
        <v>0</v>
      </c>
      <c r="E8" s="38">
        <f>'Fig. 5F_Raw'!E8-'Fig. 5F_Raw'!E$8</f>
        <v>0</v>
      </c>
    </row>
    <row r="9" spans="1:5" s="3" customFormat="1" x14ac:dyDescent="0.2">
      <c r="A9" s="42" t="s">
        <v>33</v>
      </c>
      <c r="B9" s="45">
        <f>('Fig. 5F_Raw'!B9-'Fig. 5F_Raw'!B$9)-('Fig. 5F_Raw'!B8-'Fig. 5F_Raw'!B$8)</f>
        <v>0</v>
      </c>
      <c r="C9" s="45">
        <f>('Fig. 5F_Raw'!C9-'Fig. 5F_Raw'!C$9)-('Fig. 5F_Raw'!C8-'Fig. 5F_Raw'!C$8)</f>
        <v>0</v>
      </c>
      <c r="D9" s="45">
        <f>('Fig. 5F_Raw'!D9-'Fig. 5F_Raw'!D$9)-('Fig. 5F_Raw'!D8-'Fig. 5F_Raw'!D$8)</f>
        <v>0</v>
      </c>
      <c r="E9" s="45">
        <f>('Fig. 5F_Raw'!E9-'Fig. 5F_Raw'!E$9)-('Fig. 5F_Raw'!E8-'Fig. 5F_Raw'!E$8)</f>
        <v>0</v>
      </c>
    </row>
    <row r="10" spans="1:5" s="3" customFormat="1" x14ac:dyDescent="0.2">
      <c r="A10" s="42" t="s">
        <v>90</v>
      </c>
      <c r="B10" s="45">
        <f>('Fig. 5F_Raw'!B10-'Fig. 5F_Raw'!B$10)-('Fig. 5F_Raw'!B8-'Fig. 5F_Raw'!B$8)</f>
        <v>0</v>
      </c>
      <c r="C10" s="45">
        <f>('Fig. 5F_Raw'!C10-'Fig. 5F_Raw'!C$10)-('Fig. 5F_Raw'!C8-'Fig. 5F_Raw'!C$8)</f>
        <v>0</v>
      </c>
      <c r="D10" s="45">
        <f>('Fig. 5F_Raw'!D10-'Fig. 5F_Raw'!D$10)-('Fig. 5F_Raw'!D8-'Fig. 5F_Raw'!D$8)</f>
        <v>0</v>
      </c>
      <c r="E10" s="45">
        <f>('Fig. 5F_Raw'!E10-'Fig. 5F_Raw'!E$10)-('Fig. 5F_Raw'!E8-'Fig. 5F_Raw'!E$8)</f>
        <v>0</v>
      </c>
    </row>
    <row r="11" spans="1:5" x14ac:dyDescent="0.2">
      <c r="B11" s="45"/>
      <c r="C11" s="45"/>
      <c r="D11" s="45"/>
      <c r="E11" s="45"/>
    </row>
    <row r="12" spans="1:5" s="3" customFormat="1" ht="13.5" thickBot="1" x14ac:dyDescent="0.25">
      <c r="A12" s="33" t="s">
        <v>117</v>
      </c>
    </row>
    <row r="13" spans="1:5" s="3" customFormat="1" ht="14.25" thickTop="1" thickBot="1" x14ac:dyDescent="0.25">
      <c r="A13" s="34"/>
      <c r="B13" s="35"/>
      <c r="C13" s="35">
        <f>'Fig. 5F_Raw'!C13</f>
        <v>20181122</v>
      </c>
      <c r="D13" s="35">
        <f>'Fig. 5F_Raw'!D13</f>
        <v>20181201</v>
      </c>
      <c r="E13" s="35">
        <f>'Fig. 5F_Raw'!E13</f>
        <v>20181204</v>
      </c>
    </row>
    <row r="14" spans="1:5" s="3" customFormat="1" ht="13.5" thickTop="1" x14ac:dyDescent="0.2">
      <c r="A14" s="37" t="s">
        <v>97</v>
      </c>
      <c r="B14" s="38"/>
      <c r="C14" s="38">
        <f>'Fig. 5F_Raw'!C14-'Fig. 5F_Raw'!C$8</f>
        <v>26.870630034795468</v>
      </c>
      <c r="D14" s="38">
        <f>'Fig. 5F_Raw'!D14-'Fig. 5F_Raw'!D$8</f>
        <v>73.246773815775668</v>
      </c>
      <c r="E14" s="38">
        <f>'Fig. 5F_Raw'!E14-'Fig. 5F_Raw'!E$8</f>
        <v>40.786127601842963</v>
      </c>
    </row>
    <row r="15" spans="1:5" s="3" customFormat="1" x14ac:dyDescent="0.2">
      <c r="A15" s="42" t="s">
        <v>100</v>
      </c>
      <c r="B15" s="45"/>
      <c r="C15" s="45">
        <f>('Fig. 5F_Raw'!C15-'Fig. 5F_Raw'!C$9)-('Fig. 5F_Raw'!C14-'Fig. 5F_Raw'!C$8)</f>
        <v>198.18346851218735</v>
      </c>
      <c r="D15" s="45">
        <f>('Fig. 5F_Raw'!D15-'Fig. 5F_Raw'!D$9)-('Fig. 5F_Raw'!D14-'Fig. 5F_Raw'!D$8)</f>
        <v>368.57687182577081</v>
      </c>
      <c r="E15" s="45">
        <f>('Fig. 5F_Raw'!E15-'Fig. 5F_Raw'!E$9)-('Fig. 5F_Raw'!E14-'Fig. 5F_Raw'!E$8)</f>
        <v>266.18022572454203</v>
      </c>
    </row>
    <row r="16" spans="1:5" s="3" customFormat="1" x14ac:dyDescent="0.2">
      <c r="A16" s="42" t="s">
        <v>90</v>
      </c>
      <c r="B16" s="45"/>
      <c r="C16" s="45">
        <f>('Fig. 5F_Raw'!C16-'Fig. 5F_Raw'!C$10)-('Fig. 5F_Raw'!C14-'Fig. 5F_Raw'!C$8)</f>
        <v>160.94034532769672</v>
      </c>
      <c r="D16" s="45">
        <f>('Fig. 5F_Raw'!D16-'Fig. 5F_Raw'!D$10)-('Fig. 5F_Raw'!D14-'Fig. 5F_Raw'!D$8)</f>
        <v>301.99822080583311</v>
      </c>
      <c r="E16" s="45">
        <f>('Fig. 5F_Raw'!E16-'Fig. 5F_Raw'!E$10)-('Fig. 5F_Raw'!E14-'Fig. 5F_Raw'!E$8)</f>
        <v>180.86171772926187</v>
      </c>
    </row>
    <row r="18" spans="1:5" s="3" customFormat="1" ht="13.5" thickBot="1" x14ac:dyDescent="0.25">
      <c r="A18" s="33" t="s">
        <v>113</v>
      </c>
    </row>
    <row r="19" spans="1:5" s="3" customFormat="1" ht="14.25" thickTop="1" thickBot="1" x14ac:dyDescent="0.25">
      <c r="A19" s="34"/>
      <c r="B19" s="35"/>
      <c r="C19" s="35">
        <f>'Fig. 5F_Raw'!C19</f>
        <v>20181122</v>
      </c>
      <c r="D19" s="35">
        <f>'Fig. 5F_Raw'!D19</f>
        <v>20181201</v>
      </c>
      <c r="E19" s="35">
        <f>'Fig. 5F_Raw'!E19</f>
        <v>20181204</v>
      </c>
    </row>
    <row r="20" spans="1:5" s="3" customFormat="1" ht="13.5" thickTop="1" x14ac:dyDescent="0.2">
      <c r="A20" s="37" t="s">
        <v>97</v>
      </c>
      <c r="B20" s="38"/>
      <c r="C20" s="38">
        <f>'Fig. 5F_Raw'!C20-'Fig. 5F_Raw'!C$8</f>
        <v>64.069195075838394</v>
      </c>
      <c r="D20" s="38">
        <f>'Fig. 5F_Raw'!D20-'Fig. 5F_Raw'!D$8</f>
        <v>193.42529608431875</v>
      </c>
      <c r="E20" s="38">
        <f>'Fig. 5F_Raw'!E20-'Fig. 5F_Raw'!E$8</f>
        <v>108.81593329080576</v>
      </c>
    </row>
    <row r="21" spans="1:5" s="3" customFormat="1" x14ac:dyDescent="0.2">
      <c r="A21" s="42" t="s">
        <v>33</v>
      </c>
      <c r="B21" s="45"/>
      <c r="C21" s="45">
        <f>('Fig. 5F_Raw'!C21-'Fig. 5F_Raw'!C$9)-('Fig. 5F_Raw'!C20-'Fig. 5F_Raw'!C$8)</f>
        <v>50.805575259315859</v>
      </c>
      <c r="D21" s="45">
        <f>('Fig. 5F_Raw'!D21-'Fig. 5F_Raw'!D$9)-('Fig. 5F_Raw'!D20-'Fig. 5F_Raw'!D$8)</f>
        <v>96.397024683827283</v>
      </c>
      <c r="E21" s="45">
        <f>('Fig. 5F_Raw'!E21-'Fig. 5F_Raw'!E$9)-('Fig. 5F_Raw'!E20-'Fig. 5F_Raw'!E$8)</f>
        <v>38.698152421386681</v>
      </c>
    </row>
    <row r="22" spans="1:5" s="3" customFormat="1" x14ac:dyDescent="0.2">
      <c r="A22" s="42" t="s">
        <v>90</v>
      </c>
      <c r="B22" s="45"/>
      <c r="C22" s="45">
        <f>('Fig. 5F_Raw'!C22-'Fig. 5F_Raw'!C$10)-('Fig. 5F_Raw'!C20-'Fig. 5F_Raw'!C$8)</f>
        <v>56.555503220102281</v>
      </c>
      <c r="D22" s="45">
        <f>('Fig. 5F_Raw'!D22-'Fig. 5F_Raw'!D$10)-('Fig. 5F_Raw'!D20-'Fig. 5F_Raw'!D$8)</f>
        <v>108.14731068347993</v>
      </c>
      <c r="E22" s="45">
        <f>('Fig. 5F_Raw'!E22-'Fig. 5F_Raw'!E$10)-('Fig. 5F_Raw'!E20-'Fig. 5F_Raw'!E$8)</f>
        <v>41.318696516056406</v>
      </c>
    </row>
    <row r="24" spans="1:5" s="3" customFormat="1" ht="13.5" thickBot="1" x14ac:dyDescent="0.25">
      <c r="A24" s="33" t="s">
        <v>114</v>
      </c>
    </row>
    <row r="25" spans="1:5" s="3" customFormat="1" ht="14.25" thickTop="1" thickBot="1" x14ac:dyDescent="0.25">
      <c r="A25" s="34"/>
      <c r="B25" s="35">
        <f>'Fig. 5F_Raw'!B25</f>
        <v>20181120</v>
      </c>
      <c r="C25" s="35">
        <f>'Fig. 5F_Raw'!C25</f>
        <v>20181122</v>
      </c>
      <c r="D25" s="35">
        <f>'Fig. 5F_Raw'!D25</f>
        <v>20181201</v>
      </c>
      <c r="E25" s="35">
        <f>'Fig. 5F_Raw'!E25</f>
        <v>20181204</v>
      </c>
    </row>
    <row r="26" spans="1:5" s="3" customFormat="1" ht="13.5" thickTop="1" x14ac:dyDescent="0.2">
      <c r="A26" s="37" t="s">
        <v>97</v>
      </c>
      <c r="B26" s="38">
        <f>'Fig. 5F_Raw'!B26-'Fig. 5F_Raw'!B$8</f>
        <v>66.222876519193733</v>
      </c>
      <c r="C26" s="38">
        <f>'Fig. 5F_Raw'!C26-'Fig. 5F_Raw'!C$8</f>
        <v>67.087561579153004</v>
      </c>
      <c r="D26" s="38">
        <f>'Fig. 5F_Raw'!D26-'Fig. 5F_Raw'!D$8</f>
        <v>116.04746359535375</v>
      </c>
      <c r="E26" s="38">
        <f>'Fig. 5F_Raw'!E26-'Fig. 5F_Raw'!E$8</f>
        <v>43.788236250555514</v>
      </c>
    </row>
    <row r="27" spans="1:5" s="3" customFormat="1" x14ac:dyDescent="0.2">
      <c r="A27" s="42" t="s">
        <v>33</v>
      </c>
      <c r="B27" s="45">
        <f>('Fig. 5F_Raw'!B27-'Fig. 5F_Raw'!B$9)-('Fig. 5F_Raw'!B26-'Fig. 5F_Raw'!B$8)</f>
        <v>250.46479749659494</v>
      </c>
      <c r="C27" s="45">
        <f>('Fig. 5F_Raw'!C27-'Fig. 5F_Raw'!C$9)-('Fig. 5F_Raw'!C26-'Fig. 5F_Raw'!C$8)</f>
        <v>301.89201698192142</v>
      </c>
      <c r="D27" s="45">
        <f>('Fig. 5F_Raw'!D27-'Fig. 5F_Raw'!D$9)-('Fig. 5F_Raw'!D26-'Fig. 5F_Raw'!D$8)</f>
        <v>490.14336530501089</v>
      </c>
      <c r="E27" s="45">
        <f>('Fig. 5F_Raw'!E27-'Fig. 5F_Raw'!E$9)-('Fig. 5F_Raw'!E26-'Fig. 5F_Raw'!E$8)</f>
        <v>449.09024762705349</v>
      </c>
    </row>
    <row r="28" spans="1:5" s="3" customFormat="1" x14ac:dyDescent="0.2">
      <c r="A28" s="42" t="s">
        <v>90</v>
      </c>
      <c r="B28" s="45">
        <f>('Fig. 5F_Raw'!B28-'Fig. 5F_Raw'!B$10)-('Fig. 5F_Raw'!B26-'Fig. 5F_Raw'!B$8)</f>
        <v>178.33307398924876</v>
      </c>
      <c r="C28" s="45">
        <f>('Fig. 5F_Raw'!C28-'Fig. 5F_Raw'!C$10)-('Fig. 5F_Raw'!C26-'Fig. 5F_Raw'!C$8)</f>
        <v>230.13787533000172</v>
      </c>
      <c r="D28" s="45">
        <f>('Fig. 5F_Raw'!D28-'Fig. 5F_Raw'!D$10)-('Fig. 5F_Raw'!D26-'Fig. 5F_Raw'!D$8)</f>
        <v>402.77313039462888</v>
      </c>
      <c r="E28" s="45">
        <f>('Fig. 5F_Raw'!E28-'Fig. 5F_Raw'!E$10)-('Fig. 5F_Raw'!E26-'Fig. 5F_Raw'!E$8)</f>
        <v>410.69000743588617</v>
      </c>
    </row>
    <row r="30" spans="1:5" s="3" customFormat="1" ht="13.5" thickBot="1" x14ac:dyDescent="0.25">
      <c r="A30" s="33" t="s">
        <v>115</v>
      </c>
    </row>
    <row r="31" spans="1:5" s="3" customFormat="1" ht="14.25" thickTop="1" thickBot="1" x14ac:dyDescent="0.25">
      <c r="A31" s="34"/>
      <c r="B31" s="35">
        <f>'Fig. 5F_Raw'!B31</f>
        <v>20181120</v>
      </c>
      <c r="C31" s="35">
        <f>'Fig. 5F_Raw'!C31</f>
        <v>20181122</v>
      </c>
      <c r="D31" s="35">
        <f>'Fig. 5F_Raw'!D31</f>
        <v>20181201</v>
      </c>
      <c r="E31" s="35">
        <f>'Fig. 5F_Raw'!E31</f>
        <v>20181204</v>
      </c>
    </row>
    <row r="32" spans="1:5" s="3" customFormat="1" ht="13.5" thickTop="1" x14ac:dyDescent="0.2">
      <c r="A32" s="37" t="s">
        <v>97</v>
      </c>
      <c r="B32" s="38">
        <f>'Fig. 5F_Raw'!B32-'Fig. 5F_Raw'!B$8</f>
        <v>113.2518463034946</v>
      </c>
      <c r="C32" s="38">
        <f>'Fig. 5F_Raw'!C32-'Fig. 5F_Raw'!C$8</f>
        <v>103.20714664872457</v>
      </c>
      <c r="D32" s="38">
        <f>'Fig. 5F_Raw'!D32-'Fig. 5F_Raw'!D$8</f>
        <v>214.88575738370037</v>
      </c>
      <c r="E32" s="38">
        <f>'Fig. 5F_Raw'!E32-'Fig. 5F_Raw'!E$8</f>
        <v>96.756404098342756</v>
      </c>
    </row>
    <row r="33" spans="1:5" s="3" customFormat="1" x14ac:dyDescent="0.2">
      <c r="A33" s="42" t="s">
        <v>33</v>
      </c>
      <c r="B33" s="45">
        <f>('Fig. 5F_Raw'!B33-'Fig. 5F_Raw'!B$9)-('Fig. 5F_Raw'!B32-'Fig. 5F_Raw'!B$8)</f>
        <v>7.5983770034715832</v>
      </c>
      <c r="C33" s="45">
        <f>('Fig. 5F_Raw'!C33-'Fig. 5F_Raw'!C$9)-('Fig. 5F_Raw'!C32-'Fig. 5F_Raw'!C$8)</f>
        <v>26.741720458253951</v>
      </c>
      <c r="D33" s="45">
        <f>('Fig. 5F_Raw'!D33-'Fig. 5F_Raw'!D$9)-('Fig. 5F_Raw'!D32-'Fig. 5F_Raw'!D$8)</f>
        <v>66.650491813369683</v>
      </c>
      <c r="E33" s="45">
        <f>('Fig. 5F_Raw'!E33-'Fig. 5F_Raw'!E$9)-('Fig. 5F_Raw'!E32-'Fig. 5F_Raw'!E$8)</f>
        <v>23.345900593890235</v>
      </c>
    </row>
    <row r="34" spans="1:5" s="3" customFormat="1" x14ac:dyDescent="0.2">
      <c r="A34" s="42" t="s">
        <v>90</v>
      </c>
      <c r="B34" s="45">
        <f>('Fig. 5F_Raw'!B34-'Fig. 5F_Raw'!B$10)-('Fig. 5F_Raw'!B32-'Fig. 5F_Raw'!B$8)</f>
        <v>11.474392279135955</v>
      </c>
      <c r="C34" s="45">
        <f>('Fig. 5F_Raw'!C34-'Fig. 5F_Raw'!C$10)-('Fig. 5F_Raw'!C32-'Fig. 5F_Raw'!C$8)</f>
        <v>50.314185989437902</v>
      </c>
      <c r="D34" s="45">
        <f>('Fig. 5F_Raw'!D34-'Fig. 5F_Raw'!D$10)-('Fig. 5F_Raw'!D32-'Fig. 5F_Raw'!D$8)</f>
        <v>72.589197227172406</v>
      </c>
      <c r="E34" s="45">
        <f>('Fig. 5F_Raw'!E34-'Fig. 5F_Raw'!E$10)-('Fig. 5F_Raw'!E32-'Fig. 5F_Raw'!E$8)</f>
        <v>40.719603643899489</v>
      </c>
    </row>
    <row r="36" spans="1:5" s="3" customFormat="1" ht="13.5" thickBot="1" x14ac:dyDescent="0.25">
      <c r="A36" s="33" t="s">
        <v>116</v>
      </c>
    </row>
    <row r="37" spans="1:5" s="3" customFormat="1" ht="14.25" thickTop="1" thickBot="1" x14ac:dyDescent="0.25">
      <c r="A37" s="34"/>
      <c r="B37" s="35">
        <f>'Fig. 5F_Raw'!B37</f>
        <v>20181120</v>
      </c>
      <c r="C37" s="35">
        <f>'Fig. 5F_Raw'!C37</f>
        <v>20181122</v>
      </c>
      <c r="D37" s="35">
        <f>'Fig. 5F_Raw'!D37</f>
        <v>20181201</v>
      </c>
      <c r="E37" s="35">
        <f>'Fig. 5F_Raw'!E37</f>
        <v>20181204</v>
      </c>
    </row>
    <row r="38" spans="1:5" s="3" customFormat="1" ht="13.5" thickTop="1" x14ac:dyDescent="0.2">
      <c r="A38" s="37" t="s">
        <v>97</v>
      </c>
      <c r="B38" s="38">
        <f>'Fig. 5F_Raw'!B38-'Fig. 5F_Raw'!B$8</f>
        <v>39.750846303494598</v>
      </c>
      <c r="C38" s="38">
        <f>'Fig. 5F_Raw'!C38-'Fig. 5F_Raw'!C$8</f>
        <v>23.390822958033539</v>
      </c>
      <c r="D38" s="38">
        <f>'Fig. 5F_Raw'!D38-'Fig. 5F_Raw'!D$8</f>
        <v>65.118105575747222</v>
      </c>
      <c r="E38" s="38">
        <f>'Fig. 5F_Raw'!E38-'Fig. 5F_Raw'!E$8</f>
        <v>28.098318224193335</v>
      </c>
    </row>
    <row r="39" spans="1:5" s="3" customFormat="1" x14ac:dyDescent="0.2">
      <c r="A39" s="42" t="s">
        <v>33</v>
      </c>
      <c r="B39" s="45">
        <f>('Fig. 5F_Raw'!B39-'Fig. 5F_Raw'!B$9)-('Fig. 5F_Raw'!B38-'Fig. 5F_Raw'!B$8)</f>
        <v>295.4123863651559</v>
      </c>
      <c r="C39" s="45">
        <f>('Fig. 5F_Raw'!C39-'Fig. 5F_Raw'!C$9)-('Fig. 5F_Raw'!C38-'Fig. 5F_Raw'!C$8)</f>
        <v>275.55726710362507</v>
      </c>
      <c r="D39" s="45">
        <f>('Fig. 5F_Raw'!D39-'Fig. 5F_Raw'!D$9)-('Fig. 5F_Raw'!D38-'Fig. 5F_Raw'!D$8)</f>
        <v>208.28010830829049</v>
      </c>
      <c r="E39" s="45">
        <f>('Fig. 5F_Raw'!E39-'Fig. 5F_Raw'!E$9)-('Fig. 5F_Raw'!E38-'Fig. 5F_Raw'!E$8)</f>
        <v>388.17059071687197</v>
      </c>
    </row>
    <row r="40" spans="1:5" s="3" customFormat="1" x14ac:dyDescent="0.2">
      <c r="A40" s="42" t="s">
        <v>90</v>
      </c>
      <c r="B40" s="45">
        <f>('Fig. 5F_Raw'!B40-'Fig. 5F_Raw'!B$10)-('Fig. 5F_Raw'!B38-'Fig. 5F_Raw'!B$8)</f>
        <v>144.03720805885285</v>
      </c>
      <c r="C40" s="45">
        <f>('Fig. 5F_Raw'!C40-'Fig. 5F_Raw'!C$10)-('Fig. 5F_Raw'!C38-'Fig. 5F_Raw'!C$8)</f>
        <v>163.47709540252464</v>
      </c>
      <c r="D40" s="45">
        <f>('Fig. 5F_Raw'!D40-'Fig. 5F_Raw'!D$10)-('Fig. 5F_Raw'!D38-'Fig. 5F_Raw'!D$8)</f>
        <v>153.80780022215475</v>
      </c>
      <c r="E40" s="45">
        <f>('Fig. 5F_Raw'!E40-'Fig. 5F_Raw'!E$10)-('Fig. 5F_Raw'!E38-'Fig. 5F_Raw'!E$8)</f>
        <v>255.64019356686413</v>
      </c>
    </row>
  </sheetData>
  <phoneticPr fontId="5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70" zoomScaleNormal="70" workbookViewId="0">
      <pane xSplit="1" topLeftCell="B1" activePane="topRight" state="frozen"/>
      <selection activeCell="J37" sqref="J37"/>
      <selection pane="topRight" activeCell="L19" sqref="L19"/>
    </sheetView>
  </sheetViews>
  <sheetFormatPr defaultColWidth="9.125" defaultRowHeight="12.75" x14ac:dyDescent="0.2"/>
  <cols>
    <col min="1" max="1" width="13.5" style="21" bestFit="1" customWidth="1"/>
    <col min="2" max="5" width="8.75" style="21" customWidth="1"/>
    <col min="6" max="6" width="9.125" style="21"/>
    <col min="7" max="8" width="7" style="21" bestFit="1" customWidth="1"/>
    <col min="9" max="9" width="2.75" style="21" bestFit="1" customWidth="1"/>
    <col min="10" max="16384" width="9.125" style="21"/>
  </cols>
  <sheetData>
    <row r="1" spans="1:9" s="3" customFormat="1" ht="13.5" thickBot="1" x14ac:dyDescent="0.25">
      <c r="A1" s="33" t="s">
        <v>83</v>
      </c>
    </row>
    <row r="2" spans="1:9" s="3" customFormat="1" ht="14.25" thickTop="1" thickBot="1" x14ac:dyDescent="0.25">
      <c r="A2" s="34"/>
      <c r="B2" s="35"/>
      <c r="C2" s="35"/>
      <c r="D2" s="35"/>
      <c r="E2" s="35"/>
      <c r="G2" s="43" t="s">
        <v>87</v>
      </c>
      <c r="H2" s="43" t="s">
        <v>118</v>
      </c>
      <c r="I2" s="43" t="s">
        <v>98</v>
      </c>
    </row>
    <row r="3" spans="1:9" s="3" customFormat="1" ht="14.25" thickTop="1" thickBot="1" x14ac:dyDescent="0.25">
      <c r="A3" s="44" t="s">
        <v>84</v>
      </c>
      <c r="B3" s="38"/>
      <c r="C3" s="38"/>
      <c r="D3" s="38"/>
      <c r="E3" s="38"/>
      <c r="G3" s="5" t="e">
        <f>AVERAGE(B3:E3)</f>
        <v>#DIV/0!</v>
      </c>
      <c r="H3" s="5" t="e">
        <f>STDEVA(B3:E3)/SQRT(COUNT(B3:E3))</f>
        <v>#DIV/0!</v>
      </c>
      <c r="I3" s="5">
        <f>COUNT(B3:E3)</f>
        <v>0</v>
      </c>
    </row>
    <row r="4" spans="1:9" s="3" customFormat="1" ht="14.25" thickTop="1" thickBot="1" x14ac:dyDescent="0.25">
      <c r="A4" s="44" t="s">
        <v>85</v>
      </c>
      <c r="B4" s="45"/>
      <c r="C4" s="45"/>
      <c r="D4" s="45"/>
      <c r="E4" s="45"/>
      <c r="G4" s="5" t="e">
        <f>AVERAGE(B4:E4)</f>
        <v>#DIV/0!</v>
      </c>
      <c r="H4" s="5" t="e">
        <f>STDEVA(B4:E4)/SQRT(COUNT(B4:E4))</f>
        <v>#DIV/0!</v>
      </c>
      <c r="I4" s="5">
        <f>COUNT(B4:E4)</f>
        <v>0</v>
      </c>
    </row>
    <row r="5" spans="1:9" ht="13.5" thickTop="1" x14ac:dyDescent="0.2"/>
    <row r="6" spans="1:9" s="3" customFormat="1" ht="13.5" thickBot="1" x14ac:dyDescent="0.25">
      <c r="A6" s="33" t="s">
        <v>86</v>
      </c>
    </row>
    <row r="7" spans="1:9" s="3" customFormat="1" ht="14.25" thickTop="1" thickBot="1" x14ac:dyDescent="0.25">
      <c r="A7" s="34"/>
      <c r="B7" s="35"/>
      <c r="C7" s="35"/>
      <c r="D7" s="35"/>
      <c r="E7" s="36"/>
      <c r="G7" s="43" t="s">
        <v>87</v>
      </c>
      <c r="H7" s="43" t="s">
        <v>107</v>
      </c>
      <c r="I7" s="43" t="s">
        <v>98</v>
      </c>
    </row>
    <row r="8" spans="1:9" s="3" customFormat="1" ht="14.25" thickTop="1" thickBot="1" x14ac:dyDescent="0.25">
      <c r="A8" s="37" t="s">
        <v>97</v>
      </c>
      <c r="B8" s="38"/>
      <c r="C8" s="38"/>
      <c r="D8" s="39"/>
      <c r="E8" s="46"/>
      <c r="G8" s="5" t="e">
        <f>AVERAGE(B8:E8)</f>
        <v>#DIV/0!</v>
      </c>
      <c r="H8" s="5" t="e">
        <f>STDEVA(B8:E8)/SQRT(COUNT(B8:E8))</f>
        <v>#DIV/0!</v>
      </c>
      <c r="I8" s="5">
        <f>COUNT(B8:E8)</f>
        <v>0</v>
      </c>
    </row>
    <row r="9" spans="1:9" s="3" customFormat="1" ht="14.25" thickTop="1" thickBot="1" x14ac:dyDescent="0.25">
      <c r="A9" s="42" t="s">
        <v>100</v>
      </c>
      <c r="B9" s="45"/>
      <c r="C9" s="45"/>
      <c r="D9" s="45"/>
      <c r="E9" s="45"/>
      <c r="G9" s="5" t="e">
        <f>AVERAGE(B9:E9)</f>
        <v>#DIV/0!</v>
      </c>
      <c r="H9" s="5" t="e">
        <f>STDEVA(B9:E9)/SQRT(COUNT(B9:E9))</f>
        <v>#DIV/0!</v>
      </c>
      <c r="I9" s="5">
        <f>COUNT(B9:E9)</f>
        <v>0</v>
      </c>
    </row>
    <row r="10" spans="1:9" s="3" customFormat="1" ht="14.25" thickTop="1" thickBot="1" x14ac:dyDescent="0.25">
      <c r="A10" s="42" t="s">
        <v>90</v>
      </c>
      <c r="B10" s="45"/>
      <c r="C10" s="45"/>
      <c r="D10" s="45"/>
      <c r="E10" s="45"/>
      <c r="G10" s="5" t="e">
        <f>AVERAGE(B10:E10)</f>
        <v>#DIV/0!</v>
      </c>
      <c r="H10" s="5" t="e">
        <f>STDEVA(B10:E10)/SQRT(COUNT(B10:E10))</f>
        <v>#DIV/0!</v>
      </c>
      <c r="I10" s="5">
        <f>COUNT(B10:E10)</f>
        <v>0</v>
      </c>
    </row>
    <row r="11" spans="1:9" ht="13.5" thickTop="1" x14ac:dyDescent="0.2"/>
    <row r="12" spans="1:9" s="3" customFormat="1" ht="13.5" thickBot="1" x14ac:dyDescent="0.25">
      <c r="A12" s="33" t="s">
        <v>119</v>
      </c>
    </row>
    <row r="13" spans="1:9" s="3" customFormat="1" ht="14.25" thickTop="1" thickBot="1" x14ac:dyDescent="0.25">
      <c r="A13" s="34"/>
      <c r="B13" s="35"/>
      <c r="C13" s="35">
        <f>'Fig. 5F_RawA'!C13</f>
        <v>20181122</v>
      </c>
      <c r="D13" s="35">
        <f>'Fig. 5F_RawA'!D13</f>
        <v>20181201</v>
      </c>
      <c r="E13" s="35">
        <f>'Fig. 5F_RawA'!E13</f>
        <v>20181204</v>
      </c>
      <c r="G13" s="43" t="s">
        <v>87</v>
      </c>
      <c r="H13" s="43" t="s">
        <v>63</v>
      </c>
      <c r="I13" s="43" t="s">
        <v>98</v>
      </c>
    </row>
    <row r="14" spans="1:9" s="3" customFormat="1" ht="14.25" thickTop="1" thickBot="1" x14ac:dyDescent="0.25">
      <c r="A14" s="37" t="s">
        <v>97</v>
      </c>
      <c r="B14" s="38"/>
      <c r="C14" s="38">
        <f>100*'Fig. 5F_RawA'!C14/'Fig. 5F_RawA'!C$14</f>
        <v>100</v>
      </c>
      <c r="D14" s="38">
        <f>100*'Fig. 5F_RawA'!D14/'Fig. 5F_RawA'!D$14</f>
        <v>100</v>
      </c>
      <c r="E14" s="38">
        <f>100*'Fig. 5F_RawA'!E14/'Fig. 5F_RawA'!E$14</f>
        <v>100</v>
      </c>
      <c r="G14" s="5">
        <f>AVERAGE(B14:E14)</f>
        <v>100</v>
      </c>
      <c r="H14" s="5">
        <f>STDEVA(B14:E14)/SQRT(COUNT(B14:E14))</f>
        <v>0</v>
      </c>
      <c r="I14" s="5">
        <f>COUNT(B14:E14)</f>
        <v>3</v>
      </c>
    </row>
    <row r="15" spans="1:9" s="3" customFormat="1" ht="14.25" thickTop="1" thickBot="1" x14ac:dyDescent="0.25">
      <c r="A15" s="42" t="s">
        <v>100</v>
      </c>
      <c r="B15" s="45"/>
      <c r="C15" s="45">
        <f>100*'Fig. 5F_RawA'!C15/'Fig. 5F_RawA'!C$15</f>
        <v>100</v>
      </c>
      <c r="D15" s="45">
        <f>100*'Fig. 5F_RawA'!D15/'Fig. 5F_RawA'!D$15</f>
        <v>100</v>
      </c>
      <c r="E15" s="45">
        <f>100*'Fig. 5F_RawA'!E15/'Fig. 5F_RawA'!E$15</f>
        <v>100</v>
      </c>
      <c r="G15" s="5">
        <f>AVERAGE(B15:E15)</f>
        <v>100</v>
      </c>
      <c r="H15" s="5">
        <f>STDEVA(B15:E15)/SQRT(COUNT(B15:E15))</f>
        <v>0</v>
      </c>
      <c r="I15" s="5">
        <f>COUNT(B15:E15)</f>
        <v>3</v>
      </c>
    </row>
    <row r="16" spans="1:9" s="3" customFormat="1" ht="14.25" thickTop="1" thickBot="1" x14ac:dyDescent="0.25">
      <c r="A16" s="42" t="s">
        <v>90</v>
      </c>
      <c r="B16" s="45"/>
      <c r="C16" s="45">
        <f>100*'Fig. 5F_RawA'!C16/'Fig. 5F_RawA'!C$15</f>
        <v>81.207754882844654</v>
      </c>
      <c r="D16" s="45">
        <f>100*'Fig. 5F_RawA'!D16/'Fig. 5F_RawA'!D$15</f>
        <v>81.93629169130017</v>
      </c>
      <c r="E16" s="45">
        <f>100*'Fig. 5F_RawA'!E16/'Fig. 5F_RawA'!E$15</f>
        <v>67.947090072884507</v>
      </c>
      <c r="G16" s="5">
        <f>AVERAGE(B16:E16)</f>
        <v>77.030378882343101</v>
      </c>
      <c r="H16" s="5">
        <f>STDEVA(B16:E16)/SQRT(COUNT(B16:E16))</f>
        <v>4.5465112327052699</v>
      </c>
      <c r="I16" s="5">
        <f>COUNT(B16:E16)</f>
        <v>3</v>
      </c>
    </row>
    <row r="17" spans="1:9" ht="13.5" thickTop="1" x14ac:dyDescent="0.2"/>
    <row r="18" spans="1:9" s="3" customFormat="1" ht="13.5" thickBot="1" x14ac:dyDescent="0.25">
      <c r="A18" s="33" t="s">
        <v>120</v>
      </c>
    </row>
    <row r="19" spans="1:9" s="3" customFormat="1" ht="14.25" thickTop="1" thickBot="1" x14ac:dyDescent="0.25">
      <c r="A19" s="34"/>
      <c r="B19" s="35"/>
      <c r="C19" s="35">
        <f>'Fig. 5F_RawA'!C19</f>
        <v>20181122</v>
      </c>
      <c r="D19" s="35">
        <f>'Fig. 5F_RawA'!D19</f>
        <v>20181201</v>
      </c>
      <c r="E19" s="35">
        <f>'Fig. 5F_RawA'!E19</f>
        <v>20181204</v>
      </c>
      <c r="G19" s="43" t="s">
        <v>87</v>
      </c>
      <c r="H19" s="43" t="s">
        <v>107</v>
      </c>
      <c r="I19" s="43" t="s">
        <v>65</v>
      </c>
    </row>
    <row r="20" spans="1:9" s="3" customFormat="1" ht="14.25" thickTop="1" thickBot="1" x14ac:dyDescent="0.25">
      <c r="A20" s="37" t="s">
        <v>97</v>
      </c>
      <c r="B20" s="38"/>
      <c r="C20" s="38">
        <f>100*'Fig. 5F_RawA'!C20/'Fig. 5F_RawA'!C$14</f>
        <v>238.43577539072791</v>
      </c>
      <c r="D20" s="38">
        <f>100*'Fig. 5F_RawA'!D20/'Fig. 5F_RawA'!D$14</f>
        <v>264.07346836982384</v>
      </c>
      <c r="E20" s="38">
        <f>100*'Fig. 5F_RawA'!E20/'Fig. 5F_RawA'!E$14</f>
        <v>266.79643224057583</v>
      </c>
      <c r="G20" s="5">
        <f>AVERAGE(B20:E20)</f>
        <v>256.43522533370918</v>
      </c>
      <c r="H20" s="5">
        <f>STDEVA(B20:E20)/SQRT(COUNT(B20:E20))</f>
        <v>9.033987339445261</v>
      </c>
      <c r="I20" s="5">
        <f>COUNT(B20:E20)</f>
        <v>3</v>
      </c>
    </row>
    <row r="21" spans="1:9" s="3" customFormat="1" ht="14.25" thickTop="1" thickBot="1" x14ac:dyDescent="0.25">
      <c r="A21" s="42" t="s">
        <v>33</v>
      </c>
      <c r="B21" s="45"/>
      <c r="C21" s="45">
        <f>100*'Fig. 5F_RawA'!C21/'Fig. 5F_RawA'!C$21</f>
        <v>100</v>
      </c>
      <c r="D21" s="45">
        <f>100*'Fig. 5F_RawA'!D21/'Fig. 5F_RawA'!D$21</f>
        <v>100</v>
      </c>
      <c r="E21" s="45">
        <f>100*'Fig. 5F_RawA'!E21/'Fig. 5F_RawA'!E$21</f>
        <v>100</v>
      </c>
      <c r="G21" s="5">
        <f>AVERAGE(B21:E21)</f>
        <v>100</v>
      </c>
      <c r="H21" s="5">
        <f>STDEVA(B21:E21)/SQRT(COUNT(B21:E21))</f>
        <v>0</v>
      </c>
      <c r="I21" s="5">
        <f>COUNT(B21:E21)</f>
        <v>3</v>
      </c>
    </row>
    <row r="22" spans="1:9" s="3" customFormat="1" ht="14.25" thickTop="1" thickBot="1" x14ac:dyDescent="0.25">
      <c r="A22" s="42" t="s">
        <v>90</v>
      </c>
      <c r="B22" s="45"/>
      <c r="C22" s="45">
        <f>100*'Fig. 5F_RawA'!C22/'Fig. 5F_RawA'!C$21</f>
        <v>111.31751374025059</v>
      </c>
      <c r="D22" s="45">
        <f>100*'Fig. 5F_RawA'!D22/'Fig. 5F_RawA'!D$21</f>
        <v>112.18946957978467</v>
      </c>
      <c r="E22" s="45">
        <f>100*'Fig. 5F_RawA'!E22/'Fig. 5F_RawA'!E$21</f>
        <v>106.77175505986553</v>
      </c>
      <c r="G22" s="5">
        <f>AVERAGE(B22:E22)</f>
        <v>110.09291279330027</v>
      </c>
      <c r="H22" s="5">
        <f>STDEVA(B22:E22)/SQRT(COUNT(B22:E22))</f>
        <v>1.6795478820493537</v>
      </c>
      <c r="I22" s="5">
        <f>COUNT(B22:E22)</f>
        <v>3</v>
      </c>
    </row>
    <row r="23" spans="1:9" ht="13.5" thickTop="1" x14ac:dyDescent="0.2"/>
    <row r="24" spans="1:9" s="3" customFormat="1" ht="13.5" thickBot="1" x14ac:dyDescent="0.25">
      <c r="A24" s="33" t="s">
        <v>121</v>
      </c>
    </row>
    <row r="25" spans="1:9" s="3" customFormat="1" ht="14.25" thickTop="1" thickBot="1" x14ac:dyDescent="0.25">
      <c r="A25" s="34"/>
      <c r="B25" s="35">
        <f>'Fig. 5F_RawA'!B25</f>
        <v>20181120</v>
      </c>
      <c r="C25" s="35">
        <f>'Fig. 5F_RawA'!C25</f>
        <v>20181122</v>
      </c>
      <c r="D25" s="35">
        <f>'Fig. 5F_RawA'!D25</f>
        <v>20181201</v>
      </c>
      <c r="E25" s="35">
        <f>'Fig. 5F_RawA'!E25</f>
        <v>20181204</v>
      </c>
      <c r="G25" s="43" t="s">
        <v>87</v>
      </c>
      <c r="H25" s="43" t="s">
        <v>63</v>
      </c>
      <c r="I25" s="43" t="s">
        <v>98</v>
      </c>
    </row>
    <row r="26" spans="1:9" s="3" customFormat="1" ht="14.25" thickTop="1" thickBot="1" x14ac:dyDescent="0.25">
      <c r="A26" s="37" t="s">
        <v>97</v>
      </c>
      <c r="B26" s="38">
        <f>100*'Fig. 5F_RawA'!B26/'Fig. 5F_RawA'!B$26</f>
        <v>100</v>
      </c>
      <c r="C26" s="38">
        <f>100*'Fig. 5F_RawA'!C26/'Fig. 5F_RawA'!C$26</f>
        <v>100</v>
      </c>
      <c r="D26" s="38">
        <f>100*'Fig. 5F_RawA'!D26/'Fig. 5F_RawA'!D$26</f>
        <v>100</v>
      </c>
      <c r="E26" s="38">
        <f>100*'Fig. 5F_RawA'!E26/'Fig. 5F_RawA'!E$26</f>
        <v>99.999999999999986</v>
      </c>
      <c r="G26" s="5">
        <f>AVERAGE(B26:E26)</f>
        <v>100</v>
      </c>
      <c r="H26" s="5">
        <f>STDEVA(B26:E26)/SQRT(COUNT(B26:E26))</f>
        <v>4.1023203976182695E-15</v>
      </c>
      <c r="I26" s="5">
        <f>COUNT(B26:E26)</f>
        <v>4</v>
      </c>
    </row>
    <row r="27" spans="1:9" s="3" customFormat="1" ht="14.25" thickTop="1" thickBot="1" x14ac:dyDescent="0.25">
      <c r="A27" s="42" t="s">
        <v>100</v>
      </c>
      <c r="B27" s="45">
        <f>100*'Fig. 5F_RawA'!B27/'Fig. 5F_RawA'!B$27</f>
        <v>100</v>
      </c>
      <c r="C27" s="45">
        <f>100*'Fig. 5F_RawA'!C27/'Fig. 5F_RawA'!C$27</f>
        <v>100</v>
      </c>
      <c r="D27" s="45">
        <f>100*'Fig. 5F_RawA'!D27/'Fig. 5F_RawA'!D$27</f>
        <v>100</v>
      </c>
      <c r="E27" s="45">
        <f>100*'Fig. 5F_RawA'!E27/'Fig. 5F_RawA'!E$27</f>
        <v>100</v>
      </c>
      <c r="G27" s="5">
        <f>AVERAGE(B27:E27)</f>
        <v>100</v>
      </c>
      <c r="H27" s="5">
        <f>STDEVA(B27:E27)/SQRT(COUNT(B27:E27))</f>
        <v>0</v>
      </c>
      <c r="I27" s="5">
        <f>COUNT(B27:E27)</f>
        <v>4</v>
      </c>
    </row>
    <row r="28" spans="1:9" s="3" customFormat="1" ht="14.25" thickTop="1" thickBot="1" x14ac:dyDescent="0.25">
      <c r="A28" s="42" t="s">
        <v>90</v>
      </c>
      <c r="B28" s="45">
        <f>100*'Fig. 5F_RawA'!B28/'Fig. 5F_RawA'!B$27</f>
        <v>71.200853681513152</v>
      </c>
      <c r="C28" s="45">
        <f>100*'Fig. 5F_RawA'!C28/'Fig. 5F_RawA'!C$27</f>
        <v>76.231851915376538</v>
      </c>
      <c r="D28" s="45">
        <f>100*'Fig. 5F_RawA'!D28/'Fig. 5F_RawA'!D$27</f>
        <v>82.174555223039192</v>
      </c>
      <c r="E28" s="45">
        <f>100*'Fig. 5F_RawA'!E28/'Fig. 5F_RawA'!E$27</f>
        <v>91.449326634441462</v>
      </c>
      <c r="G28" s="5">
        <f>AVERAGE(B28:E28)</f>
        <v>80.264146863592586</v>
      </c>
      <c r="H28" s="5">
        <f>STDEVA(B28:E28)/SQRT(COUNT(B28:E28))</f>
        <v>4.3508676573355896</v>
      </c>
      <c r="I28" s="5">
        <f>COUNT(B28:E28)</f>
        <v>4</v>
      </c>
    </row>
    <row r="29" spans="1:9" ht="13.5" thickTop="1" x14ac:dyDescent="0.2"/>
    <row r="30" spans="1:9" s="3" customFormat="1" ht="13.5" thickBot="1" x14ac:dyDescent="0.25">
      <c r="A30" s="33" t="s">
        <v>122</v>
      </c>
    </row>
    <row r="31" spans="1:9" s="3" customFormat="1" ht="14.25" thickTop="1" thickBot="1" x14ac:dyDescent="0.25">
      <c r="A31" s="34"/>
      <c r="B31" s="35">
        <f>'Fig. 5F_RawA'!B31</f>
        <v>20181120</v>
      </c>
      <c r="C31" s="35">
        <f>'Fig. 5F_RawA'!C31</f>
        <v>20181122</v>
      </c>
      <c r="D31" s="35">
        <f>'Fig. 5F_RawA'!D31</f>
        <v>20181201</v>
      </c>
      <c r="E31" s="35">
        <f>'Fig. 5F_RawA'!E31</f>
        <v>20181204</v>
      </c>
      <c r="G31" s="43" t="s">
        <v>62</v>
      </c>
      <c r="H31" s="43" t="s">
        <v>63</v>
      </c>
      <c r="I31" s="43" t="s">
        <v>98</v>
      </c>
    </row>
    <row r="32" spans="1:9" s="3" customFormat="1" ht="14.25" thickTop="1" thickBot="1" x14ac:dyDescent="0.25">
      <c r="A32" s="37" t="s">
        <v>97</v>
      </c>
      <c r="B32" s="38">
        <f>100*'Fig. 5F_RawA'!B32/'Fig. 5F_RawA'!B$26</f>
        <v>171.01619901797864</v>
      </c>
      <c r="C32" s="38">
        <f>100*'Fig. 5F_RawA'!C32/'Fig. 5F_RawA'!C$26</f>
        <v>153.8394662428683</v>
      </c>
      <c r="D32" s="38">
        <f>100*'Fig. 5F_RawA'!D32/'Fig. 5F_RawA'!D$26</f>
        <v>185.17057652633079</v>
      </c>
      <c r="E32" s="38">
        <f>100*'Fig. 5F_RawA'!E32/'Fig. 5F_RawA'!E$26</f>
        <v>220.96437852555724</v>
      </c>
      <c r="G32" s="5">
        <f>AVERAGE(B32:E32)</f>
        <v>182.74765507818373</v>
      </c>
      <c r="H32" s="5">
        <f>STDEVA(B32:E32)/SQRT(COUNT(B32:E32))</f>
        <v>14.258620031486503</v>
      </c>
      <c r="I32" s="5">
        <f>COUNT(B32:E32)</f>
        <v>4</v>
      </c>
    </row>
    <row r="33" spans="1:9" s="3" customFormat="1" ht="14.25" thickTop="1" thickBot="1" x14ac:dyDescent="0.25">
      <c r="A33" s="42" t="s">
        <v>33</v>
      </c>
      <c r="B33" s="45">
        <f>100*'Fig. 5F_RawA'!B33/'Fig. 5F_RawA'!B$33</f>
        <v>99.999999999999986</v>
      </c>
      <c r="C33" s="45">
        <f>100*'Fig. 5F_RawA'!C33/'Fig. 5F_RawA'!C$33</f>
        <v>99.999999999999986</v>
      </c>
      <c r="D33" s="45">
        <f>100*'Fig. 5F_RawA'!D33/'Fig. 5F_RawA'!D$33</f>
        <v>100</v>
      </c>
      <c r="E33" s="45">
        <f>100*'Fig. 5F_RawA'!E33/'Fig. 5F_RawA'!E$33</f>
        <v>100.00000000000001</v>
      </c>
      <c r="G33" s="5">
        <f>AVERAGE(B33:E33)</f>
        <v>100</v>
      </c>
      <c r="H33" s="5">
        <f>STDEVA(B33:E33)/SQRT(COUNT(B33:E33))</f>
        <v>7.1054273576010019E-15</v>
      </c>
      <c r="I33" s="5">
        <f>COUNT(B33:E33)</f>
        <v>4</v>
      </c>
    </row>
    <row r="34" spans="1:9" s="3" customFormat="1" ht="14.25" thickTop="1" thickBot="1" x14ac:dyDescent="0.25">
      <c r="A34" s="42" t="s">
        <v>90</v>
      </c>
      <c r="B34" s="45">
        <f>100*'Fig. 5F_RawA'!B34/'Fig. 5F_RawA'!B$33</f>
        <v>151.01109452575832</v>
      </c>
      <c r="C34" s="45">
        <f>100*'Fig. 5F_RawA'!C34/'Fig. 5F_RawA'!C$33</f>
        <v>188.14864985213845</v>
      </c>
      <c r="D34" s="45">
        <f>100*'Fig. 5F_RawA'!D34/'Fig. 5F_RawA'!D$33</f>
        <v>108.91021994321046</v>
      </c>
      <c r="E34" s="45">
        <f>100*'Fig. 5F_RawA'!E34/'Fig. 5F_RawA'!E$33</f>
        <v>174.41864570671589</v>
      </c>
      <c r="G34" s="5">
        <f>AVERAGE(B34:E34)</f>
        <v>155.62215250695579</v>
      </c>
      <c r="H34" s="5">
        <f>STDEVA(B34:E34)/SQRT(COUNT(B34:E34))</f>
        <v>17.35546908446215</v>
      </c>
      <c r="I34" s="5">
        <f>COUNT(B34:E34)</f>
        <v>4</v>
      </c>
    </row>
    <row r="35" spans="1:9" ht="13.5" thickTop="1" x14ac:dyDescent="0.2"/>
    <row r="36" spans="1:9" s="3" customFormat="1" ht="13.5" thickBot="1" x14ac:dyDescent="0.25">
      <c r="A36" s="33" t="s">
        <v>123</v>
      </c>
    </row>
    <row r="37" spans="1:9" s="3" customFormat="1" ht="14.25" thickTop="1" thickBot="1" x14ac:dyDescent="0.25">
      <c r="A37" s="34"/>
      <c r="B37" s="35">
        <f>'Fig. 5F_RawA'!B37</f>
        <v>20181120</v>
      </c>
      <c r="C37" s="35">
        <f>'Fig. 5F_RawA'!C37</f>
        <v>20181122</v>
      </c>
      <c r="D37" s="35">
        <f>'Fig. 5F_RawA'!D37</f>
        <v>20181201</v>
      </c>
      <c r="E37" s="35">
        <f>'Fig. 5F_RawA'!E37</f>
        <v>20181204</v>
      </c>
      <c r="G37" s="43" t="s">
        <v>87</v>
      </c>
      <c r="H37" s="43" t="s">
        <v>63</v>
      </c>
      <c r="I37" s="43" t="s">
        <v>98</v>
      </c>
    </row>
    <row r="38" spans="1:9" s="3" customFormat="1" ht="14.25" thickTop="1" thickBot="1" x14ac:dyDescent="0.25">
      <c r="A38" s="37" t="s">
        <v>97</v>
      </c>
      <c r="B38" s="38">
        <f>100*'Fig. 5F_RawA'!B38/'Fig. 5F_RawA'!B$26</f>
        <v>60.025852685474028</v>
      </c>
      <c r="C38" s="38">
        <f>100*'Fig. 5F_RawA'!C38/'Fig. 5F_RawA'!C$26</f>
        <v>34.866109912842738</v>
      </c>
      <c r="D38" s="38">
        <f>100*'Fig. 5F_RawA'!D38/'Fig. 5F_RawA'!D$26</f>
        <v>56.113338075882247</v>
      </c>
      <c r="E38" s="38">
        <f>100*'Fig. 5F_RawA'!E38/'Fig. 5F_RawA'!E$26</f>
        <v>64.16864580572566</v>
      </c>
      <c r="G38" s="5">
        <f>AVERAGE(B38:E38)</f>
        <v>53.793486619981167</v>
      </c>
      <c r="H38" s="5">
        <f>STDEVA(B38:E38)/SQRT(COUNT(B38:E38))</f>
        <v>6.519928518877192</v>
      </c>
      <c r="I38" s="5">
        <f>COUNT(B38:E38)</f>
        <v>4</v>
      </c>
    </row>
    <row r="39" spans="1:9" s="3" customFormat="1" ht="14.25" thickTop="1" thickBot="1" x14ac:dyDescent="0.25">
      <c r="A39" s="42" t="s">
        <v>33</v>
      </c>
      <c r="B39" s="45">
        <f>100*'Fig. 5F_RawA'!B39/'Fig. 5F_RawA'!B$39</f>
        <v>100</v>
      </c>
      <c r="C39" s="45">
        <f>100*'Fig. 5F_RawA'!C39/'Fig. 5F_RawA'!C$39</f>
        <v>100</v>
      </c>
      <c r="D39" s="45">
        <f>100*'Fig. 5F_RawA'!D39/'Fig. 5F_RawA'!D$39</f>
        <v>100.00000000000001</v>
      </c>
      <c r="E39" s="45">
        <f>100*'Fig. 5F_RawA'!E39/'Fig. 5F_RawA'!E$39</f>
        <v>100</v>
      </c>
      <c r="G39" s="5">
        <f>AVERAGE(B39:E39)</f>
        <v>100</v>
      </c>
      <c r="H39" s="5">
        <f>STDEVA(B39:E39)/SQRT(COUNT(B39:E39))</f>
        <v>4.1023203976182695E-15</v>
      </c>
      <c r="I39" s="5">
        <f>COUNT(B39:E39)</f>
        <v>4</v>
      </c>
    </row>
    <row r="40" spans="1:9" s="3" customFormat="1" ht="14.25" thickTop="1" thickBot="1" x14ac:dyDescent="0.25">
      <c r="A40" s="42" t="s">
        <v>90</v>
      </c>
      <c r="B40" s="45">
        <f>100*'Fig. 5F_RawA'!B40/'Fig. 5F_RawA'!B$39</f>
        <v>48.75801242836517</v>
      </c>
      <c r="C40" s="45">
        <f>100*'Fig. 5F_RawA'!C40/'Fig. 5F_RawA'!C$39</f>
        <v>59.325996777667285</v>
      </c>
      <c r="D40" s="45">
        <f>100*'Fig. 5F_RawA'!D40/'Fig. 5F_RawA'!D$39</f>
        <v>73.846610447548201</v>
      </c>
      <c r="E40" s="45">
        <f>100*'Fig. 5F_RawA'!E40/'Fig. 5F_RawA'!E$39</f>
        <v>65.857692385904031</v>
      </c>
      <c r="G40" s="5">
        <f>AVERAGE(B40:E40)</f>
        <v>61.947078009871177</v>
      </c>
      <c r="H40" s="5">
        <f>STDEVA(B40:E40)/SQRT(COUNT(B40:E40))</f>
        <v>5.3049763962123082</v>
      </c>
      <c r="I40" s="5">
        <f>COUNT(B40:E40)</f>
        <v>4</v>
      </c>
    </row>
    <row r="41" spans="1:9" ht="13.5" thickTop="1" x14ac:dyDescent="0.2"/>
  </sheetData>
  <phoneticPr fontId="5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="115" zoomScaleNormal="115" workbookViewId="0">
      <selection activeCell="D13" sqref="D13"/>
    </sheetView>
  </sheetViews>
  <sheetFormatPr defaultColWidth="9.125" defaultRowHeight="12.75" x14ac:dyDescent="0.2"/>
  <cols>
    <col min="1" max="1" width="13.5" style="21" bestFit="1" customWidth="1"/>
    <col min="2" max="5" width="8.75" style="21" customWidth="1"/>
    <col min="6" max="16384" width="9.125" style="21"/>
  </cols>
  <sheetData>
    <row r="1" spans="1:5" s="3" customFormat="1" ht="13.5" thickBot="1" x14ac:dyDescent="0.25">
      <c r="A1" s="33" t="s">
        <v>124</v>
      </c>
    </row>
    <row r="2" spans="1:5" s="3" customFormat="1" ht="14.25" thickTop="1" thickBot="1" x14ac:dyDescent="0.25">
      <c r="A2" s="34"/>
      <c r="B2" s="35">
        <v>20181121</v>
      </c>
      <c r="C2" s="35">
        <v>20181123</v>
      </c>
      <c r="D2" s="35">
        <v>20181130</v>
      </c>
      <c r="E2" s="36">
        <v>20181201</v>
      </c>
    </row>
    <row r="3" spans="1:5" s="3" customFormat="1" ht="13.5" thickTop="1" x14ac:dyDescent="0.2">
      <c r="A3" s="37" t="s">
        <v>125</v>
      </c>
      <c r="B3" s="38">
        <v>59.56274911785998</v>
      </c>
      <c r="C3" s="38">
        <v>81.430231025354871</v>
      </c>
      <c r="D3" s="38">
        <v>85.309383626692011</v>
      </c>
      <c r="E3" s="40">
        <v>67.508424227101941</v>
      </c>
    </row>
    <row r="4" spans="1:5" s="3" customFormat="1" x14ac:dyDescent="0.2">
      <c r="A4" s="37" t="s">
        <v>126</v>
      </c>
      <c r="B4" s="38">
        <v>155.9121408602125</v>
      </c>
      <c r="C4" s="38">
        <v>287.90741072159511</v>
      </c>
      <c r="D4" s="38">
        <v>206.34047033194182</v>
      </c>
      <c r="E4" s="42">
        <v>186.61990405770413</v>
      </c>
    </row>
    <row r="5" spans="1:5" s="3" customFormat="1" x14ac:dyDescent="0.2">
      <c r="A5" s="37" t="s">
        <v>127</v>
      </c>
      <c r="B5" s="38">
        <v>145.3714440931748</v>
      </c>
      <c r="C5" s="38">
        <v>239.14182708604687</v>
      </c>
      <c r="D5" s="38">
        <v>173.38852069954316</v>
      </c>
      <c r="E5" s="42">
        <v>176.47405024339466</v>
      </c>
    </row>
    <row r="6" spans="1:5" s="3" customFormat="1" x14ac:dyDescent="0.2">
      <c r="A6" s="37" t="s">
        <v>128</v>
      </c>
      <c r="B6" s="38">
        <v>180.28951467630853</v>
      </c>
      <c r="C6" s="38">
        <v>331.85038681237347</v>
      </c>
      <c r="D6" s="38">
        <v>230.15427390673131</v>
      </c>
      <c r="E6" s="42">
        <v>203.84877715536012</v>
      </c>
    </row>
    <row r="7" spans="1:5" s="3" customFormat="1" x14ac:dyDescent="0.2">
      <c r="A7" s="37" t="s">
        <v>129</v>
      </c>
      <c r="B7" s="38">
        <v>242.59814093732871</v>
      </c>
      <c r="C7" s="38">
        <v>376.13078764790288</v>
      </c>
      <c r="D7" s="38">
        <v>344.22672618210385</v>
      </c>
      <c r="E7" s="42">
        <v>223.98353902509447</v>
      </c>
    </row>
    <row r="8" spans="1:5" s="3" customFormat="1" x14ac:dyDescent="0.2">
      <c r="A8" s="30"/>
      <c r="B8" s="20"/>
      <c r="C8" s="20"/>
      <c r="D8" s="20"/>
      <c r="E8" s="20"/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M14" sqref="M14"/>
    </sheetView>
  </sheetViews>
  <sheetFormatPr defaultColWidth="9.125" defaultRowHeight="12.75" x14ac:dyDescent="0.2"/>
  <cols>
    <col min="1" max="1" width="13.5" style="21" bestFit="1" customWidth="1"/>
    <col min="2" max="5" width="8.75" style="21" customWidth="1"/>
    <col min="6" max="6" width="7" style="21" customWidth="1"/>
    <col min="7" max="8" width="7" style="21" bestFit="1" customWidth="1"/>
    <col min="9" max="9" width="2.75" style="21" bestFit="1" customWidth="1"/>
    <col min="10" max="16384" width="9.125" style="21"/>
  </cols>
  <sheetData>
    <row r="1" spans="1:9" s="3" customFormat="1" ht="13.5" thickBot="1" x14ac:dyDescent="0.25">
      <c r="A1" s="33" t="s">
        <v>130</v>
      </c>
    </row>
    <row r="2" spans="1:9" s="3" customFormat="1" ht="14.25" thickTop="1" thickBot="1" x14ac:dyDescent="0.25">
      <c r="A2" s="34"/>
      <c r="B2" s="35">
        <f>'Fig. 5H_Raw'!B2</f>
        <v>20181121</v>
      </c>
      <c r="C2" s="35">
        <f>'Fig. 5H_Raw'!C2</f>
        <v>20181123</v>
      </c>
      <c r="D2" s="35">
        <f>'Fig. 5H_Raw'!D2</f>
        <v>20181130</v>
      </c>
      <c r="E2" s="35">
        <f>'Fig. 5H_Raw'!E2</f>
        <v>20181201</v>
      </c>
      <c r="G2" s="43" t="s">
        <v>131</v>
      </c>
      <c r="H2" s="43" t="s">
        <v>132</v>
      </c>
      <c r="I2" s="43" t="s">
        <v>65</v>
      </c>
    </row>
    <row r="3" spans="1:9" s="3" customFormat="1" ht="14.25" thickTop="1" thickBot="1" x14ac:dyDescent="0.25">
      <c r="A3" s="37" t="str">
        <f>'Fig. 5H_Raw'!A3</f>
        <v>pRK</v>
      </c>
      <c r="B3" s="38">
        <f>100*('Fig. 5H_Raw'!B3-'Fig. 5H_Raw'!B$3)/('Fig. 5H_Raw'!B$4-'Fig. 5H_Raw'!B$3)</f>
        <v>0</v>
      </c>
      <c r="C3" s="38">
        <f>100*('Fig. 5H_Raw'!C3-'Fig. 5H_Raw'!C$3)/('Fig. 5H_Raw'!C$4-'Fig. 5H_Raw'!C$3)</f>
        <v>0</v>
      </c>
      <c r="D3" s="38">
        <f>100*('Fig. 5H_Raw'!D3-'Fig. 5H_Raw'!D$3)/('Fig. 5H_Raw'!D$4-'Fig. 5H_Raw'!D$3)</f>
        <v>0</v>
      </c>
      <c r="E3" s="38">
        <f>100*('Fig. 5H_Raw'!E3-'Fig. 5H_Raw'!E$3)/('Fig. 5H_Raw'!E$4-'Fig. 5H_Raw'!E$3)</f>
        <v>0</v>
      </c>
      <c r="G3" s="5">
        <f>AVERAGE(B3:E3)</f>
        <v>0</v>
      </c>
      <c r="H3" s="5">
        <f>STDEVA(B3:E3)/SQRT(COUNT(B3:E3))</f>
        <v>0</v>
      </c>
      <c r="I3" s="5">
        <f>COUNT(B3:E3)</f>
        <v>4</v>
      </c>
    </row>
    <row r="4" spans="1:9" s="3" customFormat="1" ht="14.25" thickTop="1" thickBot="1" x14ac:dyDescent="0.25">
      <c r="A4" s="37" t="str">
        <f>'Fig. 5H_Raw'!A4</f>
        <v>WT</v>
      </c>
      <c r="B4" s="38">
        <f>100*('Fig. 5H_Raw'!B4-'Fig. 5H_Raw'!B$3)/('Fig. 5H_Raw'!B$4-'Fig. 5H_Raw'!B$3)</f>
        <v>100</v>
      </c>
      <c r="C4" s="38">
        <f>100*('Fig. 5H_Raw'!C4-'Fig. 5H_Raw'!C$3)/('Fig. 5H_Raw'!C$4-'Fig. 5H_Raw'!C$3)</f>
        <v>100</v>
      </c>
      <c r="D4" s="38">
        <f>100*('Fig. 5H_Raw'!D4-'Fig. 5H_Raw'!D$3)/('Fig. 5H_Raw'!D$4-'Fig. 5H_Raw'!D$3)</f>
        <v>100</v>
      </c>
      <c r="E4" s="38">
        <f>100*('Fig. 5H_Raw'!E4-'Fig. 5H_Raw'!E$3)/('Fig. 5H_Raw'!E$4-'Fig. 5H_Raw'!E$3)</f>
        <v>99.999999999999986</v>
      </c>
      <c r="G4" s="5">
        <f>AVERAGE(B4:E4)</f>
        <v>100</v>
      </c>
      <c r="H4" s="5">
        <f>STDEVA(B4:E4)/SQRT(COUNT(B4:E4))</f>
        <v>4.1023203976182695E-15</v>
      </c>
      <c r="I4" s="5">
        <f>COUNT(B4:E4)</f>
        <v>4</v>
      </c>
    </row>
    <row r="5" spans="1:9" s="3" customFormat="1" ht="14.25" thickTop="1" thickBot="1" x14ac:dyDescent="0.25">
      <c r="A5" s="37" t="str">
        <f>'Fig. 5H_Raw'!A5</f>
        <v>I624L</v>
      </c>
      <c r="B5" s="38">
        <f>100*('Fig. 5H_Raw'!B5-'Fig. 5H_Raw'!B$3)/('Fig. 5H_Raw'!B$4-'Fig. 5H_Raw'!B$3)</f>
        <v>89.059923911897101</v>
      </c>
      <c r="C5" s="38">
        <f>100*('Fig. 5H_Raw'!C5-'Fig. 5H_Raw'!C$3)/('Fig. 5H_Raw'!C$4-'Fig. 5H_Raw'!C$3)</f>
        <v>76.382095247867127</v>
      </c>
      <c r="D5" s="38">
        <f>100*('Fig. 5H_Raw'!D5-'Fig. 5H_Raw'!D$3)/('Fig. 5H_Raw'!D$4-'Fig. 5H_Raw'!D$3)</f>
        <v>72.77397854598513</v>
      </c>
      <c r="E5" s="38">
        <f>100*('Fig. 5H_Raw'!E5-'Fig. 5H_Raw'!E$3)/('Fig. 5H_Raw'!E$4-'Fig. 5H_Raw'!E$3)</f>
        <v>91.482052083696132</v>
      </c>
      <c r="G5" s="5">
        <f>AVERAGE(B5:E5)</f>
        <v>82.42451244736138</v>
      </c>
      <c r="H5" s="5">
        <f>STDEVA(B5:E5)/SQRT(COUNT(B5:E5))</f>
        <v>4.6161972062314041</v>
      </c>
      <c r="I5" s="5">
        <f>COUNT(B5:E5)</f>
        <v>4</v>
      </c>
    </row>
    <row r="6" spans="1:9" s="3" customFormat="1" ht="14.25" thickTop="1" thickBot="1" x14ac:dyDescent="0.25">
      <c r="A6" s="37" t="str">
        <f>'Fig. 5H_Raw'!A6</f>
        <v>S657N</v>
      </c>
      <c r="B6" s="38">
        <f>100*('Fig. 5H_Raw'!B6-'Fig. 5H_Raw'!B$3)/('Fig. 5H_Raw'!B$4-'Fig. 5H_Raw'!B$3)</f>
        <v>125.30101474982162</v>
      </c>
      <c r="C6" s="38">
        <f>100*('Fig. 5H_Raw'!C6-'Fig. 5H_Raw'!C$3)/('Fig. 5H_Raw'!C$4-'Fig. 5H_Raw'!C$3)</f>
        <v>121.28224346895151</v>
      </c>
      <c r="D6" s="38">
        <f>100*('Fig. 5H_Raw'!D6-'Fig. 5H_Raw'!D$3)/('Fig. 5H_Raw'!D$4-'Fig. 5H_Raw'!D$3)</f>
        <v>119.6757744006578</v>
      </c>
      <c r="E6" s="38">
        <f>100*('Fig. 5H_Raw'!E6-'Fig. 5H_Raw'!E$3)/('Fig. 5H_Raw'!E$4-'Fig. 5H_Raw'!E$3)</f>
        <v>114.46449420505776</v>
      </c>
      <c r="G6" s="5">
        <f>AVERAGE(B6:E6)</f>
        <v>120.18088170612216</v>
      </c>
      <c r="H6" s="5">
        <f>STDEVA(B6:E6)/SQRT(COUNT(B6:E6))</f>
        <v>2.2427843478246037</v>
      </c>
      <c r="I6" s="5">
        <f>COUNT(B6:E6)</f>
        <v>4</v>
      </c>
    </row>
    <row r="7" spans="1:9" s="3" customFormat="1" ht="14.25" thickTop="1" thickBot="1" x14ac:dyDescent="0.25">
      <c r="A7" s="37" t="str">
        <f>'Fig. 5H_Raw'!A7</f>
        <v>A812F</v>
      </c>
      <c r="B7" s="38">
        <f>100*('Fig. 5H_Raw'!B7-'Fig. 5H_Raw'!B$3)/('Fig. 5H_Raw'!B$4-'Fig. 5H_Raw'!B$3)</f>
        <v>189.970469464844</v>
      </c>
      <c r="C7" s="38">
        <f>100*('Fig. 5H_Raw'!C7-'Fig. 5H_Raw'!C$3)/('Fig. 5H_Raw'!C$4-'Fig. 5H_Raw'!C$3)</f>
        <v>142.72790681086306</v>
      </c>
      <c r="D7" s="38">
        <f>100*('Fig. 5H_Raw'!D7-'Fig. 5H_Raw'!D$3)/('Fig. 5H_Raw'!D$4-'Fig. 5H_Raw'!D$3)</f>
        <v>213.92631397746604</v>
      </c>
      <c r="E7" s="38">
        <f>100*('Fig. 5H_Raw'!E7-'Fig. 5H_Raw'!E$3)/('Fig. 5H_Raw'!E$4-'Fig. 5H_Raw'!E$3)</f>
        <v>131.36862628230975</v>
      </c>
      <c r="G7" s="5">
        <f>AVERAGE(B7:E7)</f>
        <v>169.4983291338707</v>
      </c>
      <c r="H7" s="5">
        <f>STDEVA(B7:E7)/SQRT(COUNT(B7:E7))</f>
        <v>19.501034412509018</v>
      </c>
      <c r="I7" s="5">
        <f>COUNT(B7:E7)</f>
        <v>4</v>
      </c>
    </row>
    <row r="8" spans="1:9" s="3" customFormat="1" ht="13.5" thickTop="1" x14ac:dyDescent="0.2">
      <c r="A8" s="30"/>
      <c r="B8" s="20"/>
      <c r="C8" s="20"/>
      <c r="D8" s="20"/>
      <c r="E8" s="20"/>
      <c r="G8" s="20"/>
      <c r="H8" s="20"/>
      <c r="I8" s="20"/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0"/>
  <sheetViews>
    <sheetView topLeftCell="A58" workbookViewId="0">
      <pane xSplit="2" topLeftCell="C1" activePane="topRight" state="frozen"/>
      <selection activeCell="U17" sqref="U17"/>
      <selection pane="topRight" activeCell="I11" sqref="I11"/>
    </sheetView>
  </sheetViews>
  <sheetFormatPr defaultColWidth="9.125" defaultRowHeight="12.75" x14ac:dyDescent="0.2"/>
  <cols>
    <col min="1" max="1" width="9.125" style="51"/>
    <col min="2" max="2" width="13" style="50" customWidth="1"/>
    <col min="3" max="18" width="8" style="57" customWidth="1"/>
    <col min="19" max="19" width="4.5" style="51" customWidth="1"/>
    <col min="20" max="16384" width="9.125" style="51"/>
  </cols>
  <sheetData>
    <row r="1" spans="2:18" ht="13.5" thickBot="1" x14ac:dyDescent="0.25"/>
    <row r="2" spans="2:18" ht="14.25" thickTop="1" thickBot="1" x14ac:dyDescent="0.25">
      <c r="B2" s="52" t="s">
        <v>133</v>
      </c>
      <c r="C2" s="53">
        <v>20210827</v>
      </c>
      <c r="D2" s="53">
        <v>20210827</v>
      </c>
      <c r="E2" s="53">
        <v>20210903</v>
      </c>
      <c r="F2" s="53">
        <v>20210903</v>
      </c>
      <c r="G2" s="53">
        <v>20210903</v>
      </c>
      <c r="H2" s="53">
        <v>20210904</v>
      </c>
      <c r="I2" s="53">
        <v>20210904</v>
      </c>
      <c r="J2" s="53">
        <v>20210904</v>
      </c>
      <c r="K2" s="53">
        <v>20210905</v>
      </c>
      <c r="L2" s="53">
        <v>20210905</v>
      </c>
      <c r="M2" s="53">
        <v>20210906</v>
      </c>
      <c r="N2" s="53">
        <v>20210906</v>
      </c>
      <c r="O2" s="53"/>
      <c r="P2" s="53"/>
      <c r="Q2" s="53"/>
      <c r="R2" s="53"/>
    </row>
    <row r="3" spans="2:18" ht="13.5" thickTop="1" x14ac:dyDescent="0.2">
      <c r="B3" s="54" t="s">
        <v>134</v>
      </c>
      <c r="C3" s="59">
        <v>34.160967023526716</v>
      </c>
      <c r="D3" s="65">
        <v>23.823963174791459</v>
      </c>
      <c r="E3" s="65">
        <v>37.491021036218257</v>
      </c>
      <c r="F3" s="65">
        <v>40.791978951291952</v>
      </c>
      <c r="G3" s="65">
        <v>30.935081237762798</v>
      </c>
      <c r="H3" s="65">
        <v>50.462755615417834</v>
      </c>
      <c r="I3" s="65">
        <v>62.708609948982037</v>
      </c>
      <c r="J3" s="65">
        <v>50.833846514833319</v>
      </c>
      <c r="K3" s="65">
        <v>38.088628572840683</v>
      </c>
      <c r="L3" s="65">
        <v>36.451168071235855</v>
      </c>
      <c r="M3" s="65">
        <v>55.728218894120232</v>
      </c>
      <c r="N3" s="65">
        <v>43.726916231748945</v>
      </c>
      <c r="O3" s="65"/>
      <c r="P3" s="65"/>
      <c r="Q3" s="66"/>
      <c r="R3" s="66"/>
    </row>
    <row r="4" spans="2:18" x14ac:dyDescent="0.2">
      <c r="B4" s="54" t="s">
        <v>135</v>
      </c>
      <c r="C4" s="59">
        <v>108.44732844446209</v>
      </c>
      <c r="D4" s="65">
        <v>82.918492208462993</v>
      </c>
      <c r="E4" s="65">
        <v>95.980309034362193</v>
      </c>
      <c r="F4" s="65">
        <v>98.917927234480302</v>
      </c>
      <c r="G4" s="65">
        <v>82.532004668159132</v>
      </c>
      <c r="H4" s="65">
        <v>153.92033115650062</v>
      </c>
      <c r="I4" s="65">
        <v>158.30402478746691</v>
      </c>
      <c r="J4" s="65">
        <v>179.26916693948792</v>
      </c>
      <c r="K4" s="65">
        <v>72.831210800552185</v>
      </c>
      <c r="L4" s="65">
        <v>88.662499438169263</v>
      </c>
      <c r="M4" s="65">
        <v>214.87392941213304</v>
      </c>
      <c r="N4" s="65">
        <v>179.23775764323932</v>
      </c>
      <c r="O4" s="65"/>
      <c r="P4" s="65"/>
      <c r="Q4" s="66"/>
      <c r="R4" s="66"/>
    </row>
    <row r="5" spans="2:18" x14ac:dyDescent="0.2">
      <c r="B5" s="55" t="s">
        <v>136</v>
      </c>
      <c r="C5" s="59">
        <v>66.500377088115471</v>
      </c>
      <c r="D5" s="59"/>
      <c r="E5" s="59">
        <v>63.815237899665703</v>
      </c>
      <c r="F5" s="59"/>
      <c r="G5" s="59"/>
      <c r="H5" s="59">
        <v>111.44295402284054</v>
      </c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2:18" x14ac:dyDescent="0.2">
      <c r="B6" s="55" t="s">
        <v>38</v>
      </c>
      <c r="C6" s="59">
        <v>107.67300496041798</v>
      </c>
      <c r="D6" s="59"/>
      <c r="E6" s="59">
        <v>118.942012251739</v>
      </c>
      <c r="F6" s="59"/>
      <c r="G6" s="59"/>
      <c r="H6" s="59">
        <v>211.33742268630385</v>
      </c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2:18" x14ac:dyDescent="0.2">
      <c r="B7" s="55" t="s">
        <v>39</v>
      </c>
      <c r="C7" s="59">
        <v>102.93903224283373</v>
      </c>
      <c r="D7" s="59"/>
      <c r="E7" s="59">
        <v>86.746144591743743</v>
      </c>
      <c r="F7" s="59"/>
      <c r="G7" s="59"/>
      <c r="H7" s="59">
        <v>141.49897615292389</v>
      </c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2:18" x14ac:dyDescent="0.2">
      <c r="B8" s="55" t="s">
        <v>40</v>
      </c>
      <c r="C8" s="59">
        <v>110.71427816719449</v>
      </c>
      <c r="D8" s="59"/>
      <c r="E8" s="59">
        <v>71.617788524489441</v>
      </c>
      <c r="F8" s="59"/>
      <c r="G8" s="59"/>
      <c r="H8" s="59">
        <v>146.40618846919159</v>
      </c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2:18" x14ac:dyDescent="0.2">
      <c r="B9" s="55" t="s">
        <v>41</v>
      </c>
      <c r="C9" s="59">
        <v>107.3182256823235</v>
      </c>
      <c r="D9" s="59"/>
      <c r="E9" s="59">
        <v>65.634378809792139</v>
      </c>
      <c r="F9" s="59"/>
      <c r="G9" s="59"/>
      <c r="H9" s="59">
        <v>119.73910673223511</v>
      </c>
      <c r="I9" s="59"/>
      <c r="J9" s="59"/>
      <c r="K9" s="59"/>
      <c r="L9" s="59"/>
      <c r="M9" s="59"/>
      <c r="N9" s="59"/>
      <c r="O9" s="59"/>
      <c r="P9" s="59"/>
      <c r="Q9" s="59"/>
      <c r="R9" s="59"/>
    </row>
    <row r="10" spans="2:18" x14ac:dyDescent="0.2">
      <c r="B10" s="55" t="s">
        <v>42</v>
      </c>
      <c r="C10" s="59">
        <v>151.48561762025781</v>
      </c>
      <c r="D10" s="59"/>
      <c r="E10" s="59">
        <v>138.03892798171864</v>
      </c>
      <c r="F10" s="59"/>
      <c r="G10" s="59"/>
      <c r="H10" s="59">
        <v>199.60720004537188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spans="2:18" x14ac:dyDescent="0.2">
      <c r="B11" s="55" t="s">
        <v>43</v>
      </c>
      <c r="C11" s="59"/>
      <c r="D11" s="59">
        <v>47.886910399824238</v>
      </c>
      <c r="E11" s="59"/>
      <c r="F11" s="59">
        <v>65.341918548792776</v>
      </c>
      <c r="G11" s="59"/>
      <c r="H11" s="59"/>
      <c r="I11" s="59">
        <v>125.494276279186</v>
      </c>
      <c r="J11" s="59"/>
      <c r="K11" s="59">
        <v>42.641258922722422</v>
      </c>
      <c r="L11" s="59"/>
      <c r="M11" s="59">
        <v>115.79049707868212</v>
      </c>
      <c r="N11" s="59"/>
      <c r="O11" s="59"/>
      <c r="P11" s="59"/>
      <c r="Q11" s="59"/>
      <c r="R11" s="59"/>
    </row>
    <row r="12" spans="2:18" x14ac:dyDescent="0.2">
      <c r="B12" s="55" t="s">
        <v>44</v>
      </c>
      <c r="C12" s="59"/>
      <c r="D12" s="59">
        <v>30.470733977772138</v>
      </c>
      <c r="E12" s="59"/>
      <c r="F12" s="59">
        <v>51.133949737378316</v>
      </c>
      <c r="G12" s="59"/>
      <c r="H12" s="59"/>
      <c r="I12" s="59">
        <v>116.78954715361267</v>
      </c>
      <c r="J12" s="59"/>
      <c r="K12" s="59">
        <v>41.454329572150932</v>
      </c>
      <c r="L12" s="59"/>
      <c r="M12" s="59">
        <v>157.0681510804919</v>
      </c>
      <c r="N12" s="59"/>
      <c r="O12" s="59"/>
      <c r="P12" s="59"/>
      <c r="Q12" s="59"/>
      <c r="R12" s="59"/>
    </row>
    <row r="13" spans="2:18" x14ac:dyDescent="0.2">
      <c r="B13" s="55" t="s">
        <v>45</v>
      </c>
      <c r="C13" s="59"/>
      <c r="D13" s="59">
        <v>23.979392850049358</v>
      </c>
      <c r="E13" s="59"/>
      <c r="F13" s="59">
        <v>40.836614235528863</v>
      </c>
      <c r="G13" s="59"/>
      <c r="H13" s="59"/>
      <c r="I13" s="59">
        <v>74.998968799493355</v>
      </c>
      <c r="J13" s="59"/>
      <c r="K13" s="59">
        <v>38.642090981952116</v>
      </c>
      <c r="L13" s="59"/>
      <c r="M13" s="59">
        <v>94.584295263469087</v>
      </c>
      <c r="N13" s="59"/>
      <c r="O13" s="59"/>
      <c r="P13" s="59"/>
      <c r="Q13" s="59"/>
      <c r="R13" s="59"/>
    </row>
    <row r="14" spans="2:18" x14ac:dyDescent="0.2">
      <c r="B14" s="55" t="s">
        <v>46</v>
      </c>
      <c r="C14" s="59"/>
      <c r="D14" s="59">
        <v>23.976634397785482</v>
      </c>
      <c r="E14" s="59"/>
      <c r="F14" s="59">
        <v>46.644225796191762</v>
      </c>
      <c r="G14" s="59"/>
      <c r="H14" s="59"/>
      <c r="I14" s="59">
        <v>83.438694740062431</v>
      </c>
      <c r="J14" s="59"/>
      <c r="K14" s="59">
        <v>43.49423449182548</v>
      </c>
      <c r="L14" s="59"/>
      <c r="M14" s="59">
        <v>109.6947018993709</v>
      </c>
      <c r="N14" s="59"/>
      <c r="O14" s="59"/>
      <c r="P14" s="59"/>
      <c r="Q14" s="59"/>
      <c r="R14" s="59"/>
    </row>
    <row r="15" spans="2:18" x14ac:dyDescent="0.2">
      <c r="B15" s="55" t="s">
        <v>47</v>
      </c>
      <c r="C15" s="59"/>
      <c r="D15" s="59"/>
      <c r="E15" s="59"/>
      <c r="F15" s="59"/>
      <c r="G15" s="59">
        <v>33.318312367379832</v>
      </c>
      <c r="H15" s="59"/>
      <c r="I15" s="59"/>
      <c r="J15" s="59">
        <v>56.128523633070749</v>
      </c>
      <c r="K15" s="59"/>
      <c r="L15" s="59">
        <v>39.199243660497814</v>
      </c>
      <c r="M15" s="59"/>
      <c r="N15" s="59">
        <v>50.539074371999547</v>
      </c>
      <c r="O15" s="59"/>
      <c r="P15" s="59"/>
      <c r="Q15" s="59"/>
      <c r="R15" s="59"/>
    </row>
    <row r="16" spans="2:18" x14ac:dyDescent="0.2">
      <c r="B16" s="55" t="s">
        <v>48</v>
      </c>
      <c r="C16" s="59"/>
      <c r="D16" s="59"/>
      <c r="E16" s="59"/>
      <c r="F16" s="59"/>
      <c r="G16" s="59">
        <v>35.557025292859464</v>
      </c>
      <c r="H16" s="59"/>
      <c r="I16" s="59"/>
      <c r="J16" s="59">
        <v>65.808177985170545</v>
      </c>
      <c r="K16" s="59"/>
      <c r="L16" s="59">
        <v>41.85797456455596</v>
      </c>
      <c r="M16" s="59"/>
      <c r="N16" s="59">
        <v>65.917064967897019</v>
      </c>
      <c r="O16" s="59"/>
      <c r="P16" s="59"/>
      <c r="Q16" s="59"/>
      <c r="R16" s="59"/>
    </row>
    <row r="17" spans="2:18" x14ac:dyDescent="0.2">
      <c r="B17" s="55" t="s">
        <v>49</v>
      </c>
      <c r="C17" s="59"/>
      <c r="D17" s="59"/>
      <c r="E17" s="59"/>
      <c r="F17" s="59"/>
      <c r="G17" s="59">
        <v>36.902954941183985</v>
      </c>
      <c r="H17" s="59"/>
      <c r="I17" s="59"/>
      <c r="J17" s="59">
        <v>61.089308960384095</v>
      </c>
      <c r="K17" s="59"/>
      <c r="L17" s="59">
        <v>41.249050987070447</v>
      </c>
      <c r="M17" s="59"/>
      <c r="N17" s="59">
        <v>62.10746299234799</v>
      </c>
      <c r="O17" s="59"/>
      <c r="P17" s="59"/>
      <c r="Q17" s="59"/>
      <c r="R17" s="59"/>
    </row>
    <row r="18" spans="2:18" x14ac:dyDescent="0.2">
      <c r="B18" s="55" t="s">
        <v>50</v>
      </c>
      <c r="C18" s="59"/>
      <c r="D18" s="59"/>
      <c r="E18" s="59"/>
      <c r="F18" s="59"/>
      <c r="G18" s="59">
        <v>30.482481820756721</v>
      </c>
      <c r="H18" s="59"/>
      <c r="I18" s="59"/>
      <c r="J18" s="59">
        <v>49.772440094432973</v>
      </c>
      <c r="K18" s="59"/>
      <c r="L18" s="59">
        <v>37.262033314199407</v>
      </c>
      <c r="M18" s="59"/>
      <c r="N18" s="59">
        <v>38.681307876547415</v>
      </c>
      <c r="O18" s="59"/>
      <c r="P18" s="59"/>
      <c r="Q18" s="59"/>
      <c r="R18" s="59"/>
    </row>
    <row r="19" spans="2:18" x14ac:dyDescent="0.2">
      <c r="B19" s="55" t="s">
        <v>51</v>
      </c>
      <c r="C19" s="59"/>
      <c r="D19" s="59"/>
      <c r="E19" s="59"/>
      <c r="F19" s="59"/>
      <c r="G19" s="59">
        <v>31.825434893025847</v>
      </c>
      <c r="H19" s="59"/>
      <c r="I19" s="59"/>
      <c r="J19" s="59">
        <v>52.105994888990168</v>
      </c>
      <c r="K19" s="59"/>
      <c r="L19" s="59">
        <v>38.333668571308756</v>
      </c>
      <c r="M19" s="59"/>
      <c r="N19" s="59">
        <v>44.568807340181991</v>
      </c>
      <c r="O19" s="59"/>
      <c r="P19" s="59"/>
      <c r="Q19" s="59"/>
      <c r="R19" s="59"/>
    </row>
    <row r="20" spans="2:18" x14ac:dyDescent="0.2">
      <c r="B20" s="55" t="s">
        <v>52</v>
      </c>
      <c r="C20" s="59"/>
      <c r="D20" s="59"/>
      <c r="E20" s="59"/>
      <c r="F20" s="59"/>
      <c r="G20" s="59">
        <v>63.888090661318849</v>
      </c>
      <c r="H20" s="59"/>
      <c r="I20" s="59"/>
      <c r="J20" s="59">
        <v>86.324412957586716</v>
      </c>
      <c r="K20" s="59"/>
      <c r="L20" s="59">
        <v>53.954073165775149</v>
      </c>
      <c r="M20" s="59"/>
      <c r="N20" s="59">
        <v>104.8810306946461</v>
      </c>
      <c r="O20" s="59"/>
      <c r="P20" s="59"/>
      <c r="Q20" s="59"/>
      <c r="R20" s="59"/>
    </row>
    <row r="21" spans="2:18" ht="13.5" thickBot="1" x14ac:dyDescent="0.25"/>
    <row r="22" spans="2:18" s="56" customFormat="1" ht="14.25" thickTop="1" thickBot="1" x14ac:dyDescent="0.25">
      <c r="B22" s="52" t="s">
        <v>137</v>
      </c>
      <c r="C22" s="53">
        <v>20210827</v>
      </c>
      <c r="D22" s="53">
        <v>20210827</v>
      </c>
      <c r="E22" s="53">
        <v>20210903</v>
      </c>
      <c r="F22" s="53">
        <v>20210903</v>
      </c>
      <c r="G22" s="53">
        <v>20210903</v>
      </c>
      <c r="H22" s="53">
        <v>20210904</v>
      </c>
      <c r="I22" s="53">
        <v>20210904</v>
      </c>
      <c r="J22" s="53">
        <v>20210904</v>
      </c>
      <c r="K22" s="53">
        <v>20210905</v>
      </c>
      <c r="L22" s="53">
        <v>20210905</v>
      </c>
      <c r="M22" s="53">
        <v>20210906</v>
      </c>
      <c r="N22" s="53">
        <v>20210906</v>
      </c>
      <c r="O22" s="53"/>
      <c r="P22" s="53"/>
      <c r="Q22" s="53"/>
      <c r="R22" s="53"/>
    </row>
    <row r="23" spans="2:18" s="56" customFormat="1" ht="13.5" thickTop="1" x14ac:dyDescent="0.2">
      <c r="B23" s="54" t="s">
        <v>134</v>
      </c>
      <c r="C23" s="59">
        <v>34.804909111836714</v>
      </c>
      <c r="D23" s="65">
        <v>24.602669934603966</v>
      </c>
      <c r="E23" s="65">
        <v>33.125466779291607</v>
      </c>
      <c r="F23" s="65">
        <v>41.595231013495614</v>
      </c>
      <c r="G23" s="65">
        <v>34.188533486489902</v>
      </c>
      <c r="H23" s="65">
        <v>57.783484093290795</v>
      </c>
      <c r="I23" s="65">
        <v>48.780593002796103</v>
      </c>
      <c r="J23" s="65">
        <v>50.83206810003135</v>
      </c>
      <c r="K23" s="65">
        <v>38.162533604759453</v>
      </c>
      <c r="L23" s="65">
        <v>39.685085545252505</v>
      </c>
      <c r="M23" s="65">
        <v>54.810175482163459</v>
      </c>
      <c r="N23" s="65">
        <v>52.465044038782253</v>
      </c>
      <c r="O23" s="65"/>
      <c r="P23" s="65"/>
      <c r="Q23" s="66"/>
      <c r="R23" s="66"/>
    </row>
    <row r="24" spans="2:18" s="56" customFormat="1" x14ac:dyDescent="0.2">
      <c r="B24" s="54" t="s">
        <v>135</v>
      </c>
      <c r="C24" s="59">
        <v>246.92499796544777</v>
      </c>
      <c r="D24" s="65">
        <v>222.01017639072484</v>
      </c>
      <c r="E24" s="65">
        <v>154.12090920860996</v>
      </c>
      <c r="F24" s="65">
        <v>219.13183502692036</v>
      </c>
      <c r="G24" s="65">
        <v>169.58274401482768</v>
      </c>
      <c r="H24" s="65">
        <v>283.69529718448132</v>
      </c>
      <c r="I24" s="65">
        <v>295.45615593998707</v>
      </c>
      <c r="J24" s="65">
        <v>351.65005753467022</v>
      </c>
      <c r="K24" s="65">
        <v>185.13149797265007</v>
      </c>
      <c r="L24" s="65">
        <v>205.5015045996507</v>
      </c>
      <c r="M24" s="65">
        <v>518.48217632972023</v>
      </c>
      <c r="N24" s="65">
        <v>495.51196539912519</v>
      </c>
      <c r="O24" s="65"/>
      <c r="P24" s="65"/>
      <c r="Q24" s="66"/>
      <c r="R24" s="66"/>
    </row>
    <row r="25" spans="2:18" s="56" customFormat="1" x14ac:dyDescent="0.2">
      <c r="B25" s="55" t="s">
        <v>136</v>
      </c>
      <c r="C25" s="59">
        <v>245.25859582355298</v>
      </c>
      <c r="D25" s="59"/>
      <c r="E25" s="59">
        <v>141.99174379853221</v>
      </c>
      <c r="F25" s="59"/>
      <c r="G25" s="59"/>
      <c r="H25" s="59">
        <v>278.7392983106389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2:18" s="56" customFormat="1" x14ac:dyDescent="0.2">
      <c r="B26" s="55" t="s">
        <v>38</v>
      </c>
      <c r="C26" s="59">
        <v>168.861224534321</v>
      </c>
      <c r="D26" s="59"/>
      <c r="E26" s="59">
        <v>168.84924171498901</v>
      </c>
      <c r="F26" s="59"/>
      <c r="G26" s="59"/>
      <c r="H26" s="59">
        <v>252.41015848771795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2:18" s="56" customFormat="1" x14ac:dyDescent="0.2">
      <c r="B27" s="55" t="s">
        <v>39</v>
      </c>
      <c r="C27" s="59">
        <v>179.27699364020341</v>
      </c>
      <c r="D27" s="59"/>
      <c r="E27" s="59">
        <v>150.53468775670049</v>
      </c>
      <c r="F27" s="59"/>
      <c r="G27" s="59"/>
      <c r="H27" s="59">
        <v>222.72517977055458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2:18" s="56" customFormat="1" x14ac:dyDescent="0.2">
      <c r="B28" s="55" t="s">
        <v>40</v>
      </c>
      <c r="C28" s="59">
        <v>245.08778787346716</v>
      </c>
      <c r="D28" s="59"/>
      <c r="E28" s="59">
        <v>161.01468160851252</v>
      </c>
      <c r="F28" s="59"/>
      <c r="G28" s="59"/>
      <c r="H28" s="59">
        <v>286.13322667604388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2:18" s="56" customFormat="1" x14ac:dyDescent="0.2">
      <c r="B29" s="55" t="s">
        <v>41</v>
      </c>
      <c r="C29" s="59">
        <v>210.77705834760857</v>
      </c>
      <c r="D29" s="59"/>
      <c r="E29" s="59">
        <v>150.86029953237403</v>
      </c>
      <c r="F29" s="59"/>
      <c r="G29" s="59"/>
      <c r="H29" s="59">
        <v>244.69991207958137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2:18" s="56" customFormat="1" x14ac:dyDescent="0.2">
      <c r="B30" s="55" t="s">
        <v>42</v>
      </c>
      <c r="C30" s="59">
        <v>210.10491831261882</v>
      </c>
      <c r="D30" s="59"/>
      <c r="E30" s="59">
        <v>202.08802192835307</v>
      </c>
      <c r="F30" s="59"/>
      <c r="G30" s="59"/>
      <c r="H30" s="59">
        <v>279.56063458729255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2:18" s="56" customFormat="1" x14ac:dyDescent="0.2">
      <c r="B31" s="55" t="s">
        <v>43</v>
      </c>
      <c r="C31" s="59"/>
      <c r="D31" s="59">
        <v>273.83514698320823</v>
      </c>
      <c r="E31" s="59"/>
      <c r="F31" s="59">
        <v>215.8856167611896</v>
      </c>
      <c r="G31" s="59"/>
      <c r="H31" s="59"/>
      <c r="I31" s="59">
        <v>373.31386028015663</v>
      </c>
      <c r="J31" s="59"/>
      <c r="K31" s="59">
        <v>164.45859464680532</v>
      </c>
      <c r="L31" s="59"/>
      <c r="M31" s="59">
        <v>529.98550075290893</v>
      </c>
      <c r="N31" s="59"/>
      <c r="O31" s="59"/>
      <c r="P31" s="59"/>
      <c r="Q31" s="59"/>
      <c r="R31" s="59"/>
    </row>
    <row r="32" spans="2:18" s="56" customFormat="1" x14ac:dyDescent="0.2">
      <c r="B32" s="55" t="s">
        <v>44</v>
      </c>
      <c r="C32" s="59"/>
      <c r="D32" s="59">
        <v>125.79125313466241</v>
      </c>
      <c r="E32" s="59"/>
      <c r="F32" s="59">
        <v>136.67177836461985</v>
      </c>
      <c r="G32" s="59"/>
      <c r="H32" s="59"/>
      <c r="I32" s="59">
        <v>279.46947227633461</v>
      </c>
      <c r="J32" s="59"/>
      <c r="K32" s="59">
        <v>130.59739587544416</v>
      </c>
      <c r="L32" s="59"/>
      <c r="M32" s="59">
        <v>454.86817319350615</v>
      </c>
      <c r="N32" s="59"/>
      <c r="O32" s="59"/>
      <c r="P32" s="59"/>
      <c r="Q32" s="59"/>
      <c r="R32" s="59"/>
    </row>
    <row r="33" spans="2:18" x14ac:dyDescent="0.2">
      <c r="B33" s="55" t="s">
        <v>45</v>
      </c>
      <c r="C33" s="59"/>
      <c r="D33" s="59">
        <v>110.56448760679234</v>
      </c>
      <c r="E33" s="59"/>
      <c r="F33" s="59">
        <v>100.03562753825939</v>
      </c>
      <c r="G33" s="59"/>
      <c r="H33" s="59"/>
      <c r="I33" s="59">
        <v>203.43107497632468</v>
      </c>
      <c r="J33" s="59"/>
      <c r="K33" s="59">
        <v>105.00389082311143</v>
      </c>
      <c r="L33" s="59"/>
      <c r="M33" s="59">
        <v>345.30175419969902</v>
      </c>
      <c r="N33" s="59"/>
      <c r="O33" s="59"/>
      <c r="P33" s="59"/>
      <c r="Q33" s="59"/>
      <c r="R33" s="59"/>
    </row>
    <row r="34" spans="2:18" x14ac:dyDescent="0.2">
      <c r="B34" s="55" t="s">
        <v>46</v>
      </c>
      <c r="C34" s="59"/>
      <c r="D34" s="59">
        <v>118.2504486829181</v>
      </c>
      <c r="E34" s="59"/>
      <c r="F34" s="59">
        <v>111.32706439752458</v>
      </c>
      <c r="G34" s="59"/>
      <c r="H34" s="59"/>
      <c r="I34" s="59">
        <v>210.42779337178285</v>
      </c>
      <c r="J34" s="59"/>
      <c r="K34" s="59">
        <v>119.86843408164501</v>
      </c>
      <c r="L34" s="59"/>
      <c r="M34" s="59">
        <v>359.1639675793632</v>
      </c>
      <c r="N34" s="59"/>
      <c r="O34" s="59"/>
      <c r="P34" s="59"/>
      <c r="Q34" s="59"/>
      <c r="R34" s="59"/>
    </row>
    <row r="35" spans="2:18" x14ac:dyDescent="0.2">
      <c r="B35" s="55" t="s">
        <v>47</v>
      </c>
      <c r="C35" s="59"/>
      <c r="D35" s="59"/>
      <c r="E35" s="59"/>
      <c r="F35" s="59"/>
      <c r="G35" s="59">
        <v>31.533227658216116</v>
      </c>
      <c r="H35" s="59"/>
      <c r="I35" s="59"/>
      <c r="J35" s="59">
        <v>65.05194631976282</v>
      </c>
      <c r="K35" s="59"/>
      <c r="L35" s="59">
        <v>51.582642762099375</v>
      </c>
      <c r="M35" s="59"/>
      <c r="N35" s="59">
        <v>108.03282116282274</v>
      </c>
      <c r="O35" s="59"/>
      <c r="P35" s="59"/>
      <c r="Q35" s="59"/>
      <c r="R35" s="59"/>
    </row>
    <row r="36" spans="2:18" x14ac:dyDescent="0.2">
      <c r="B36" s="55" t="s">
        <v>48</v>
      </c>
      <c r="C36" s="59"/>
      <c r="D36" s="59"/>
      <c r="E36" s="59"/>
      <c r="F36" s="59"/>
      <c r="G36" s="59">
        <v>69.257409901696008</v>
      </c>
      <c r="H36" s="59"/>
      <c r="I36" s="59"/>
      <c r="J36" s="59">
        <v>163.61424259539402</v>
      </c>
      <c r="K36" s="59"/>
      <c r="L36" s="59">
        <v>131.29873272494922</v>
      </c>
      <c r="M36" s="59"/>
      <c r="N36" s="59">
        <v>306.75719044082217</v>
      </c>
      <c r="O36" s="59"/>
      <c r="P36" s="59"/>
      <c r="Q36" s="59"/>
      <c r="R36" s="59"/>
    </row>
    <row r="37" spans="2:18" x14ac:dyDescent="0.2">
      <c r="B37" s="55" t="s">
        <v>49</v>
      </c>
      <c r="C37" s="59"/>
      <c r="D37" s="59"/>
      <c r="E37" s="59"/>
      <c r="F37" s="59"/>
      <c r="G37" s="59">
        <v>43.909122120171233</v>
      </c>
      <c r="H37" s="59"/>
      <c r="I37" s="59"/>
      <c r="J37" s="59">
        <v>112.42869254683507</v>
      </c>
      <c r="K37" s="59"/>
      <c r="L37" s="59">
        <v>84.753218451385152</v>
      </c>
      <c r="M37" s="59"/>
      <c r="N37" s="59">
        <v>225.97943551431712</v>
      </c>
      <c r="O37" s="59"/>
      <c r="P37" s="59"/>
      <c r="Q37" s="59"/>
      <c r="R37" s="59"/>
    </row>
    <row r="38" spans="2:18" x14ac:dyDescent="0.2">
      <c r="B38" s="55" t="s">
        <v>50</v>
      </c>
      <c r="C38" s="59"/>
      <c r="D38" s="59"/>
      <c r="E38" s="59"/>
      <c r="F38" s="59"/>
      <c r="G38" s="59">
        <v>30.501000030989619</v>
      </c>
      <c r="H38" s="59"/>
      <c r="I38" s="59"/>
      <c r="J38" s="59">
        <v>57.290409449397679</v>
      </c>
      <c r="K38" s="59"/>
      <c r="L38" s="59">
        <v>47.947004696263903</v>
      </c>
      <c r="M38" s="59"/>
      <c r="N38" s="59">
        <v>93.740556414783114</v>
      </c>
      <c r="O38" s="59"/>
      <c r="P38" s="59"/>
      <c r="Q38" s="59"/>
      <c r="R38" s="59"/>
    </row>
    <row r="39" spans="2:18" x14ac:dyDescent="0.2">
      <c r="B39" s="55" t="s">
        <v>51</v>
      </c>
      <c r="C39" s="59"/>
      <c r="D39" s="59"/>
      <c r="E39" s="59"/>
      <c r="F39" s="59"/>
      <c r="G39" s="59">
        <v>30.929316814706912</v>
      </c>
      <c r="H39" s="59"/>
      <c r="I39" s="59"/>
      <c r="J39" s="59">
        <v>60.566204545312587</v>
      </c>
      <c r="K39" s="59"/>
      <c r="L39" s="59">
        <v>47.570306751613479</v>
      </c>
      <c r="M39" s="59"/>
      <c r="N39" s="59">
        <v>94.219060096372274</v>
      </c>
      <c r="O39" s="59"/>
      <c r="P39" s="59"/>
      <c r="Q39" s="59"/>
      <c r="R39" s="59"/>
    </row>
    <row r="40" spans="2:18" x14ac:dyDescent="0.2">
      <c r="B40" s="55" t="s">
        <v>52</v>
      </c>
      <c r="C40" s="59"/>
      <c r="D40" s="59"/>
      <c r="E40" s="59"/>
      <c r="F40" s="59"/>
      <c r="G40" s="59">
        <v>96.272422366941484</v>
      </c>
      <c r="H40" s="59"/>
      <c r="I40" s="59"/>
      <c r="J40" s="59">
        <v>183.75279140264598</v>
      </c>
      <c r="K40" s="59"/>
      <c r="L40" s="59">
        <v>131.3651618487373</v>
      </c>
      <c r="M40" s="59"/>
      <c r="N40" s="59">
        <v>294.1188117790972</v>
      </c>
      <c r="O40" s="59"/>
      <c r="P40" s="59"/>
      <c r="Q40" s="59"/>
      <c r="R40" s="59"/>
    </row>
    <row r="41" spans="2:18" ht="13.5" thickBot="1" x14ac:dyDescent="0.25"/>
    <row r="42" spans="2:18" s="56" customFormat="1" ht="14.25" thickTop="1" thickBot="1" x14ac:dyDescent="0.25">
      <c r="B42" s="52" t="s">
        <v>138</v>
      </c>
      <c r="C42" s="53">
        <v>20210827</v>
      </c>
      <c r="D42" s="53">
        <v>20210827</v>
      </c>
      <c r="E42" s="53">
        <v>20210903</v>
      </c>
      <c r="F42" s="53">
        <v>20210903</v>
      </c>
      <c r="G42" s="53">
        <v>20210903</v>
      </c>
      <c r="H42" s="53">
        <v>20210904</v>
      </c>
      <c r="I42" s="53">
        <v>20210904</v>
      </c>
      <c r="J42" s="53">
        <v>20210904</v>
      </c>
      <c r="K42" s="53">
        <v>20210905</v>
      </c>
      <c r="L42" s="53">
        <v>20210905</v>
      </c>
      <c r="M42" s="53">
        <v>20210906</v>
      </c>
      <c r="N42" s="53">
        <v>20210906</v>
      </c>
      <c r="O42" s="53"/>
      <c r="P42" s="53"/>
      <c r="Q42" s="53"/>
      <c r="R42" s="53"/>
    </row>
    <row r="43" spans="2:18" s="56" customFormat="1" ht="13.5" thickTop="1" x14ac:dyDescent="0.2">
      <c r="B43" s="54" t="s">
        <v>134</v>
      </c>
      <c r="C43" s="59">
        <v>48.817438416119202</v>
      </c>
      <c r="D43" s="65">
        <v>41.417536502594778</v>
      </c>
      <c r="E43" s="65">
        <v>45.728281263405613</v>
      </c>
      <c r="F43" s="65">
        <v>53.040412137121471</v>
      </c>
      <c r="G43" s="65">
        <v>46.416931648235668</v>
      </c>
      <c r="H43" s="65">
        <v>59.548096913009097</v>
      </c>
      <c r="I43" s="65">
        <v>75.513153082179841</v>
      </c>
      <c r="J43" s="65">
        <v>66.867830003444865</v>
      </c>
      <c r="K43" s="65">
        <v>42.274455975471255</v>
      </c>
      <c r="L43" s="65">
        <v>49.996250032937823</v>
      </c>
      <c r="M43" s="65">
        <v>96.974755550295114</v>
      </c>
      <c r="N43" s="65">
        <v>77.66492588137541</v>
      </c>
      <c r="O43" s="65"/>
      <c r="P43" s="65"/>
      <c r="Q43" s="66"/>
      <c r="R43" s="66"/>
    </row>
    <row r="44" spans="2:18" s="56" customFormat="1" x14ac:dyDescent="0.2">
      <c r="B44" s="54" t="s">
        <v>135</v>
      </c>
      <c r="C44" s="59">
        <v>280.81469000521378</v>
      </c>
      <c r="D44" s="65">
        <v>249.12406020288847</v>
      </c>
      <c r="E44" s="65">
        <v>181.28184401210638</v>
      </c>
      <c r="F44" s="65">
        <v>254.41357641775843</v>
      </c>
      <c r="G44" s="65">
        <v>219.99594201312792</v>
      </c>
      <c r="H44" s="65">
        <v>340.41472651371635</v>
      </c>
      <c r="I44" s="65">
        <v>442.47318085181746</v>
      </c>
      <c r="J44" s="65">
        <v>410.93129334184687</v>
      </c>
      <c r="K44" s="65">
        <v>189.56504944481361</v>
      </c>
      <c r="L44" s="65">
        <v>211.07802091563451</v>
      </c>
      <c r="M44" s="65">
        <v>636.83950012148125</v>
      </c>
      <c r="N44" s="65">
        <v>570.58152929296057</v>
      </c>
      <c r="O44" s="65"/>
      <c r="P44" s="65"/>
      <c r="Q44" s="66"/>
      <c r="R44" s="66"/>
    </row>
    <row r="45" spans="2:18" s="56" customFormat="1" x14ac:dyDescent="0.2">
      <c r="B45" s="55" t="s">
        <v>136</v>
      </c>
      <c r="C45" s="59">
        <v>263.1143790367214</v>
      </c>
      <c r="D45" s="59"/>
      <c r="E45" s="59">
        <v>152.11701843065595</v>
      </c>
      <c r="F45" s="59"/>
      <c r="G45" s="59"/>
      <c r="H45" s="59">
        <v>361.70287915681536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18" s="56" customFormat="1" x14ac:dyDescent="0.2">
      <c r="B46" s="55" t="s">
        <v>38</v>
      </c>
      <c r="C46" s="59">
        <v>218.60291521130401</v>
      </c>
      <c r="D46" s="59"/>
      <c r="E46" s="59">
        <v>188.51186699261001</v>
      </c>
      <c r="F46" s="59"/>
      <c r="G46" s="59"/>
      <c r="H46" s="59">
        <v>271.41656353119345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18" s="56" customFormat="1" x14ac:dyDescent="0.2">
      <c r="B47" s="55" t="s">
        <v>39</v>
      </c>
      <c r="C47" s="59">
        <v>196.62709786545372</v>
      </c>
      <c r="D47" s="59"/>
      <c r="E47" s="59">
        <v>169.71852683363221</v>
      </c>
      <c r="F47" s="59"/>
      <c r="G47" s="59"/>
      <c r="H47" s="59">
        <v>239.15900192033405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18" s="56" customFormat="1" x14ac:dyDescent="0.2">
      <c r="B48" s="55" t="s">
        <v>40</v>
      </c>
      <c r="C48" s="59">
        <v>272.47762176997105</v>
      </c>
      <c r="D48" s="59"/>
      <c r="E48" s="59">
        <v>185.84658773444349</v>
      </c>
      <c r="F48" s="59"/>
      <c r="G48" s="59"/>
      <c r="H48" s="59">
        <v>332.50315555869764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2:18" s="56" customFormat="1" x14ac:dyDescent="0.2">
      <c r="B49" s="55" t="s">
        <v>41</v>
      </c>
      <c r="C49" s="59">
        <v>226.80092024893563</v>
      </c>
      <c r="D49" s="59"/>
      <c r="E49" s="59">
        <v>171.30459609956358</v>
      </c>
      <c r="F49" s="59"/>
      <c r="G49" s="59"/>
      <c r="H49" s="59">
        <v>242.73444854760331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2:18" s="56" customFormat="1" x14ac:dyDescent="0.2">
      <c r="B50" s="55" t="s">
        <v>42</v>
      </c>
      <c r="C50" s="59">
        <v>223.83586997763157</v>
      </c>
      <c r="D50" s="59"/>
      <c r="E50" s="59">
        <v>216.18603468330457</v>
      </c>
      <c r="F50" s="59"/>
      <c r="G50" s="59"/>
      <c r="H50" s="59">
        <v>293.46512629428184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2:18" s="56" customFormat="1" x14ac:dyDescent="0.2">
      <c r="B51" s="55" t="s">
        <v>43</v>
      </c>
      <c r="C51" s="59"/>
      <c r="D51" s="59">
        <v>303.13930845632501</v>
      </c>
      <c r="E51" s="59"/>
      <c r="F51" s="59">
        <v>270.48160057244138</v>
      </c>
      <c r="G51" s="59"/>
      <c r="H51" s="59"/>
      <c r="I51" s="59">
        <v>539.41838438553759</v>
      </c>
      <c r="J51" s="59"/>
      <c r="K51" s="59">
        <v>138.80824928326632</v>
      </c>
      <c r="L51" s="59"/>
      <c r="M51" s="59">
        <v>523.97094734920472</v>
      </c>
      <c r="N51" s="59"/>
      <c r="O51" s="59"/>
      <c r="P51" s="59"/>
      <c r="Q51" s="59"/>
      <c r="R51" s="59"/>
    </row>
    <row r="52" spans="2:18" s="56" customFormat="1" x14ac:dyDescent="0.2">
      <c r="B52" s="55" t="s">
        <v>44</v>
      </c>
      <c r="C52" s="59"/>
      <c r="D52" s="59">
        <v>164.53635369012028</v>
      </c>
      <c r="E52" s="59"/>
      <c r="F52" s="59">
        <v>175.87046196761318</v>
      </c>
      <c r="G52" s="59"/>
      <c r="H52" s="59"/>
      <c r="I52" s="59">
        <v>385.78084614505826</v>
      </c>
      <c r="J52" s="59"/>
      <c r="K52" s="59">
        <v>128.5312537559023</v>
      </c>
      <c r="L52" s="59"/>
      <c r="M52" s="59">
        <v>533.84963849329711</v>
      </c>
      <c r="N52" s="59"/>
      <c r="O52" s="59"/>
      <c r="P52" s="59"/>
      <c r="Q52" s="59"/>
      <c r="R52" s="59"/>
    </row>
    <row r="53" spans="2:18" x14ac:dyDescent="0.2">
      <c r="B53" s="55" t="s">
        <v>45</v>
      </c>
      <c r="C53" s="59"/>
      <c r="D53" s="59">
        <v>84.181668943053495</v>
      </c>
      <c r="E53" s="59"/>
      <c r="F53" s="59">
        <v>74.50024114448766</v>
      </c>
      <c r="G53" s="59"/>
      <c r="H53" s="59"/>
      <c r="I53" s="59">
        <v>165.51970736666399</v>
      </c>
      <c r="J53" s="59"/>
      <c r="K53" s="59">
        <v>53.918698716279387</v>
      </c>
      <c r="L53" s="59"/>
      <c r="M53" s="59">
        <v>266.54236485448553</v>
      </c>
      <c r="N53" s="59"/>
      <c r="O53" s="59"/>
      <c r="P53" s="59"/>
      <c r="Q53" s="59"/>
      <c r="R53" s="59"/>
    </row>
    <row r="54" spans="2:18" x14ac:dyDescent="0.2">
      <c r="B54" s="55" t="s">
        <v>46</v>
      </c>
      <c r="C54" s="59"/>
      <c r="D54" s="59">
        <v>81.527086588633495</v>
      </c>
      <c r="E54" s="59"/>
      <c r="F54" s="59">
        <v>89.93188443870838</v>
      </c>
      <c r="G54" s="59"/>
      <c r="H54" s="59"/>
      <c r="I54" s="59">
        <v>203.80818247007625</v>
      </c>
      <c r="J54" s="59"/>
      <c r="K54" s="59">
        <v>77.321347690226162</v>
      </c>
      <c r="L54" s="59"/>
      <c r="M54" s="59">
        <v>352.65446321203552</v>
      </c>
      <c r="N54" s="59"/>
      <c r="O54" s="59"/>
      <c r="P54" s="59"/>
      <c r="Q54" s="59"/>
      <c r="R54" s="59"/>
    </row>
    <row r="55" spans="2:18" x14ac:dyDescent="0.2">
      <c r="B55" s="55" t="s">
        <v>47</v>
      </c>
      <c r="C55" s="59"/>
      <c r="D55" s="59"/>
      <c r="E55" s="59"/>
      <c r="F55" s="59"/>
      <c r="G55" s="59">
        <v>50.507014755315005</v>
      </c>
      <c r="H55" s="59"/>
      <c r="I55" s="59"/>
      <c r="J55" s="59">
        <v>99.864931255307411</v>
      </c>
      <c r="K55" s="59"/>
      <c r="L55" s="59">
        <v>58.920011797017196</v>
      </c>
      <c r="M55" s="59"/>
      <c r="N55" s="59">
        <v>163.03299538057237</v>
      </c>
      <c r="O55" s="59"/>
      <c r="P55" s="59"/>
      <c r="Q55" s="59"/>
      <c r="R55" s="59"/>
    </row>
    <row r="56" spans="2:18" x14ac:dyDescent="0.2">
      <c r="B56" s="55" t="s">
        <v>48</v>
      </c>
      <c r="C56" s="59"/>
      <c r="D56" s="59"/>
      <c r="E56" s="59"/>
      <c r="F56" s="59"/>
      <c r="G56" s="59">
        <v>71.010830460599848</v>
      </c>
      <c r="H56" s="59"/>
      <c r="I56" s="59"/>
      <c r="J56" s="59">
        <v>166.27978765496644</v>
      </c>
      <c r="K56" s="59"/>
      <c r="L56" s="59">
        <v>102.1423239053382</v>
      </c>
      <c r="M56" s="59"/>
      <c r="N56" s="59">
        <v>290.54810157462481</v>
      </c>
      <c r="O56" s="59"/>
      <c r="P56" s="59"/>
      <c r="Q56" s="59"/>
      <c r="R56" s="59"/>
    </row>
    <row r="57" spans="2:18" x14ac:dyDescent="0.2">
      <c r="B57" s="55" t="s">
        <v>49</v>
      </c>
      <c r="C57" s="59"/>
      <c r="D57" s="59"/>
      <c r="E57" s="59"/>
      <c r="F57" s="59"/>
      <c r="G57" s="59">
        <v>67.659825977824255</v>
      </c>
      <c r="H57" s="59"/>
      <c r="I57" s="59"/>
      <c r="J57" s="59">
        <v>158.76400120201535</v>
      </c>
      <c r="K57" s="59"/>
      <c r="L57" s="59">
        <v>88.502588253985621</v>
      </c>
      <c r="M57" s="59"/>
      <c r="N57" s="59">
        <v>282.06143736693912</v>
      </c>
      <c r="O57" s="59"/>
      <c r="P57" s="59"/>
      <c r="Q57" s="59"/>
      <c r="R57" s="59"/>
    </row>
    <row r="58" spans="2:18" x14ac:dyDescent="0.2">
      <c r="B58" s="55" t="s">
        <v>50</v>
      </c>
      <c r="C58" s="59"/>
      <c r="D58" s="59"/>
      <c r="E58" s="59"/>
      <c r="F58" s="59"/>
      <c r="G58" s="59">
        <v>34.141928296970342</v>
      </c>
      <c r="H58" s="59"/>
      <c r="I58" s="59"/>
      <c r="J58" s="59">
        <v>77.575119792556933</v>
      </c>
      <c r="K58" s="59"/>
      <c r="L58" s="59">
        <v>45.563306807400217</v>
      </c>
      <c r="M58" s="59"/>
      <c r="N58" s="59">
        <v>107.37044227628122</v>
      </c>
      <c r="O58" s="59"/>
      <c r="P58" s="59"/>
      <c r="Q58" s="59"/>
      <c r="R58" s="59"/>
    </row>
    <row r="59" spans="2:18" x14ac:dyDescent="0.2">
      <c r="B59" s="55" t="s">
        <v>51</v>
      </c>
      <c r="C59" s="59"/>
      <c r="D59" s="59"/>
      <c r="E59" s="59"/>
      <c r="F59" s="59"/>
      <c r="G59" s="59">
        <v>44.889114179040924</v>
      </c>
      <c r="H59" s="59"/>
      <c r="I59" s="59"/>
      <c r="J59" s="59">
        <v>96.834953730804756</v>
      </c>
      <c r="K59" s="59"/>
      <c r="L59" s="59">
        <v>55.930264587177241</v>
      </c>
      <c r="M59" s="59"/>
      <c r="N59" s="59">
        <v>108.68661285642523</v>
      </c>
      <c r="O59" s="59"/>
      <c r="P59" s="59"/>
      <c r="Q59" s="59"/>
      <c r="R59" s="59"/>
    </row>
    <row r="60" spans="2:18" x14ac:dyDescent="0.2">
      <c r="B60" s="55" t="s">
        <v>52</v>
      </c>
      <c r="C60" s="59"/>
      <c r="D60" s="59"/>
      <c r="E60" s="59"/>
      <c r="F60" s="59"/>
      <c r="G60" s="59">
        <v>129.0835087833124</v>
      </c>
      <c r="H60" s="59"/>
      <c r="I60" s="59"/>
      <c r="J60" s="59">
        <v>258.96824725048526</v>
      </c>
      <c r="K60" s="59"/>
      <c r="L60" s="59">
        <v>129.19373565579565</v>
      </c>
      <c r="M60" s="59"/>
      <c r="N60" s="59">
        <v>414.51583011815734</v>
      </c>
      <c r="O60" s="59"/>
      <c r="P60" s="59"/>
      <c r="Q60" s="59"/>
      <c r="R60" s="59"/>
    </row>
    <row r="61" spans="2:18" ht="13.5" thickBot="1" x14ac:dyDescent="0.25"/>
    <row r="62" spans="2:18" s="56" customFormat="1" ht="14.25" thickTop="1" thickBot="1" x14ac:dyDescent="0.25">
      <c r="B62" s="52" t="s">
        <v>139</v>
      </c>
      <c r="C62" s="53">
        <v>20210827</v>
      </c>
      <c r="D62" s="53">
        <v>20210827</v>
      </c>
      <c r="E62" s="53">
        <v>20210903</v>
      </c>
      <c r="F62" s="53">
        <v>20210903</v>
      </c>
      <c r="G62" s="53">
        <v>20210903</v>
      </c>
      <c r="H62" s="53">
        <v>20210904</v>
      </c>
      <c r="I62" s="53">
        <v>20210904</v>
      </c>
      <c r="J62" s="53">
        <v>20210904</v>
      </c>
      <c r="K62" s="53">
        <v>20210905</v>
      </c>
      <c r="L62" s="53">
        <v>20210905</v>
      </c>
      <c r="M62" s="53">
        <v>20210906</v>
      </c>
      <c r="N62" s="53">
        <v>20210906</v>
      </c>
      <c r="O62" s="53"/>
      <c r="P62" s="53"/>
      <c r="Q62" s="53"/>
      <c r="R62" s="53"/>
    </row>
    <row r="63" spans="2:18" s="56" customFormat="1" ht="13.5" thickTop="1" x14ac:dyDescent="0.2">
      <c r="B63" s="54" t="s">
        <v>134</v>
      </c>
      <c r="C63" s="59">
        <v>34.311500249653832</v>
      </c>
      <c r="D63" s="65">
        <v>24.95234933052717</v>
      </c>
      <c r="E63" s="65">
        <v>43.155127966208497</v>
      </c>
      <c r="F63" s="65">
        <v>52.209421762349322</v>
      </c>
      <c r="G63" s="65">
        <v>44.475573249039478</v>
      </c>
      <c r="H63" s="65">
        <v>55.308511226350412</v>
      </c>
      <c r="I63" s="65">
        <v>46.186053651896138</v>
      </c>
      <c r="J63" s="65">
        <v>48.135966945464808</v>
      </c>
      <c r="K63" s="65">
        <v>38.223861264291429</v>
      </c>
      <c r="L63" s="65">
        <v>34.093158357254794</v>
      </c>
      <c r="M63" s="65">
        <v>51.329580682342666</v>
      </c>
      <c r="N63" s="65">
        <v>54.678688729382252</v>
      </c>
      <c r="O63" s="65"/>
      <c r="P63" s="65"/>
      <c r="Q63" s="66"/>
      <c r="R63" s="66"/>
    </row>
    <row r="64" spans="2:18" s="56" customFormat="1" x14ac:dyDescent="0.2">
      <c r="B64" s="54" t="s">
        <v>135</v>
      </c>
      <c r="C64" s="59">
        <v>216.73556763321784</v>
      </c>
      <c r="D64" s="65">
        <v>190.45023095832568</v>
      </c>
      <c r="E64" s="65">
        <v>159.58302948546341</v>
      </c>
      <c r="F64" s="65">
        <v>202.5931387631183</v>
      </c>
      <c r="G64" s="65">
        <v>174.87930251559553</v>
      </c>
      <c r="H64" s="65">
        <v>239.54048705852307</v>
      </c>
      <c r="I64" s="65">
        <v>285.95538072413564</v>
      </c>
      <c r="J64" s="65">
        <v>276.44798128955631</v>
      </c>
      <c r="K64" s="65">
        <v>142.86877128151468</v>
      </c>
      <c r="L64" s="65">
        <v>160.73937062707677</v>
      </c>
      <c r="M64" s="65">
        <v>445.38068877673527</v>
      </c>
      <c r="N64" s="65">
        <v>478.53592197270808</v>
      </c>
      <c r="O64" s="65"/>
      <c r="P64" s="65"/>
      <c r="Q64" s="66"/>
      <c r="R64" s="66"/>
    </row>
    <row r="65" spans="2:18" s="56" customFormat="1" x14ac:dyDescent="0.2">
      <c r="B65" s="55" t="s">
        <v>136</v>
      </c>
      <c r="C65" s="59">
        <v>177.67512939496564</v>
      </c>
      <c r="D65" s="59"/>
      <c r="E65" s="59">
        <v>128.1260680138077</v>
      </c>
      <c r="F65" s="59"/>
      <c r="G65" s="59"/>
      <c r="H65" s="59">
        <v>214.0636120322896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2:18" s="56" customFormat="1" x14ac:dyDescent="0.2">
      <c r="B66" s="55" t="s">
        <v>38</v>
      </c>
      <c r="C66" s="59">
        <v>168.237031070699</v>
      </c>
      <c r="D66" s="59"/>
      <c r="E66" s="59">
        <v>168.28329263432099</v>
      </c>
      <c r="F66" s="59"/>
      <c r="G66" s="59"/>
      <c r="H66" s="59">
        <v>245.21904672299294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2:18" s="56" customFormat="1" x14ac:dyDescent="0.2">
      <c r="B67" s="55" t="s">
        <v>39</v>
      </c>
      <c r="C67" s="59">
        <v>169.13812645721444</v>
      </c>
      <c r="D67" s="59"/>
      <c r="E67" s="59">
        <v>161.5002016770263</v>
      </c>
      <c r="F67" s="59"/>
      <c r="G67" s="59"/>
      <c r="H67" s="59">
        <v>206.10665291532058</v>
      </c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2:18" s="56" customFormat="1" x14ac:dyDescent="0.2">
      <c r="B68" s="55" t="s">
        <v>40</v>
      </c>
      <c r="C68" s="59">
        <v>202.92866225120039</v>
      </c>
      <c r="D68" s="59"/>
      <c r="E68" s="59">
        <v>161.35758565296226</v>
      </c>
      <c r="F68" s="59"/>
      <c r="G68" s="59"/>
      <c r="H68" s="59">
        <v>246.75485254111067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2:18" s="56" customFormat="1" x14ac:dyDescent="0.2">
      <c r="B69" s="55" t="s">
        <v>41</v>
      </c>
      <c r="C69" s="59">
        <v>184.72362337685314</v>
      </c>
      <c r="D69" s="59"/>
      <c r="E69" s="59">
        <v>151.61126812869219</v>
      </c>
      <c r="F69" s="59"/>
      <c r="G69" s="59"/>
      <c r="H69" s="59">
        <v>206.79360059681181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2:18" s="56" customFormat="1" x14ac:dyDescent="0.2">
      <c r="B70" s="55" t="s">
        <v>42</v>
      </c>
      <c r="C70" s="59">
        <v>221.41596517795642</v>
      </c>
      <c r="D70" s="59"/>
      <c r="E70" s="59">
        <v>222.84631774798044</v>
      </c>
      <c r="F70" s="59"/>
      <c r="G70" s="59"/>
      <c r="H70" s="59">
        <v>274.5365212226385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2:18" s="56" customFormat="1" x14ac:dyDescent="0.2">
      <c r="B71" s="55" t="s">
        <v>43</v>
      </c>
      <c r="C71" s="59"/>
      <c r="D71" s="59">
        <v>123.24558119655842</v>
      </c>
      <c r="E71" s="59"/>
      <c r="F71" s="59">
        <v>185.98947356387919</v>
      </c>
      <c r="G71" s="59"/>
      <c r="H71" s="59"/>
      <c r="I71" s="59">
        <v>285.58975751859828</v>
      </c>
      <c r="J71" s="59"/>
      <c r="K71" s="59">
        <v>83.701419117997204</v>
      </c>
      <c r="L71" s="59"/>
      <c r="M71" s="59">
        <v>330.7159638077174</v>
      </c>
      <c r="N71" s="59"/>
      <c r="O71" s="59"/>
      <c r="P71" s="59"/>
      <c r="Q71" s="59"/>
      <c r="R71" s="59"/>
    </row>
    <row r="72" spans="2:18" s="56" customFormat="1" x14ac:dyDescent="0.2">
      <c r="B72" s="55" t="s">
        <v>44</v>
      </c>
      <c r="C72" s="59"/>
      <c r="D72" s="59">
        <v>53.345787240646679</v>
      </c>
      <c r="E72" s="59"/>
      <c r="F72" s="59">
        <v>113.62059930399317</v>
      </c>
      <c r="G72" s="59"/>
      <c r="H72" s="59"/>
      <c r="I72" s="59">
        <v>208.12206398843398</v>
      </c>
      <c r="J72" s="59"/>
      <c r="K72" s="59">
        <v>67.801762765099596</v>
      </c>
      <c r="L72" s="59"/>
      <c r="M72" s="59">
        <v>296.56137242406987</v>
      </c>
      <c r="N72" s="59"/>
      <c r="O72" s="59"/>
      <c r="P72" s="59"/>
      <c r="Q72" s="59"/>
      <c r="R72" s="59"/>
    </row>
    <row r="73" spans="2:18" x14ac:dyDescent="0.2">
      <c r="B73" s="55" t="s">
        <v>45</v>
      </c>
      <c r="C73" s="59"/>
      <c r="D73" s="59">
        <v>65.455604749223923</v>
      </c>
      <c r="E73" s="59"/>
      <c r="F73" s="59">
        <v>83.63323154711442</v>
      </c>
      <c r="G73" s="59"/>
      <c r="H73" s="59"/>
      <c r="I73" s="59">
        <v>144.58736521174325</v>
      </c>
      <c r="J73" s="59"/>
      <c r="K73" s="59">
        <v>56.568993192965131</v>
      </c>
      <c r="L73" s="59"/>
      <c r="M73" s="59">
        <v>247.3137638044592</v>
      </c>
      <c r="N73" s="59"/>
      <c r="O73" s="59"/>
      <c r="P73" s="59"/>
      <c r="Q73" s="59"/>
      <c r="R73" s="59"/>
    </row>
    <row r="74" spans="2:18" x14ac:dyDescent="0.2">
      <c r="B74" s="55" t="s">
        <v>46</v>
      </c>
      <c r="C74" s="59"/>
      <c r="D74" s="59">
        <v>54.658807477624869</v>
      </c>
      <c r="E74" s="59"/>
      <c r="F74" s="59">
        <v>100.85523838331214</v>
      </c>
      <c r="G74" s="59"/>
      <c r="H74" s="59"/>
      <c r="I74" s="59">
        <v>154.07919409774811</v>
      </c>
      <c r="J74" s="59"/>
      <c r="K74" s="59">
        <v>61.716034967324667</v>
      </c>
      <c r="L74" s="59"/>
      <c r="M74" s="59">
        <v>283.89629650306046</v>
      </c>
      <c r="N74" s="59"/>
      <c r="O74" s="59"/>
      <c r="P74" s="59"/>
      <c r="Q74" s="59"/>
      <c r="R74" s="59"/>
    </row>
    <row r="75" spans="2:18" x14ac:dyDescent="0.2">
      <c r="B75" s="55" t="s">
        <v>47</v>
      </c>
      <c r="C75" s="59"/>
      <c r="D75" s="59"/>
      <c r="E75" s="59"/>
      <c r="F75" s="59"/>
      <c r="G75" s="59">
        <v>39.854913497345578</v>
      </c>
      <c r="H75" s="59"/>
      <c r="I75" s="59"/>
      <c r="J75" s="59">
        <v>67.279735277854499</v>
      </c>
      <c r="K75" s="59"/>
      <c r="L75" s="59">
        <v>37.017260208686068</v>
      </c>
      <c r="M75" s="59"/>
      <c r="N75" s="59">
        <v>105.41543164484047</v>
      </c>
      <c r="O75" s="59"/>
      <c r="P75" s="59"/>
      <c r="Q75" s="59"/>
      <c r="R75" s="59"/>
    </row>
    <row r="76" spans="2:18" x14ac:dyDescent="0.2">
      <c r="B76" s="55" t="s">
        <v>48</v>
      </c>
      <c r="C76" s="59"/>
      <c r="D76" s="59"/>
      <c r="E76" s="59"/>
      <c r="F76" s="59"/>
      <c r="G76" s="59">
        <v>63.298075270246692</v>
      </c>
      <c r="H76" s="59"/>
      <c r="I76" s="59"/>
      <c r="J76" s="59">
        <v>115.33687313674386</v>
      </c>
      <c r="K76" s="59"/>
      <c r="L76" s="59">
        <v>75.697545142260026</v>
      </c>
      <c r="M76" s="59"/>
      <c r="N76" s="59">
        <v>203.45641397907667</v>
      </c>
      <c r="O76" s="59"/>
      <c r="P76" s="59"/>
      <c r="Q76" s="59"/>
      <c r="R76" s="59"/>
    </row>
    <row r="77" spans="2:18" x14ac:dyDescent="0.2">
      <c r="B77" s="55" t="s">
        <v>49</v>
      </c>
      <c r="C77" s="59"/>
      <c r="D77" s="59"/>
      <c r="E77" s="59"/>
      <c r="F77" s="59"/>
      <c r="G77" s="59">
        <v>58.91902651918921</v>
      </c>
      <c r="H77" s="59"/>
      <c r="I77" s="59"/>
      <c r="J77" s="59">
        <v>104.81778686595693</v>
      </c>
      <c r="K77" s="59"/>
      <c r="L77" s="59">
        <v>59.171979565394267</v>
      </c>
      <c r="M77" s="59"/>
      <c r="N77" s="59">
        <v>229.91889716753363</v>
      </c>
      <c r="O77" s="59"/>
      <c r="P77" s="59"/>
      <c r="Q77" s="59"/>
      <c r="R77" s="59"/>
    </row>
    <row r="78" spans="2:18" x14ac:dyDescent="0.2">
      <c r="B78" s="55" t="s">
        <v>50</v>
      </c>
      <c r="C78" s="59"/>
      <c r="D78" s="59"/>
      <c r="E78" s="59"/>
      <c r="F78" s="59"/>
      <c r="G78" s="59">
        <v>28.357099791509306</v>
      </c>
      <c r="H78" s="59"/>
      <c r="I78" s="59"/>
      <c r="J78" s="59">
        <v>59.458008966551972</v>
      </c>
      <c r="K78" s="59"/>
      <c r="L78" s="59">
        <v>30.158022991496892</v>
      </c>
      <c r="M78" s="59"/>
      <c r="N78" s="59">
        <v>79.274186410427745</v>
      </c>
      <c r="O78" s="59"/>
      <c r="P78" s="59"/>
      <c r="Q78" s="59"/>
      <c r="R78" s="59"/>
    </row>
    <row r="79" spans="2:18" x14ac:dyDescent="0.2">
      <c r="B79" s="55" t="s">
        <v>51</v>
      </c>
      <c r="C79" s="59"/>
      <c r="D79" s="59"/>
      <c r="E79" s="59"/>
      <c r="F79" s="59"/>
      <c r="G79" s="59">
        <v>33.555703836670588</v>
      </c>
      <c r="H79" s="59"/>
      <c r="I79" s="59"/>
      <c r="J79" s="59">
        <v>63.1460648803494</v>
      </c>
      <c r="K79" s="59"/>
      <c r="L79" s="59">
        <v>36.244656062882548</v>
      </c>
      <c r="M79" s="59"/>
      <c r="N79" s="59">
        <v>83.584446865449706</v>
      </c>
      <c r="O79" s="59"/>
      <c r="P79" s="59"/>
      <c r="Q79" s="59"/>
      <c r="R79" s="59"/>
    </row>
    <row r="80" spans="2:18" x14ac:dyDescent="0.2">
      <c r="B80" s="55" t="s">
        <v>52</v>
      </c>
      <c r="C80" s="59"/>
      <c r="D80" s="59"/>
      <c r="E80" s="59"/>
      <c r="F80" s="59"/>
      <c r="G80" s="59">
        <v>131.25951249993773</v>
      </c>
      <c r="H80" s="59"/>
      <c r="I80" s="59"/>
      <c r="J80" s="59">
        <v>210.16456105897376</v>
      </c>
      <c r="K80" s="59"/>
      <c r="L80" s="59">
        <v>104.69994014323919</v>
      </c>
      <c r="M80" s="59"/>
      <c r="N80" s="59">
        <v>364.82196409492582</v>
      </c>
      <c r="O80" s="59"/>
      <c r="P80" s="59"/>
      <c r="Q80" s="59"/>
      <c r="R80" s="59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topLeftCell="A31" zoomScale="70" zoomScaleNormal="70" workbookViewId="0">
      <pane xSplit="1" topLeftCell="G1" activePane="topRight" state="frozen"/>
      <selection pane="topRight" activeCell="J97" sqref="J97"/>
    </sheetView>
  </sheetViews>
  <sheetFormatPr defaultColWidth="9.125" defaultRowHeight="12.75" x14ac:dyDescent="0.2"/>
  <cols>
    <col min="1" max="1" width="15" style="25" bestFit="1" customWidth="1"/>
    <col min="2" max="2" width="6.125" style="1" bestFit="1" customWidth="1"/>
    <col min="3" max="25" width="8.5" style="1" customWidth="1"/>
    <col min="26" max="16384" width="9.125" style="1"/>
  </cols>
  <sheetData>
    <row r="1" spans="1:25" s="3" customFormat="1" ht="13.5" thickBot="1" x14ac:dyDescent="0.25">
      <c r="A1" s="22" t="s">
        <v>31</v>
      </c>
    </row>
    <row r="2" spans="1:25" s="3" customFormat="1" ht="14.25" thickTop="1" thickBot="1" x14ac:dyDescent="0.25">
      <c r="A2" s="23"/>
      <c r="B2" s="4"/>
      <c r="C2" s="6">
        <v>20161030</v>
      </c>
      <c r="D2" s="6">
        <v>20161111</v>
      </c>
      <c r="E2" s="7">
        <v>20161214</v>
      </c>
      <c r="F2" s="7">
        <v>20161217</v>
      </c>
      <c r="G2" s="6">
        <v>20161220</v>
      </c>
      <c r="H2" s="7">
        <v>20161223</v>
      </c>
      <c r="I2" s="7">
        <v>20161226</v>
      </c>
      <c r="J2" s="7">
        <v>20161229</v>
      </c>
      <c r="K2" s="7">
        <v>20170115</v>
      </c>
      <c r="L2" s="7">
        <v>20170118</v>
      </c>
      <c r="M2" s="6">
        <v>20170416</v>
      </c>
      <c r="N2" s="6">
        <v>20170419</v>
      </c>
      <c r="O2" s="7">
        <v>20170425</v>
      </c>
      <c r="P2" s="7">
        <v>20170428</v>
      </c>
      <c r="Q2" s="6">
        <v>20170512</v>
      </c>
      <c r="R2" s="7">
        <v>20170612</v>
      </c>
      <c r="S2" s="7">
        <v>20170624</v>
      </c>
      <c r="T2" s="7">
        <v>20170628</v>
      </c>
      <c r="U2" s="7">
        <v>20170706</v>
      </c>
      <c r="V2" s="7">
        <v>20170709</v>
      </c>
      <c r="W2" s="6">
        <v>20170716</v>
      </c>
      <c r="X2" s="6">
        <v>20171227</v>
      </c>
      <c r="Y2" s="7">
        <v>20171229</v>
      </c>
    </row>
    <row r="3" spans="1:25" s="3" customFormat="1" ht="13.5" thickTop="1" x14ac:dyDescent="0.2">
      <c r="A3" s="9" t="s">
        <v>4</v>
      </c>
      <c r="B3" s="10" t="s">
        <v>5</v>
      </c>
      <c r="C3" s="11"/>
      <c r="D3" s="12"/>
      <c r="E3" s="13"/>
      <c r="F3" s="13"/>
      <c r="G3" s="12"/>
      <c r="H3" s="13"/>
      <c r="I3" s="13"/>
      <c r="J3" s="13"/>
      <c r="K3" s="13"/>
      <c r="L3" s="13"/>
      <c r="M3" s="11"/>
      <c r="N3" s="12"/>
      <c r="O3" s="13"/>
      <c r="P3" s="13"/>
      <c r="Q3" s="12"/>
      <c r="R3" s="13"/>
      <c r="S3" s="13"/>
      <c r="T3" s="13"/>
      <c r="U3" s="13"/>
      <c r="V3" s="13"/>
      <c r="W3" s="11"/>
      <c r="X3" s="12"/>
      <c r="Y3" s="13"/>
    </row>
    <row r="4" spans="1:25" s="3" customFormat="1" x14ac:dyDescent="0.2">
      <c r="A4" s="24">
        <v>1E-3</v>
      </c>
      <c r="B4" s="14">
        <f t="shared" ref="B4" si="0">LOG(A4)</f>
        <v>-3</v>
      </c>
      <c r="C4" s="15">
        <v>1.1459999999999999</v>
      </c>
      <c r="D4" s="15">
        <v>1.111</v>
      </c>
      <c r="E4" s="15">
        <v>0.95199999999999996</v>
      </c>
      <c r="F4" s="16">
        <v>0.97199999999999998</v>
      </c>
      <c r="G4" s="15">
        <v>0.96899999999999997</v>
      </c>
      <c r="H4" s="16">
        <v>0.89300000000000002</v>
      </c>
      <c r="I4" s="16">
        <v>0.75249999999999995</v>
      </c>
      <c r="J4" s="16">
        <v>0.84499999999999997</v>
      </c>
      <c r="K4" s="16">
        <v>1.0634999999999999</v>
      </c>
      <c r="L4" s="16">
        <v>0.95199999999999996</v>
      </c>
      <c r="M4" s="15">
        <v>0.79300000000000004</v>
      </c>
      <c r="N4" s="15">
        <v>0.82799999999999996</v>
      </c>
      <c r="O4" s="15">
        <v>0.8135</v>
      </c>
      <c r="P4" s="16">
        <v>0.90700000000000003</v>
      </c>
      <c r="Q4" s="15">
        <v>1.0649999999999999</v>
      </c>
      <c r="R4" s="16">
        <v>0.95599999999999996</v>
      </c>
      <c r="S4" s="16">
        <v>1.6815</v>
      </c>
      <c r="T4" s="16">
        <v>1.151</v>
      </c>
      <c r="U4" s="16">
        <v>1.2164999999999999</v>
      </c>
      <c r="V4" s="16">
        <v>1.2050000000000001</v>
      </c>
      <c r="W4" s="15">
        <v>1.1139999999999999</v>
      </c>
      <c r="X4" s="15">
        <v>1.079</v>
      </c>
      <c r="Y4" s="15">
        <v>1.111</v>
      </c>
    </row>
    <row r="5" spans="1:25" s="21" customFormat="1" x14ac:dyDescent="0.2">
      <c r="A5" s="25"/>
    </row>
    <row r="6" spans="1:25" s="3" customFormat="1" ht="13.5" thickBot="1" x14ac:dyDescent="0.25">
      <c r="A6" s="22" t="s">
        <v>0</v>
      </c>
    </row>
    <row r="7" spans="1:25" s="3" customFormat="1" ht="14.25" thickTop="1" thickBot="1" x14ac:dyDescent="0.25">
      <c r="A7" s="23"/>
      <c r="B7" s="4"/>
      <c r="C7" s="6">
        <v>20161030</v>
      </c>
      <c r="D7" s="6">
        <v>20161111</v>
      </c>
      <c r="E7" s="7">
        <v>20161214</v>
      </c>
      <c r="F7" s="7">
        <v>20161217</v>
      </c>
      <c r="G7" s="6">
        <v>20161220</v>
      </c>
      <c r="H7" s="7">
        <v>20161223</v>
      </c>
      <c r="I7" s="7">
        <v>20161226</v>
      </c>
      <c r="J7" s="7">
        <v>20161229</v>
      </c>
      <c r="K7" s="7">
        <v>20170115</v>
      </c>
      <c r="L7" s="7">
        <v>20170118</v>
      </c>
      <c r="M7" s="6">
        <v>20170416</v>
      </c>
      <c r="N7" s="6">
        <v>20170419</v>
      </c>
      <c r="O7" s="7">
        <v>20170425</v>
      </c>
      <c r="P7" s="7">
        <v>20170428</v>
      </c>
      <c r="Q7" s="6">
        <v>20170512</v>
      </c>
      <c r="R7" s="7">
        <v>20170612</v>
      </c>
      <c r="S7" s="7">
        <v>20170624</v>
      </c>
      <c r="T7" s="7">
        <v>20170628</v>
      </c>
      <c r="U7" s="7">
        <v>20170706</v>
      </c>
      <c r="V7" s="7">
        <v>20170709</v>
      </c>
      <c r="W7" s="6">
        <v>20170716</v>
      </c>
      <c r="X7" s="6">
        <v>20171227</v>
      </c>
      <c r="Y7" s="7">
        <v>20171229</v>
      </c>
    </row>
    <row r="8" spans="1:25" s="3" customFormat="1" ht="13.5" thickTop="1" x14ac:dyDescent="0.2">
      <c r="A8" s="9" t="s">
        <v>4</v>
      </c>
      <c r="B8" s="10" t="s">
        <v>5</v>
      </c>
      <c r="C8" s="11"/>
      <c r="D8" s="12"/>
      <c r="E8" s="13"/>
      <c r="F8" s="13"/>
      <c r="G8" s="12"/>
      <c r="H8" s="13"/>
      <c r="I8" s="13"/>
      <c r="J8" s="13"/>
      <c r="K8" s="13"/>
      <c r="L8" s="13"/>
      <c r="M8" s="11"/>
      <c r="N8" s="12"/>
      <c r="O8" s="13"/>
      <c r="P8" s="13"/>
      <c r="Q8" s="12"/>
      <c r="R8" s="13"/>
      <c r="S8" s="13"/>
      <c r="T8" s="13"/>
      <c r="U8" s="13"/>
      <c r="V8" s="13"/>
      <c r="W8" s="11"/>
      <c r="X8" s="12"/>
      <c r="Y8" s="13"/>
    </row>
    <row r="9" spans="1:25" s="3" customFormat="1" x14ac:dyDescent="0.2">
      <c r="A9" s="24" t="s">
        <v>53</v>
      </c>
      <c r="B9" s="14"/>
      <c r="C9" s="15">
        <v>1.0625</v>
      </c>
      <c r="D9" s="15">
        <v>1.0660000000000001</v>
      </c>
      <c r="E9" s="15">
        <v>0.94799999999999995</v>
      </c>
      <c r="F9" s="16">
        <v>0.96899999999999997</v>
      </c>
      <c r="G9" s="15">
        <v>0.97099999999999997</v>
      </c>
      <c r="H9" s="16">
        <v>0.88800000000000001</v>
      </c>
      <c r="I9" s="16">
        <v>0.747</v>
      </c>
      <c r="J9" s="16">
        <v>0.7363333333333334</v>
      </c>
      <c r="K9" s="16">
        <v>0.999</v>
      </c>
      <c r="L9" s="16">
        <v>0.93800000000000006</v>
      </c>
      <c r="M9" s="15">
        <v>0.77</v>
      </c>
      <c r="N9" s="15">
        <v>1.0695000000000001</v>
      </c>
      <c r="O9" s="15">
        <v>0.61099999999999999</v>
      </c>
      <c r="P9" s="16">
        <v>0.94199999999999995</v>
      </c>
      <c r="Q9" s="15">
        <v>1.004</v>
      </c>
      <c r="R9" s="16">
        <v>1.1919999999999999</v>
      </c>
      <c r="S9" s="16">
        <v>1.5389999999999999</v>
      </c>
      <c r="T9" s="16">
        <v>1.3009999999999999</v>
      </c>
      <c r="U9" s="16">
        <v>1.51</v>
      </c>
      <c r="V9" s="16">
        <v>1.0714999999999999</v>
      </c>
      <c r="W9" s="15">
        <v>1.1825000000000001</v>
      </c>
      <c r="X9" s="15">
        <v>0.98332333000000005</v>
      </c>
      <c r="Y9" s="15">
        <v>1.1204623332999999</v>
      </c>
    </row>
    <row r="10" spans="1:25" s="3" customFormat="1" x14ac:dyDescent="0.2">
      <c r="A10" s="24">
        <v>1E-3</v>
      </c>
      <c r="B10" s="14">
        <f t="shared" ref="B10" si="1">LOG(A10)</f>
        <v>-3</v>
      </c>
      <c r="C10" s="15">
        <v>9.5050000000000008</v>
      </c>
      <c r="D10" s="15">
        <v>5.7919999999999998</v>
      </c>
      <c r="E10" s="15">
        <v>8.4440000000000008</v>
      </c>
      <c r="F10" s="16">
        <v>8.3055000000000003</v>
      </c>
      <c r="G10" s="15">
        <v>8.6959999999999997</v>
      </c>
      <c r="H10" s="16">
        <v>3.8130000000000002</v>
      </c>
      <c r="I10" s="16">
        <v>4.6029999999999998</v>
      </c>
      <c r="J10" s="16">
        <v>7.2940000000000005</v>
      </c>
      <c r="K10" s="16">
        <v>14.7925</v>
      </c>
      <c r="L10" s="16">
        <v>13.728333333333333</v>
      </c>
      <c r="M10" s="15">
        <v>11.894500000000001</v>
      </c>
      <c r="N10" s="15">
        <v>15.402333333333333</v>
      </c>
      <c r="O10" s="15">
        <v>8.6769999999999996</v>
      </c>
      <c r="P10" s="16">
        <v>9.5079999999999991</v>
      </c>
      <c r="Q10" s="15">
        <v>8.1645000000000003</v>
      </c>
      <c r="R10" s="16">
        <v>14.187000000000001</v>
      </c>
      <c r="S10" s="16">
        <v>21.301000000000002</v>
      </c>
      <c r="T10" s="16">
        <v>17.914999999999999</v>
      </c>
      <c r="U10" s="16">
        <v>22.585999999999999</v>
      </c>
      <c r="V10" s="16">
        <v>22.178000000000001</v>
      </c>
      <c r="W10" s="15">
        <v>19.920999999999999</v>
      </c>
      <c r="X10" s="15">
        <v>18.35735395</v>
      </c>
      <c r="Y10" s="15">
        <v>20.196556935</v>
      </c>
    </row>
    <row r="12" spans="1:25" s="3" customFormat="1" ht="13.5" thickBot="1" x14ac:dyDescent="0.25">
      <c r="A12" s="22" t="s">
        <v>6</v>
      </c>
    </row>
    <row r="13" spans="1:25" s="3" customFormat="1" ht="14.25" thickTop="1" thickBot="1" x14ac:dyDescent="0.25">
      <c r="A13" s="23"/>
      <c r="B13" s="4"/>
      <c r="C13" s="6"/>
      <c r="D13" s="6">
        <v>20161111</v>
      </c>
      <c r="E13" s="7">
        <v>20161214</v>
      </c>
      <c r="F13" s="7">
        <v>20161217</v>
      </c>
      <c r="G13" s="6"/>
      <c r="H13" s="7"/>
      <c r="I13" s="7"/>
      <c r="J13" s="7"/>
      <c r="K13" s="7"/>
      <c r="L13" s="7"/>
      <c r="M13" s="6"/>
      <c r="N13" s="6"/>
      <c r="O13" s="7"/>
      <c r="P13" s="7"/>
      <c r="Q13" s="6"/>
      <c r="R13" s="7"/>
      <c r="S13" s="7"/>
      <c r="T13" s="7"/>
      <c r="U13" s="7"/>
      <c r="V13" s="7"/>
      <c r="W13" s="6"/>
      <c r="X13" s="6"/>
      <c r="Y13" s="7"/>
    </row>
    <row r="14" spans="1:25" s="3" customFormat="1" ht="13.5" thickTop="1" x14ac:dyDescent="0.2">
      <c r="A14" s="9" t="s">
        <v>4</v>
      </c>
      <c r="B14" s="10" t="s">
        <v>5</v>
      </c>
      <c r="C14" s="11"/>
      <c r="D14" s="12"/>
      <c r="E14" s="13"/>
      <c r="F14" s="13"/>
      <c r="G14" s="12"/>
      <c r="H14" s="13"/>
      <c r="I14" s="13"/>
      <c r="J14" s="13"/>
      <c r="K14" s="13"/>
      <c r="L14" s="13"/>
      <c r="M14" s="11"/>
      <c r="N14" s="12"/>
      <c r="O14" s="13"/>
      <c r="P14" s="13"/>
      <c r="Q14" s="12"/>
      <c r="R14" s="13"/>
      <c r="S14" s="13"/>
      <c r="T14" s="13"/>
      <c r="U14" s="13"/>
      <c r="V14" s="13"/>
      <c r="W14" s="11"/>
      <c r="X14" s="12"/>
      <c r="Y14" s="13"/>
    </row>
    <row r="15" spans="1:25" s="3" customFormat="1" x14ac:dyDescent="0.2">
      <c r="A15" s="24">
        <v>1E-3</v>
      </c>
      <c r="B15" s="14">
        <f t="shared" ref="B15" si="2">LOG(A15)</f>
        <v>-3</v>
      </c>
      <c r="C15" s="15"/>
      <c r="D15" s="15">
        <v>5.2619999999999996</v>
      </c>
      <c r="E15" s="15">
        <v>7.1139999999999999</v>
      </c>
      <c r="F15" s="16">
        <v>7.1754999999999995</v>
      </c>
      <c r="G15" s="15"/>
      <c r="H15" s="16"/>
      <c r="I15" s="16"/>
      <c r="J15" s="16"/>
      <c r="K15" s="16"/>
      <c r="L15" s="16"/>
      <c r="M15" s="15"/>
      <c r="N15" s="15"/>
      <c r="O15" s="15"/>
      <c r="P15" s="16"/>
      <c r="Q15" s="15"/>
      <c r="R15" s="16"/>
      <c r="S15" s="16"/>
      <c r="T15" s="16"/>
      <c r="U15" s="16"/>
      <c r="V15" s="16"/>
      <c r="W15" s="15"/>
      <c r="X15" s="15"/>
      <c r="Y15" s="15"/>
    </row>
    <row r="16" spans="1:25" s="3" customFormat="1" x14ac:dyDescent="0.2">
      <c r="A16" s="26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pans="1:25" s="3" customFormat="1" ht="13.5" thickBot="1" x14ac:dyDescent="0.25">
      <c r="A17" s="22" t="s">
        <v>7</v>
      </c>
    </row>
    <row r="18" spans="1:25" s="3" customFormat="1" ht="14.25" thickTop="1" thickBot="1" x14ac:dyDescent="0.25">
      <c r="A18" s="23"/>
      <c r="B18" s="4"/>
      <c r="C18" s="6"/>
      <c r="D18" s="6"/>
      <c r="E18" s="7"/>
      <c r="F18" s="7"/>
      <c r="G18" s="6">
        <v>20161220</v>
      </c>
      <c r="H18" s="7">
        <v>20161223</v>
      </c>
      <c r="I18" s="7"/>
      <c r="J18" s="7"/>
      <c r="K18" s="7"/>
      <c r="L18" s="7"/>
      <c r="M18" s="6"/>
      <c r="N18" s="6"/>
      <c r="O18" s="7"/>
      <c r="P18" s="7"/>
      <c r="Q18" s="6"/>
      <c r="R18" s="7"/>
      <c r="S18" s="7"/>
      <c r="T18" s="7"/>
      <c r="U18" s="7"/>
      <c r="V18" s="7"/>
      <c r="W18" s="6"/>
      <c r="X18" s="6">
        <v>20171227</v>
      </c>
      <c r="Y18" s="7">
        <v>20171229</v>
      </c>
    </row>
    <row r="19" spans="1:25" s="3" customFormat="1" ht="13.5" thickTop="1" x14ac:dyDescent="0.2">
      <c r="A19" s="9" t="s">
        <v>4</v>
      </c>
      <c r="B19" s="10" t="s">
        <v>5</v>
      </c>
      <c r="C19" s="11"/>
      <c r="D19" s="12"/>
      <c r="E19" s="13"/>
      <c r="F19" s="13"/>
      <c r="G19" s="12"/>
      <c r="H19" s="13"/>
      <c r="I19" s="13"/>
      <c r="J19" s="13"/>
      <c r="K19" s="13"/>
      <c r="L19" s="13"/>
      <c r="M19" s="11"/>
      <c r="N19" s="12"/>
      <c r="O19" s="13"/>
      <c r="P19" s="13"/>
      <c r="Q19" s="12"/>
      <c r="R19" s="13"/>
      <c r="S19" s="13"/>
      <c r="T19" s="13"/>
      <c r="U19" s="13"/>
      <c r="V19" s="13"/>
      <c r="W19" s="11"/>
      <c r="X19" s="12"/>
      <c r="Y19" s="13"/>
    </row>
    <row r="20" spans="1:25" s="3" customFormat="1" x14ac:dyDescent="0.2">
      <c r="A20" s="24">
        <v>1E-3</v>
      </c>
      <c r="B20" s="14">
        <f t="shared" ref="B20" si="3">LOG(A20)</f>
        <v>-3</v>
      </c>
      <c r="C20" s="15"/>
      <c r="D20" s="15"/>
      <c r="E20" s="15"/>
      <c r="F20" s="16"/>
      <c r="G20" s="15">
        <v>4.4649999999999999</v>
      </c>
      <c r="H20" s="16">
        <v>3.4584999999999999</v>
      </c>
      <c r="I20" s="16"/>
      <c r="J20" s="16"/>
      <c r="K20" s="16"/>
      <c r="L20" s="16"/>
      <c r="M20" s="15"/>
      <c r="N20" s="15"/>
      <c r="O20" s="15"/>
      <c r="P20" s="16"/>
      <c r="Q20" s="15"/>
      <c r="R20" s="16"/>
      <c r="S20" s="16"/>
      <c r="T20" s="16"/>
      <c r="U20" s="16"/>
      <c r="V20" s="16"/>
      <c r="W20" s="15"/>
      <c r="X20" s="15">
        <v>15.191232059345628</v>
      </c>
      <c r="Y20" s="15">
        <v>16.950903460317576</v>
      </c>
    </row>
    <row r="21" spans="1:25" s="3" customFormat="1" x14ac:dyDescent="0.2">
      <c r="A21" s="26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</row>
    <row r="22" spans="1:25" s="3" customFormat="1" ht="13.5" thickBot="1" x14ac:dyDescent="0.25">
      <c r="A22" s="22" t="s">
        <v>8</v>
      </c>
    </row>
    <row r="23" spans="1:25" s="3" customFormat="1" ht="14.25" thickTop="1" thickBot="1" x14ac:dyDescent="0.25">
      <c r="A23" s="23"/>
      <c r="B23" s="4"/>
      <c r="C23" s="6"/>
      <c r="D23" s="6"/>
      <c r="E23" s="7"/>
      <c r="F23" s="7"/>
      <c r="G23" s="6">
        <v>20161220</v>
      </c>
      <c r="H23" s="7">
        <v>20161223</v>
      </c>
      <c r="I23" s="7"/>
      <c r="J23" s="7"/>
      <c r="K23" s="7"/>
      <c r="L23" s="7"/>
      <c r="M23" s="6"/>
      <c r="N23" s="6"/>
      <c r="O23" s="7"/>
      <c r="P23" s="7"/>
      <c r="Q23" s="6"/>
      <c r="R23" s="7"/>
      <c r="S23" s="7"/>
      <c r="T23" s="7"/>
      <c r="U23" s="7"/>
      <c r="V23" s="7"/>
      <c r="W23" s="6"/>
      <c r="X23" s="6">
        <v>20171227</v>
      </c>
      <c r="Y23" s="7">
        <v>20171229</v>
      </c>
    </row>
    <row r="24" spans="1:25" s="3" customFormat="1" ht="13.5" thickTop="1" x14ac:dyDescent="0.2">
      <c r="A24" s="9" t="s">
        <v>4</v>
      </c>
      <c r="B24" s="10" t="s">
        <v>5</v>
      </c>
      <c r="C24" s="11"/>
      <c r="D24" s="12"/>
      <c r="E24" s="13"/>
      <c r="F24" s="13"/>
      <c r="G24" s="12"/>
      <c r="H24" s="13"/>
      <c r="I24" s="13"/>
      <c r="J24" s="13"/>
      <c r="K24" s="13"/>
      <c r="L24" s="13"/>
      <c r="M24" s="11"/>
      <c r="N24" s="12"/>
      <c r="O24" s="13"/>
      <c r="P24" s="13"/>
      <c r="Q24" s="12"/>
      <c r="R24" s="13"/>
      <c r="S24" s="13"/>
      <c r="T24" s="13"/>
      <c r="U24" s="13"/>
      <c r="V24" s="13"/>
      <c r="W24" s="11"/>
      <c r="X24" s="12"/>
      <c r="Y24" s="13"/>
    </row>
    <row r="25" spans="1:25" s="3" customFormat="1" x14ac:dyDescent="0.2">
      <c r="A25" s="24">
        <v>1E-3</v>
      </c>
      <c r="B25" s="14">
        <f t="shared" ref="B25" si="4">LOG(A25)</f>
        <v>-3</v>
      </c>
      <c r="C25" s="15"/>
      <c r="D25" s="15"/>
      <c r="E25" s="15"/>
      <c r="F25" s="16"/>
      <c r="G25" s="15">
        <v>4.5103333333333326</v>
      </c>
      <c r="H25" s="16">
        <v>3.24</v>
      </c>
      <c r="I25" s="16"/>
      <c r="J25" s="16"/>
      <c r="K25" s="16"/>
      <c r="L25" s="16"/>
      <c r="M25" s="15"/>
      <c r="N25" s="15"/>
      <c r="O25" s="15"/>
      <c r="P25" s="16"/>
      <c r="Q25" s="15"/>
      <c r="R25" s="16"/>
      <c r="S25" s="16"/>
      <c r="T25" s="16"/>
      <c r="U25" s="16"/>
      <c r="V25" s="16"/>
      <c r="W25" s="15"/>
      <c r="X25" s="15">
        <v>13.328068754130735</v>
      </c>
      <c r="Y25" s="15">
        <v>15.562859425766543</v>
      </c>
    </row>
    <row r="26" spans="1:25" s="3" customFormat="1" x14ac:dyDescent="0.2">
      <c r="A26" s="26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</row>
    <row r="27" spans="1:25" s="3" customFormat="1" ht="13.5" thickBot="1" x14ac:dyDescent="0.25">
      <c r="A27" s="22" t="s">
        <v>9</v>
      </c>
    </row>
    <row r="28" spans="1:25" s="3" customFormat="1" ht="14.25" thickTop="1" thickBot="1" x14ac:dyDescent="0.25">
      <c r="A28" s="23"/>
      <c r="B28" s="4"/>
      <c r="C28" s="6"/>
      <c r="D28" s="6"/>
      <c r="E28" s="7"/>
      <c r="F28" s="7"/>
      <c r="G28" s="6">
        <v>20161220</v>
      </c>
      <c r="H28" s="7">
        <v>20161223</v>
      </c>
      <c r="I28" s="7"/>
      <c r="J28" s="7"/>
      <c r="K28" s="7"/>
      <c r="L28" s="7"/>
      <c r="M28" s="6"/>
      <c r="N28" s="6"/>
      <c r="O28" s="7"/>
      <c r="P28" s="7"/>
      <c r="Q28" s="6"/>
      <c r="R28" s="7"/>
      <c r="S28" s="7"/>
      <c r="T28" s="7"/>
      <c r="U28" s="7"/>
      <c r="V28" s="7"/>
      <c r="W28" s="6"/>
      <c r="X28" s="6">
        <v>20171227</v>
      </c>
      <c r="Y28" s="7">
        <v>20171229</v>
      </c>
    </row>
    <row r="29" spans="1:25" s="3" customFormat="1" ht="13.5" thickTop="1" x14ac:dyDescent="0.2">
      <c r="A29" s="9" t="s">
        <v>4</v>
      </c>
      <c r="B29" s="10" t="s">
        <v>5</v>
      </c>
      <c r="C29" s="11"/>
      <c r="D29" s="12"/>
      <c r="E29" s="13"/>
      <c r="F29" s="13"/>
      <c r="G29" s="12"/>
      <c r="H29" s="13"/>
      <c r="I29" s="13"/>
      <c r="J29" s="13"/>
      <c r="K29" s="13"/>
      <c r="L29" s="13"/>
      <c r="M29" s="11"/>
      <c r="N29" s="12"/>
      <c r="O29" s="13"/>
      <c r="P29" s="13"/>
      <c r="Q29" s="12"/>
      <c r="R29" s="13"/>
      <c r="S29" s="13"/>
      <c r="T29" s="13"/>
      <c r="U29" s="13"/>
      <c r="V29" s="13"/>
      <c r="W29" s="11"/>
      <c r="X29" s="12"/>
      <c r="Y29" s="13"/>
    </row>
    <row r="30" spans="1:25" s="3" customFormat="1" x14ac:dyDescent="0.2">
      <c r="A30" s="24">
        <v>1E-3</v>
      </c>
      <c r="B30" s="14">
        <f t="shared" ref="B30" si="5">LOG(A30)</f>
        <v>-3</v>
      </c>
      <c r="C30" s="15"/>
      <c r="D30" s="15"/>
      <c r="E30" s="15"/>
      <c r="F30" s="16"/>
      <c r="G30" s="15">
        <v>5.3353333333333337</v>
      </c>
      <c r="H30" s="16">
        <v>3.5586666666666669</v>
      </c>
      <c r="I30" s="16"/>
      <c r="J30" s="16"/>
      <c r="K30" s="16"/>
      <c r="L30" s="16"/>
      <c r="M30" s="15"/>
      <c r="N30" s="15"/>
      <c r="O30" s="15"/>
      <c r="P30" s="16"/>
      <c r="Q30" s="15"/>
      <c r="R30" s="16"/>
      <c r="S30" s="16"/>
      <c r="T30" s="16"/>
      <c r="U30" s="16"/>
      <c r="V30" s="16"/>
      <c r="W30" s="15"/>
      <c r="X30" s="15">
        <v>16.32757237918447</v>
      </c>
      <c r="Y30" s="15">
        <v>16.680794656413187</v>
      </c>
    </row>
    <row r="31" spans="1:25" s="3" customFormat="1" x14ac:dyDescent="0.2">
      <c r="A31" s="26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</row>
    <row r="32" spans="1:25" s="3" customFormat="1" ht="13.5" thickBot="1" x14ac:dyDescent="0.25">
      <c r="A32" s="22" t="s">
        <v>10</v>
      </c>
    </row>
    <row r="33" spans="1:25" s="3" customFormat="1" ht="14.25" thickTop="1" thickBot="1" x14ac:dyDescent="0.25">
      <c r="A33" s="23"/>
      <c r="B33" s="4"/>
      <c r="C33" s="6"/>
      <c r="D33" s="6"/>
      <c r="E33" s="7"/>
      <c r="F33" s="7"/>
      <c r="G33" s="6">
        <v>20161220</v>
      </c>
      <c r="H33" s="7">
        <v>20161223</v>
      </c>
      <c r="I33" s="7"/>
      <c r="J33" s="7"/>
      <c r="K33" s="7"/>
      <c r="L33" s="7"/>
      <c r="M33" s="6"/>
      <c r="N33" s="6"/>
      <c r="O33" s="7"/>
      <c r="P33" s="7"/>
      <c r="Q33" s="6"/>
      <c r="R33" s="7"/>
      <c r="S33" s="7"/>
      <c r="T33" s="7"/>
      <c r="U33" s="7"/>
      <c r="V33" s="7"/>
      <c r="W33" s="6"/>
      <c r="X33" s="6">
        <v>20171227</v>
      </c>
      <c r="Y33" s="7">
        <v>20171229</v>
      </c>
    </row>
    <row r="34" spans="1:25" s="3" customFormat="1" ht="13.5" thickTop="1" x14ac:dyDescent="0.2">
      <c r="A34" s="9" t="s">
        <v>4</v>
      </c>
      <c r="B34" s="10" t="s">
        <v>5</v>
      </c>
      <c r="C34" s="11"/>
      <c r="D34" s="12"/>
      <c r="E34" s="13"/>
      <c r="F34" s="13"/>
      <c r="G34" s="12"/>
      <c r="H34" s="13"/>
      <c r="I34" s="13"/>
      <c r="J34" s="13"/>
      <c r="K34" s="13"/>
      <c r="L34" s="13"/>
      <c r="M34" s="11"/>
      <c r="N34" s="12"/>
      <c r="O34" s="13"/>
      <c r="P34" s="13"/>
      <c r="Q34" s="12"/>
      <c r="R34" s="13"/>
      <c r="S34" s="13"/>
      <c r="T34" s="13"/>
      <c r="U34" s="13"/>
      <c r="V34" s="13"/>
      <c r="W34" s="11"/>
      <c r="X34" s="12"/>
      <c r="Y34" s="13"/>
    </row>
    <row r="35" spans="1:25" s="3" customFormat="1" x14ac:dyDescent="0.2">
      <c r="A35" s="24">
        <v>1E-3</v>
      </c>
      <c r="B35" s="14">
        <f t="shared" ref="B35" si="6">LOG(A35)</f>
        <v>-3</v>
      </c>
      <c r="C35" s="15"/>
      <c r="D35" s="15"/>
      <c r="E35" s="15"/>
      <c r="F35" s="16"/>
      <c r="G35" s="15">
        <v>7.18</v>
      </c>
      <c r="H35" s="16">
        <v>4.5259999999999998</v>
      </c>
      <c r="I35" s="16"/>
      <c r="J35" s="16"/>
      <c r="K35" s="16"/>
      <c r="L35" s="16"/>
      <c r="M35" s="15"/>
      <c r="N35" s="15"/>
      <c r="O35" s="15"/>
      <c r="P35" s="16"/>
      <c r="Q35" s="15"/>
      <c r="R35" s="16"/>
      <c r="S35" s="16"/>
      <c r="T35" s="16"/>
      <c r="U35" s="16"/>
      <c r="V35" s="16"/>
      <c r="W35" s="15"/>
      <c r="X35" s="15">
        <v>18.60137755158825</v>
      </c>
      <c r="Y35" s="15">
        <v>20.093296024050538</v>
      </c>
    </row>
    <row r="36" spans="1:25" s="3" customFormat="1" x14ac:dyDescent="0.2">
      <c r="A36" s="26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 s="3" customFormat="1" ht="13.5" thickBot="1" x14ac:dyDescent="0.25">
      <c r="A37" s="22" t="s">
        <v>11</v>
      </c>
    </row>
    <row r="38" spans="1:25" s="3" customFormat="1" ht="14.25" thickTop="1" thickBot="1" x14ac:dyDescent="0.25">
      <c r="A38" s="23"/>
      <c r="B38" s="4"/>
      <c r="C38" s="6"/>
      <c r="D38" s="6"/>
      <c r="E38" s="7"/>
      <c r="F38" s="7"/>
      <c r="G38" s="6"/>
      <c r="H38" s="7"/>
      <c r="I38" s="7">
        <v>20161226</v>
      </c>
      <c r="J38" s="7">
        <v>20161229</v>
      </c>
      <c r="K38" s="7"/>
      <c r="L38" s="7"/>
      <c r="M38" s="6"/>
      <c r="N38" s="6"/>
      <c r="O38" s="7"/>
      <c r="P38" s="7"/>
      <c r="Q38" s="6"/>
      <c r="R38" s="7"/>
      <c r="S38" s="7"/>
      <c r="T38" s="7"/>
      <c r="U38" s="7"/>
      <c r="V38" s="7"/>
      <c r="W38" s="6"/>
      <c r="X38" s="6">
        <v>20171227</v>
      </c>
      <c r="Y38" s="7">
        <v>20171229</v>
      </c>
    </row>
    <row r="39" spans="1:25" s="3" customFormat="1" ht="13.5" thickTop="1" x14ac:dyDescent="0.2">
      <c r="A39" s="9" t="s">
        <v>4</v>
      </c>
      <c r="B39" s="10" t="s">
        <v>5</v>
      </c>
      <c r="C39" s="11"/>
      <c r="D39" s="12"/>
      <c r="E39" s="13"/>
      <c r="F39" s="13"/>
      <c r="G39" s="12"/>
      <c r="H39" s="13"/>
      <c r="I39" s="13"/>
      <c r="J39" s="13"/>
      <c r="K39" s="13"/>
      <c r="L39" s="13"/>
      <c r="M39" s="11"/>
      <c r="N39" s="12"/>
      <c r="O39" s="13"/>
      <c r="P39" s="13"/>
      <c r="Q39" s="12"/>
      <c r="R39" s="13"/>
      <c r="S39" s="13"/>
      <c r="T39" s="13"/>
      <c r="U39" s="13"/>
      <c r="V39" s="13"/>
      <c r="W39" s="11"/>
      <c r="X39" s="12"/>
      <c r="Y39" s="13"/>
    </row>
    <row r="40" spans="1:25" s="3" customFormat="1" x14ac:dyDescent="0.2">
      <c r="A40" s="24">
        <v>1E-3</v>
      </c>
      <c r="B40" s="14">
        <f t="shared" ref="B40" si="7">LOG(A40)</f>
        <v>-3</v>
      </c>
      <c r="C40" s="15"/>
      <c r="D40" s="15"/>
      <c r="E40" s="15"/>
      <c r="F40" s="16"/>
      <c r="G40" s="15"/>
      <c r="H40" s="16"/>
      <c r="I40" s="16">
        <v>2.4556666666666662</v>
      </c>
      <c r="J40" s="16">
        <v>3.9753333333333334</v>
      </c>
      <c r="K40" s="16"/>
      <c r="L40" s="16"/>
      <c r="M40" s="15"/>
      <c r="N40" s="15"/>
      <c r="O40" s="15"/>
      <c r="P40" s="16"/>
      <c r="Q40" s="15"/>
      <c r="R40" s="16"/>
      <c r="S40" s="16"/>
      <c r="T40" s="16"/>
      <c r="U40" s="16"/>
      <c r="V40" s="16"/>
      <c r="W40" s="15"/>
      <c r="X40" s="15">
        <v>9.2711324385134759</v>
      </c>
      <c r="Y40" s="15">
        <v>10.438474693519805</v>
      </c>
    </row>
    <row r="41" spans="1:25" s="3" customFormat="1" x14ac:dyDescent="0.2">
      <c r="A41" s="26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</row>
    <row r="42" spans="1:25" s="3" customFormat="1" ht="13.5" thickBot="1" x14ac:dyDescent="0.25">
      <c r="A42" s="22" t="s">
        <v>12</v>
      </c>
    </row>
    <row r="43" spans="1:25" s="3" customFormat="1" ht="14.25" thickTop="1" thickBot="1" x14ac:dyDescent="0.25">
      <c r="A43" s="23"/>
      <c r="B43" s="4"/>
      <c r="C43" s="6"/>
      <c r="D43" s="6"/>
      <c r="E43" s="7"/>
      <c r="F43" s="7"/>
      <c r="G43" s="6"/>
      <c r="H43" s="7"/>
      <c r="I43" s="7">
        <v>20161226</v>
      </c>
      <c r="J43" s="7">
        <v>20161229</v>
      </c>
      <c r="K43" s="7"/>
      <c r="L43" s="7"/>
      <c r="M43" s="6"/>
      <c r="N43" s="6"/>
      <c r="O43" s="7"/>
      <c r="P43" s="7"/>
      <c r="Q43" s="6"/>
      <c r="R43" s="7"/>
      <c r="S43" s="7"/>
      <c r="T43" s="7"/>
      <c r="U43" s="7"/>
      <c r="V43" s="7"/>
      <c r="W43" s="6"/>
      <c r="X43" s="6">
        <v>20171227</v>
      </c>
      <c r="Y43" s="7">
        <v>20171229</v>
      </c>
    </row>
    <row r="44" spans="1:25" s="3" customFormat="1" ht="13.5" thickTop="1" x14ac:dyDescent="0.2">
      <c r="A44" s="9" t="s">
        <v>4</v>
      </c>
      <c r="B44" s="10" t="s">
        <v>5</v>
      </c>
      <c r="C44" s="11"/>
      <c r="D44" s="12"/>
      <c r="E44" s="13"/>
      <c r="F44" s="13"/>
      <c r="G44" s="12"/>
      <c r="H44" s="13"/>
      <c r="I44" s="13"/>
      <c r="J44" s="13"/>
      <c r="K44" s="13"/>
      <c r="L44" s="13"/>
      <c r="M44" s="11"/>
      <c r="N44" s="12"/>
      <c r="O44" s="13"/>
      <c r="P44" s="13"/>
      <c r="Q44" s="12"/>
      <c r="R44" s="13"/>
      <c r="S44" s="13"/>
      <c r="T44" s="13"/>
      <c r="U44" s="13"/>
      <c r="V44" s="13"/>
      <c r="W44" s="11"/>
      <c r="X44" s="12"/>
      <c r="Y44" s="13"/>
    </row>
    <row r="45" spans="1:25" s="3" customFormat="1" x14ac:dyDescent="0.2">
      <c r="A45" s="24">
        <v>1E-3</v>
      </c>
      <c r="B45" s="14">
        <f t="shared" ref="B45" si="8">LOG(A45)</f>
        <v>-3</v>
      </c>
      <c r="C45" s="15"/>
      <c r="D45" s="15"/>
      <c r="E45" s="15"/>
      <c r="F45" s="16"/>
      <c r="G45" s="15"/>
      <c r="H45" s="16"/>
      <c r="I45" s="16">
        <v>3.8823333333333334</v>
      </c>
      <c r="J45" s="16">
        <v>7.7046666666666672</v>
      </c>
      <c r="K45" s="16"/>
      <c r="L45" s="16"/>
      <c r="M45" s="15"/>
      <c r="N45" s="15"/>
      <c r="O45" s="15"/>
      <c r="P45" s="16"/>
      <c r="Q45" s="15"/>
      <c r="R45" s="16"/>
      <c r="S45" s="16"/>
      <c r="T45" s="16"/>
      <c r="U45" s="16"/>
      <c r="V45" s="16"/>
      <c r="W45" s="15"/>
      <c r="X45" s="15">
        <v>16.645772298643401</v>
      </c>
      <c r="Y45" s="15">
        <v>19.454537571476312</v>
      </c>
    </row>
    <row r="46" spans="1:25" s="2" customFormat="1" x14ac:dyDescent="0.2">
      <c r="A46" s="25"/>
    </row>
    <row r="47" spans="1:25" s="3" customFormat="1" ht="13.5" thickBot="1" x14ac:dyDescent="0.25">
      <c r="A47" s="22" t="s">
        <v>13</v>
      </c>
    </row>
    <row r="48" spans="1:25" s="3" customFormat="1" ht="14.25" thickTop="1" thickBot="1" x14ac:dyDescent="0.25">
      <c r="A48" s="23"/>
      <c r="B48" s="4"/>
      <c r="C48" s="6"/>
      <c r="D48" s="6"/>
      <c r="E48" s="7"/>
      <c r="F48" s="7"/>
      <c r="G48" s="6"/>
      <c r="H48" s="7"/>
      <c r="I48" s="7"/>
      <c r="J48" s="7"/>
      <c r="K48" s="7">
        <v>20170115</v>
      </c>
      <c r="L48" s="7">
        <v>20170118</v>
      </c>
      <c r="M48" s="6">
        <v>20170416</v>
      </c>
      <c r="N48" s="6">
        <v>20170419</v>
      </c>
      <c r="O48" s="7"/>
      <c r="P48" s="7"/>
      <c r="Q48" s="6"/>
      <c r="R48" s="7"/>
      <c r="S48" s="7"/>
      <c r="T48" s="7"/>
      <c r="U48" s="7"/>
      <c r="V48" s="7"/>
      <c r="W48" s="6"/>
      <c r="X48" s="6"/>
      <c r="Y48" s="7"/>
    </row>
    <row r="49" spans="1:25" s="3" customFormat="1" ht="13.5" thickTop="1" x14ac:dyDescent="0.2">
      <c r="A49" s="9" t="s">
        <v>4</v>
      </c>
      <c r="B49" s="10" t="s">
        <v>5</v>
      </c>
      <c r="C49" s="11"/>
      <c r="D49" s="12"/>
      <c r="E49" s="13"/>
      <c r="F49" s="13"/>
      <c r="G49" s="12"/>
      <c r="H49" s="13"/>
      <c r="I49" s="13"/>
      <c r="J49" s="13"/>
      <c r="K49" s="13"/>
      <c r="L49" s="13"/>
      <c r="M49" s="11"/>
      <c r="N49" s="12"/>
      <c r="O49" s="13"/>
      <c r="P49" s="13"/>
      <c r="Q49" s="12"/>
      <c r="R49" s="13"/>
      <c r="S49" s="13"/>
      <c r="T49" s="13"/>
      <c r="U49" s="13"/>
      <c r="V49" s="13"/>
      <c r="W49" s="11"/>
      <c r="X49" s="12"/>
      <c r="Y49" s="13"/>
    </row>
    <row r="50" spans="1:25" s="3" customFormat="1" x14ac:dyDescent="0.2">
      <c r="A50" s="24">
        <v>1E-3</v>
      </c>
      <c r="B50" s="14">
        <f t="shared" ref="B50" si="9">LOG(A50)</f>
        <v>-3</v>
      </c>
      <c r="C50" s="15"/>
      <c r="D50" s="15"/>
      <c r="E50" s="15"/>
      <c r="F50" s="16"/>
      <c r="G50" s="15"/>
      <c r="H50" s="16"/>
      <c r="I50" s="16"/>
      <c r="J50" s="16"/>
      <c r="K50" s="16">
        <v>11.295000000000002</v>
      </c>
      <c r="L50" s="16">
        <v>9.9749999999999996</v>
      </c>
      <c r="M50" s="15">
        <v>8.0504999999999995</v>
      </c>
      <c r="N50" s="15">
        <v>12.487333333333334</v>
      </c>
      <c r="O50" s="15"/>
      <c r="P50" s="16"/>
      <c r="Q50" s="15"/>
      <c r="R50" s="16"/>
      <c r="S50" s="16"/>
      <c r="T50" s="16"/>
      <c r="U50" s="16"/>
      <c r="V50" s="16"/>
      <c r="W50" s="15"/>
      <c r="X50" s="15"/>
      <c r="Y50" s="15"/>
    </row>
    <row r="51" spans="1:25" s="3" customFormat="1" x14ac:dyDescent="0.2">
      <c r="A51" s="26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</row>
    <row r="52" spans="1:25" s="3" customFormat="1" ht="13.5" thickBot="1" x14ac:dyDescent="0.25">
      <c r="A52" s="22" t="s">
        <v>14</v>
      </c>
    </row>
    <row r="53" spans="1:25" s="3" customFormat="1" ht="14.25" thickTop="1" thickBot="1" x14ac:dyDescent="0.25">
      <c r="A53" s="23"/>
      <c r="B53" s="4"/>
      <c r="C53" s="6"/>
      <c r="D53" s="6"/>
      <c r="E53" s="7"/>
      <c r="F53" s="7"/>
      <c r="G53" s="6">
        <v>20161220</v>
      </c>
      <c r="H53" s="7">
        <v>20161223</v>
      </c>
      <c r="I53" s="7"/>
      <c r="J53" s="7"/>
      <c r="K53" s="7"/>
      <c r="L53" s="7"/>
      <c r="M53" s="6"/>
      <c r="N53" s="6"/>
      <c r="O53" s="7"/>
      <c r="P53" s="7"/>
      <c r="Q53" s="6"/>
      <c r="R53" s="7"/>
      <c r="S53" s="7"/>
      <c r="T53" s="7"/>
      <c r="U53" s="7"/>
      <c r="V53" s="7"/>
      <c r="W53" s="6"/>
      <c r="X53" s="6">
        <v>20171227</v>
      </c>
      <c r="Y53" s="7">
        <v>20171229</v>
      </c>
    </row>
    <row r="54" spans="1:25" s="3" customFormat="1" ht="13.5" thickTop="1" x14ac:dyDescent="0.2">
      <c r="A54" s="9" t="s">
        <v>4</v>
      </c>
      <c r="B54" s="10" t="s">
        <v>5</v>
      </c>
      <c r="C54" s="11"/>
      <c r="D54" s="12"/>
      <c r="E54" s="13"/>
      <c r="F54" s="13"/>
      <c r="G54" s="12"/>
      <c r="H54" s="13"/>
      <c r="I54" s="13"/>
      <c r="J54" s="13"/>
      <c r="K54" s="13"/>
      <c r="L54" s="13"/>
      <c r="M54" s="11"/>
      <c r="N54" s="12"/>
      <c r="O54" s="13"/>
      <c r="P54" s="13"/>
      <c r="Q54" s="12"/>
      <c r="R54" s="13"/>
      <c r="S54" s="13"/>
      <c r="T54" s="13"/>
      <c r="U54" s="13"/>
      <c r="V54" s="13"/>
      <c r="W54" s="11"/>
      <c r="X54" s="12"/>
      <c r="Y54" s="13"/>
    </row>
    <row r="55" spans="1:25" s="3" customFormat="1" x14ac:dyDescent="0.2">
      <c r="A55" s="24">
        <v>1E-3</v>
      </c>
      <c r="B55" s="14">
        <f t="shared" ref="B55" si="10">LOG(A55)</f>
        <v>-3</v>
      </c>
      <c r="C55" s="15"/>
      <c r="D55" s="15"/>
      <c r="E55" s="15"/>
      <c r="F55" s="16"/>
      <c r="G55" s="15">
        <v>10.557666666666666</v>
      </c>
      <c r="H55" s="16">
        <v>6.4289999999999994</v>
      </c>
      <c r="I55" s="16"/>
      <c r="J55" s="16"/>
      <c r="K55" s="16"/>
      <c r="L55" s="16"/>
      <c r="M55" s="15"/>
      <c r="N55" s="15"/>
      <c r="O55" s="15"/>
      <c r="P55" s="16"/>
      <c r="Q55" s="15"/>
      <c r="R55" s="16"/>
      <c r="S55" s="16"/>
      <c r="T55" s="16"/>
      <c r="U55" s="16"/>
      <c r="V55" s="16"/>
      <c r="W55" s="15"/>
      <c r="X55" s="15">
        <v>27.895640533743599</v>
      </c>
      <c r="Y55" s="15">
        <v>31.950365993431959</v>
      </c>
    </row>
    <row r="56" spans="1:25" s="3" customFormat="1" x14ac:dyDescent="0.2">
      <c r="A56" s="26"/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</row>
    <row r="57" spans="1:25" s="3" customFormat="1" ht="13.5" thickBot="1" x14ac:dyDescent="0.25">
      <c r="A57" s="22" t="s">
        <v>15</v>
      </c>
    </row>
    <row r="58" spans="1:25" s="3" customFormat="1" ht="14.25" thickTop="1" thickBot="1" x14ac:dyDescent="0.25">
      <c r="A58" s="23"/>
      <c r="B58" s="4"/>
      <c r="C58" s="6"/>
      <c r="D58" s="6"/>
      <c r="E58" s="7"/>
      <c r="F58" s="7"/>
      <c r="G58" s="6">
        <v>20161220</v>
      </c>
      <c r="H58" s="7">
        <v>20161223</v>
      </c>
      <c r="I58" s="7"/>
      <c r="J58" s="7"/>
      <c r="K58" s="7"/>
      <c r="L58" s="7"/>
      <c r="M58" s="6"/>
      <c r="N58" s="6"/>
      <c r="O58" s="7"/>
      <c r="P58" s="7"/>
      <c r="Q58" s="6"/>
      <c r="R58" s="7"/>
      <c r="S58" s="7"/>
      <c r="T58" s="7"/>
      <c r="U58" s="7"/>
      <c r="V58" s="7"/>
      <c r="W58" s="6"/>
      <c r="X58" s="6">
        <v>20171227</v>
      </c>
      <c r="Y58" s="7">
        <v>20171229</v>
      </c>
    </row>
    <row r="59" spans="1:25" s="3" customFormat="1" ht="13.5" thickTop="1" x14ac:dyDescent="0.2">
      <c r="A59" s="9" t="s">
        <v>4</v>
      </c>
      <c r="B59" s="10" t="s">
        <v>5</v>
      </c>
      <c r="C59" s="11"/>
      <c r="D59" s="12"/>
      <c r="E59" s="13"/>
      <c r="F59" s="13"/>
      <c r="G59" s="12"/>
      <c r="H59" s="13"/>
      <c r="I59" s="13"/>
      <c r="J59" s="13"/>
      <c r="K59" s="13"/>
      <c r="L59" s="13"/>
      <c r="M59" s="11"/>
      <c r="N59" s="12"/>
      <c r="O59" s="13"/>
      <c r="P59" s="13"/>
      <c r="Q59" s="12"/>
      <c r="R59" s="13"/>
      <c r="S59" s="13"/>
      <c r="T59" s="13"/>
      <c r="U59" s="13"/>
      <c r="V59" s="13"/>
      <c r="W59" s="11"/>
      <c r="X59" s="12"/>
      <c r="Y59" s="13"/>
    </row>
    <row r="60" spans="1:25" s="3" customFormat="1" x14ac:dyDescent="0.2">
      <c r="A60" s="24">
        <v>1E-3</v>
      </c>
      <c r="B60" s="14">
        <f t="shared" ref="B60" si="11">LOG(A60)</f>
        <v>-3</v>
      </c>
      <c r="C60" s="15"/>
      <c r="D60" s="15"/>
      <c r="E60" s="15"/>
      <c r="F60" s="16"/>
      <c r="G60" s="15">
        <v>10.394333333333334</v>
      </c>
      <c r="H60" s="16">
        <v>5.4626666666666663</v>
      </c>
      <c r="I60" s="16"/>
      <c r="J60" s="16"/>
      <c r="K60" s="16"/>
      <c r="L60" s="16"/>
      <c r="M60" s="15"/>
      <c r="N60" s="15"/>
      <c r="O60" s="15"/>
      <c r="P60" s="16"/>
      <c r="Q60" s="15"/>
      <c r="R60" s="16"/>
      <c r="S60" s="16"/>
      <c r="T60" s="16"/>
      <c r="U60" s="16"/>
      <c r="V60" s="16"/>
      <c r="W60" s="15"/>
      <c r="X60" s="15">
        <v>27.485929166835994</v>
      </c>
      <c r="Y60" s="15">
        <v>29.268295391547635</v>
      </c>
    </row>
    <row r="62" spans="1:25" s="3" customFormat="1" ht="13.5" thickBot="1" x14ac:dyDescent="0.25">
      <c r="A62" s="22" t="s">
        <v>16</v>
      </c>
    </row>
    <row r="63" spans="1:25" s="3" customFormat="1" ht="14.25" thickTop="1" thickBot="1" x14ac:dyDescent="0.25">
      <c r="A63" s="23"/>
      <c r="B63" s="4"/>
      <c r="C63" s="6"/>
      <c r="D63" s="6"/>
      <c r="E63" s="7">
        <v>20161214</v>
      </c>
      <c r="F63" s="7">
        <v>20161217</v>
      </c>
      <c r="G63" s="6"/>
      <c r="H63" s="7"/>
      <c r="I63" s="7"/>
      <c r="J63" s="7"/>
      <c r="K63" s="7"/>
      <c r="L63" s="7"/>
      <c r="M63" s="6"/>
      <c r="N63" s="6"/>
      <c r="O63" s="7">
        <v>20170425</v>
      </c>
      <c r="P63" s="7">
        <v>20170428</v>
      </c>
      <c r="Q63" s="6">
        <v>20170512</v>
      </c>
      <c r="R63" s="7">
        <v>20170612</v>
      </c>
      <c r="S63" s="7">
        <v>20170624</v>
      </c>
      <c r="T63" s="7">
        <v>20170628</v>
      </c>
      <c r="U63" s="7">
        <v>20170706</v>
      </c>
      <c r="V63" s="7">
        <v>20170709</v>
      </c>
      <c r="W63" s="6">
        <v>20170716</v>
      </c>
      <c r="X63" s="6"/>
      <c r="Y63" s="7"/>
    </row>
    <row r="64" spans="1:25" s="3" customFormat="1" ht="13.5" thickTop="1" x14ac:dyDescent="0.2">
      <c r="A64" s="9" t="s">
        <v>4</v>
      </c>
      <c r="B64" s="10" t="s">
        <v>5</v>
      </c>
      <c r="C64" s="11"/>
      <c r="D64" s="12"/>
      <c r="E64" s="13"/>
      <c r="F64" s="13"/>
      <c r="G64" s="12"/>
      <c r="H64" s="13"/>
      <c r="I64" s="13"/>
      <c r="J64" s="13"/>
      <c r="K64" s="13"/>
      <c r="L64" s="13"/>
      <c r="M64" s="11"/>
      <c r="N64" s="12"/>
      <c r="O64" s="13"/>
      <c r="P64" s="13"/>
      <c r="Q64" s="12"/>
      <c r="R64" s="13"/>
      <c r="S64" s="13"/>
      <c r="T64" s="13"/>
      <c r="U64" s="13"/>
      <c r="V64" s="13"/>
      <c r="W64" s="11"/>
      <c r="X64" s="12"/>
      <c r="Y64" s="13"/>
    </row>
    <row r="65" spans="1:25" s="3" customFormat="1" x14ac:dyDescent="0.2">
      <c r="A65" s="24">
        <v>1E-3</v>
      </c>
      <c r="B65" s="14">
        <f t="shared" ref="B65" si="12">LOG(A65)</f>
        <v>-3</v>
      </c>
      <c r="C65" s="15"/>
      <c r="D65" s="15"/>
      <c r="E65" s="15">
        <v>9.9939999999999998</v>
      </c>
      <c r="F65" s="16">
        <v>10.385666666666667</v>
      </c>
      <c r="G65" s="15"/>
      <c r="H65" s="16"/>
      <c r="I65" s="16"/>
      <c r="J65" s="16"/>
      <c r="K65" s="16"/>
      <c r="L65" s="16"/>
      <c r="M65" s="15"/>
      <c r="N65" s="15"/>
      <c r="O65" s="15">
        <v>10.956</v>
      </c>
      <c r="P65" s="16">
        <v>16.202500000000001</v>
      </c>
      <c r="Q65" s="15">
        <v>10.792333333333334</v>
      </c>
      <c r="R65" s="16">
        <v>15.88533333333333</v>
      </c>
      <c r="S65" s="16">
        <v>21.529666666666667</v>
      </c>
      <c r="T65" s="16">
        <v>18.707999999999998</v>
      </c>
      <c r="U65" s="16">
        <v>20.261000000000003</v>
      </c>
      <c r="V65" s="16">
        <v>27.408999999999999</v>
      </c>
      <c r="W65" s="15">
        <v>21.947500000000002</v>
      </c>
      <c r="X65" s="15"/>
      <c r="Y65" s="15"/>
    </row>
    <row r="67" spans="1:25" s="3" customFormat="1" ht="13.5" thickBot="1" x14ac:dyDescent="0.25">
      <c r="A67" s="22" t="s">
        <v>17</v>
      </c>
    </row>
    <row r="68" spans="1:25" s="3" customFormat="1" ht="14.25" thickTop="1" thickBot="1" x14ac:dyDescent="0.25">
      <c r="A68" s="23"/>
      <c r="B68" s="4"/>
      <c r="C68" s="6">
        <v>20161030</v>
      </c>
      <c r="D68" s="6"/>
      <c r="E68" s="7">
        <v>20161214</v>
      </c>
      <c r="F68" s="7">
        <v>20161217</v>
      </c>
      <c r="G68" s="6"/>
      <c r="H68" s="7"/>
      <c r="I68" s="7"/>
      <c r="J68" s="7"/>
      <c r="K68" s="7"/>
      <c r="L68" s="7"/>
      <c r="M68" s="6"/>
      <c r="N68" s="6"/>
      <c r="O68" s="7"/>
      <c r="P68" s="7"/>
      <c r="Q68" s="6"/>
      <c r="R68" s="7"/>
      <c r="S68" s="7"/>
      <c r="T68" s="7"/>
      <c r="U68" s="7"/>
      <c r="V68" s="7"/>
      <c r="W68" s="6"/>
      <c r="X68" s="6"/>
      <c r="Y68" s="7"/>
    </row>
    <row r="69" spans="1:25" s="3" customFormat="1" ht="13.5" thickTop="1" x14ac:dyDescent="0.2">
      <c r="A69" s="9" t="s">
        <v>4</v>
      </c>
      <c r="B69" s="10" t="s">
        <v>5</v>
      </c>
      <c r="C69" s="11"/>
      <c r="D69" s="12"/>
      <c r="E69" s="13"/>
      <c r="F69" s="13"/>
      <c r="G69" s="12"/>
      <c r="H69" s="13"/>
      <c r="I69" s="13"/>
      <c r="J69" s="13"/>
      <c r="K69" s="13"/>
      <c r="L69" s="13"/>
      <c r="M69" s="11"/>
      <c r="N69" s="12"/>
      <c r="O69" s="13"/>
      <c r="P69" s="13"/>
      <c r="Q69" s="12"/>
      <c r="R69" s="13"/>
      <c r="S69" s="13"/>
      <c r="T69" s="13"/>
      <c r="U69" s="13"/>
      <c r="V69" s="13"/>
      <c r="W69" s="11"/>
      <c r="X69" s="12"/>
      <c r="Y69" s="13"/>
    </row>
    <row r="70" spans="1:25" s="3" customFormat="1" x14ac:dyDescent="0.2">
      <c r="A70" s="24">
        <v>1E-3</v>
      </c>
      <c r="B70" s="14">
        <f t="shared" ref="B70" si="13">LOG(A70)</f>
        <v>-3</v>
      </c>
      <c r="C70" s="15">
        <v>8.9339999999999993</v>
      </c>
      <c r="D70" s="15"/>
      <c r="E70" s="15">
        <v>8.322000000000001</v>
      </c>
      <c r="F70" s="16">
        <v>9.1493333333333329</v>
      </c>
      <c r="G70" s="15"/>
      <c r="H70" s="16"/>
      <c r="I70" s="16"/>
      <c r="J70" s="16"/>
      <c r="K70" s="16"/>
      <c r="L70" s="16"/>
      <c r="M70" s="15"/>
      <c r="N70" s="15"/>
      <c r="O70" s="15"/>
      <c r="P70" s="16"/>
      <c r="Q70" s="15"/>
      <c r="R70" s="16"/>
      <c r="S70" s="16"/>
      <c r="T70" s="16"/>
      <c r="U70" s="16"/>
      <c r="V70" s="16"/>
      <c r="W70" s="15"/>
      <c r="X70" s="15"/>
      <c r="Y70" s="15"/>
    </row>
    <row r="72" spans="1:25" s="3" customFormat="1" ht="13.5" thickBot="1" x14ac:dyDescent="0.25">
      <c r="A72" s="22" t="s">
        <v>18</v>
      </c>
    </row>
    <row r="73" spans="1:25" s="3" customFormat="1" ht="14.25" thickTop="1" thickBot="1" x14ac:dyDescent="0.25">
      <c r="A73" s="23"/>
      <c r="B73" s="4"/>
      <c r="C73" s="6"/>
      <c r="D73" s="6"/>
      <c r="E73" s="7"/>
      <c r="F73" s="7"/>
      <c r="G73" s="6"/>
      <c r="H73" s="7"/>
      <c r="I73" s="7">
        <v>20161226</v>
      </c>
      <c r="J73" s="7">
        <v>20161229</v>
      </c>
      <c r="K73" s="7">
        <v>20170115</v>
      </c>
      <c r="L73" s="7">
        <v>20170118</v>
      </c>
      <c r="M73" s="6"/>
      <c r="N73" s="6"/>
      <c r="O73" s="7"/>
      <c r="P73" s="7"/>
      <c r="Q73" s="6"/>
      <c r="R73" s="7"/>
      <c r="S73" s="7"/>
      <c r="T73" s="7"/>
      <c r="U73" s="7"/>
      <c r="V73" s="7"/>
      <c r="W73" s="6"/>
      <c r="X73" s="6"/>
      <c r="Y73" s="7"/>
    </row>
    <row r="74" spans="1:25" s="3" customFormat="1" ht="13.5" thickTop="1" x14ac:dyDescent="0.2">
      <c r="A74" s="9" t="s">
        <v>4</v>
      </c>
      <c r="B74" s="10" t="s">
        <v>5</v>
      </c>
      <c r="C74" s="11"/>
      <c r="D74" s="12"/>
      <c r="E74" s="13"/>
      <c r="F74" s="13"/>
      <c r="G74" s="12"/>
      <c r="H74" s="13"/>
      <c r="I74" s="13"/>
      <c r="J74" s="13"/>
      <c r="K74" s="13"/>
      <c r="L74" s="13"/>
      <c r="M74" s="11"/>
      <c r="N74" s="12"/>
      <c r="O74" s="13"/>
      <c r="P74" s="13"/>
      <c r="Q74" s="12"/>
      <c r="R74" s="13"/>
      <c r="S74" s="13"/>
      <c r="T74" s="13"/>
      <c r="U74" s="13"/>
      <c r="V74" s="13"/>
      <c r="W74" s="11"/>
      <c r="X74" s="12"/>
      <c r="Y74" s="13"/>
    </row>
    <row r="75" spans="1:25" s="3" customFormat="1" x14ac:dyDescent="0.2">
      <c r="A75" s="24">
        <v>1E-3</v>
      </c>
      <c r="B75" s="14">
        <f t="shared" ref="B75" si="14">LOG(A75)</f>
        <v>-3</v>
      </c>
      <c r="C75" s="15"/>
      <c r="D75" s="15"/>
      <c r="E75" s="15"/>
      <c r="F75" s="16"/>
      <c r="G75" s="15"/>
      <c r="H75" s="16"/>
      <c r="I75" s="16">
        <v>4.6929999999999996</v>
      </c>
      <c r="J75" s="16">
        <v>9.7624999999999993</v>
      </c>
      <c r="K75" s="16">
        <v>15.805333333333332</v>
      </c>
      <c r="L75" s="16">
        <v>12.755666666666668</v>
      </c>
      <c r="M75" s="15"/>
      <c r="N75" s="15"/>
      <c r="O75" s="15"/>
      <c r="P75" s="16"/>
      <c r="Q75" s="15"/>
      <c r="R75" s="16"/>
      <c r="S75" s="16"/>
      <c r="T75" s="16"/>
      <c r="U75" s="16"/>
      <c r="V75" s="16"/>
      <c r="W75" s="15"/>
      <c r="X75" s="15"/>
      <c r="Y75" s="15"/>
    </row>
    <row r="76" spans="1:25" x14ac:dyDescent="0.2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</row>
    <row r="77" spans="1:25" s="3" customFormat="1" ht="13.5" thickBot="1" x14ac:dyDescent="0.25">
      <c r="A77" s="22" t="s">
        <v>19</v>
      </c>
    </row>
    <row r="78" spans="1:25" s="3" customFormat="1" ht="14.25" thickTop="1" thickBot="1" x14ac:dyDescent="0.25">
      <c r="A78" s="23"/>
      <c r="B78" s="4"/>
      <c r="C78" s="6">
        <v>20161030</v>
      </c>
      <c r="D78" s="6"/>
      <c r="E78" s="7">
        <v>20161214</v>
      </c>
      <c r="F78" s="7">
        <v>20161217</v>
      </c>
      <c r="G78" s="6"/>
      <c r="H78" s="7"/>
      <c r="I78" s="7"/>
      <c r="J78" s="7"/>
      <c r="K78" s="7">
        <v>20170115</v>
      </c>
      <c r="L78" s="7">
        <v>20170118</v>
      </c>
      <c r="M78" s="6"/>
      <c r="N78" s="6"/>
      <c r="O78" s="7">
        <v>20170425</v>
      </c>
      <c r="P78" s="7">
        <v>20170428</v>
      </c>
      <c r="Q78" s="6">
        <v>20170512</v>
      </c>
      <c r="R78" s="7">
        <v>20170612</v>
      </c>
      <c r="S78" s="7">
        <v>20170624</v>
      </c>
      <c r="T78" s="7">
        <v>20170628</v>
      </c>
      <c r="U78" s="7">
        <v>20170706</v>
      </c>
      <c r="V78" s="7">
        <v>20170709</v>
      </c>
      <c r="W78" s="6">
        <v>20170716</v>
      </c>
      <c r="X78" s="6"/>
      <c r="Y78" s="7"/>
    </row>
    <row r="79" spans="1:25" s="3" customFormat="1" ht="13.5" thickTop="1" x14ac:dyDescent="0.2">
      <c r="A79" s="9" t="s">
        <v>4</v>
      </c>
      <c r="B79" s="10" t="s">
        <v>5</v>
      </c>
      <c r="C79" s="11"/>
      <c r="D79" s="12"/>
      <c r="E79" s="13"/>
      <c r="F79" s="13"/>
      <c r="G79" s="12"/>
      <c r="H79" s="13"/>
      <c r="I79" s="13"/>
      <c r="J79" s="13"/>
      <c r="K79" s="13"/>
      <c r="L79" s="13"/>
      <c r="M79" s="11"/>
      <c r="N79" s="12"/>
      <c r="O79" s="13"/>
      <c r="P79" s="13"/>
      <c r="Q79" s="12"/>
      <c r="R79" s="13"/>
      <c r="S79" s="13"/>
      <c r="T79" s="13"/>
      <c r="U79" s="13"/>
      <c r="V79" s="13"/>
      <c r="W79" s="11"/>
      <c r="X79" s="12"/>
      <c r="Y79" s="13"/>
    </row>
    <row r="80" spans="1:25" s="3" customFormat="1" x14ac:dyDescent="0.2">
      <c r="A80" s="24">
        <v>1E-3</v>
      </c>
      <c r="B80" s="14">
        <f t="shared" ref="B80" si="15">LOG(A80)</f>
        <v>-3</v>
      </c>
      <c r="C80" s="15">
        <v>9.488999999999999</v>
      </c>
      <c r="D80" s="15"/>
      <c r="E80" s="15">
        <v>7.2220000000000004</v>
      </c>
      <c r="F80" s="16">
        <v>7.1550000000000002</v>
      </c>
      <c r="G80" s="15"/>
      <c r="H80" s="16"/>
      <c r="I80" s="16"/>
      <c r="J80" s="16"/>
      <c r="K80" s="16">
        <v>21.246499999999997</v>
      </c>
      <c r="L80" s="16">
        <v>17.730999999999998</v>
      </c>
      <c r="M80" s="15"/>
      <c r="N80" s="15"/>
      <c r="O80" s="15">
        <v>9.8490000000000002</v>
      </c>
      <c r="P80" s="16">
        <v>14.974</v>
      </c>
      <c r="Q80" s="15">
        <v>11.907666666666666</v>
      </c>
      <c r="R80" s="16">
        <v>16.259</v>
      </c>
      <c r="S80" s="16">
        <v>19.120999999999999</v>
      </c>
      <c r="T80" s="16">
        <v>17.510999999999999</v>
      </c>
      <c r="U80" s="16">
        <v>18.344333333333335</v>
      </c>
      <c r="V80" s="16">
        <v>20.664499999999997</v>
      </c>
      <c r="W80" s="15">
        <v>18.468</v>
      </c>
      <c r="X80" s="15"/>
      <c r="Y80" s="15"/>
    </row>
    <row r="82" spans="1:25" s="3" customFormat="1" ht="13.5" thickBot="1" x14ac:dyDescent="0.25">
      <c r="A82" s="22" t="s">
        <v>20</v>
      </c>
    </row>
    <row r="83" spans="1:25" s="3" customFormat="1" ht="14.25" thickTop="1" thickBot="1" x14ac:dyDescent="0.25">
      <c r="A83" s="23"/>
      <c r="B83" s="4"/>
      <c r="C83" s="6"/>
      <c r="D83" s="6"/>
      <c r="E83" s="7"/>
      <c r="F83" s="7"/>
      <c r="G83" s="6"/>
      <c r="H83" s="7"/>
      <c r="I83" s="7">
        <v>20161226</v>
      </c>
      <c r="J83" s="7">
        <v>20161229</v>
      </c>
      <c r="K83" s="7">
        <v>20170115</v>
      </c>
      <c r="L83" s="7">
        <v>20170118</v>
      </c>
      <c r="M83" s="6"/>
      <c r="N83" s="6"/>
      <c r="O83" s="7">
        <v>20170425</v>
      </c>
      <c r="P83" s="7">
        <v>20170428</v>
      </c>
      <c r="Q83" s="6">
        <v>20170512</v>
      </c>
      <c r="R83" s="7">
        <v>20170612</v>
      </c>
      <c r="S83" s="7">
        <v>20170624</v>
      </c>
      <c r="T83" s="7">
        <v>20170628</v>
      </c>
      <c r="U83" s="7">
        <v>20170706</v>
      </c>
      <c r="V83" s="7">
        <v>20170709</v>
      </c>
      <c r="W83" s="6">
        <v>20170716</v>
      </c>
      <c r="X83" s="6"/>
      <c r="Y83" s="7"/>
    </row>
    <row r="84" spans="1:25" s="3" customFormat="1" ht="13.5" thickTop="1" x14ac:dyDescent="0.2">
      <c r="A84" s="9" t="s">
        <v>4</v>
      </c>
      <c r="B84" s="10" t="s">
        <v>5</v>
      </c>
      <c r="C84" s="11"/>
      <c r="D84" s="12"/>
      <c r="E84" s="13"/>
      <c r="F84" s="13"/>
      <c r="G84" s="12"/>
      <c r="H84" s="13"/>
      <c r="I84" s="13"/>
      <c r="J84" s="13"/>
      <c r="K84" s="13"/>
      <c r="L84" s="13"/>
      <c r="M84" s="11"/>
      <c r="N84" s="12"/>
      <c r="O84" s="13"/>
      <c r="P84" s="13"/>
      <c r="Q84" s="12"/>
      <c r="R84" s="13"/>
      <c r="S84" s="13"/>
      <c r="T84" s="13"/>
      <c r="U84" s="13"/>
      <c r="V84" s="13"/>
      <c r="W84" s="11"/>
      <c r="X84" s="12"/>
      <c r="Y84" s="13"/>
    </row>
    <row r="85" spans="1:25" s="3" customFormat="1" x14ac:dyDescent="0.2">
      <c r="A85" s="24">
        <v>1E-3</v>
      </c>
      <c r="B85" s="14">
        <f t="shared" ref="B85" si="16">LOG(A85)</f>
        <v>-3</v>
      </c>
      <c r="C85" s="15"/>
      <c r="D85" s="15"/>
      <c r="E85" s="15"/>
      <c r="F85" s="16"/>
      <c r="G85" s="15"/>
      <c r="H85" s="16"/>
      <c r="I85" s="16">
        <v>4.3665000000000003</v>
      </c>
      <c r="J85" s="16">
        <v>10.164000000000001</v>
      </c>
      <c r="K85" s="16">
        <v>19.395333333333337</v>
      </c>
      <c r="L85" s="16">
        <v>15.604666666666667</v>
      </c>
      <c r="M85" s="15"/>
      <c r="N85" s="15"/>
      <c r="O85" s="15">
        <v>12.353999999999999</v>
      </c>
      <c r="P85" s="16">
        <v>14.907999999999999</v>
      </c>
      <c r="Q85" s="15">
        <v>13.626333333333333</v>
      </c>
      <c r="R85" s="16">
        <v>17.678999999999998</v>
      </c>
      <c r="S85" s="16">
        <v>24.959</v>
      </c>
      <c r="T85" s="16">
        <v>15.163</v>
      </c>
      <c r="U85" s="16">
        <v>20.013999999999999</v>
      </c>
      <c r="V85" s="16">
        <v>22.522333333333336</v>
      </c>
      <c r="W85" s="15">
        <v>20.555000000000003</v>
      </c>
      <c r="X85" s="15"/>
      <c r="Y85" s="15"/>
    </row>
    <row r="87" spans="1:25" s="3" customFormat="1" ht="13.5" thickBot="1" x14ac:dyDescent="0.25">
      <c r="A87" s="22" t="s">
        <v>21</v>
      </c>
    </row>
    <row r="88" spans="1:25" s="3" customFormat="1" ht="14.25" thickTop="1" thickBot="1" x14ac:dyDescent="0.25">
      <c r="A88" s="23"/>
      <c r="B88" s="4"/>
      <c r="C88" s="6"/>
      <c r="D88" s="6"/>
      <c r="E88" s="7"/>
      <c r="F88" s="7"/>
      <c r="G88" s="6"/>
      <c r="H88" s="7"/>
      <c r="I88" s="7">
        <v>20161226</v>
      </c>
      <c r="J88" s="7">
        <v>20161229</v>
      </c>
      <c r="K88" s="7"/>
      <c r="L88" s="7"/>
      <c r="M88" s="6"/>
      <c r="N88" s="6"/>
      <c r="O88" s="7"/>
      <c r="P88" s="7"/>
      <c r="Q88" s="6"/>
      <c r="R88" s="7"/>
      <c r="S88" s="7"/>
      <c r="T88" s="7"/>
      <c r="U88" s="7"/>
      <c r="V88" s="7"/>
      <c r="W88" s="6"/>
      <c r="X88" s="6">
        <v>20171227</v>
      </c>
      <c r="Y88" s="7">
        <v>20171229</v>
      </c>
    </row>
    <row r="89" spans="1:25" s="3" customFormat="1" ht="13.5" thickTop="1" x14ac:dyDescent="0.2">
      <c r="A89" s="9" t="s">
        <v>4</v>
      </c>
      <c r="B89" s="10" t="s">
        <v>5</v>
      </c>
      <c r="C89" s="11"/>
      <c r="D89" s="12"/>
      <c r="E89" s="13"/>
      <c r="F89" s="13"/>
      <c r="G89" s="12"/>
      <c r="H89" s="13"/>
      <c r="I89" s="13"/>
      <c r="J89" s="13"/>
      <c r="K89" s="13"/>
      <c r="L89" s="13"/>
      <c r="M89" s="11"/>
      <c r="N89" s="12"/>
      <c r="O89" s="13"/>
      <c r="P89" s="13"/>
      <c r="Q89" s="12"/>
      <c r="R89" s="13"/>
      <c r="S89" s="13"/>
      <c r="T89" s="13"/>
      <c r="U89" s="13"/>
      <c r="V89" s="13"/>
      <c r="W89" s="11"/>
      <c r="X89" s="12"/>
      <c r="Y89" s="13"/>
    </row>
    <row r="90" spans="1:25" s="3" customFormat="1" x14ac:dyDescent="0.2">
      <c r="A90" s="24">
        <v>1E-3</v>
      </c>
      <c r="B90" s="14">
        <f t="shared" ref="B90" si="17">LOG(A90)</f>
        <v>-3</v>
      </c>
      <c r="C90" s="15"/>
      <c r="D90" s="15"/>
      <c r="E90" s="15"/>
      <c r="F90" s="16"/>
      <c r="G90" s="15"/>
      <c r="H90" s="16"/>
      <c r="I90" s="16">
        <v>4.0785</v>
      </c>
      <c r="J90" s="16">
        <v>8.7959999999999994</v>
      </c>
      <c r="K90" s="16"/>
      <c r="L90" s="16"/>
      <c r="M90" s="15"/>
      <c r="N90" s="15"/>
      <c r="O90" s="15"/>
      <c r="P90" s="16"/>
      <c r="Q90" s="15"/>
      <c r="R90" s="16"/>
      <c r="S90" s="16"/>
      <c r="T90" s="16"/>
      <c r="U90" s="16"/>
      <c r="V90" s="16"/>
      <c r="W90" s="15"/>
      <c r="X90" s="15">
        <v>18.722316730140044</v>
      </c>
      <c r="Y90" s="15">
        <v>22.277735293340214</v>
      </c>
    </row>
    <row r="100" spans="1:1" s="21" customFormat="1" x14ac:dyDescent="0.2">
      <c r="A100" s="25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81"/>
  <sheetViews>
    <sheetView zoomScale="85" zoomScaleNormal="85" workbookViewId="0">
      <pane xSplit="2" topLeftCell="C1" activePane="topRight" state="frozen"/>
      <selection activeCell="U17" sqref="U17"/>
      <selection pane="topRight" activeCell="P14" sqref="P14"/>
    </sheetView>
  </sheetViews>
  <sheetFormatPr defaultColWidth="9.125" defaultRowHeight="12.75" x14ac:dyDescent="0.2"/>
  <cols>
    <col min="1" max="1" width="9.125" style="51"/>
    <col min="2" max="2" width="13.75" style="50" bestFit="1" customWidth="1"/>
    <col min="3" max="18" width="7.75" style="57" customWidth="1"/>
    <col min="19" max="19" width="4.5" style="51" customWidth="1"/>
    <col min="20" max="21" width="7.625" style="51" customWidth="1"/>
    <col min="22" max="22" width="3.25" style="51" bestFit="1" customWidth="1"/>
    <col min="23" max="16384" width="9.125" style="51"/>
  </cols>
  <sheetData>
    <row r="1" spans="2:35" ht="13.5" thickBot="1" x14ac:dyDescent="0.25"/>
    <row r="2" spans="2:35" ht="14.25" thickTop="1" thickBot="1" x14ac:dyDescent="0.25">
      <c r="B2" s="52" t="str">
        <f>'Fig. 5S2_Raw'!B2</f>
        <v>Buffer</v>
      </c>
      <c r="C2" s="53">
        <f>'Fig. 5S2_Raw'!C2</f>
        <v>20210827</v>
      </c>
      <c r="D2" s="53">
        <f>'Fig. 5S2_Raw'!D2</f>
        <v>20210827</v>
      </c>
      <c r="E2" s="53">
        <f>'Fig. 5S2_Raw'!E2</f>
        <v>20210903</v>
      </c>
      <c r="F2" s="53">
        <f>'Fig. 5S2_Raw'!F2</f>
        <v>20210903</v>
      </c>
      <c r="G2" s="53">
        <f>'Fig. 5S2_Raw'!G2</f>
        <v>20210903</v>
      </c>
      <c r="H2" s="53">
        <f>'Fig. 5S2_Raw'!H2</f>
        <v>20210904</v>
      </c>
      <c r="I2" s="53">
        <f>'Fig. 5S2_Raw'!I2</f>
        <v>20210904</v>
      </c>
      <c r="J2" s="53">
        <f>'Fig. 5S2_Raw'!J2</f>
        <v>20210904</v>
      </c>
      <c r="K2" s="53">
        <f>'Fig. 5S2_Raw'!K2</f>
        <v>20210905</v>
      </c>
      <c r="L2" s="53">
        <f>'Fig. 5S2_Raw'!L2</f>
        <v>20210905</v>
      </c>
      <c r="M2" s="53">
        <f>'Fig. 5S2_Raw'!M2</f>
        <v>20210906</v>
      </c>
      <c r="N2" s="53">
        <f>'Fig. 5S2_Raw'!N2</f>
        <v>20210906</v>
      </c>
      <c r="O2" s="53"/>
      <c r="P2" s="53"/>
      <c r="Q2" s="53"/>
      <c r="R2" s="53"/>
      <c r="S2" s="56"/>
      <c r="T2" s="58" t="s">
        <v>140</v>
      </c>
      <c r="U2" s="58" t="s">
        <v>141</v>
      </c>
      <c r="V2" s="58" t="s">
        <v>142</v>
      </c>
      <c r="X2" s="51">
        <v>20210827</v>
      </c>
      <c r="Y2" s="51">
        <v>20210827</v>
      </c>
      <c r="Z2" s="51">
        <v>20210903</v>
      </c>
      <c r="AA2" s="51">
        <v>20210903</v>
      </c>
      <c r="AB2" s="51">
        <v>20210903</v>
      </c>
      <c r="AC2" s="51">
        <v>20210904</v>
      </c>
      <c r="AD2" s="51">
        <v>20210904</v>
      </c>
      <c r="AE2" s="51">
        <v>20210904</v>
      </c>
      <c r="AF2" s="51">
        <v>20210905</v>
      </c>
      <c r="AG2" s="51">
        <v>20210905</v>
      </c>
      <c r="AH2" s="51">
        <v>20210906</v>
      </c>
      <c r="AI2" s="51">
        <v>20210906</v>
      </c>
    </row>
    <row r="3" spans="2:35" ht="14.25" thickTop="1" thickBot="1" x14ac:dyDescent="0.25">
      <c r="B3" s="54" t="str">
        <f>'Fig. 5S2_Raw'!B3</f>
        <v>Mock</v>
      </c>
      <c r="C3" s="59">
        <f>100*('Fig. 5S2_Raw'!C3-'Fig. 5S2_Raw'!C$3)/('Fig. 5S2_Raw'!C$4-'Fig. 5S2_Raw'!C$3)</f>
        <v>0</v>
      </c>
      <c r="D3" s="59">
        <f>100*('Fig. 5S2_Raw'!D3-'Fig. 5S2_Raw'!D$3)/('Fig. 5S2_Raw'!D$4-'Fig. 5S2_Raw'!D$3)</f>
        <v>0</v>
      </c>
      <c r="E3" s="59">
        <f>100*('Fig. 5S2_Raw'!E3-'Fig. 5S2_Raw'!E$3)/('Fig. 5S2_Raw'!E$4-'Fig. 5S2_Raw'!E$3)</f>
        <v>0</v>
      </c>
      <c r="F3" s="59">
        <f>100*('Fig. 5S2_Raw'!F3-'Fig. 5S2_Raw'!F$3)/('Fig. 5S2_Raw'!F$4-'Fig. 5S2_Raw'!F$3)</f>
        <v>0</v>
      </c>
      <c r="G3" s="59">
        <f>100*('Fig. 5S2_Raw'!G3-'Fig. 5S2_Raw'!G$3)/('Fig. 5S2_Raw'!G$4-'Fig. 5S2_Raw'!G$3)</f>
        <v>0</v>
      </c>
      <c r="H3" s="59">
        <f>100*('Fig. 5S2_Raw'!H3-'Fig. 5S2_Raw'!H$3)/('Fig. 5S2_Raw'!H$4-'Fig. 5S2_Raw'!H$3)</f>
        <v>0</v>
      </c>
      <c r="I3" s="59">
        <f>100*('Fig. 5S2_Raw'!I3-'Fig. 5S2_Raw'!I$3)/('Fig. 5S2_Raw'!I$4-'Fig. 5S2_Raw'!I$3)</f>
        <v>0</v>
      </c>
      <c r="J3" s="59">
        <f>100*('Fig. 5S2_Raw'!J3-'Fig. 5S2_Raw'!J$3)/('Fig. 5S2_Raw'!J$4-'Fig. 5S2_Raw'!J$3)</f>
        <v>0</v>
      </c>
      <c r="K3" s="59">
        <f>100*('Fig. 5S2_Raw'!K3-'Fig. 5S2_Raw'!K$3)/('Fig. 5S2_Raw'!K$4-'Fig. 5S2_Raw'!K$3)</f>
        <v>0</v>
      </c>
      <c r="L3" s="59">
        <f>100*('Fig. 5S2_Raw'!L3-'Fig. 5S2_Raw'!L$3)/('Fig. 5S2_Raw'!L$4-'Fig. 5S2_Raw'!L$3)</f>
        <v>0</v>
      </c>
      <c r="M3" s="59">
        <f>100*('Fig. 5S2_Raw'!M3-'Fig. 5S2_Raw'!M$3)/('Fig. 5S2_Raw'!M$4-'Fig. 5S2_Raw'!M$3)</f>
        <v>0</v>
      </c>
      <c r="N3" s="59">
        <f>100*('Fig. 5S2_Raw'!N3-'Fig. 5S2_Raw'!N$3)/('Fig. 5S2_Raw'!N$4-'Fig. 5S2_Raw'!N$3)</f>
        <v>0</v>
      </c>
      <c r="O3" s="59"/>
      <c r="P3" s="59"/>
      <c r="Q3" s="59"/>
      <c r="R3" s="59"/>
      <c r="S3" s="56"/>
      <c r="T3" s="60">
        <f t="shared" ref="T3:T20" si="0">AVERAGE(C3:R3)</f>
        <v>0</v>
      </c>
      <c r="U3" s="60">
        <f t="shared" ref="U3:U20" si="1">STDEVA(C3:R3)/SQRT(COUNT(C3:R3))</f>
        <v>0</v>
      </c>
      <c r="V3" s="60">
        <f t="shared" ref="V3:V20" si="2">COUNT(C3:R3)</f>
        <v>12</v>
      </c>
      <c r="X3" s="51">
        <v>0</v>
      </c>
      <c r="Y3" s="51">
        <v>0</v>
      </c>
      <c r="Z3" s="51">
        <v>0</v>
      </c>
      <c r="AA3" s="51">
        <v>0</v>
      </c>
      <c r="AB3" s="51">
        <v>0</v>
      </c>
      <c r="AC3" s="51">
        <v>0</v>
      </c>
      <c r="AD3" s="51">
        <v>0</v>
      </c>
      <c r="AE3" s="51">
        <v>0</v>
      </c>
      <c r="AF3" s="51">
        <v>0</v>
      </c>
      <c r="AG3" s="51">
        <v>0</v>
      </c>
      <c r="AH3" s="51">
        <v>0</v>
      </c>
      <c r="AI3" s="51">
        <v>0</v>
      </c>
    </row>
    <row r="4" spans="2:35" ht="14.25" thickTop="1" thickBot="1" x14ac:dyDescent="0.25">
      <c r="B4" s="61" t="str">
        <f>'Fig. 5S2_Raw'!B4</f>
        <v>WT</v>
      </c>
      <c r="C4" s="59">
        <f>100*('Fig. 5S2_Raw'!C4-'Fig. 5S2_Raw'!C$3)/('Fig. 5S2_Raw'!C$4-'Fig. 5S2_Raw'!C$3)</f>
        <v>100</v>
      </c>
      <c r="D4" s="59">
        <f>100*('Fig. 5S2_Raw'!D4-'Fig. 5S2_Raw'!D$3)/('Fig. 5S2_Raw'!D$4-'Fig. 5S2_Raw'!D$3)</f>
        <v>100</v>
      </c>
      <c r="E4" s="59">
        <f>100*('Fig. 5S2_Raw'!E4-'Fig. 5S2_Raw'!E$3)/('Fig. 5S2_Raw'!E$4-'Fig. 5S2_Raw'!E$3)</f>
        <v>100</v>
      </c>
      <c r="F4" s="59">
        <f>100*('Fig. 5S2_Raw'!F4-'Fig. 5S2_Raw'!F$3)/('Fig. 5S2_Raw'!F$4-'Fig. 5S2_Raw'!F$3)</f>
        <v>100</v>
      </c>
      <c r="G4" s="59">
        <f>100*('Fig. 5S2_Raw'!G4-'Fig. 5S2_Raw'!G$3)/('Fig. 5S2_Raw'!G$4-'Fig. 5S2_Raw'!G$3)</f>
        <v>100</v>
      </c>
      <c r="H4" s="59">
        <f>100*('Fig. 5S2_Raw'!H4-'Fig. 5S2_Raw'!H$3)/('Fig. 5S2_Raw'!H$4-'Fig. 5S2_Raw'!H$3)</f>
        <v>100</v>
      </c>
      <c r="I4" s="59">
        <f>100*('Fig. 5S2_Raw'!I4-'Fig. 5S2_Raw'!I$3)/('Fig. 5S2_Raw'!I$4-'Fig. 5S2_Raw'!I$3)</f>
        <v>100</v>
      </c>
      <c r="J4" s="59">
        <f>100*('Fig. 5S2_Raw'!J4-'Fig. 5S2_Raw'!J$3)/('Fig. 5S2_Raw'!J$4-'Fig. 5S2_Raw'!J$3)</f>
        <v>100</v>
      </c>
      <c r="K4" s="59">
        <f>100*('Fig. 5S2_Raw'!K4-'Fig. 5S2_Raw'!K$3)/('Fig. 5S2_Raw'!K$4-'Fig. 5S2_Raw'!K$3)</f>
        <v>100</v>
      </c>
      <c r="L4" s="59">
        <f>100*('Fig. 5S2_Raw'!L4-'Fig. 5S2_Raw'!L$3)/('Fig. 5S2_Raw'!L$4-'Fig. 5S2_Raw'!L$3)</f>
        <v>100</v>
      </c>
      <c r="M4" s="59">
        <f>100*('Fig. 5S2_Raw'!M4-'Fig. 5S2_Raw'!M$3)/('Fig. 5S2_Raw'!M$4-'Fig. 5S2_Raw'!M$3)</f>
        <v>100</v>
      </c>
      <c r="N4" s="59">
        <f>100*('Fig. 5S2_Raw'!N4-'Fig. 5S2_Raw'!N$3)/('Fig. 5S2_Raw'!N$4-'Fig. 5S2_Raw'!N$3)</f>
        <v>100</v>
      </c>
      <c r="O4" s="59"/>
      <c r="P4" s="59"/>
      <c r="Q4" s="59"/>
      <c r="R4" s="59"/>
      <c r="S4" s="56"/>
      <c r="T4" s="60">
        <f t="shared" si="0"/>
        <v>100</v>
      </c>
      <c r="U4" s="60">
        <f t="shared" si="1"/>
        <v>0</v>
      </c>
      <c r="V4" s="60">
        <f t="shared" si="2"/>
        <v>12</v>
      </c>
      <c r="X4" s="51">
        <v>100</v>
      </c>
      <c r="Y4" s="51">
        <v>100</v>
      </c>
      <c r="Z4" s="51">
        <v>100</v>
      </c>
      <c r="AA4" s="51">
        <v>100</v>
      </c>
      <c r="AB4" s="51">
        <v>100</v>
      </c>
      <c r="AC4" s="51">
        <v>100</v>
      </c>
      <c r="AD4" s="51">
        <v>100</v>
      </c>
      <c r="AE4" s="51">
        <v>100</v>
      </c>
      <c r="AF4" s="51">
        <v>100</v>
      </c>
      <c r="AG4" s="51">
        <v>100</v>
      </c>
      <c r="AH4" s="51">
        <v>100</v>
      </c>
      <c r="AI4" s="51">
        <v>100</v>
      </c>
    </row>
    <row r="5" spans="2:35" ht="14.25" thickTop="1" thickBot="1" x14ac:dyDescent="0.25">
      <c r="B5" s="61" t="str">
        <f>'Fig. 5S2_Raw'!B5</f>
        <v>M1</v>
      </c>
      <c r="C5" s="59">
        <f>100*('Fig. 5S2_Raw'!C5-'Fig. 5S2_Raw'!C$3)/('Fig. 5S2_Raw'!C$4-'Fig. 5S2_Raw'!C$3)</f>
        <v>43.533442002013125</v>
      </c>
      <c r="D5" s="59"/>
      <c r="E5" s="59">
        <f>100*('Fig. 5S2_Raw'!E5-'Fig. 5S2_Raw'!E$3)/('Fig. 5S2_Raw'!E$4-'Fig. 5S2_Raw'!E$3)</f>
        <v>45.006902570403668</v>
      </c>
      <c r="F5" s="59"/>
      <c r="G5" s="59"/>
      <c r="H5" s="59">
        <f>100*('Fig. 5S2_Raw'!H5-'Fig. 5S2_Raw'!H$3)/('Fig. 5S2_Raw'!H$4-'Fig. 5S2_Raw'!H$3)</f>
        <v>58.94222640391142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6"/>
      <c r="T5" s="60">
        <f t="shared" si="0"/>
        <v>49.160856992109395</v>
      </c>
      <c r="U5" s="60">
        <f t="shared" si="1"/>
        <v>4.9091466396667434</v>
      </c>
      <c r="V5" s="60">
        <f t="shared" si="2"/>
        <v>3</v>
      </c>
      <c r="X5" s="51">
        <v>43.533442002013125</v>
      </c>
      <c r="Y5" s="51">
        <v>45.006902570403668</v>
      </c>
      <c r="Z5" s="51">
        <v>58.94222640391142</v>
      </c>
    </row>
    <row r="6" spans="2:35" ht="14.25" thickTop="1" thickBot="1" x14ac:dyDescent="0.25">
      <c r="B6" s="61" t="str">
        <f>'Fig. 5S2_Raw'!B6</f>
        <v>M2</v>
      </c>
      <c r="C6" s="59">
        <f>100*('Fig. 5S2_Raw'!C6-'Fig. 5S2_Raw'!C$3)/('Fig. 5S2_Raw'!C$4-'Fig. 5S2_Raw'!C$3)</f>
        <v>98.957650544147</v>
      </c>
      <c r="D6" s="59"/>
      <c r="E6" s="59">
        <f>100*('Fig. 5S2_Raw'!E6-'Fig. 5S2_Raw'!E$3)/('Fig. 5S2_Raw'!E$4-'Fig. 5S2_Raw'!E$3)</f>
        <v>139.25796330108423</v>
      </c>
      <c r="F6" s="59"/>
      <c r="G6" s="59"/>
      <c r="H6" s="59">
        <f>100*('Fig. 5S2_Raw'!H6-'Fig. 5S2_Raw'!H$3)/('Fig. 5S2_Raw'!H$4-'Fig. 5S2_Raw'!H$3)</f>
        <v>155.49819936289055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6"/>
      <c r="T6" s="60">
        <f t="shared" si="0"/>
        <v>131.23793773604061</v>
      </c>
      <c r="U6" s="62">
        <f t="shared" si="1"/>
        <v>16.807230812254019</v>
      </c>
      <c r="V6" s="60">
        <f t="shared" si="2"/>
        <v>3</v>
      </c>
      <c r="X6" s="51">
        <v>98.957650544147</v>
      </c>
      <c r="Y6" s="51">
        <v>139.25796330108423</v>
      </c>
      <c r="Z6" s="51">
        <v>155.49819936289055</v>
      </c>
    </row>
    <row r="7" spans="2:35" ht="14.25" thickTop="1" thickBot="1" x14ac:dyDescent="0.25">
      <c r="B7" s="61" t="str">
        <f>'Fig. 5S2_Raw'!B7</f>
        <v>M3</v>
      </c>
      <c r="C7" s="59">
        <f>100*('Fig. 5S2_Raw'!C7-'Fig. 5S2_Raw'!C$3)/('Fig. 5S2_Raw'!C$4-'Fig. 5S2_Raw'!C$3)</f>
        <v>92.585050477279125</v>
      </c>
      <c r="D7" s="59"/>
      <c r="E7" s="59">
        <f>100*('Fig. 5S2_Raw'!E7-'Fig. 5S2_Raw'!E$3)/('Fig. 5S2_Raw'!E$4-'Fig. 5S2_Raw'!E$3)</f>
        <v>84.212212597097306</v>
      </c>
      <c r="F7" s="59"/>
      <c r="G7" s="59"/>
      <c r="H7" s="59">
        <f>100*('Fig. 5S2_Raw'!H7-'Fig. 5S2_Raw'!H$3)/('Fig. 5S2_Raw'!H$4-'Fig. 5S2_Raw'!H$3)</f>
        <v>87.993769486078619</v>
      </c>
      <c r="I7" s="59"/>
      <c r="J7" s="59"/>
      <c r="K7" s="59"/>
      <c r="L7" s="59"/>
      <c r="M7" s="59"/>
      <c r="N7" s="59"/>
      <c r="O7" s="59"/>
      <c r="P7" s="59"/>
      <c r="Q7" s="59"/>
      <c r="R7" s="59"/>
      <c r="S7" s="56"/>
      <c r="T7" s="60">
        <f t="shared" si="0"/>
        <v>88.263677520151688</v>
      </c>
      <c r="U7" s="60">
        <f t="shared" si="1"/>
        <v>2.4207947250228097</v>
      </c>
      <c r="V7" s="60">
        <f t="shared" si="2"/>
        <v>3</v>
      </c>
      <c r="X7" s="51">
        <v>92.585050477279125</v>
      </c>
      <c r="Y7" s="51">
        <v>84.212212597097306</v>
      </c>
      <c r="Z7" s="51">
        <v>87.993769486078619</v>
      </c>
    </row>
    <row r="8" spans="2:35" ht="14.25" thickTop="1" thickBot="1" x14ac:dyDescent="0.25">
      <c r="B8" s="61" t="str">
        <f>'Fig. 5S2_Raw'!B8</f>
        <v>M4</v>
      </c>
      <c r="C8" s="59">
        <f>100*('Fig. 5S2_Raw'!C8-'Fig. 5S2_Raw'!C$3)/('Fig. 5S2_Raw'!C$4-'Fig. 5S2_Raw'!C$3)</f>
        <v>103.05163650415851</v>
      </c>
      <c r="D8" s="59"/>
      <c r="E8" s="59">
        <f>100*('Fig. 5S2_Raw'!E8-'Fig. 5S2_Raw'!E$3)/('Fig. 5S2_Raw'!E$4-'Fig. 5S2_Raw'!E$3)</f>
        <v>58.347038673738247</v>
      </c>
      <c r="F8" s="59"/>
      <c r="G8" s="59"/>
      <c r="H8" s="59">
        <f>100*('Fig. 5S2_Raw'!H8-'Fig. 5S2_Raw'!H$3)/('Fig. 5S2_Raw'!H$4-'Fig. 5S2_Raw'!H$3)</f>
        <v>92.736981658413995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6"/>
      <c r="T8" s="60">
        <f t="shared" si="0"/>
        <v>84.711885612103586</v>
      </c>
      <c r="U8" s="60">
        <f t="shared" si="1"/>
        <v>13.514521716895043</v>
      </c>
      <c r="V8" s="60">
        <f t="shared" si="2"/>
        <v>3</v>
      </c>
      <c r="X8" s="51">
        <v>103.05163650415851</v>
      </c>
      <c r="Y8" s="51">
        <v>58.347038673738247</v>
      </c>
      <c r="Z8" s="51">
        <v>92.736981658413995</v>
      </c>
    </row>
    <row r="9" spans="2:35" ht="14.25" thickTop="1" thickBot="1" x14ac:dyDescent="0.25">
      <c r="B9" s="61" t="str">
        <f>'Fig. 5S2_Raw'!B9</f>
        <v>M5</v>
      </c>
      <c r="C9" s="59">
        <f>100*('Fig. 5S2_Raw'!C9-'Fig. 5S2_Raw'!C$3)/('Fig. 5S2_Raw'!C$4-'Fig. 5S2_Raw'!C$3)</f>
        <v>98.480067214840886</v>
      </c>
      <c r="D9" s="59"/>
      <c r="E9" s="59">
        <f>100*('Fig. 5S2_Raw'!E9-'Fig. 5S2_Raw'!E$3)/('Fig. 5S2_Raw'!E$4-'Fig. 5S2_Raw'!E$3)</f>
        <v>48.117114666307728</v>
      </c>
      <c r="F9" s="59"/>
      <c r="G9" s="59"/>
      <c r="H9" s="59">
        <f>100*('Fig. 5S2_Raw'!H9-'Fig. 5S2_Raw'!H$3)/('Fig. 5S2_Raw'!H$4-'Fig. 5S2_Raw'!H$3)</f>
        <v>66.961119816023313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6"/>
      <c r="T9" s="60">
        <f t="shared" si="0"/>
        <v>71.186100565723976</v>
      </c>
      <c r="U9" s="60">
        <f t="shared" si="1"/>
        <v>14.691205919448949</v>
      </c>
      <c r="V9" s="60">
        <f t="shared" si="2"/>
        <v>3</v>
      </c>
      <c r="X9" s="51">
        <v>98.480067214840886</v>
      </c>
      <c r="Y9" s="51">
        <v>48.117114666307728</v>
      </c>
      <c r="Z9" s="51">
        <v>66.961119816023313</v>
      </c>
    </row>
    <row r="10" spans="2:35" ht="14.25" thickTop="1" thickBot="1" x14ac:dyDescent="0.25">
      <c r="B10" s="61" t="str">
        <f>'Fig. 5S2_Raw'!B10</f>
        <v>M6</v>
      </c>
      <c r="C10" s="59">
        <f>100*('Fig. 5S2_Raw'!C10-'Fig. 5S2_Raw'!C$3)/('Fig. 5S2_Raw'!C$4-'Fig. 5S2_Raw'!C$3)</f>
        <v>157.93565380315781</v>
      </c>
      <c r="D10" s="59"/>
      <c r="E10" s="59">
        <f>100*('Fig. 5S2_Raw'!E10-'Fig. 5S2_Raw'!E$3)/('Fig. 5S2_Raw'!E$4-'Fig. 5S2_Raw'!E$3)</f>
        <v>171.90824232411771</v>
      </c>
      <c r="F10" s="59"/>
      <c r="G10" s="59"/>
      <c r="H10" s="59">
        <f>100*('Fig. 5S2_Raw'!H10-'Fig. 5S2_Raw'!H$3)/('Fig. 5S2_Raw'!H$4-'Fig. 5S2_Raw'!H$3)</f>
        <v>144.16000341195806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6"/>
      <c r="T10" s="60">
        <f t="shared" si="0"/>
        <v>158.00129984641117</v>
      </c>
      <c r="U10" s="60">
        <f t="shared" si="1"/>
        <v>8.0102938509108164</v>
      </c>
      <c r="V10" s="60">
        <f t="shared" si="2"/>
        <v>3</v>
      </c>
      <c r="X10" s="51">
        <v>157.93565380315781</v>
      </c>
      <c r="Y10" s="51">
        <v>171.90824232411771</v>
      </c>
      <c r="Z10" s="51">
        <v>144.16000341195806</v>
      </c>
    </row>
    <row r="11" spans="2:35" ht="14.25" thickTop="1" thickBot="1" x14ac:dyDescent="0.25">
      <c r="B11" s="61" t="str">
        <f>'Fig. 5S2_Raw'!B11</f>
        <v>M7</v>
      </c>
      <c r="C11" s="59"/>
      <c r="D11" s="59">
        <f>100*('Fig. 5S2_Raw'!D11-'Fig. 5S2_Raw'!D$3)/('Fig. 5S2_Raw'!D$4-'Fig. 5S2_Raw'!D$3)</f>
        <v>40.719416193877997</v>
      </c>
      <c r="E11" s="59"/>
      <c r="F11" s="59">
        <f>100*('Fig. 5S2_Raw'!F11-'Fig. 5S2_Raw'!F$3)/('Fig. 5S2_Raw'!F$4-'Fig. 5S2_Raw'!F$3)</f>
        <v>42.235766164010016</v>
      </c>
      <c r="G11" s="59"/>
      <c r="H11" s="59"/>
      <c r="I11" s="59">
        <f>100*('Fig. 5S2_Raw'!I11-'Fig. 5S2_Raw'!I$3)/('Fig. 5S2_Raw'!I$4-'Fig. 5S2_Raw'!I$3)</f>
        <v>65.678533260496565</v>
      </c>
      <c r="J11" s="59"/>
      <c r="K11" s="59">
        <f>100*('Fig. 5S2_Raw'!K11-'Fig. 5S2_Raw'!K$3)/('Fig. 5S2_Raw'!K$4-'Fig. 5S2_Raw'!K$3)</f>
        <v>13.103891702817798</v>
      </c>
      <c r="L11" s="59"/>
      <c r="M11" s="59">
        <f>100*('Fig. 5S2_Raw'!M11-'Fig. 5S2_Raw'!M$3)/('Fig. 5S2_Raw'!M$4-'Fig. 5S2_Raw'!M$3)</f>
        <v>37.740431701904889</v>
      </c>
      <c r="N11" s="59"/>
      <c r="O11" s="59"/>
      <c r="P11" s="59"/>
      <c r="Q11" s="59"/>
      <c r="R11" s="59"/>
      <c r="S11" s="56"/>
      <c r="T11" s="60">
        <f t="shared" si="0"/>
        <v>39.895607804621463</v>
      </c>
      <c r="U11" s="60">
        <f t="shared" si="1"/>
        <v>8.3467211591911958</v>
      </c>
      <c r="V11" s="60">
        <f t="shared" si="2"/>
        <v>5</v>
      </c>
      <c r="X11" s="51">
        <v>40.719416193877997</v>
      </c>
      <c r="Y11" s="51">
        <v>42.235766164010016</v>
      </c>
      <c r="Z11" s="51">
        <v>65.678533260496565</v>
      </c>
      <c r="AA11" s="51">
        <v>13.103891702817798</v>
      </c>
      <c r="AB11" s="51">
        <v>37.740431701904889</v>
      </c>
    </row>
    <row r="12" spans="2:35" ht="14.25" thickTop="1" thickBot="1" x14ac:dyDescent="0.25">
      <c r="B12" s="61" t="str">
        <f>'Fig. 5S2_Raw'!B12</f>
        <v>M8</v>
      </c>
      <c r="C12" s="59"/>
      <c r="D12" s="59">
        <f>100*('Fig. 5S2_Raw'!D12-'Fig. 5S2_Raw'!D$3)/('Fig. 5S2_Raw'!D$4-'Fig. 5S2_Raw'!D$3)</f>
        <v>11.247692318849701</v>
      </c>
      <c r="E12" s="59"/>
      <c r="F12" s="59">
        <f>100*('Fig. 5S2_Raw'!F12-'Fig. 5S2_Raw'!F$3)/('Fig. 5S2_Raw'!F$4-'Fig. 5S2_Raw'!F$3)</f>
        <v>17.79234763741059</v>
      </c>
      <c r="G12" s="59"/>
      <c r="H12" s="59"/>
      <c r="I12" s="59">
        <f>100*('Fig. 5S2_Raw'!I12-'Fig. 5S2_Raw'!I$3)/('Fig. 5S2_Raw'!I$4-'Fig. 5S2_Raw'!I$3)</f>
        <v>56.57273133445171</v>
      </c>
      <c r="J12" s="59"/>
      <c r="K12" s="59">
        <f>100*('Fig. 5S2_Raw'!K12-'Fig. 5S2_Raw'!K$3)/('Fig. 5S2_Raw'!K$4-'Fig. 5S2_Raw'!K$3)</f>
        <v>9.687538413957288</v>
      </c>
      <c r="L12" s="59"/>
      <c r="M12" s="59">
        <f>100*('Fig. 5S2_Raw'!M12-'Fig. 5S2_Raw'!M$3)/('Fig. 5S2_Raw'!M$4-'Fig. 5S2_Raw'!M$3)</f>
        <v>63.67745122159706</v>
      </c>
      <c r="N12" s="59"/>
      <c r="O12" s="59"/>
      <c r="P12" s="59"/>
      <c r="Q12" s="59"/>
      <c r="R12" s="59"/>
      <c r="S12" s="56"/>
      <c r="T12" s="60">
        <f t="shared" si="0"/>
        <v>31.795552185253268</v>
      </c>
      <c r="U12" s="60">
        <f t="shared" si="1"/>
        <v>11.699215034276843</v>
      </c>
      <c r="V12" s="60">
        <f t="shared" si="2"/>
        <v>5</v>
      </c>
      <c r="X12" s="51">
        <v>11.247692318849701</v>
      </c>
      <c r="Y12" s="51">
        <v>17.79234763741059</v>
      </c>
      <c r="Z12" s="51">
        <v>56.57273133445171</v>
      </c>
      <c r="AA12" s="51">
        <v>9.687538413957288</v>
      </c>
      <c r="AB12" s="51">
        <v>63.67745122159706</v>
      </c>
    </row>
    <row r="13" spans="2:35" ht="14.25" thickTop="1" thickBot="1" x14ac:dyDescent="0.25">
      <c r="B13" s="61" t="str">
        <f>'Fig. 5S2_Raw'!B13</f>
        <v>M9</v>
      </c>
      <c r="C13" s="59"/>
      <c r="D13" s="59">
        <f>100*('Fig. 5S2_Raw'!D13-'Fig. 5S2_Raw'!D$3)/('Fig. 5S2_Raw'!D$4-'Fig. 5S2_Raw'!D$3)</f>
        <v>0.26301872237502183</v>
      </c>
      <c r="E13" s="59"/>
      <c r="F13" s="59">
        <f>100*('Fig. 5S2_Raw'!F13-'Fig. 5S2_Raw'!F$3)/('Fig. 5S2_Raw'!F$4-'Fig. 5S2_Raw'!F$3)</f>
        <v>7.679063405460286E-2</v>
      </c>
      <c r="G13" s="59"/>
      <c r="H13" s="59"/>
      <c r="I13" s="59">
        <f>100*('Fig. 5S2_Raw'!I13-'Fig. 5S2_Raw'!I$3)/('Fig. 5S2_Raw'!I$4-'Fig. 5S2_Raw'!I$3)</f>
        <v>12.856640531637145</v>
      </c>
      <c r="J13" s="59"/>
      <c r="K13" s="59">
        <f>100*('Fig. 5S2_Raw'!K13-'Fig. 5S2_Raw'!K$3)/('Fig. 5S2_Raw'!K$4-'Fig. 5S2_Raw'!K$3)</f>
        <v>1.593037631699056</v>
      </c>
      <c r="L13" s="59"/>
      <c r="M13" s="59">
        <f>100*('Fig. 5S2_Raw'!M13-'Fig. 5S2_Raw'!M$3)/('Fig. 5S2_Raw'!M$4-'Fig. 5S2_Raw'!M$3)</f>
        <v>24.415409151069113</v>
      </c>
      <c r="N13" s="59"/>
      <c r="O13" s="59"/>
      <c r="P13" s="59"/>
      <c r="Q13" s="59"/>
      <c r="R13" s="59"/>
      <c r="S13" s="56"/>
      <c r="T13" s="60">
        <f t="shared" si="0"/>
        <v>7.8409793341669882</v>
      </c>
      <c r="U13" s="60">
        <f t="shared" si="1"/>
        <v>4.7781454023788505</v>
      </c>
      <c r="V13" s="60">
        <f t="shared" si="2"/>
        <v>5</v>
      </c>
      <c r="X13" s="51">
        <v>0.26301872237502183</v>
      </c>
      <c r="Y13" s="51">
        <v>7.679063405460286E-2</v>
      </c>
      <c r="Z13" s="51">
        <v>12.856640531637145</v>
      </c>
      <c r="AA13" s="51">
        <v>1.593037631699056</v>
      </c>
      <c r="AB13" s="51">
        <v>24.415409151069113</v>
      </c>
    </row>
    <row r="14" spans="2:35" ht="14.25" thickTop="1" thickBot="1" x14ac:dyDescent="0.25">
      <c r="B14" s="61" t="str">
        <f>'Fig. 5S2_Raw'!B14</f>
        <v>M10</v>
      </c>
      <c r="C14" s="59"/>
      <c r="D14" s="59">
        <f>100*('Fig. 5S2_Raw'!D14-'Fig. 5S2_Raw'!D$3)/('Fig. 5S2_Raw'!D$4-'Fig. 5S2_Raw'!D$3)</f>
        <v>0.2583508583460109</v>
      </c>
      <c r="E14" s="59"/>
      <c r="F14" s="59">
        <f>100*('Fig. 5S2_Raw'!F14-'Fig. 5S2_Raw'!F$3)/('Fig. 5S2_Raw'!F$4-'Fig. 5S2_Raw'!F$3)</f>
        <v>10.06821741021375</v>
      </c>
      <c r="G14" s="59"/>
      <c r="H14" s="59"/>
      <c r="I14" s="59">
        <f>100*('Fig. 5S2_Raw'!I14-'Fig. 5S2_Raw'!I$3)/('Fig. 5S2_Raw'!I$4-'Fig. 5S2_Raw'!I$3)</f>
        <v>21.68522917768108</v>
      </c>
      <c r="J14" s="59"/>
      <c r="K14" s="59">
        <f>100*('Fig. 5S2_Raw'!K14-'Fig. 5S2_Raw'!K$3)/('Fig. 5S2_Raw'!K$4-'Fig. 5S2_Raw'!K$3)</f>
        <v>15.559021731761662</v>
      </c>
      <c r="L14" s="59"/>
      <c r="M14" s="59">
        <f>100*('Fig. 5S2_Raw'!M14-'Fig. 5S2_Raw'!M$3)/('Fig. 5S2_Raw'!M$4-'Fig. 5S2_Raw'!M$3)</f>
        <v>33.910108434334774</v>
      </c>
      <c r="N14" s="59"/>
      <c r="O14" s="59"/>
      <c r="P14" s="59"/>
      <c r="Q14" s="59"/>
      <c r="R14" s="59"/>
      <c r="S14" s="56"/>
      <c r="T14" s="60">
        <f t="shared" si="0"/>
        <v>16.296185522467454</v>
      </c>
      <c r="U14" s="60">
        <f t="shared" si="1"/>
        <v>5.6384182615263425</v>
      </c>
      <c r="V14" s="60">
        <f t="shared" si="2"/>
        <v>5</v>
      </c>
      <c r="X14" s="51">
        <v>0.2583508583460109</v>
      </c>
      <c r="Y14" s="51">
        <v>10.06821741021375</v>
      </c>
      <c r="Z14" s="51">
        <v>21.68522917768108</v>
      </c>
      <c r="AA14" s="51">
        <v>15.559021731761662</v>
      </c>
      <c r="AB14" s="51">
        <v>33.910108434334774</v>
      </c>
    </row>
    <row r="15" spans="2:35" ht="14.25" thickTop="1" thickBot="1" x14ac:dyDescent="0.25">
      <c r="B15" s="61" t="str">
        <f>'Fig. 5S2_Raw'!B15</f>
        <v>M11</v>
      </c>
      <c r="C15" s="59"/>
      <c r="D15" s="59"/>
      <c r="E15" s="59"/>
      <c r="F15" s="59"/>
      <c r="G15" s="59">
        <f>100*('Fig. 5S2_Raw'!G15-'Fig. 5S2_Raw'!G$3)/('Fig. 5S2_Raw'!G$4-'Fig. 5S2_Raw'!G$3)</f>
        <v>4.6189403770013255</v>
      </c>
      <c r="H15" s="59"/>
      <c r="I15" s="59"/>
      <c r="J15" s="59">
        <f>100*('Fig. 5S2_Raw'!J15-'Fig. 5S2_Raw'!J$3)/('Fig. 5S2_Raw'!J$4-'Fig. 5S2_Raw'!J$3)</f>
        <v>4.1224463027236373</v>
      </c>
      <c r="K15" s="59"/>
      <c r="L15" s="59">
        <f>100*('Fig. 5S2_Raw'!L15-'Fig. 5S2_Raw'!L$3)/('Fig. 5S2_Raw'!L$4-'Fig. 5S2_Raw'!L$3)</f>
        <v>5.2633700718123722</v>
      </c>
      <c r="M15" s="59"/>
      <c r="N15" s="59">
        <f>100*('Fig. 5S2_Raw'!N15-'Fig. 5S2_Raw'!N$3)/('Fig. 5S2_Raw'!N$4-'Fig. 5S2_Raw'!N$3)</f>
        <v>5.0270207677073566</v>
      </c>
      <c r="O15" s="59"/>
      <c r="P15" s="59"/>
      <c r="Q15" s="59"/>
      <c r="R15" s="59"/>
      <c r="S15" s="56"/>
      <c r="T15" s="60">
        <f t="shared" si="0"/>
        <v>4.7579443798111729</v>
      </c>
      <c r="U15" s="60">
        <f t="shared" si="1"/>
        <v>0.25017279885398946</v>
      </c>
      <c r="V15" s="60">
        <f t="shared" si="2"/>
        <v>4</v>
      </c>
      <c r="Y15" s="51">
        <v>4.6189403770013255</v>
      </c>
      <c r="Z15" s="51">
        <v>4.1224463027236373</v>
      </c>
      <c r="AA15" s="51">
        <v>5.2633700718123722</v>
      </c>
      <c r="AB15" s="51">
        <v>5.0270207677073566</v>
      </c>
    </row>
    <row r="16" spans="2:35" ht="14.25" thickTop="1" thickBot="1" x14ac:dyDescent="0.25">
      <c r="B16" s="61" t="str">
        <f>'Fig. 5S2_Raw'!B16</f>
        <v>M12</v>
      </c>
      <c r="C16" s="59"/>
      <c r="D16" s="59"/>
      <c r="E16" s="59"/>
      <c r="F16" s="59"/>
      <c r="G16" s="59">
        <f>100*('Fig. 5S2_Raw'!G16-'Fig. 5S2_Raw'!G$3)/('Fig. 5S2_Raw'!G$4-'Fig. 5S2_Raw'!G$3)</f>
        <v>8.9577900150027681</v>
      </c>
      <c r="H16" s="59"/>
      <c r="I16" s="59"/>
      <c r="J16" s="59">
        <f>100*('Fig. 5S2_Raw'!J16-'Fig. 5S2_Raw'!J$3)/('Fig. 5S2_Raw'!J$4-'Fig. 5S2_Raw'!J$3)</f>
        <v>11.659044740050133</v>
      </c>
      <c r="K16" s="59"/>
      <c r="L16" s="59">
        <f>100*('Fig. 5S2_Raw'!L16-'Fig. 5S2_Raw'!L$3)/('Fig. 5S2_Raw'!L$4-'Fig. 5S2_Raw'!L$3)</f>
        <v>10.355618889167717</v>
      </c>
      <c r="M16" s="59"/>
      <c r="N16" s="59">
        <f>100*('Fig. 5S2_Raw'!N16-'Fig. 5S2_Raw'!N$3)/('Fig. 5S2_Raw'!N$4-'Fig. 5S2_Raw'!N$3)</f>
        <v>16.375183346966143</v>
      </c>
      <c r="O16" s="59"/>
      <c r="P16" s="59"/>
      <c r="Q16" s="59"/>
      <c r="R16" s="59"/>
      <c r="S16" s="56"/>
      <c r="T16" s="60">
        <f t="shared" si="0"/>
        <v>11.83690924779669</v>
      </c>
      <c r="U16" s="60">
        <f t="shared" si="1"/>
        <v>1.6101531051818045</v>
      </c>
      <c r="V16" s="60">
        <f t="shared" si="2"/>
        <v>4</v>
      </c>
      <c r="Y16" s="51">
        <v>8.9577900150027681</v>
      </c>
      <c r="Z16" s="51">
        <v>11.659044740050133</v>
      </c>
      <c r="AA16" s="51">
        <v>10.355618889167717</v>
      </c>
      <c r="AB16" s="51">
        <v>16.375183346966143</v>
      </c>
    </row>
    <row r="17" spans="2:35" ht="14.25" thickTop="1" thickBot="1" x14ac:dyDescent="0.25">
      <c r="B17" s="61" t="str">
        <f>'Fig. 5S2_Raw'!B17</f>
        <v>M13</v>
      </c>
      <c r="C17" s="59"/>
      <c r="D17" s="59"/>
      <c r="E17" s="59"/>
      <c r="F17" s="59"/>
      <c r="G17" s="59">
        <f>100*('Fig. 5S2_Raw'!G17-'Fig. 5S2_Raw'!G$3)/('Fig. 5S2_Raw'!G$4-'Fig. 5S2_Raw'!G$3)</f>
        <v>11.566336336839505</v>
      </c>
      <c r="H17" s="59"/>
      <c r="I17" s="59"/>
      <c r="J17" s="59">
        <f>100*('Fig. 5S2_Raw'!J17-'Fig. 5S2_Raw'!J$3)/('Fig. 5S2_Raw'!J$4-'Fig. 5S2_Raw'!J$3)</f>
        <v>7.9849237823695463</v>
      </c>
      <c r="K17" s="59"/>
      <c r="L17" s="59">
        <f>100*('Fig. 5S2_Raw'!L17-'Fig. 5S2_Raw'!L$3)/('Fig. 5S2_Raw'!L$4-'Fig. 5S2_Raw'!L$3)</f>
        <v>9.1893517943754208</v>
      </c>
      <c r="M17" s="59"/>
      <c r="N17" s="59">
        <f>100*('Fig. 5S2_Raw'!N17-'Fig. 5S2_Raw'!N$3)/('Fig. 5S2_Raw'!N$4-'Fig. 5S2_Raw'!N$3)</f>
        <v>13.563893906307412</v>
      </c>
      <c r="O17" s="59"/>
      <c r="P17" s="59"/>
      <c r="Q17" s="59"/>
      <c r="R17" s="59"/>
      <c r="S17" s="56"/>
      <c r="T17" s="60">
        <f t="shared" si="0"/>
        <v>10.576126454972972</v>
      </c>
      <c r="U17" s="60">
        <f t="shared" si="1"/>
        <v>1.2431393460101383</v>
      </c>
      <c r="V17" s="60">
        <f t="shared" si="2"/>
        <v>4</v>
      </c>
      <c r="Y17" s="51">
        <v>11.566336336839505</v>
      </c>
      <c r="Z17" s="51">
        <v>7.9849237823695463</v>
      </c>
      <c r="AA17" s="51">
        <v>9.1893517943754208</v>
      </c>
      <c r="AB17" s="51">
        <v>13.563893906307412</v>
      </c>
    </row>
    <row r="18" spans="2:35" ht="14.25" thickTop="1" thickBot="1" x14ac:dyDescent="0.25">
      <c r="B18" s="61" t="str">
        <f>'Fig. 5S2_Raw'!B18</f>
        <v>M14</v>
      </c>
      <c r="C18" s="59"/>
      <c r="D18" s="59"/>
      <c r="E18" s="59"/>
      <c r="F18" s="59"/>
      <c r="G18" s="59">
        <f>100*('Fig. 5S2_Raw'!G18-'Fig. 5S2_Raw'!G$3)/('Fig. 5S2_Raw'!G$4-'Fig. 5S2_Raw'!G$3)</f>
        <v>-0.87718295377946032</v>
      </c>
      <c r="H18" s="59"/>
      <c r="I18" s="59"/>
      <c r="J18" s="59">
        <f>100*('Fig. 5S2_Raw'!J18-'Fig. 5S2_Raw'!J$3)/('Fig. 5S2_Raw'!J$4-'Fig. 5S2_Raw'!J$3)</f>
        <v>-0.82641318360941818</v>
      </c>
      <c r="K18" s="59"/>
      <c r="L18" s="59">
        <f>100*('Fig. 5S2_Raw'!L18-'Fig. 5S2_Raw'!L$3)/('Fig. 5S2_Raw'!L$4-'Fig. 5S2_Raw'!L$3)</f>
        <v>1.5530445628074716</v>
      </c>
      <c r="M18" s="59"/>
      <c r="N18" s="59">
        <f>100*('Fig. 5S2_Raw'!N18-'Fig. 5S2_Raw'!N$3)/('Fig. 5S2_Raw'!N$4-'Fig. 5S2_Raw'!N$3)</f>
        <v>-3.7233982924510842</v>
      </c>
      <c r="O18" s="59"/>
      <c r="P18" s="59"/>
      <c r="Q18" s="59"/>
      <c r="R18" s="59"/>
      <c r="S18" s="56"/>
      <c r="T18" s="60">
        <f t="shared" si="0"/>
        <v>-0.96848746675812281</v>
      </c>
      <c r="U18" s="60">
        <f t="shared" si="1"/>
        <v>1.0792041454110195</v>
      </c>
      <c r="V18" s="60">
        <f t="shared" si="2"/>
        <v>4</v>
      </c>
      <c r="Y18" s="51">
        <v>-0.87718295377946032</v>
      </c>
      <c r="Z18" s="51">
        <v>-0.82641318360941818</v>
      </c>
      <c r="AA18" s="51">
        <v>1.5530445628074716</v>
      </c>
      <c r="AB18" s="51">
        <v>-3.7233982924510842</v>
      </c>
    </row>
    <row r="19" spans="2:35" ht="14.25" thickTop="1" thickBot="1" x14ac:dyDescent="0.25">
      <c r="B19" s="61" t="str">
        <f>'Fig. 5S2_Raw'!B19</f>
        <v>M15</v>
      </c>
      <c r="C19" s="59"/>
      <c r="D19" s="59"/>
      <c r="E19" s="59"/>
      <c r="F19" s="59"/>
      <c r="G19" s="59">
        <f>100*('Fig. 5S2_Raw'!G19-'Fig. 5S2_Raw'!G$3)/('Fig. 5S2_Raw'!G$4-'Fig. 5S2_Raw'!G$3)</f>
        <v>1.72559446584858</v>
      </c>
      <c r="H19" s="59"/>
      <c r="I19" s="59"/>
      <c r="J19" s="59">
        <f>100*('Fig. 5S2_Raw'!J19-'Fig. 5S2_Raw'!J$3)/('Fig. 5S2_Raw'!J$4-'Fig. 5S2_Raw'!J$3)</f>
        <v>0.99049729463099145</v>
      </c>
      <c r="K19" s="59"/>
      <c r="L19" s="59">
        <f>100*('Fig. 5S2_Raw'!L19-'Fig. 5S2_Raw'!L$3)/('Fig. 5S2_Raw'!L$4-'Fig. 5S2_Raw'!L$3)</f>
        <v>3.6055401208656592</v>
      </c>
      <c r="M19" s="59"/>
      <c r="N19" s="59">
        <f>100*('Fig. 5S2_Raw'!N19-'Fig. 5S2_Raw'!N$3)/('Fig. 5S2_Raw'!N$4-'Fig. 5S2_Raw'!N$3)</f>
        <v>0.62127214299892863</v>
      </c>
      <c r="O19" s="59"/>
      <c r="P19" s="59"/>
      <c r="Q19" s="59"/>
      <c r="R19" s="59"/>
      <c r="S19" s="56"/>
      <c r="T19" s="60">
        <f t="shared" si="0"/>
        <v>1.7357260060860398</v>
      </c>
      <c r="U19" s="60">
        <f t="shared" si="1"/>
        <v>0.66418375452276091</v>
      </c>
      <c r="V19" s="60">
        <f t="shared" si="2"/>
        <v>4</v>
      </c>
      <c r="Y19" s="51">
        <v>1.72559446584858</v>
      </c>
      <c r="Z19" s="51">
        <v>0.99049729463099145</v>
      </c>
      <c r="AA19" s="51">
        <v>3.6055401208656592</v>
      </c>
      <c r="AB19" s="51">
        <v>0.62127214299892863</v>
      </c>
    </row>
    <row r="20" spans="2:35" ht="14.25" thickTop="1" thickBot="1" x14ac:dyDescent="0.25">
      <c r="B20" s="61" t="str">
        <f>'Fig. 5S2_Raw'!B20</f>
        <v>M16</v>
      </c>
      <c r="C20" s="59"/>
      <c r="D20" s="59"/>
      <c r="E20" s="59"/>
      <c r="F20" s="59"/>
      <c r="G20" s="59">
        <f>100*('Fig. 5S2_Raw'!G20-'Fig. 5S2_Raw'!G$3)/('Fig. 5S2_Raw'!G$4-'Fig. 5S2_Raw'!G$3)</f>
        <v>63.866229287894065</v>
      </c>
      <c r="H20" s="59"/>
      <c r="I20" s="59"/>
      <c r="J20" s="59">
        <f>100*('Fig. 5S2_Raw'!J20-'Fig. 5S2_Raw'!J$3)/('Fig. 5S2_Raw'!J$4-'Fig. 5S2_Raw'!J$3)</f>
        <v>27.633026744830374</v>
      </c>
      <c r="K20" s="59"/>
      <c r="L20" s="59">
        <f>100*('Fig. 5S2_Raw'!L20-'Fig. 5S2_Raw'!L$3)/('Fig. 5S2_Raw'!L$4-'Fig. 5S2_Raw'!L$3)</f>
        <v>33.523192449415824</v>
      </c>
      <c r="M20" s="59"/>
      <c r="N20" s="59">
        <f>100*('Fig. 5S2_Raw'!N20-'Fig. 5S2_Raw'!N$3)/('Fig. 5S2_Raw'!N$4-'Fig. 5S2_Raw'!N$3)</f>
        <v>45.128577039232901</v>
      </c>
      <c r="O20" s="59"/>
      <c r="P20" s="59"/>
      <c r="Q20" s="59"/>
      <c r="R20" s="59"/>
      <c r="S20" s="56"/>
      <c r="T20" s="60">
        <f t="shared" si="0"/>
        <v>42.537756380343296</v>
      </c>
      <c r="U20" s="60">
        <f t="shared" si="1"/>
        <v>7.9845133259494387</v>
      </c>
      <c r="V20" s="60">
        <f t="shared" si="2"/>
        <v>4</v>
      </c>
      <c r="Y20" s="51">
        <v>63.866229287894065</v>
      </c>
      <c r="Z20" s="51">
        <v>27.633026744830374</v>
      </c>
      <c r="AA20" s="51">
        <v>33.523192449415824</v>
      </c>
      <c r="AB20" s="51">
        <v>45.128577039232901</v>
      </c>
    </row>
    <row r="21" spans="2:35" ht="14.25" thickTop="1" thickBot="1" x14ac:dyDescent="0.25">
      <c r="B21" s="63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56"/>
      <c r="T21" s="64"/>
      <c r="U21" s="64"/>
      <c r="V21" s="64"/>
    </row>
    <row r="22" spans="2:35" s="56" customFormat="1" ht="14.25" thickTop="1" thickBot="1" x14ac:dyDescent="0.25">
      <c r="B22" s="52" t="str">
        <f>'Fig. 5S2_Raw'!B22</f>
        <v>rac-BHFF 30 μM</v>
      </c>
      <c r="C22" s="53">
        <f>'Fig. 5S2_Raw'!C22</f>
        <v>20210827</v>
      </c>
      <c r="D22" s="53">
        <f>'Fig. 5S2_Raw'!D22</f>
        <v>20210827</v>
      </c>
      <c r="E22" s="53">
        <f>'Fig. 5S2_Raw'!E22</f>
        <v>20210903</v>
      </c>
      <c r="F22" s="53">
        <f>'Fig. 5S2_Raw'!F22</f>
        <v>20210903</v>
      </c>
      <c r="G22" s="53">
        <f>'Fig. 5S2_Raw'!G22</f>
        <v>20210903</v>
      </c>
      <c r="H22" s="53">
        <f>'Fig. 5S2_Raw'!H22</f>
        <v>20210904</v>
      </c>
      <c r="I22" s="53">
        <f>'Fig. 5S2_Raw'!I22</f>
        <v>20210904</v>
      </c>
      <c r="J22" s="53">
        <f>'Fig. 5S2_Raw'!J22</f>
        <v>20210904</v>
      </c>
      <c r="K22" s="53">
        <f>'Fig. 5S2_Raw'!K22</f>
        <v>20210905</v>
      </c>
      <c r="L22" s="53">
        <f>'Fig. 5S2_Raw'!L22</f>
        <v>20210905</v>
      </c>
      <c r="M22" s="53">
        <f>'Fig. 5S2_Raw'!M22</f>
        <v>20210906</v>
      </c>
      <c r="N22" s="53">
        <f>'Fig. 5S2_Raw'!N22</f>
        <v>20210906</v>
      </c>
      <c r="O22" s="53"/>
      <c r="P22" s="53"/>
      <c r="Q22" s="53"/>
      <c r="R22" s="53"/>
      <c r="T22" s="58" t="s">
        <v>143</v>
      </c>
      <c r="U22" s="58" t="s">
        <v>141</v>
      </c>
      <c r="V22" s="58" t="s">
        <v>144</v>
      </c>
      <c r="X22" s="56">
        <v>20210827</v>
      </c>
      <c r="Y22" s="56">
        <v>20210827</v>
      </c>
      <c r="Z22" s="56">
        <v>20210903</v>
      </c>
      <c r="AA22" s="56">
        <v>20210903</v>
      </c>
      <c r="AB22" s="56">
        <v>20210903</v>
      </c>
      <c r="AC22" s="56">
        <v>20210904</v>
      </c>
      <c r="AD22" s="56">
        <v>20210904</v>
      </c>
      <c r="AE22" s="56">
        <v>20210904</v>
      </c>
      <c r="AF22" s="56">
        <v>20210905</v>
      </c>
      <c r="AG22" s="56">
        <v>20210905</v>
      </c>
      <c r="AH22" s="56">
        <v>20210906</v>
      </c>
      <c r="AI22" s="56">
        <v>20210906</v>
      </c>
    </row>
    <row r="23" spans="2:35" s="56" customFormat="1" ht="14.25" thickTop="1" thickBot="1" x14ac:dyDescent="0.25">
      <c r="B23" s="54" t="str">
        <f>'Fig. 5S2_Raw'!B23</f>
        <v>Mock</v>
      </c>
      <c r="C23" s="59">
        <f>100*('Fig. 5S2_Raw'!C23-'Fig. 5S2_Raw'!C$23)/('Fig. 5S2_Raw'!C$24-'Fig. 5S2_Raw'!C$23)</f>
        <v>0</v>
      </c>
      <c r="D23" s="59">
        <f>100*('Fig. 5S2_Raw'!D23-'Fig. 5S2_Raw'!D$23)/('Fig. 5S2_Raw'!D$24-'Fig. 5S2_Raw'!D$23)</f>
        <v>0</v>
      </c>
      <c r="E23" s="59">
        <f>100*('Fig. 5S2_Raw'!E23-'Fig. 5S2_Raw'!E$23)/('Fig. 5S2_Raw'!E$24-'Fig. 5S2_Raw'!E$23)</f>
        <v>0</v>
      </c>
      <c r="F23" s="59">
        <f>100*('Fig. 5S2_Raw'!F23-'Fig. 5S2_Raw'!F$23)/('Fig. 5S2_Raw'!F$24-'Fig. 5S2_Raw'!F$23)</f>
        <v>0</v>
      </c>
      <c r="G23" s="59">
        <f>100*('Fig. 5S2_Raw'!G23-'Fig. 5S2_Raw'!G$23)/('Fig. 5S2_Raw'!G$24-'Fig. 5S2_Raw'!G$23)</f>
        <v>0</v>
      </c>
      <c r="H23" s="59">
        <f>100*('Fig. 5S2_Raw'!H23-'Fig. 5S2_Raw'!H$23)/('Fig. 5S2_Raw'!H$24-'Fig. 5S2_Raw'!H$23)</f>
        <v>0</v>
      </c>
      <c r="I23" s="59">
        <f>100*('Fig. 5S2_Raw'!I23-'Fig. 5S2_Raw'!I$23)/('Fig. 5S2_Raw'!I$24-'Fig. 5S2_Raw'!I$23)</f>
        <v>0</v>
      </c>
      <c r="J23" s="59">
        <f>100*('Fig. 5S2_Raw'!J23-'Fig. 5S2_Raw'!J$23)/('Fig. 5S2_Raw'!J$24-'Fig. 5S2_Raw'!J$23)</f>
        <v>0</v>
      </c>
      <c r="K23" s="59">
        <f>100*('Fig. 5S2_Raw'!K23-'Fig. 5S2_Raw'!K$23)/('Fig. 5S2_Raw'!K$24-'Fig. 5S2_Raw'!K$23)</f>
        <v>0</v>
      </c>
      <c r="L23" s="59">
        <f>100*('Fig. 5S2_Raw'!L23-'Fig. 5S2_Raw'!L$23)/('Fig. 5S2_Raw'!L$24-'Fig. 5S2_Raw'!L$23)</f>
        <v>0</v>
      </c>
      <c r="M23" s="59">
        <f>100*('Fig. 5S2_Raw'!M23-'Fig. 5S2_Raw'!M$23)/('Fig. 5S2_Raw'!M$24-'Fig. 5S2_Raw'!M$23)</f>
        <v>0</v>
      </c>
      <c r="N23" s="59">
        <f>100*('Fig. 5S2_Raw'!N23-'Fig. 5S2_Raw'!N$23)/('Fig. 5S2_Raw'!N$24-'Fig. 5S2_Raw'!N$23)</f>
        <v>0</v>
      </c>
      <c r="O23" s="59"/>
      <c r="P23" s="59"/>
      <c r="Q23" s="59"/>
      <c r="R23" s="59"/>
      <c r="T23" s="60">
        <f t="shared" ref="T23:T40" si="3">AVERAGE(C23:R23)</f>
        <v>0</v>
      </c>
      <c r="U23" s="60">
        <f t="shared" ref="U23:U40" si="4">STDEVA(C23:R23)/SQRT(COUNT(C23:R23))</f>
        <v>0</v>
      </c>
      <c r="V23" s="60">
        <f t="shared" ref="V23:V40" si="5">COUNT(C23:R23)</f>
        <v>12</v>
      </c>
      <c r="X23" s="56">
        <v>0</v>
      </c>
      <c r="Y23" s="56">
        <v>0</v>
      </c>
      <c r="Z23" s="56">
        <v>0</v>
      </c>
      <c r="AA23" s="56">
        <v>0</v>
      </c>
      <c r="AB23" s="56">
        <v>0</v>
      </c>
      <c r="AC23" s="56">
        <v>0</v>
      </c>
      <c r="AD23" s="56">
        <v>0</v>
      </c>
      <c r="AE23" s="56">
        <v>0</v>
      </c>
      <c r="AF23" s="56">
        <v>0</v>
      </c>
      <c r="AG23" s="56">
        <v>0</v>
      </c>
      <c r="AH23" s="56">
        <v>0</v>
      </c>
      <c r="AI23" s="56">
        <v>0</v>
      </c>
    </row>
    <row r="24" spans="2:35" s="56" customFormat="1" ht="14.25" thickTop="1" thickBot="1" x14ac:dyDescent="0.25">
      <c r="B24" s="54" t="str">
        <f>'Fig. 5S2_Raw'!B24</f>
        <v>WT</v>
      </c>
      <c r="C24" s="59">
        <f>100*('Fig. 5S2_Raw'!C24-'Fig. 5S2_Raw'!C$23)/('Fig. 5S2_Raw'!C$24-'Fig. 5S2_Raw'!C$23)</f>
        <v>100</v>
      </c>
      <c r="D24" s="59">
        <f>100*('Fig. 5S2_Raw'!D24-'Fig. 5S2_Raw'!D$23)/('Fig. 5S2_Raw'!D$24-'Fig. 5S2_Raw'!D$23)</f>
        <v>100</v>
      </c>
      <c r="E24" s="59">
        <f>100*('Fig. 5S2_Raw'!E24-'Fig. 5S2_Raw'!E$23)/('Fig. 5S2_Raw'!E$24-'Fig. 5S2_Raw'!E$23)</f>
        <v>100</v>
      </c>
      <c r="F24" s="59">
        <f>100*('Fig. 5S2_Raw'!F24-'Fig. 5S2_Raw'!F$23)/('Fig. 5S2_Raw'!F$24-'Fig. 5S2_Raw'!F$23)</f>
        <v>100.00000000000001</v>
      </c>
      <c r="G24" s="59">
        <f>100*('Fig. 5S2_Raw'!G24-'Fig. 5S2_Raw'!G$23)/('Fig. 5S2_Raw'!G$24-'Fig. 5S2_Raw'!G$23)</f>
        <v>100</v>
      </c>
      <c r="H24" s="59">
        <f>100*('Fig. 5S2_Raw'!H24-'Fig. 5S2_Raw'!H$23)/('Fig. 5S2_Raw'!H$24-'Fig. 5S2_Raw'!H$23)</f>
        <v>100</v>
      </c>
      <c r="I24" s="59">
        <f>100*('Fig. 5S2_Raw'!I24-'Fig. 5S2_Raw'!I$23)/('Fig. 5S2_Raw'!I$24-'Fig. 5S2_Raw'!I$23)</f>
        <v>100</v>
      </c>
      <c r="J24" s="59">
        <f>100*('Fig. 5S2_Raw'!J24-'Fig. 5S2_Raw'!J$23)/('Fig. 5S2_Raw'!J$24-'Fig. 5S2_Raw'!J$23)</f>
        <v>100</v>
      </c>
      <c r="K24" s="59">
        <f>100*('Fig. 5S2_Raw'!K24-'Fig. 5S2_Raw'!K$23)/('Fig. 5S2_Raw'!K$24-'Fig. 5S2_Raw'!K$23)</f>
        <v>100</v>
      </c>
      <c r="L24" s="59">
        <f>100*('Fig. 5S2_Raw'!L24-'Fig. 5S2_Raw'!L$23)/('Fig. 5S2_Raw'!L$24-'Fig. 5S2_Raw'!L$23)</f>
        <v>100</v>
      </c>
      <c r="M24" s="59">
        <f>100*('Fig. 5S2_Raw'!M24-'Fig. 5S2_Raw'!M$23)/('Fig. 5S2_Raw'!M$24-'Fig. 5S2_Raw'!M$23)</f>
        <v>100</v>
      </c>
      <c r="N24" s="59">
        <f>100*('Fig. 5S2_Raw'!N24-'Fig. 5S2_Raw'!N$23)/('Fig. 5S2_Raw'!N$24-'Fig. 5S2_Raw'!N$23)</f>
        <v>100.00000000000001</v>
      </c>
      <c r="O24" s="59"/>
      <c r="P24" s="59"/>
      <c r="Q24" s="59"/>
      <c r="R24" s="59"/>
      <c r="T24" s="60">
        <f t="shared" si="3"/>
        <v>100</v>
      </c>
      <c r="U24" s="60">
        <f t="shared" si="4"/>
        <v>1.7492352949848955E-15</v>
      </c>
      <c r="V24" s="60">
        <f t="shared" si="5"/>
        <v>12</v>
      </c>
      <c r="X24" s="56">
        <v>100</v>
      </c>
      <c r="Y24" s="56">
        <v>100</v>
      </c>
      <c r="Z24" s="56">
        <v>100</v>
      </c>
      <c r="AA24" s="56">
        <v>100.00000000000001</v>
      </c>
      <c r="AB24" s="56">
        <v>100</v>
      </c>
      <c r="AC24" s="56">
        <v>100</v>
      </c>
      <c r="AD24" s="56">
        <v>100</v>
      </c>
      <c r="AE24" s="56">
        <v>100</v>
      </c>
      <c r="AF24" s="56">
        <v>100</v>
      </c>
      <c r="AG24" s="56">
        <v>100</v>
      </c>
      <c r="AH24" s="56">
        <v>100</v>
      </c>
      <c r="AI24" s="56">
        <v>100.00000000000001</v>
      </c>
    </row>
    <row r="25" spans="2:35" s="56" customFormat="1" ht="14.25" thickTop="1" thickBot="1" x14ac:dyDescent="0.25">
      <c r="B25" s="54" t="str">
        <f>'Fig. 5S2_Raw'!B25</f>
        <v>M1</v>
      </c>
      <c r="C25" s="59">
        <f>100*('Fig. 5S2_Raw'!C25-'Fig. 5S2_Raw'!C$23)/('Fig. 5S2_Raw'!C$24-'Fig. 5S2_Raw'!C$23)</f>
        <v>99.214406258784479</v>
      </c>
      <c r="D25" s="59"/>
      <c r="E25" s="59">
        <f>100*('Fig. 5S2_Raw'!E25-'Fig. 5S2_Raw'!E$23)/('Fig. 5S2_Raw'!E$24-'Fig. 5S2_Raw'!E$23)</f>
        <v>89.975518774466877</v>
      </c>
      <c r="F25" s="59"/>
      <c r="G25" s="59"/>
      <c r="H25" s="59">
        <f>100*('Fig. 5S2_Raw'!H25-'Fig. 5S2_Raw'!H$23)/('Fig. 5S2_Raw'!H$24-'Fig. 5S2_Raw'!H$23)</f>
        <v>97.806224116380363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T25" s="60">
        <f t="shared" si="3"/>
        <v>95.665383049877235</v>
      </c>
      <c r="U25" s="60">
        <f t="shared" si="4"/>
        <v>2.8738279257806294</v>
      </c>
      <c r="V25" s="60">
        <f t="shared" si="5"/>
        <v>3</v>
      </c>
      <c r="X25" s="56">
        <v>99.214406258784479</v>
      </c>
      <c r="Y25" s="56">
        <v>89.975518774466877</v>
      </c>
      <c r="Z25" s="56">
        <v>97.806224116380363</v>
      </c>
    </row>
    <row r="26" spans="2:35" s="56" customFormat="1" ht="14.25" thickTop="1" thickBot="1" x14ac:dyDescent="0.25">
      <c r="B26" s="54" t="str">
        <f>'Fig. 5S2_Raw'!B26</f>
        <v>M2</v>
      </c>
      <c r="C26" s="59">
        <f>100*('Fig. 5S2_Raw'!C26-'Fig. 5S2_Raw'!C$23)/('Fig. 5S2_Raw'!C$24-'Fig. 5S2_Raw'!C$23)</f>
        <v>63.198311931219123</v>
      </c>
      <c r="D26" s="59"/>
      <c r="E26" s="59">
        <f>100*('Fig. 5S2_Raw'!E26-'Fig. 5S2_Raw'!E$23)/('Fig. 5S2_Raw'!E$24-'Fig. 5S2_Raw'!E$23)</f>
        <v>112.17263411800231</v>
      </c>
      <c r="F26" s="59"/>
      <c r="G26" s="59"/>
      <c r="H26" s="59">
        <f>100*('Fig. 5S2_Raw'!H26-'Fig. 5S2_Raw'!H$23)/('Fig. 5S2_Raw'!H$24-'Fig. 5S2_Raw'!H$23)</f>
        <v>86.151614531049347</v>
      </c>
      <c r="I26" s="59"/>
      <c r="J26" s="59"/>
      <c r="K26" s="59"/>
      <c r="L26" s="59"/>
      <c r="M26" s="59"/>
      <c r="N26" s="59"/>
      <c r="O26" s="59"/>
      <c r="P26" s="59"/>
      <c r="Q26" s="59"/>
      <c r="R26" s="59"/>
      <c r="T26" s="60">
        <f t="shared" si="3"/>
        <v>87.174186860090273</v>
      </c>
      <c r="U26" s="62">
        <f t="shared" si="4"/>
        <v>14.146911312365416</v>
      </c>
      <c r="V26" s="60">
        <f t="shared" si="5"/>
        <v>3</v>
      </c>
      <c r="X26" s="56">
        <v>63.198311931219123</v>
      </c>
      <c r="Y26" s="56">
        <v>112.17263411800231</v>
      </c>
      <c r="Z26" s="56">
        <v>86.151614531049347</v>
      </c>
    </row>
    <row r="27" spans="2:35" s="56" customFormat="1" ht="14.25" thickTop="1" thickBot="1" x14ac:dyDescent="0.25">
      <c r="B27" s="54" t="str">
        <f>'Fig. 5S2_Raw'!B27</f>
        <v>M3</v>
      </c>
      <c r="C27" s="59">
        <f>100*('Fig. 5S2_Raw'!C27-'Fig. 5S2_Raw'!C$23)/('Fig. 5S2_Raw'!C$24-'Fig. 5S2_Raw'!C$23)</f>
        <v>68.108629083250193</v>
      </c>
      <c r="D27" s="59"/>
      <c r="E27" s="59">
        <f>100*('Fig. 5S2_Raw'!E27-'Fig. 5S2_Raw'!E$23)/('Fig. 5S2_Raw'!E$24-'Fig. 5S2_Raw'!E$23)</f>
        <v>97.036068979206036</v>
      </c>
      <c r="F27" s="59"/>
      <c r="G27" s="59"/>
      <c r="H27" s="59">
        <f>100*('Fig. 5S2_Raw'!H27-'Fig. 5S2_Raw'!H$23)/('Fig. 5S2_Raw'!H$24-'Fig. 5S2_Raw'!H$23)</f>
        <v>73.011540839913565</v>
      </c>
      <c r="I27" s="59"/>
      <c r="J27" s="59"/>
      <c r="K27" s="59"/>
      <c r="L27" s="59"/>
      <c r="M27" s="59"/>
      <c r="N27" s="59"/>
      <c r="O27" s="59"/>
      <c r="P27" s="59"/>
      <c r="Q27" s="59"/>
      <c r="R27" s="59"/>
      <c r="T27" s="60">
        <f t="shared" si="3"/>
        <v>79.385412967456602</v>
      </c>
      <c r="U27" s="60">
        <f t="shared" si="4"/>
        <v>8.9380997077536186</v>
      </c>
      <c r="V27" s="60">
        <f t="shared" si="5"/>
        <v>3</v>
      </c>
      <c r="X27" s="56">
        <v>68.108629083250193</v>
      </c>
      <c r="Y27" s="56">
        <v>97.036068979206036</v>
      </c>
      <c r="Z27" s="56">
        <v>73.011540839913565</v>
      </c>
    </row>
    <row r="28" spans="2:35" s="56" customFormat="1" ht="14.25" thickTop="1" thickBot="1" x14ac:dyDescent="0.25">
      <c r="B28" s="54" t="str">
        <f>'Fig. 5S2_Raw'!B28</f>
        <v>M4</v>
      </c>
      <c r="C28" s="59">
        <f>100*('Fig. 5S2_Raw'!C28-'Fig. 5S2_Raw'!C$23)/('Fig. 5S2_Raw'!C$24-'Fig. 5S2_Raw'!C$23)</f>
        <v>99.133882084478799</v>
      </c>
      <c r="D28" s="59"/>
      <c r="E28" s="59">
        <f>100*('Fig. 5S2_Raw'!E28-'Fig. 5S2_Raw'!E$23)/('Fig. 5S2_Raw'!E$24-'Fig. 5S2_Raw'!E$23)</f>
        <v>105.69754716499315</v>
      </c>
      <c r="F28" s="59"/>
      <c r="G28" s="59"/>
      <c r="H28" s="59">
        <f>100*('Fig. 5S2_Raw'!H28-'Fig. 5S2_Raw'!H$23)/('Fig. 5S2_Raw'!H$24-'Fig. 5S2_Raw'!H$23)</f>
        <v>101.07915095638602</v>
      </c>
      <c r="I28" s="59"/>
      <c r="J28" s="59"/>
      <c r="K28" s="59"/>
      <c r="L28" s="59"/>
      <c r="M28" s="59"/>
      <c r="N28" s="59"/>
      <c r="O28" s="59"/>
      <c r="P28" s="59"/>
      <c r="Q28" s="59"/>
      <c r="R28" s="59"/>
      <c r="T28" s="60">
        <f t="shared" si="3"/>
        <v>101.97019340195266</v>
      </c>
      <c r="U28" s="60">
        <f t="shared" si="4"/>
        <v>1.9464405378486747</v>
      </c>
      <c r="V28" s="60">
        <f t="shared" si="5"/>
        <v>3</v>
      </c>
      <c r="X28" s="56">
        <v>99.133882084478799</v>
      </c>
      <c r="Y28" s="56">
        <v>105.69754716499315</v>
      </c>
      <c r="Z28" s="56">
        <v>101.07915095638602</v>
      </c>
    </row>
    <row r="29" spans="2:35" s="56" customFormat="1" ht="14.25" thickTop="1" thickBot="1" x14ac:dyDescent="0.25">
      <c r="B29" s="54" t="str">
        <f>'Fig. 5S2_Raw'!B29</f>
        <v>M5</v>
      </c>
      <c r="C29" s="59">
        <f>100*('Fig. 5S2_Raw'!C29-'Fig. 5S2_Raw'!C$23)/('Fig. 5S2_Raw'!C$24-'Fig. 5S2_Raw'!C$23)</f>
        <v>82.95873822550314</v>
      </c>
      <c r="D29" s="59"/>
      <c r="E29" s="59">
        <f>100*('Fig. 5S2_Raw'!E29-'Fig. 5S2_Raw'!E$23)/('Fig. 5S2_Raw'!E$24-'Fig. 5S2_Raw'!E$23)</f>
        <v>97.305179756551013</v>
      </c>
      <c r="F29" s="59"/>
      <c r="G29" s="59"/>
      <c r="H29" s="59">
        <f>100*('Fig. 5S2_Raw'!H29-'Fig. 5S2_Raw'!H$23)/('Fig. 5S2_Raw'!H$24-'Fig. 5S2_Raw'!H$23)</f>
        <v>82.738669319094313</v>
      </c>
      <c r="I29" s="59"/>
      <c r="J29" s="59"/>
      <c r="K29" s="59"/>
      <c r="L29" s="59"/>
      <c r="M29" s="59"/>
      <c r="N29" s="59"/>
      <c r="O29" s="59"/>
      <c r="P29" s="59"/>
      <c r="Q29" s="59"/>
      <c r="R29" s="59"/>
      <c r="T29" s="60">
        <f t="shared" si="3"/>
        <v>87.667529100382822</v>
      </c>
      <c r="U29" s="60">
        <f t="shared" si="4"/>
        <v>4.8192440696526386</v>
      </c>
      <c r="V29" s="60">
        <f t="shared" si="5"/>
        <v>3</v>
      </c>
      <c r="X29" s="56">
        <v>82.95873822550314</v>
      </c>
      <c r="Y29" s="56">
        <v>97.305179756551013</v>
      </c>
      <c r="Z29" s="56">
        <v>82.738669319094313</v>
      </c>
    </row>
    <row r="30" spans="2:35" s="56" customFormat="1" ht="14.25" thickTop="1" thickBot="1" x14ac:dyDescent="0.25">
      <c r="B30" s="54" t="str">
        <f>'Fig. 5S2_Raw'!B30</f>
        <v>M6</v>
      </c>
      <c r="C30" s="59">
        <f>100*('Fig. 5S2_Raw'!C30-'Fig. 5S2_Raw'!C$23)/('Fig. 5S2_Raw'!C$24-'Fig. 5S2_Raw'!C$23)</f>
        <v>82.641870531065379</v>
      </c>
      <c r="D30" s="59"/>
      <c r="E30" s="59">
        <f>100*('Fig. 5S2_Raw'!E30-'Fig. 5S2_Raw'!E$23)/('Fig. 5S2_Raw'!E$24-'Fig. 5S2_Raw'!E$23)</f>
        <v>139.64373513305179</v>
      </c>
      <c r="F30" s="59"/>
      <c r="G30" s="59"/>
      <c r="H30" s="59">
        <f>100*('Fig. 5S2_Raw'!H30-'Fig. 5S2_Raw'!H$23)/('Fig. 5S2_Raw'!H$24-'Fig. 5S2_Raw'!H$23)</f>
        <v>98.169789113453845</v>
      </c>
      <c r="I30" s="59"/>
      <c r="J30" s="59"/>
      <c r="K30" s="59"/>
      <c r="L30" s="59"/>
      <c r="M30" s="59"/>
      <c r="N30" s="59"/>
      <c r="O30" s="59"/>
      <c r="P30" s="59"/>
      <c r="Q30" s="59"/>
      <c r="R30" s="59"/>
      <c r="T30" s="60">
        <f t="shared" si="3"/>
        <v>106.81846492585699</v>
      </c>
      <c r="U30" s="60">
        <f t="shared" si="4"/>
        <v>17.013747745150461</v>
      </c>
      <c r="V30" s="60">
        <f t="shared" si="5"/>
        <v>3</v>
      </c>
      <c r="X30" s="56">
        <v>82.641870531065379</v>
      </c>
      <c r="Y30" s="56">
        <v>139.64373513305179</v>
      </c>
      <c r="Z30" s="56">
        <v>98.169789113453845</v>
      </c>
    </row>
    <row r="31" spans="2:35" s="56" customFormat="1" ht="14.25" thickTop="1" thickBot="1" x14ac:dyDescent="0.25">
      <c r="B31" s="54" t="str">
        <f>'Fig. 5S2_Raw'!B31</f>
        <v>M7</v>
      </c>
      <c r="C31" s="59"/>
      <c r="D31" s="59">
        <f>100*('Fig. 5S2_Raw'!D31-'Fig. 5S2_Raw'!D$23)/('Fig. 5S2_Raw'!D$24-'Fig. 5S2_Raw'!D$23)</f>
        <v>126.2527861897708</v>
      </c>
      <c r="E31" s="59"/>
      <c r="F31" s="59">
        <f>100*('Fig. 5S2_Raw'!F31-'Fig. 5S2_Raw'!F$23)/('Fig. 5S2_Raw'!F$24-'Fig. 5S2_Raw'!F$23)</f>
        <v>98.171521707441642</v>
      </c>
      <c r="G31" s="59"/>
      <c r="H31" s="59"/>
      <c r="I31" s="59">
        <f>100*('Fig. 5S2_Raw'!I31-'Fig. 5S2_Raw'!I$23)/('Fig. 5S2_Raw'!I$24-'Fig. 5S2_Raw'!I$23)</f>
        <v>131.56279584937803</v>
      </c>
      <c r="J31" s="59"/>
      <c r="K31" s="59">
        <f>100*('Fig. 5S2_Raw'!K31-'Fig. 5S2_Raw'!K$23)/('Fig. 5S2_Raw'!K$24-'Fig. 5S2_Raw'!K$23)</f>
        <v>85.933830714016167</v>
      </c>
      <c r="L31" s="59"/>
      <c r="M31" s="59">
        <f>100*('Fig. 5S2_Raw'!M31-'Fig. 5S2_Raw'!M$23)/('Fig. 5S2_Raw'!M$24-'Fig. 5S2_Raw'!M$23)</f>
        <v>102.48091849457407</v>
      </c>
      <c r="N31" s="59"/>
      <c r="O31" s="59"/>
      <c r="P31" s="59"/>
      <c r="Q31" s="59"/>
      <c r="R31" s="59"/>
      <c r="T31" s="60">
        <f t="shared" si="3"/>
        <v>108.88037059103615</v>
      </c>
      <c r="U31" s="60">
        <f t="shared" si="4"/>
        <v>8.6558343422505128</v>
      </c>
      <c r="V31" s="60">
        <f t="shared" si="5"/>
        <v>5</v>
      </c>
      <c r="X31" s="56">
        <v>126.2527861897708</v>
      </c>
      <c r="Y31" s="56">
        <v>98.171521707441642</v>
      </c>
      <c r="Z31" s="56">
        <v>131.56279584937803</v>
      </c>
      <c r="AA31" s="56">
        <v>85.933830714016167</v>
      </c>
      <c r="AB31" s="56">
        <v>102.48091849457407</v>
      </c>
    </row>
    <row r="32" spans="2:35" s="56" customFormat="1" ht="14.25" thickTop="1" thickBot="1" x14ac:dyDescent="0.25">
      <c r="B32" s="54" t="str">
        <f>'Fig. 5S2_Raw'!B32</f>
        <v>M8</v>
      </c>
      <c r="C32" s="59"/>
      <c r="D32" s="59">
        <f>100*('Fig. 5S2_Raw'!D32-'Fig. 5S2_Raw'!D$23)/('Fig. 5S2_Raw'!D$24-'Fig. 5S2_Raw'!D$23)</f>
        <v>51.258731249183946</v>
      </c>
      <c r="E32" s="59"/>
      <c r="F32" s="59">
        <f>100*('Fig. 5S2_Raw'!F32-'Fig. 5S2_Raw'!F$23)/('Fig. 5S2_Raw'!F$24-'Fig. 5S2_Raw'!F$23)</f>
        <v>53.55320829722239</v>
      </c>
      <c r="G32" s="59"/>
      <c r="H32" s="59"/>
      <c r="I32" s="59">
        <f>100*('Fig. 5S2_Raw'!I32-'Fig. 5S2_Raw'!I$23)/('Fig. 5S2_Raw'!I$24-'Fig. 5S2_Raw'!I$23)</f>
        <v>93.519145766488833</v>
      </c>
      <c r="J32" s="59"/>
      <c r="K32" s="59">
        <f>100*('Fig. 5S2_Raw'!K32-'Fig. 5S2_Raw'!K$23)/('Fig. 5S2_Raw'!K$24-'Fig. 5S2_Raw'!K$23)</f>
        <v>62.894137322287364</v>
      </c>
      <c r="L32" s="59"/>
      <c r="M32" s="59">
        <f>100*('Fig. 5S2_Raw'!M32-'Fig. 5S2_Raw'!M$23)/('Fig. 5S2_Raw'!M$24-'Fig. 5S2_Raw'!M$23)</f>
        <v>86.280387209076125</v>
      </c>
      <c r="N32" s="59"/>
      <c r="O32" s="59"/>
      <c r="P32" s="59"/>
      <c r="Q32" s="59"/>
      <c r="R32" s="59"/>
      <c r="T32" s="60">
        <f t="shared" si="3"/>
        <v>69.501121968851734</v>
      </c>
      <c r="U32" s="60">
        <f t="shared" si="4"/>
        <v>8.6289693037823625</v>
      </c>
      <c r="V32" s="60">
        <f t="shared" si="5"/>
        <v>5</v>
      </c>
      <c r="X32" s="56">
        <v>51.258731249183946</v>
      </c>
      <c r="Y32" s="56">
        <v>53.55320829722239</v>
      </c>
      <c r="Z32" s="56">
        <v>93.519145766488833</v>
      </c>
      <c r="AA32" s="56">
        <v>62.894137322287364</v>
      </c>
      <c r="AB32" s="56">
        <v>86.280387209076125</v>
      </c>
    </row>
    <row r="33" spans="2:35" ht="14.25" thickTop="1" thickBot="1" x14ac:dyDescent="0.25">
      <c r="B33" s="54" t="str">
        <f>'Fig. 5S2_Raw'!B33</f>
        <v>M9</v>
      </c>
      <c r="C33" s="59"/>
      <c r="D33" s="59">
        <f>100*('Fig. 5S2_Raw'!D33-'Fig. 5S2_Raw'!D$23)/('Fig. 5S2_Raw'!D$24-'Fig. 5S2_Raw'!D$23)</f>
        <v>43.545364214048114</v>
      </c>
      <c r="E33" s="59"/>
      <c r="F33" s="59">
        <f>100*('Fig. 5S2_Raw'!F33-'Fig. 5S2_Raw'!F$23)/('Fig. 5S2_Raw'!F$24-'Fig. 5S2_Raw'!F$23)</f>
        <v>32.91737884112321</v>
      </c>
      <c r="G33" s="59"/>
      <c r="H33" s="59"/>
      <c r="I33" s="59">
        <f>100*('Fig. 5S2_Raw'!I33-'Fig. 5S2_Raw'!I$23)/('Fig. 5S2_Raw'!I$24-'Fig. 5S2_Raw'!I$23)</f>
        <v>62.693880225543865</v>
      </c>
      <c r="J33" s="59"/>
      <c r="K33" s="59">
        <f>100*('Fig. 5S2_Raw'!K33-'Fig. 5S2_Raw'!K$23)/('Fig. 5S2_Raw'!K$24-'Fig. 5S2_Raw'!K$23)</f>
        <v>45.479913059083451</v>
      </c>
      <c r="L33" s="59"/>
      <c r="M33" s="59">
        <f>100*('Fig. 5S2_Raw'!M33-'Fig. 5S2_Raw'!M$23)/('Fig. 5S2_Raw'!M$24-'Fig. 5S2_Raw'!M$23)</f>
        <v>62.650230806807244</v>
      </c>
      <c r="N33" s="59"/>
      <c r="O33" s="59"/>
      <c r="P33" s="59"/>
      <c r="Q33" s="59"/>
      <c r="R33" s="59"/>
      <c r="S33" s="56"/>
      <c r="T33" s="60">
        <f t="shared" si="3"/>
        <v>49.457353429321174</v>
      </c>
      <c r="U33" s="60">
        <f t="shared" si="4"/>
        <v>5.8034475223053441</v>
      </c>
      <c r="V33" s="60">
        <f t="shared" si="5"/>
        <v>5</v>
      </c>
      <c r="X33" s="51">
        <v>43.545364214048114</v>
      </c>
      <c r="Y33" s="51">
        <v>32.91737884112321</v>
      </c>
      <c r="Z33" s="51">
        <v>62.693880225543865</v>
      </c>
      <c r="AA33" s="51">
        <v>45.479913059083451</v>
      </c>
      <c r="AB33" s="51">
        <v>62.650230806807244</v>
      </c>
    </row>
    <row r="34" spans="2:35" ht="14.25" thickTop="1" thickBot="1" x14ac:dyDescent="0.25">
      <c r="B34" s="54" t="str">
        <f>'Fig. 5S2_Raw'!B34</f>
        <v>M10</v>
      </c>
      <c r="C34" s="59"/>
      <c r="D34" s="59">
        <f>100*('Fig. 5S2_Raw'!D34-'Fig. 5S2_Raw'!D$23)/('Fig. 5S2_Raw'!D$24-'Fig. 5S2_Raw'!D$23)</f>
        <v>47.43881346230868</v>
      </c>
      <c r="E34" s="59"/>
      <c r="F34" s="59">
        <f>100*('Fig. 5S2_Raw'!F34-'Fig. 5S2_Raw'!F$23)/('Fig. 5S2_Raw'!F$24-'Fig. 5S2_Raw'!F$23)</f>
        <v>39.277440149050086</v>
      </c>
      <c r="G34" s="59"/>
      <c r="H34" s="59"/>
      <c r="I34" s="59">
        <f>100*('Fig. 5S2_Raw'!I34-'Fig. 5S2_Raw'!I$23)/('Fig. 5S2_Raw'!I$24-'Fig. 5S2_Raw'!I$23)</f>
        <v>65.5302853854825</v>
      </c>
      <c r="J34" s="59"/>
      <c r="K34" s="59">
        <f>100*('Fig. 5S2_Raw'!K34-'Fig. 5S2_Raw'!K$23)/('Fig. 5S2_Raw'!K$24-'Fig. 5S2_Raw'!K$23)</f>
        <v>55.593982599183668</v>
      </c>
      <c r="L34" s="59"/>
      <c r="M34" s="59">
        <f>100*('Fig. 5S2_Raw'!M34-'Fig. 5S2_Raw'!M$23)/('Fig. 5S2_Raw'!M$24-'Fig. 5S2_Raw'!M$23)</f>
        <v>65.639890168236249</v>
      </c>
      <c r="N34" s="59"/>
      <c r="O34" s="59"/>
      <c r="P34" s="59"/>
      <c r="Q34" s="59"/>
      <c r="R34" s="59"/>
      <c r="S34" s="56"/>
      <c r="T34" s="60">
        <f t="shared" si="3"/>
        <v>54.696082352852237</v>
      </c>
      <c r="U34" s="60">
        <f t="shared" si="4"/>
        <v>5.1398228999800972</v>
      </c>
      <c r="V34" s="60">
        <f t="shared" si="5"/>
        <v>5</v>
      </c>
      <c r="X34" s="51">
        <v>47.43881346230868</v>
      </c>
      <c r="Y34" s="51">
        <v>39.277440149050086</v>
      </c>
      <c r="Z34" s="51">
        <v>65.5302853854825</v>
      </c>
      <c r="AA34" s="51">
        <v>55.593982599183668</v>
      </c>
      <c r="AB34" s="51">
        <v>65.639890168236249</v>
      </c>
    </row>
    <row r="35" spans="2:35" ht="14.25" thickTop="1" thickBot="1" x14ac:dyDescent="0.25">
      <c r="B35" s="54" t="str">
        <f>'Fig. 5S2_Raw'!B35</f>
        <v>M11</v>
      </c>
      <c r="C35" s="59"/>
      <c r="D35" s="59"/>
      <c r="E35" s="59"/>
      <c r="F35" s="59"/>
      <c r="G35" s="59">
        <f>100*('Fig. 5S2_Raw'!G35-'Fig. 5S2_Raw'!G$23)/('Fig. 5S2_Raw'!G$24-'Fig. 5S2_Raw'!G$23)</f>
        <v>-1.9611664471561983</v>
      </c>
      <c r="H35" s="59"/>
      <c r="I35" s="59"/>
      <c r="J35" s="59">
        <f>100*('Fig. 5S2_Raw'!J35-'Fig. 5S2_Raw'!J$23)/('Fig. 5S2_Raw'!J$24-'Fig. 5S2_Raw'!J$23)</f>
        <v>4.7270704276883464</v>
      </c>
      <c r="K35" s="59"/>
      <c r="L35" s="59">
        <f>100*('Fig. 5S2_Raw'!L35-'Fig. 5S2_Raw'!L$23)/('Fig. 5S2_Raw'!L$24-'Fig. 5S2_Raw'!L$23)</f>
        <v>7.1751381948151494</v>
      </c>
      <c r="M35" s="59"/>
      <c r="N35" s="59">
        <f>100*('Fig. 5S2_Raw'!N35-'Fig. 5S2_Raw'!N$23)/('Fig. 5S2_Raw'!N$24-'Fig. 5S2_Raw'!N$23)</f>
        <v>12.542187846249719</v>
      </c>
      <c r="O35" s="59"/>
      <c r="P35" s="59"/>
      <c r="Q35" s="59"/>
      <c r="R35" s="59"/>
      <c r="S35" s="56"/>
      <c r="T35" s="60">
        <f t="shared" si="3"/>
        <v>5.6208075053992541</v>
      </c>
      <c r="U35" s="60">
        <f t="shared" si="4"/>
        <v>3.0084124370404512</v>
      </c>
      <c r="V35" s="60">
        <f t="shared" si="5"/>
        <v>4</v>
      </c>
      <c r="Y35" s="51">
        <v>-1.9611664471561983</v>
      </c>
      <c r="Z35" s="51">
        <v>4.7270704276883464</v>
      </c>
      <c r="AA35" s="51">
        <v>7.1751381948151494</v>
      </c>
      <c r="AB35" s="51">
        <v>12.542187846249719</v>
      </c>
    </row>
    <row r="36" spans="2:35" ht="14.25" thickTop="1" thickBot="1" x14ac:dyDescent="0.25">
      <c r="B36" s="54" t="str">
        <f>'Fig. 5S2_Raw'!B36</f>
        <v>M12</v>
      </c>
      <c r="C36" s="59"/>
      <c r="D36" s="59"/>
      <c r="E36" s="59"/>
      <c r="F36" s="59"/>
      <c r="G36" s="59">
        <f>100*('Fig. 5S2_Raw'!G36-'Fig. 5S2_Raw'!G$23)/('Fig. 5S2_Raw'!G$24-'Fig. 5S2_Raw'!G$23)</f>
        <v>25.901311642764995</v>
      </c>
      <c r="H36" s="59"/>
      <c r="I36" s="59"/>
      <c r="J36" s="59">
        <f>100*('Fig. 5S2_Raw'!J36-'Fig. 5S2_Raw'!J$23)/('Fig. 5S2_Raw'!J$24-'Fig. 5S2_Raw'!J$23)</f>
        <v>37.4918317575777</v>
      </c>
      <c r="K36" s="59"/>
      <c r="L36" s="59">
        <f>100*('Fig. 5S2_Raw'!L36-'Fig. 5S2_Raw'!L$23)/('Fig. 5S2_Raw'!L$24-'Fig. 5S2_Raw'!L$23)</f>
        <v>55.250045624035394</v>
      </c>
      <c r="M36" s="59"/>
      <c r="N36" s="59">
        <f>100*('Fig. 5S2_Raw'!N36-'Fig. 5S2_Raw'!N$23)/('Fig. 5S2_Raw'!N$24-'Fig. 5S2_Raw'!N$23)</f>
        <v>57.396211132955081</v>
      </c>
      <c r="O36" s="59"/>
      <c r="P36" s="59"/>
      <c r="Q36" s="59"/>
      <c r="R36" s="59"/>
      <c r="S36" s="56"/>
      <c r="T36" s="60">
        <f t="shared" si="3"/>
        <v>44.009850039333294</v>
      </c>
      <c r="U36" s="60">
        <f t="shared" si="4"/>
        <v>7.5052225444046359</v>
      </c>
      <c r="V36" s="60">
        <f t="shared" si="5"/>
        <v>4</v>
      </c>
      <c r="Y36" s="51">
        <v>25.901311642764995</v>
      </c>
      <c r="Z36" s="51">
        <v>37.4918317575777</v>
      </c>
      <c r="AA36" s="51">
        <v>55.250045624035394</v>
      </c>
      <c r="AB36" s="51">
        <v>57.396211132955081</v>
      </c>
    </row>
    <row r="37" spans="2:35" ht="14.25" thickTop="1" thickBot="1" x14ac:dyDescent="0.25">
      <c r="B37" s="54" t="str">
        <f>'Fig. 5S2_Raw'!B37</f>
        <v>M13</v>
      </c>
      <c r="C37" s="59"/>
      <c r="D37" s="59"/>
      <c r="E37" s="59"/>
      <c r="F37" s="59"/>
      <c r="G37" s="59">
        <f>100*('Fig. 5S2_Raw'!G37-'Fig. 5S2_Raw'!G$23)/('Fig. 5S2_Raw'!G$24-'Fig. 5S2_Raw'!G$23)</f>
        <v>7.1794714085258668</v>
      </c>
      <c r="H37" s="59"/>
      <c r="I37" s="59"/>
      <c r="J37" s="59">
        <f>100*('Fig. 5S2_Raw'!J37-'Fig. 5S2_Raw'!J$23)/('Fig. 5S2_Raw'!J$24-'Fig. 5S2_Raw'!J$23)</f>
        <v>20.47637661649464</v>
      </c>
      <c r="K37" s="59"/>
      <c r="L37" s="59">
        <f>100*('Fig. 5S2_Raw'!L37-'Fig. 5S2_Raw'!L$23)/('Fig. 5S2_Raw'!L$24-'Fig. 5S2_Raw'!L$23)</f>
        <v>27.179535755953985</v>
      </c>
      <c r="M37" s="59"/>
      <c r="N37" s="59">
        <f>100*('Fig. 5S2_Raw'!N37-'Fig. 5S2_Raw'!N$23)/('Fig. 5S2_Raw'!N$24-'Fig. 5S2_Raw'!N$23)</f>
        <v>39.163886060368441</v>
      </c>
      <c r="O37" s="59"/>
      <c r="P37" s="59"/>
      <c r="Q37" s="59"/>
      <c r="R37" s="59"/>
      <c r="S37" s="56"/>
      <c r="T37" s="60">
        <f t="shared" si="3"/>
        <v>23.499817460335734</v>
      </c>
      <c r="U37" s="60">
        <f t="shared" si="4"/>
        <v>6.6733191493480888</v>
      </c>
      <c r="V37" s="60">
        <f t="shared" si="5"/>
        <v>4</v>
      </c>
      <c r="Y37" s="51">
        <v>7.1794714085258668</v>
      </c>
      <c r="Z37" s="51">
        <v>20.47637661649464</v>
      </c>
      <c r="AA37" s="51">
        <v>27.179535755953985</v>
      </c>
      <c r="AB37" s="51">
        <v>39.163886060368441</v>
      </c>
    </row>
    <row r="38" spans="2:35" ht="14.25" thickTop="1" thickBot="1" x14ac:dyDescent="0.25">
      <c r="B38" s="54" t="str">
        <f>'Fig. 5S2_Raw'!B38</f>
        <v>M14</v>
      </c>
      <c r="C38" s="59"/>
      <c r="D38" s="59"/>
      <c r="E38" s="59"/>
      <c r="F38" s="59"/>
      <c r="G38" s="59">
        <f>100*('Fig. 5S2_Raw'!G38-'Fig. 5S2_Raw'!G$23)/('Fig. 5S2_Raw'!G$24-'Fig. 5S2_Raw'!G$23)</f>
        <v>-2.7235532753658536</v>
      </c>
      <c r="H38" s="59"/>
      <c r="I38" s="59"/>
      <c r="J38" s="59">
        <f>100*('Fig. 5S2_Raw'!J38-'Fig. 5S2_Raw'!J$23)/('Fig. 5S2_Raw'!J$24-'Fig. 5S2_Raw'!J$23)</f>
        <v>2.1469265722785451</v>
      </c>
      <c r="K38" s="59"/>
      <c r="L38" s="59">
        <f>100*('Fig. 5S2_Raw'!L38-'Fig. 5S2_Raw'!L$23)/('Fig. 5S2_Raw'!L$24-'Fig. 5S2_Raw'!L$23)</f>
        <v>4.9825700000800106</v>
      </c>
      <c r="M38" s="59"/>
      <c r="N38" s="59">
        <f>100*('Fig. 5S2_Raw'!N38-'Fig. 5S2_Raw'!N$23)/('Fig. 5S2_Raw'!N$24-'Fig. 5S2_Raw'!N$23)</f>
        <v>9.3162846610619567</v>
      </c>
      <c r="O38" s="59"/>
      <c r="P38" s="59"/>
      <c r="Q38" s="59"/>
      <c r="R38" s="59"/>
      <c r="S38" s="56"/>
      <c r="T38" s="60">
        <f t="shared" si="3"/>
        <v>3.4305569895136649</v>
      </c>
      <c r="U38" s="60">
        <f t="shared" si="4"/>
        <v>2.5260528301572123</v>
      </c>
      <c r="V38" s="60">
        <f t="shared" si="5"/>
        <v>4</v>
      </c>
      <c r="Y38" s="51">
        <v>-2.7235532753658536</v>
      </c>
      <c r="Z38" s="51">
        <v>2.1469265722785451</v>
      </c>
      <c r="AA38" s="51">
        <v>4.9825700000800106</v>
      </c>
      <c r="AB38" s="51">
        <v>9.3162846610619567</v>
      </c>
    </row>
    <row r="39" spans="2:35" ht="14.25" thickTop="1" thickBot="1" x14ac:dyDescent="0.25">
      <c r="B39" s="54" t="str">
        <f>'Fig. 5S2_Raw'!B39</f>
        <v>M15</v>
      </c>
      <c r="C39" s="59"/>
      <c r="D39" s="59"/>
      <c r="E39" s="59"/>
      <c r="F39" s="59"/>
      <c r="G39" s="59">
        <f>100*('Fig. 5S2_Raw'!G39-'Fig. 5S2_Raw'!G$23)/('Fig. 5S2_Raw'!G$24-'Fig. 5S2_Raw'!G$23)</f>
        <v>-2.4072053443532151</v>
      </c>
      <c r="H39" s="59"/>
      <c r="I39" s="59"/>
      <c r="J39" s="59">
        <f>100*('Fig. 5S2_Raw'!J39-'Fig. 5S2_Raw'!J$23)/('Fig. 5S2_Raw'!J$24-'Fig. 5S2_Raw'!J$23)</f>
        <v>3.2358890715198569</v>
      </c>
      <c r="K39" s="59"/>
      <c r="L39" s="59">
        <f>100*('Fig. 5S2_Raw'!L39-'Fig. 5S2_Raw'!L$23)/('Fig. 5S2_Raw'!L$24-'Fig. 5S2_Raw'!L$23)</f>
        <v>4.7553922894536313</v>
      </c>
      <c r="M39" s="59"/>
      <c r="N39" s="59">
        <f>100*('Fig. 5S2_Raw'!N39-'Fig. 5S2_Raw'!N$23)/('Fig. 5S2_Raw'!N$24-'Fig. 5S2_Raw'!N$23)</f>
        <v>9.4242875967600437</v>
      </c>
      <c r="O39" s="59"/>
      <c r="P39" s="59"/>
      <c r="Q39" s="59"/>
      <c r="R39" s="59"/>
      <c r="S39" s="56"/>
      <c r="T39" s="60">
        <f t="shared" si="3"/>
        <v>3.7520909033450791</v>
      </c>
      <c r="U39" s="60">
        <f t="shared" si="4"/>
        <v>2.4389858479541076</v>
      </c>
      <c r="V39" s="60">
        <f t="shared" si="5"/>
        <v>4</v>
      </c>
      <c r="Y39" s="51">
        <v>-2.4072053443532151</v>
      </c>
      <c r="Z39" s="51">
        <v>3.2358890715198569</v>
      </c>
      <c r="AA39" s="51">
        <v>4.7553922894536313</v>
      </c>
      <c r="AB39" s="51">
        <v>9.4242875967600437</v>
      </c>
    </row>
    <row r="40" spans="2:35" ht="14.25" thickTop="1" thickBot="1" x14ac:dyDescent="0.25">
      <c r="B40" s="54" t="str">
        <f>'Fig. 5S2_Raw'!B40</f>
        <v>M16</v>
      </c>
      <c r="C40" s="59"/>
      <c r="D40" s="59"/>
      <c r="E40" s="59"/>
      <c r="F40" s="59"/>
      <c r="G40" s="59">
        <f>100*('Fig. 5S2_Raw'!G40-'Fig. 5S2_Raw'!G$23)/('Fig. 5S2_Raw'!G$24-'Fig. 5S2_Raw'!G$23)</f>
        <v>45.854168090486795</v>
      </c>
      <c r="H40" s="59"/>
      <c r="I40" s="59"/>
      <c r="J40" s="59">
        <f>100*('Fig. 5S2_Raw'!J40-'Fig. 5S2_Raw'!J$23)/('Fig. 5S2_Raw'!J$24-'Fig. 5S2_Raw'!J$23)</f>
        <v>44.186427664258886</v>
      </c>
      <c r="K40" s="59"/>
      <c r="L40" s="59">
        <f>100*('Fig. 5S2_Raw'!L40-'Fig. 5S2_Raw'!L$23)/('Fig. 5S2_Raw'!L$24-'Fig. 5S2_Raw'!L$23)</f>
        <v>55.290107473258118</v>
      </c>
      <c r="M40" s="59"/>
      <c r="N40" s="59">
        <f>100*('Fig. 5S2_Raw'!N40-'Fig. 5S2_Raw'!N$23)/('Fig. 5S2_Raw'!N$24-'Fig. 5S2_Raw'!N$23)</f>
        <v>54.543606126036231</v>
      </c>
      <c r="O40" s="59"/>
      <c r="P40" s="59"/>
      <c r="Q40" s="59"/>
      <c r="R40" s="59"/>
      <c r="S40" s="56"/>
      <c r="T40" s="60">
        <f t="shared" si="3"/>
        <v>49.968577338510009</v>
      </c>
      <c r="U40" s="60">
        <f t="shared" si="4"/>
        <v>2.8811338869934988</v>
      </c>
      <c r="V40" s="60">
        <f t="shared" si="5"/>
        <v>4</v>
      </c>
      <c r="Y40" s="51">
        <v>45.854168090486795</v>
      </c>
      <c r="Z40" s="51">
        <v>44.186427664258886</v>
      </c>
      <c r="AA40" s="51">
        <v>55.290107473258118</v>
      </c>
      <c r="AB40" s="51">
        <v>54.543606126036231</v>
      </c>
    </row>
    <row r="41" spans="2:35" ht="14.25" thickTop="1" thickBot="1" x14ac:dyDescent="0.25"/>
    <row r="42" spans="2:35" s="56" customFormat="1" ht="14.25" thickTop="1" thickBot="1" x14ac:dyDescent="0.25">
      <c r="B42" s="52" t="str">
        <f>'Fig. 5S2_Raw'!B42</f>
        <v>CGP7930 30 μM</v>
      </c>
      <c r="C42" s="53">
        <f>'Fig. 5S2_Raw'!C42</f>
        <v>20210827</v>
      </c>
      <c r="D42" s="53">
        <f>'Fig. 5S2_Raw'!D42</f>
        <v>20210827</v>
      </c>
      <c r="E42" s="53">
        <f>'Fig. 5S2_Raw'!E42</f>
        <v>20210903</v>
      </c>
      <c r="F42" s="53">
        <f>'Fig. 5S2_Raw'!F42</f>
        <v>20210903</v>
      </c>
      <c r="G42" s="53">
        <f>'Fig. 5S2_Raw'!G42</f>
        <v>20210903</v>
      </c>
      <c r="H42" s="53">
        <f>'Fig. 5S2_Raw'!H42</f>
        <v>20210904</v>
      </c>
      <c r="I42" s="53">
        <f>'Fig. 5S2_Raw'!I42</f>
        <v>20210904</v>
      </c>
      <c r="J42" s="53">
        <f>'Fig. 5S2_Raw'!J42</f>
        <v>20210904</v>
      </c>
      <c r="K42" s="53">
        <f>'Fig. 5S2_Raw'!K42</f>
        <v>20210905</v>
      </c>
      <c r="L42" s="53">
        <f>'Fig. 5S2_Raw'!L42</f>
        <v>20210905</v>
      </c>
      <c r="M42" s="53">
        <f>'Fig. 5S2_Raw'!M42</f>
        <v>20210906</v>
      </c>
      <c r="N42" s="53">
        <f>'Fig. 5S2_Raw'!N42</f>
        <v>20210906</v>
      </c>
      <c r="O42" s="53"/>
      <c r="P42" s="53"/>
      <c r="Q42" s="53"/>
      <c r="R42" s="53"/>
      <c r="T42" s="58" t="s">
        <v>143</v>
      </c>
      <c r="U42" s="58" t="s">
        <v>145</v>
      </c>
      <c r="V42" s="58" t="s">
        <v>146</v>
      </c>
      <c r="X42" s="56">
        <v>20210827</v>
      </c>
      <c r="Y42" s="56">
        <v>20210827</v>
      </c>
      <c r="Z42" s="56">
        <v>20210903</v>
      </c>
      <c r="AA42" s="56">
        <v>20210903</v>
      </c>
      <c r="AB42" s="56">
        <v>20210903</v>
      </c>
      <c r="AC42" s="56">
        <v>20210904</v>
      </c>
      <c r="AD42" s="56">
        <v>20210904</v>
      </c>
      <c r="AE42" s="56">
        <v>20210904</v>
      </c>
      <c r="AF42" s="56">
        <v>20210905</v>
      </c>
      <c r="AG42" s="56">
        <v>20210905</v>
      </c>
      <c r="AH42" s="56">
        <v>20210906</v>
      </c>
      <c r="AI42" s="56">
        <v>20210906</v>
      </c>
    </row>
    <row r="43" spans="2:35" s="56" customFormat="1" ht="14.25" thickTop="1" thickBot="1" x14ac:dyDescent="0.25">
      <c r="B43" s="54" t="str">
        <f>'Fig. 5S2_Raw'!B43</f>
        <v>Mock</v>
      </c>
      <c r="C43" s="59">
        <f>100*('Fig. 5S2_Raw'!C43-'Fig. 5S2_Raw'!C$43)/('Fig. 5S2_Raw'!C$44-'Fig. 5S2_Raw'!C$43)</f>
        <v>0</v>
      </c>
      <c r="D43" s="59">
        <f>100*('Fig. 5S2_Raw'!D43-'Fig. 5S2_Raw'!D$43)/('Fig. 5S2_Raw'!D$44-'Fig. 5S2_Raw'!D$43)</f>
        <v>0</v>
      </c>
      <c r="E43" s="59">
        <f>100*('Fig. 5S2_Raw'!E43-'Fig. 5S2_Raw'!E$43)/('Fig. 5S2_Raw'!E$44-'Fig. 5S2_Raw'!E$43)</f>
        <v>0</v>
      </c>
      <c r="F43" s="59">
        <f>100*('Fig. 5S2_Raw'!F43-'Fig. 5S2_Raw'!F$43)/('Fig. 5S2_Raw'!F$44-'Fig. 5S2_Raw'!F$43)</f>
        <v>0</v>
      </c>
      <c r="G43" s="59">
        <f>100*('Fig. 5S2_Raw'!G43-'Fig. 5S2_Raw'!G$43)/('Fig. 5S2_Raw'!G$44-'Fig. 5S2_Raw'!G$43)</f>
        <v>0</v>
      </c>
      <c r="H43" s="59">
        <f>100*('Fig. 5S2_Raw'!H43-'Fig. 5S2_Raw'!H$43)/('Fig. 5S2_Raw'!H$44-'Fig. 5S2_Raw'!H$43)</f>
        <v>0</v>
      </c>
      <c r="I43" s="59">
        <f>100*('Fig. 5S2_Raw'!I43-'Fig. 5S2_Raw'!I$43)/('Fig. 5S2_Raw'!I$44-'Fig. 5S2_Raw'!I$43)</f>
        <v>0</v>
      </c>
      <c r="J43" s="59">
        <f>100*('Fig. 5S2_Raw'!J43-'Fig. 5S2_Raw'!J$43)/('Fig. 5S2_Raw'!J$44-'Fig. 5S2_Raw'!J$43)</f>
        <v>0</v>
      </c>
      <c r="K43" s="59">
        <f>100*('Fig. 5S2_Raw'!K43-'Fig. 5S2_Raw'!K$43)/('Fig. 5S2_Raw'!K$44-'Fig. 5S2_Raw'!K$43)</f>
        <v>0</v>
      </c>
      <c r="L43" s="59">
        <f>100*('Fig. 5S2_Raw'!L43-'Fig. 5S2_Raw'!L$43)/('Fig. 5S2_Raw'!L$44-'Fig. 5S2_Raw'!L$43)</f>
        <v>0</v>
      </c>
      <c r="M43" s="59">
        <f>100*('Fig. 5S2_Raw'!M43-'Fig. 5S2_Raw'!M$43)/('Fig. 5S2_Raw'!M$44-'Fig. 5S2_Raw'!M$43)</f>
        <v>0</v>
      </c>
      <c r="N43" s="59">
        <f>100*('Fig. 5S2_Raw'!N43-'Fig. 5S2_Raw'!N$43)/('Fig. 5S2_Raw'!N$44-'Fig. 5S2_Raw'!N$43)</f>
        <v>0</v>
      </c>
      <c r="O43" s="59"/>
      <c r="P43" s="59"/>
      <c r="Q43" s="59"/>
      <c r="R43" s="59"/>
      <c r="T43" s="60">
        <f t="shared" ref="T43:T60" si="6">AVERAGE(C43:R43)</f>
        <v>0</v>
      </c>
      <c r="U43" s="60">
        <f t="shared" ref="U43:U60" si="7">STDEVA(C43:R43)/SQRT(COUNT(C43:R43))</f>
        <v>0</v>
      </c>
      <c r="V43" s="60">
        <f t="shared" ref="V43:V60" si="8">COUNT(C43:R43)</f>
        <v>12</v>
      </c>
      <c r="X43" s="56">
        <v>0</v>
      </c>
      <c r="Y43" s="56">
        <v>0</v>
      </c>
      <c r="Z43" s="56">
        <v>0</v>
      </c>
      <c r="AA43" s="56">
        <v>0</v>
      </c>
      <c r="AB43" s="56">
        <v>0</v>
      </c>
      <c r="AC43" s="56">
        <v>0</v>
      </c>
      <c r="AD43" s="56">
        <v>0</v>
      </c>
      <c r="AE43" s="56">
        <v>0</v>
      </c>
      <c r="AF43" s="56">
        <v>0</v>
      </c>
      <c r="AG43" s="56">
        <v>0</v>
      </c>
      <c r="AH43" s="56">
        <v>0</v>
      </c>
      <c r="AI43" s="56">
        <v>0</v>
      </c>
    </row>
    <row r="44" spans="2:35" s="56" customFormat="1" ht="14.25" thickTop="1" thickBot="1" x14ac:dyDescent="0.25">
      <c r="B44" s="61" t="str">
        <f>'Fig. 5S2_Raw'!B44</f>
        <v>WT</v>
      </c>
      <c r="C44" s="59">
        <f>100*('Fig. 5S2_Raw'!C44-'Fig. 5S2_Raw'!C$43)/('Fig. 5S2_Raw'!C$44-'Fig. 5S2_Raw'!C$43)</f>
        <v>100</v>
      </c>
      <c r="D44" s="59">
        <f>100*('Fig. 5S2_Raw'!D44-'Fig. 5S2_Raw'!D$43)/('Fig. 5S2_Raw'!D$44-'Fig. 5S2_Raw'!D$43)</f>
        <v>100</v>
      </c>
      <c r="E44" s="59">
        <f>100*('Fig. 5S2_Raw'!E44-'Fig. 5S2_Raw'!E$43)/('Fig. 5S2_Raw'!E$44-'Fig. 5S2_Raw'!E$43)</f>
        <v>100</v>
      </c>
      <c r="F44" s="59">
        <f>100*('Fig. 5S2_Raw'!F44-'Fig. 5S2_Raw'!F$43)/('Fig. 5S2_Raw'!F$44-'Fig. 5S2_Raw'!F$43)</f>
        <v>100</v>
      </c>
      <c r="G44" s="59">
        <f>100*('Fig. 5S2_Raw'!G44-'Fig. 5S2_Raw'!G$43)/('Fig. 5S2_Raw'!G$44-'Fig. 5S2_Raw'!G$43)</f>
        <v>100</v>
      </c>
      <c r="H44" s="59">
        <f>100*('Fig. 5S2_Raw'!H44-'Fig. 5S2_Raw'!H$43)/('Fig. 5S2_Raw'!H$44-'Fig. 5S2_Raw'!H$43)</f>
        <v>100</v>
      </c>
      <c r="I44" s="59">
        <f>100*('Fig. 5S2_Raw'!I44-'Fig. 5S2_Raw'!I$43)/('Fig. 5S2_Raw'!I$44-'Fig. 5S2_Raw'!I$43)</f>
        <v>99.999999999999986</v>
      </c>
      <c r="J44" s="59">
        <f>100*('Fig. 5S2_Raw'!J44-'Fig. 5S2_Raw'!J$43)/('Fig. 5S2_Raw'!J$44-'Fig. 5S2_Raw'!J$43)</f>
        <v>100</v>
      </c>
      <c r="K44" s="59">
        <f>100*('Fig. 5S2_Raw'!K44-'Fig. 5S2_Raw'!K$43)/('Fig. 5S2_Raw'!K$44-'Fig. 5S2_Raw'!K$43)</f>
        <v>100</v>
      </c>
      <c r="L44" s="59">
        <f>100*('Fig. 5S2_Raw'!L44-'Fig. 5S2_Raw'!L$43)/('Fig. 5S2_Raw'!L$44-'Fig. 5S2_Raw'!L$43)</f>
        <v>100</v>
      </c>
      <c r="M44" s="59">
        <f>100*('Fig. 5S2_Raw'!M44-'Fig. 5S2_Raw'!M$43)/('Fig. 5S2_Raw'!M$44-'Fig. 5S2_Raw'!M$43)</f>
        <v>100</v>
      </c>
      <c r="N44" s="59">
        <f>100*('Fig. 5S2_Raw'!N44-'Fig. 5S2_Raw'!N$43)/('Fig. 5S2_Raw'!N$44-'Fig. 5S2_Raw'!N$43)</f>
        <v>99.999999999999986</v>
      </c>
      <c r="O44" s="59"/>
      <c r="P44" s="59"/>
      <c r="Q44" s="59"/>
      <c r="R44" s="59"/>
      <c r="T44" s="60">
        <f t="shared" si="6"/>
        <v>100</v>
      </c>
      <c r="U44" s="60">
        <f t="shared" si="7"/>
        <v>1.7492352949848955E-15</v>
      </c>
      <c r="V44" s="60">
        <f t="shared" si="8"/>
        <v>12</v>
      </c>
      <c r="X44" s="56">
        <v>100</v>
      </c>
      <c r="Y44" s="56">
        <v>100</v>
      </c>
      <c r="Z44" s="56">
        <v>100</v>
      </c>
      <c r="AA44" s="56">
        <v>100</v>
      </c>
      <c r="AB44" s="56">
        <v>100</v>
      </c>
      <c r="AC44" s="56">
        <v>100</v>
      </c>
      <c r="AD44" s="56">
        <v>99.999999999999986</v>
      </c>
      <c r="AE44" s="56">
        <v>100</v>
      </c>
      <c r="AF44" s="56">
        <v>100</v>
      </c>
      <c r="AG44" s="56">
        <v>100</v>
      </c>
      <c r="AH44" s="56">
        <v>100</v>
      </c>
      <c r="AI44" s="56">
        <v>99.999999999999986</v>
      </c>
    </row>
    <row r="45" spans="2:35" s="56" customFormat="1" ht="14.25" thickTop="1" thickBot="1" x14ac:dyDescent="0.25">
      <c r="B45" s="61" t="str">
        <f>'Fig. 5S2_Raw'!B45</f>
        <v>M1</v>
      </c>
      <c r="C45" s="59">
        <f>100*('Fig. 5S2_Raw'!C45-'Fig. 5S2_Raw'!C$43)/('Fig. 5S2_Raw'!C$44-'Fig. 5S2_Raw'!C$43)</f>
        <v>92.37046523299226</v>
      </c>
      <c r="D45" s="59"/>
      <c r="E45" s="59">
        <f>100*('Fig. 5S2_Raw'!E45-'Fig. 5S2_Raw'!E$43)/('Fig. 5S2_Raw'!E$44-'Fig. 5S2_Raw'!E$43)</f>
        <v>78.484648437076984</v>
      </c>
      <c r="F45" s="59"/>
      <c r="G45" s="59"/>
      <c r="H45" s="59">
        <f>100*('Fig. 5S2_Raw'!H45-'Fig. 5S2_Raw'!H$43)/('Fig. 5S2_Raw'!H$44-'Fig. 5S2_Raw'!H$43)</f>
        <v>107.57945245163629</v>
      </c>
      <c r="I45" s="59"/>
      <c r="J45" s="59"/>
      <c r="K45" s="59"/>
      <c r="L45" s="59"/>
      <c r="M45" s="59"/>
      <c r="N45" s="59"/>
      <c r="O45" s="59"/>
      <c r="P45" s="59"/>
      <c r="Q45" s="59"/>
      <c r="R45" s="59"/>
      <c r="T45" s="60">
        <f t="shared" si="6"/>
        <v>92.811522040568505</v>
      </c>
      <c r="U45" s="60">
        <f t="shared" si="7"/>
        <v>8.4018411373546869</v>
      </c>
      <c r="V45" s="60">
        <f t="shared" si="8"/>
        <v>3</v>
      </c>
      <c r="X45" s="56">
        <v>92.37046523299226</v>
      </c>
      <c r="Y45" s="56">
        <v>78.484648437076984</v>
      </c>
      <c r="Z45" s="56">
        <v>107.57945245163629</v>
      </c>
    </row>
    <row r="46" spans="2:35" s="56" customFormat="1" ht="14.25" thickTop="1" thickBot="1" x14ac:dyDescent="0.25">
      <c r="B46" s="61" t="str">
        <f>'Fig. 5S2_Raw'!B46</f>
        <v>M2</v>
      </c>
      <c r="C46" s="59">
        <f>100*('Fig. 5S2_Raw'!C46-'Fig. 5S2_Raw'!C$43)/('Fig. 5S2_Raw'!C$44-'Fig. 5S2_Raw'!C$43)</f>
        <v>73.184262154925406</v>
      </c>
      <c r="D46" s="59"/>
      <c r="E46" s="59">
        <f>100*('Fig. 5S2_Raw'!E46-'Fig. 5S2_Raw'!E$43)/('Fig. 5S2_Raw'!E$44-'Fig. 5S2_Raw'!E$43)</f>
        <v>105.33370192114182</v>
      </c>
      <c r="F46" s="59"/>
      <c r="G46" s="59"/>
      <c r="H46" s="59">
        <f>100*('Fig. 5S2_Raw'!H46-'Fig. 5S2_Raw'!H$43)/('Fig. 5S2_Raw'!H$44-'Fig. 5S2_Raw'!H$43)</f>
        <v>75.433833816208846</v>
      </c>
      <c r="I46" s="59"/>
      <c r="J46" s="59"/>
      <c r="K46" s="59"/>
      <c r="L46" s="59"/>
      <c r="M46" s="59"/>
      <c r="N46" s="59"/>
      <c r="O46" s="59"/>
      <c r="P46" s="59"/>
      <c r="Q46" s="59"/>
      <c r="R46" s="59"/>
      <c r="T46" s="60">
        <f t="shared" si="6"/>
        <v>84.650599297425359</v>
      </c>
      <c r="U46" s="62">
        <f t="shared" si="7"/>
        <v>10.361920571210099</v>
      </c>
      <c r="V46" s="60">
        <f t="shared" si="8"/>
        <v>3</v>
      </c>
      <c r="X46" s="56">
        <v>73.184262154925406</v>
      </c>
      <c r="Y46" s="56">
        <v>105.33370192114182</v>
      </c>
      <c r="Z46" s="56">
        <v>75.433833816208846</v>
      </c>
    </row>
    <row r="47" spans="2:35" s="56" customFormat="1" ht="14.25" thickTop="1" thickBot="1" x14ac:dyDescent="0.25">
      <c r="B47" s="61" t="str">
        <f>'Fig. 5S2_Raw'!B47</f>
        <v>M3</v>
      </c>
      <c r="C47" s="59">
        <f>100*('Fig. 5S2_Raw'!C47-'Fig. 5S2_Raw'!C$43)/('Fig. 5S2_Raw'!C$44-'Fig. 5S2_Raw'!C$43)</f>
        <v>63.711814875776987</v>
      </c>
      <c r="D47" s="59"/>
      <c r="E47" s="59">
        <f>100*('Fig. 5S2_Raw'!E47-'Fig. 5S2_Raw'!E$43)/('Fig. 5S2_Raw'!E$44-'Fig. 5S2_Raw'!E$43)</f>
        <v>91.469558642356674</v>
      </c>
      <c r="F47" s="59"/>
      <c r="G47" s="59"/>
      <c r="H47" s="59">
        <f>100*('Fig. 5S2_Raw'!H47-'Fig. 5S2_Raw'!H$43)/('Fig. 5S2_Raw'!H$44-'Fig. 5S2_Raw'!H$43)</f>
        <v>63.948823419381633</v>
      </c>
      <c r="I47" s="59"/>
      <c r="J47" s="59"/>
      <c r="K47" s="59"/>
      <c r="L47" s="59"/>
      <c r="M47" s="59"/>
      <c r="N47" s="59"/>
      <c r="O47" s="59"/>
      <c r="P47" s="59"/>
      <c r="Q47" s="59"/>
      <c r="R47" s="59"/>
      <c r="T47" s="60">
        <f t="shared" si="6"/>
        <v>73.043398979171755</v>
      </c>
      <c r="U47" s="60">
        <f t="shared" si="7"/>
        <v>9.2133338738360067</v>
      </c>
      <c r="V47" s="60">
        <f t="shared" si="8"/>
        <v>3</v>
      </c>
      <c r="X47" s="56">
        <v>63.711814875776987</v>
      </c>
      <c r="Y47" s="56">
        <v>91.469558642356674</v>
      </c>
      <c r="Z47" s="56">
        <v>63.948823419381633</v>
      </c>
    </row>
    <row r="48" spans="2:35" s="56" customFormat="1" ht="14.25" thickTop="1" thickBot="1" x14ac:dyDescent="0.25">
      <c r="B48" s="61" t="str">
        <f>'Fig. 5S2_Raw'!B48</f>
        <v>M4</v>
      </c>
      <c r="C48" s="59">
        <f>100*('Fig. 5S2_Raw'!C48-'Fig. 5S2_Raw'!C$43)/('Fig. 5S2_Raw'!C$44-'Fig. 5S2_Raw'!C$43)</f>
        <v>96.406393533485016</v>
      </c>
      <c r="D48" s="59"/>
      <c r="E48" s="59">
        <f>100*('Fig. 5S2_Raw'!E48-'Fig. 5S2_Raw'!E$43)/('Fig. 5S2_Raw'!E$44-'Fig. 5S2_Raw'!E$43)</f>
        <v>103.36748339901591</v>
      </c>
      <c r="F48" s="59"/>
      <c r="G48" s="59"/>
      <c r="H48" s="59">
        <f>100*('Fig. 5S2_Raw'!H48-'Fig. 5S2_Raw'!H$43)/('Fig. 5S2_Raw'!H$44-'Fig. 5S2_Raw'!H$43)</f>
        <v>97.183157370362522</v>
      </c>
      <c r="I48" s="59"/>
      <c r="J48" s="59"/>
      <c r="K48" s="59"/>
      <c r="L48" s="59"/>
      <c r="M48" s="59"/>
      <c r="N48" s="59"/>
      <c r="O48" s="59"/>
      <c r="P48" s="59"/>
      <c r="Q48" s="59"/>
      <c r="R48" s="59"/>
      <c r="T48" s="60">
        <f t="shared" si="6"/>
        <v>98.985678100954487</v>
      </c>
      <c r="U48" s="60">
        <f t="shared" si="7"/>
        <v>2.2023475177757907</v>
      </c>
      <c r="V48" s="60">
        <f t="shared" si="8"/>
        <v>3</v>
      </c>
      <c r="X48" s="56">
        <v>96.406393533485016</v>
      </c>
      <c r="Y48" s="56">
        <v>103.36748339901591</v>
      </c>
      <c r="Z48" s="56">
        <v>97.183157370362522</v>
      </c>
    </row>
    <row r="49" spans="2:35" s="56" customFormat="1" ht="14.25" thickTop="1" thickBot="1" x14ac:dyDescent="0.25">
      <c r="B49" s="61" t="str">
        <f>'Fig. 5S2_Raw'!B49</f>
        <v>M5</v>
      </c>
      <c r="C49" s="59">
        <f>100*('Fig. 5S2_Raw'!C49-'Fig. 5S2_Raw'!C$43)/('Fig. 5S2_Raw'!C$44-'Fig. 5S2_Raw'!C$43)</f>
        <v>76.717926877881538</v>
      </c>
      <c r="D49" s="59"/>
      <c r="E49" s="59">
        <f>100*('Fig. 5S2_Raw'!E49-'Fig. 5S2_Raw'!E$43)/('Fig. 5S2_Raw'!E$44-'Fig. 5S2_Raw'!E$43)</f>
        <v>92.639626941388954</v>
      </c>
      <c r="F49" s="59"/>
      <c r="G49" s="59"/>
      <c r="H49" s="59">
        <f>100*('Fig. 5S2_Raw'!H49-'Fig. 5S2_Raw'!H$43)/('Fig. 5S2_Raw'!H$44-'Fig. 5S2_Raw'!H$43)</f>
        <v>65.221828557924539</v>
      </c>
      <c r="I49" s="59"/>
      <c r="J49" s="59"/>
      <c r="K49" s="59"/>
      <c r="L49" s="59"/>
      <c r="M49" s="59"/>
      <c r="N49" s="59"/>
      <c r="O49" s="59"/>
      <c r="P49" s="59"/>
      <c r="Q49" s="59"/>
      <c r="R49" s="59"/>
      <c r="T49" s="60">
        <f t="shared" si="6"/>
        <v>78.19312745906501</v>
      </c>
      <c r="U49" s="60">
        <f t="shared" si="7"/>
        <v>7.9491316006869317</v>
      </c>
      <c r="V49" s="60">
        <f t="shared" si="8"/>
        <v>3</v>
      </c>
      <c r="X49" s="56">
        <v>76.717926877881538</v>
      </c>
      <c r="Y49" s="56">
        <v>92.639626941388954</v>
      </c>
      <c r="Z49" s="56">
        <v>65.221828557924539</v>
      </c>
    </row>
    <row r="50" spans="2:35" s="56" customFormat="1" ht="14.25" thickTop="1" thickBot="1" x14ac:dyDescent="0.25">
      <c r="B50" s="61" t="str">
        <f>'Fig. 5S2_Raw'!B50</f>
        <v>M6</v>
      </c>
      <c r="C50" s="59">
        <f>100*('Fig. 5S2_Raw'!C50-'Fig. 5S2_Raw'!C$43)/('Fig. 5S2_Raw'!C$44-'Fig. 5S2_Raw'!C$43)</f>
        <v>75.439872827243192</v>
      </c>
      <c r="D50" s="59"/>
      <c r="E50" s="59">
        <f>100*('Fig. 5S2_Raw'!E50-'Fig. 5S2_Raw'!E$43)/('Fig. 5S2_Raw'!E$44-'Fig. 5S2_Raw'!E$43)</f>
        <v>125.74937166048979</v>
      </c>
      <c r="F50" s="59"/>
      <c r="G50" s="59"/>
      <c r="H50" s="59">
        <f>100*('Fig. 5S2_Raw'!H50-'Fig. 5S2_Raw'!H$43)/('Fig. 5S2_Raw'!H$44-'Fig. 5S2_Raw'!H$43)</f>
        <v>83.284023350805271</v>
      </c>
      <c r="I50" s="59"/>
      <c r="J50" s="59"/>
      <c r="K50" s="59"/>
      <c r="L50" s="59"/>
      <c r="M50" s="59"/>
      <c r="N50" s="59"/>
      <c r="O50" s="59"/>
      <c r="P50" s="59"/>
      <c r="Q50" s="59"/>
      <c r="R50" s="59"/>
      <c r="T50" s="60">
        <f t="shared" si="6"/>
        <v>94.824422612846092</v>
      </c>
      <c r="U50" s="60">
        <f t="shared" si="7"/>
        <v>15.627401464080025</v>
      </c>
      <c r="V50" s="60">
        <f t="shared" si="8"/>
        <v>3</v>
      </c>
      <c r="X50" s="56">
        <v>75.439872827243192</v>
      </c>
      <c r="Y50" s="56">
        <v>125.74937166048979</v>
      </c>
      <c r="Z50" s="56">
        <v>83.284023350805271</v>
      </c>
    </row>
    <row r="51" spans="2:35" s="56" customFormat="1" ht="14.25" thickTop="1" thickBot="1" x14ac:dyDescent="0.25">
      <c r="B51" s="61" t="str">
        <f>'Fig. 5S2_Raw'!B51</f>
        <v>M7</v>
      </c>
      <c r="C51" s="59"/>
      <c r="D51" s="59">
        <f>100*('Fig. 5S2_Raw'!D51-'Fig. 5S2_Raw'!D$43)/('Fig. 5S2_Raw'!D$44-'Fig. 5S2_Raw'!D$43)</f>
        <v>126.00556173737559</v>
      </c>
      <c r="E51" s="59"/>
      <c r="F51" s="59">
        <f>100*('Fig. 5S2_Raw'!F51-'Fig. 5S2_Raw'!F$43)/('Fig. 5S2_Raw'!F$44-'Fig. 5S2_Raw'!F$43)</f>
        <v>107.97922812211972</v>
      </c>
      <c r="G51" s="59"/>
      <c r="H51" s="59"/>
      <c r="I51" s="59">
        <f>100*('Fig. 5S2_Raw'!I51-'Fig. 5S2_Raw'!I$43)/('Fig. 5S2_Raw'!I$44-'Fig. 5S2_Raw'!I$43)</f>
        <v>126.41846419157631</v>
      </c>
      <c r="J51" s="59"/>
      <c r="K51" s="59">
        <f>100*('Fig. 5S2_Raw'!K51-'Fig. 5S2_Raw'!K$43)/('Fig. 5S2_Raw'!K$44-'Fig. 5S2_Raw'!K$43)</f>
        <v>65.53968657060777</v>
      </c>
      <c r="L51" s="59"/>
      <c r="M51" s="59">
        <f>100*('Fig. 5S2_Raw'!M51-'Fig. 5S2_Raw'!M$43)/('Fig. 5S2_Raw'!M$44-'Fig. 5S2_Raw'!M$43)</f>
        <v>79.093179558904524</v>
      </c>
      <c r="N51" s="59"/>
      <c r="O51" s="59"/>
      <c r="P51" s="59"/>
      <c r="Q51" s="59"/>
      <c r="R51" s="59"/>
      <c r="T51" s="60">
        <f t="shared" si="6"/>
        <v>101.00722403611678</v>
      </c>
      <c r="U51" s="60">
        <f t="shared" si="7"/>
        <v>12.364118274782834</v>
      </c>
      <c r="V51" s="60">
        <f t="shared" si="8"/>
        <v>5</v>
      </c>
      <c r="X51" s="56">
        <v>126.00556173737559</v>
      </c>
      <c r="Y51" s="56">
        <v>107.97922812211972</v>
      </c>
      <c r="Z51" s="56">
        <v>126.41846419157631</v>
      </c>
      <c r="AA51" s="56">
        <v>65.53968657060777</v>
      </c>
      <c r="AB51" s="56">
        <v>79.093179558904524</v>
      </c>
    </row>
    <row r="52" spans="2:35" s="56" customFormat="1" ht="14.25" thickTop="1" thickBot="1" x14ac:dyDescent="0.25">
      <c r="B52" s="61" t="str">
        <f>'Fig. 5S2_Raw'!B52</f>
        <v>M8</v>
      </c>
      <c r="C52" s="59"/>
      <c r="D52" s="59">
        <f>100*('Fig. 5S2_Raw'!D52-'Fig. 5S2_Raw'!D$43)/('Fig. 5S2_Raw'!D$44-'Fig. 5S2_Raw'!D$43)</f>
        <v>59.275373249796203</v>
      </c>
      <c r="E52" s="59"/>
      <c r="F52" s="59">
        <f>100*('Fig. 5S2_Raw'!F52-'Fig. 5S2_Raw'!F$43)/('Fig. 5S2_Raw'!F$44-'Fig. 5S2_Raw'!F$43)</f>
        <v>60.996235654972239</v>
      </c>
      <c r="G52" s="59"/>
      <c r="H52" s="59"/>
      <c r="I52" s="59">
        <f>100*('Fig. 5S2_Raw'!I52-'Fig. 5S2_Raw'!I$43)/('Fig. 5S2_Raw'!I$44-'Fig. 5S2_Raw'!I$43)</f>
        <v>84.55081468918236</v>
      </c>
      <c r="J52" s="59"/>
      <c r="K52" s="59">
        <f>100*('Fig. 5S2_Raw'!K52-'Fig. 5S2_Raw'!K$43)/('Fig. 5S2_Raw'!K$44-'Fig. 5S2_Raw'!K$43)</f>
        <v>58.562326180310265</v>
      </c>
      <c r="L52" s="59"/>
      <c r="M52" s="59">
        <f>100*('Fig. 5S2_Raw'!M52-'Fig. 5S2_Raw'!M$43)/('Fig. 5S2_Raw'!M$44-'Fig. 5S2_Raw'!M$43)</f>
        <v>80.923025134751327</v>
      </c>
      <c r="N52" s="59"/>
      <c r="O52" s="59"/>
      <c r="P52" s="59"/>
      <c r="Q52" s="59"/>
      <c r="R52" s="59"/>
      <c r="T52" s="60">
        <f t="shared" si="6"/>
        <v>68.861554981802485</v>
      </c>
      <c r="U52" s="60">
        <f t="shared" si="7"/>
        <v>5.7072943442301582</v>
      </c>
      <c r="V52" s="60">
        <f t="shared" si="8"/>
        <v>5</v>
      </c>
      <c r="X52" s="56">
        <v>59.275373249796203</v>
      </c>
      <c r="Y52" s="56">
        <v>60.996235654972239</v>
      </c>
      <c r="Z52" s="56">
        <v>84.55081468918236</v>
      </c>
      <c r="AA52" s="56">
        <v>58.562326180310265</v>
      </c>
      <c r="AB52" s="56">
        <v>80.923025134751327</v>
      </c>
    </row>
    <row r="53" spans="2:35" ht="14.25" thickTop="1" thickBot="1" x14ac:dyDescent="0.25">
      <c r="B53" s="61" t="str">
        <f>'Fig. 5S2_Raw'!B53</f>
        <v>M9</v>
      </c>
      <c r="C53" s="59"/>
      <c r="D53" s="59">
        <f>100*('Fig. 5S2_Raw'!D53-'Fig. 5S2_Raw'!D$43)/('Fig. 5S2_Raw'!D$44-'Fig. 5S2_Raw'!D$43)</f>
        <v>20.588728595816487</v>
      </c>
      <c r="E53" s="59"/>
      <c r="F53" s="59">
        <f>100*('Fig. 5S2_Raw'!F53-'Fig. 5S2_Raw'!F$43)/('Fig. 5S2_Raw'!F$44-'Fig. 5S2_Raw'!F$43)</f>
        <v>10.656747180800823</v>
      </c>
      <c r="G53" s="59"/>
      <c r="H53" s="59"/>
      <c r="I53" s="59">
        <f>100*('Fig. 5S2_Raw'!I53-'Fig. 5S2_Raw'!I$43)/('Fig. 5S2_Raw'!I$44-'Fig. 5S2_Raw'!I$43)</f>
        <v>24.52761812547784</v>
      </c>
      <c r="J53" s="59"/>
      <c r="K53" s="59">
        <f>100*('Fig. 5S2_Raw'!K53-'Fig. 5S2_Raw'!K$43)/('Fig. 5S2_Raw'!K$44-'Fig. 5S2_Raw'!K$43)</f>
        <v>7.905625516562135</v>
      </c>
      <c r="L53" s="59"/>
      <c r="M53" s="59">
        <f>100*('Fig. 5S2_Raw'!M53-'Fig. 5S2_Raw'!M$43)/('Fig. 5S2_Raw'!M$44-'Fig. 5S2_Raw'!M$43)</f>
        <v>31.40927630658263</v>
      </c>
      <c r="N53" s="59"/>
      <c r="O53" s="59"/>
      <c r="P53" s="59"/>
      <c r="Q53" s="59"/>
      <c r="R53" s="59"/>
      <c r="S53" s="56"/>
      <c r="T53" s="60">
        <f t="shared" si="6"/>
        <v>19.017599145047985</v>
      </c>
      <c r="U53" s="60">
        <f t="shared" si="7"/>
        <v>4.3575349871210962</v>
      </c>
      <c r="V53" s="60">
        <f t="shared" si="8"/>
        <v>5</v>
      </c>
      <c r="X53" s="51">
        <v>20.588728595816487</v>
      </c>
      <c r="Y53" s="51">
        <v>10.656747180800823</v>
      </c>
      <c r="Z53" s="51">
        <v>24.52761812547784</v>
      </c>
      <c r="AA53" s="51">
        <v>7.905625516562135</v>
      </c>
      <c r="AB53" s="51">
        <v>31.40927630658263</v>
      </c>
    </row>
    <row r="54" spans="2:35" ht="14.25" thickTop="1" thickBot="1" x14ac:dyDescent="0.25">
      <c r="B54" s="61" t="str">
        <f>'Fig. 5S2_Raw'!B54</f>
        <v>M10</v>
      </c>
      <c r="C54" s="59"/>
      <c r="D54" s="59">
        <f>100*('Fig. 5S2_Raw'!D54-'Fig. 5S2_Raw'!D$43)/('Fig. 5S2_Raw'!D$44-'Fig. 5S2_Raw'!D$43)</f>
        <v>19.310683829995657</v>
      </c>
      <c r="E54" s="59"/>
      <c r="F54" s="59">
        <f>100*('Fig. 5S2_Raw'!F54-'Fig. 5S2_Raw'!F$43)/('Fig. 5S2_Raw'!F$44-'Fig. 5S2_Raw'!F$43)</f>
        <v>18.319954614297238</v>
      </c>
      <c r="G54" s="59"/>
      <c r="H54" s="59"/>
      <c r="I54" s="59">
        <f>100*('Fig. 5S2_Raw'!I54-'Fig. 5S2_Raw'!I$43)/('Fig. 5S2_Raw'!I$44-'Fig. 5S2_Raw'!I$43)</f>
        <v>34.961581556352712</v>
      </c>
      <c r="J54" s="59"/>
      <c r="K54" s="59">
        <f>100*('Fig. 5S2_Raw'!K54-'Fig. 5S2_Raw'!K$43)/('Fig. 5S2_Raw'!K$44-'Fig. 5S2_Raw'!K$43)</f>
        <v>23.794385567500417</v>
      </c>
      <c r="L54" s="59"/>
      <c r="M54" s="59">
        <f>100*('Fig. 5S2_Raw'!M54-'Fig. 5S2_Raw'!M$43)/('Fig. 5S2_Raw'!M$44-'Fig. 5S2_Raw'!M$43)</f>
        <v>47.359956402566432</v>
      </c>
      <c r="N54" s="59"/>
      <c r="O54" s="59"/>
      <c r="P54" s="59"/>
      <c r="Q54" s="59"/>
      <c r="R54" s="59"/>
      <c r="S54" s="56"/>
      <c r="T54" s="60">
        <f t="shared" si="6"/>
        <v>28.749312394142493</v>
      </c>
      <c r="U54" s="60">
        <f t="shared" si="7"/>
        <v>5.5107117112100772</v>
      </c>
      <c r="V54" s="60">
        <f t="shared" si="8"/>
        <v>5</v>
      </c>
      <c r="X54" s="51">
        <v>19.310683829995657</v>
      </c>
      <c r="Y54" s="51">
        <v>18.319954614297238</v>
      </c>
      <c r="Z54" s="51">
        <v>34.961581556352712</v>
      </c>
      <c r="AA54" s="51">
        <v>23.794385567500417</v>
      </c>
      <c r="AB54" s="51">
        <v>47.359956402566432</v>
      </c>
    </row>
    <row r="55" spans="2:35" ht="14.25" thickTop="1" thickBot="1" x14ac:dyDescent="0.25">
      <c r="B55" s="61" t="str">
        <f>'Fig. 5S2_Raw'!B55</f>
        <v>M11</v>
      </c>
      <c r="C55" s="59"/>
      <c r="D55" s="59"/>
      <c r="E55" s="59"/>
      <c r="F55" s="59"/>
      <c r="G55" s="59">
        <f>100*('Fig. 5S2_Raw'!G55-'Fig. 5S2_Raw'!G$43)/('Fig. 5S2_Raw'!G$44-'Fig. 5S2_Raw'!G$43)</f>
        <v>2.3563235546056491</v>
      </c>
      <c r="H55" s="59"/>
      <c r="I55" s="59"/>
      <c r="J55" s="59">
        <f>100*('Fig. 5S2_Raw'!J55-'Fig. 5S2_Raw'!J$43)/('Fig. 5S2_Raw'!J$44-'Fig. 5S2_Raw'!J$43)</f>
        <v>9.5904112955488099</v>
      </c>
      <c r="K55" s="59"/>
      <c r="L55" s="59">
        <f>100*('Fig. 5S2_Raw'!L55-'Fig. 5S2_Raw'!L$43)/('Fig. 5S2_Raw'!L$44-'Fig. 5S2_Raw'!L$43)</f>
        <v>5.5398954923197694</v>
      </c>
      <c r="M55" s="59"/>
      <c r="N55" s="59">
        <f>100*('Fig. 5S2_Raw'!N55-'Fig. 5S2_Raw'!N$43)/('Fig. 5S2_Raw'!N$44-'Fig. 5S2_Raw'!N$43)</f>
        <v>17.318968139507906</v>
      </c>
      <c r="O55" s="59"/>
      <c r="P55" s="59"/>
      <c r="Q55" s="59"/>
      <c r="R55" s="59"/>
      <c r="S55" s="56"/>
      <c r="T55" s="60">
        <f t="shared" si="6"/>
        <v>8.7013996204955326</v>
      </c>
      <c r="U55" s="60">
        <f t="shared" si="7"/>
        <v>3.231459004493368</v>
      </c>
      <c r="V55" s="60">
        <f t="shared" si="8"/>
        <v>4</v>
      </c>
      <c r="Y55" s="51">
        <v>2.3563235546056491</v>
      </c>
      <c r="Z55" s="51">
        <v>9.5904112955488099</v>
      </c>
      <c r="AA55" s="51">
        <v>5.5398954923197694</v>
      </c>
      <c r="AB55" s="51">
        <v>17.318968139507906</v>
      </c>
    </row>
    <row r="56" spans="2:35" ht="14.25" thickTop="1" thickBot="1" x14ac:dyDescent="0.25">
      <c r="B56" s="61" t="str">
        <f>'Fig. 5S2_Raw'!B56</f>
        <v>M12</v>
      </c>
      <c r="C56" s="59"/>
      <c r="D56" s="59"/>
      <c r="E56" s="59"/>
      <c r="F56" s="59"/>
      <c r="G56" s="59">
        <f>100*('Fig. 5S2_Raw'!G56-'Fig. 5S2_Raw'!G$43)/('Fig. 5S2_Raw'!G$44-'Fig. 5S2_Raw'!G$43)</f>
        <v>14.16870551379667</v>
      </c>
      <c r="H56" s="59"/>
      <c r="I56" s="59"/>
      <c r="J56" s="59">
        <f>100*('Fig. 5S2_Raw'!J56-'Fig. 5S2_Raw'!J$43)/('Fig. 5S2_Raw'!J$44-'Fig. 5S2_Raw'!J$43)</f>
        <v>28.893494440514132</v>
      </c>
      <c r="K56" s="59"/>
      <c r="L56" s="59">
        <f>100*('Fig. 5S2_Raw'!L56-'Fig. 5S2_Raw'!L$43)/('Fig. 5S2_Raw'!L$44-'Fig. 5S2_Raw'!L$43)</f>
        <v>32.372424009650544</v>
      </c>
      <c r="M56" s="59"/>
      <c r="N56" s="59">
        <f>100*('Fig. 5S2_Raw'!N56-'Fig. 5S2_Raw'!N$43)/('Fig. 5S2_Raw'!N$44-'Fig. 5S2_Raw'!N$43)</f>
        <v>43.188477365103495</v>
      </c>
      <c r="O56" s="59"/>
      <c r="P56" s="59"/>
      <c r="Q56" s="59"/>
      <c r="R56" s="59"/>
      <c r="S56" s="56"/>
      <c r="T56" s="60">
        <f t="shared" si="6"/>
        <v>29.655775332266209</v>
      </c>
      <c r="U56" s="60">
        <f t="shared" si="7"/>
        <v>5.9926664075488461</v>
      </c>
      <c r="V56" s="60">
        <f t="shared" si="8"/>
        <v>4</v>
      </c>
      <c r="Y56" s="51">
        <v>14.16870551379667</v>
      </c>
      <c r="Z56" s="51">
        <v>28.893494440514132</v>
      </c>
      <c r="AA56" s="51">
        <v>32.372424009650544</v>
      </c>
      <c r="AB56" s="51">
        <v>43.188477365103495</v>
      </c>
    </row>
    <row r="57" spans="2:35" ht="14.25" thickTop="1" thickBot="1" x14ac:dyDescent="0.25">
      <c r="B57" s="61" t="str">
        <f>'Fig. 5S2_Raw'!B57</f>
        <v>M13</v>
      </c>
      <c r="C57" s="59"/>
      <c r="D57" s="59"/>
      <c r="E57" s="59"/>
      <c r="F57" s="59"/>
      <c r="G57" s="59">
        <f>100*('Fig. 5S2_Raw'!G57-'Fig. 5S2_Raw'!G$43)/('Fig. 5S2_Raw'!G$44-'Fig. 5S2_Raw'!G$43)</f>
        <v>12.238169975121103</v>
      </c>
      <c r="H57" s="59"/>
      <c r="I57" s="59"/>
      <c r="J57" s="59">
        <f>100*('Fig. 5S2_Raw'!J57-'Fig. 5S2_Raw'!J$43)/('Fig. 5S2_Raw'!J$44-'Fig. 5S2_Raw'!J$43)</f>
        <v>26.709075792853493</v>
      </c>
      <c r="K57" s="59"/>
      <c r="L57" s="59">
        <f>100*('Fig. 5S2_Raw'!L57-'Fig. 5S2_Raw'!L$43)/('Fig. 5S2_Raw'!L$44-'Fig. 5S2_Raw'!L$43)</f>
        <v>23.904839144765159</v>
      </c>
      <c r="M57" s="59"/>
      <c r="N57" s="59">
        <f>100*('Fig. 5S2_Raw'!N57-'Fig. 5S2_Raw'!N$43)/('Fig. 5S2_Raw'!N$44-'Fig. 5S2_Raw'!N$43)</f>
        <v>41.46675321360452</v>
      </c>
      <c r="O57" s="59"/>
      <c r="P57" s="59"/>
      <c r="Q57" s="59"/>
      <c r="R57" s="59"/>
      <c r="S57" s="56"/>
      <c r="T57" s="60">
        <f t="shared" si="6"/>
        <v>26.079709531586069</v>
      </c>
      <c r="U57" s="60">
        <f t="shared" si="7"/>
        <v>6.0102377494281969</v>
      </c>
      <c r="V57" s="60">
        <f t="shared" si="8"/>
        <v>4</v>
      </c>
      <c r="Y57" s="51">
        <v>12.238169975121103</v>
      </c>
      <c r="Z57" s="51">
        <v>26.709075792853493</v>
      </c>
      <c r="AA57" s="51">
        <v>23.904839144765159</v>
      </c>
      <c r="AB57" s="51">
        <v>41.46675321360452</v>
      </c>
    </row>
    <row r="58" spans="2:35" ht="14.25" thickTop="1" thickBot="1" x14ac:dyDescent="0.25">
      <c r="B58" s="61" t="str">
        <f>'Fig. 5S2_Raw'!B58</f>
        <v>M14</v>
      </c>
      <c r="C58" s="59"/>
      <c r="D58" s="59"/>
      <c r="E58" s="59"/>
      <c r="F58" s="59"/>
      <c r="G58" s="59">
        <f>100*('Fig. 5S2_Raw'!G58-'Fig. 5S2_Raw'!G$43)/('Fig. 5S2_Raw'!G$44-'Fig. 5S2_Raw'!G$43)</f>
        <v>-7.071709491522741</v>
      </c>
      <c r="H58" s="59"/>
      <c r="I58" s="59"/>
      <c r="J58" s="59">
        <f>100*('Fig. 5S2_Raw'!J58-'Fig. 5S2_Raw'!J$43)/('Fig. 5S2_Raw'!J$44-'Fig. 5S2_Raw'!J$43)</f>
        <v>3.1120101173256405</v>
      </c>
      <c r="K58" s="59"/>
      <c r="L58" s="59">
        <f>100*('Fig. 5S2_Raw'!L58-'Fig. 5S2_Raw'!L$43)/('Fig. 5S2_Raw'!L$44-'Fig. 5S2_Raw'!L$43)</f>
        <v>-2.7519831705635851</v>
      </c>
      <c r="M58" s="59"/>
      <c r="N58" s="59">
        <f>100*('Fig. 5S2_Raw'!N58-'Fig. 5S2_Raw'!N$43)/('Fig. 5S2_Raw'!N$44-'Fig. 5S2_Raw'!N$43)</f>
        <v>6.0264791628659582</v>
      </c>
      <c r="O58" s="59"/>
      <c r="P58" s="59"/>
      <c r="Q58" s="59"/>
      <c r="R58" s="59"/>
      <c r="S58" s="56"/>
      <c r="T58" s="60">
        <f t="shared" si="6"/>
        <v>-0.17130084547368196</v>
      </c>
      <c r="U58" s="60">
        <f t="shared" si="7"/>
        <v>2.9363833857274262</v>
      </c>
      <c r="V58" s="60">
        <f t="shared" si="8"/>
        <v>4</v>
      </c>
      <c r="Y58" s="51">
        <v>-7.071709491522741</v>
      </c>
      <c r="Z58" s="51">
        <v>3.1120101173256405</v>
      </c>
      <c r="AA58" s="51">
        <v>-2.7519831705635851</v>
      </c>
      <c r="AB58" s="51">
        <v>6.0264791628659582</v>
      </c>
    </row>
    <row r="59" spans="2:35" ht="14.25" thickTop="1" thickBot="1" x14ac:dyDescent="0.25">
      <c r="B59" s="61" t="str">
        <f>'Fig. 5S2_Raw'!B59</f>
        <v>M15</v>
      </c>
      <c r="C59" s="59"/>
      <c r="D59" s="59"/>
      <c r="E59" s="59"/>
      <c r="F59" s="59"/>
      <c r="G59" s="59">
        <f>100*('Fig. 5S2_Raw'!G59-'Fig. 5S2_Raw'!G$43)/('Fig. 5S2_Raw'!G$44-'Fig. 5S2_Raw'!G$43)</f>
        <v>-0.88018560883773633</v>
      </c>
      <c r="H59" s="59"/>
      <c r="I59" s="59"/>
      <c r="J59" s="59">
        <f>100*('Fig. 5S2_Raw'!J59-'Fig. 5S2_Raw'!J$43)/('Fig. 5S2_Raw'!J$44-'Fig. 5S2_Raw'!J$43)</f>
        <v>8.7097663426952909</v>
      </c>
      <c r="K59" s="59"/>
      <c r="L59" s="59">
        <f>100*('Fig. 5S2_Raw'!L59-'Fig. 5S2_Raw'!L$43)/('Fig. 5S2_Raw'!L$44-'Fig. 5S2_Raw'!L$43)</f>
        <v>3.6838523202980551</v>
      </c>
      <c r="M59" s="59"/>
      <c r="N59" s="59">
        <f>100*('Fig. 5S2_Raw'!N59-'Fig. 5S2_Raw'!N$43)/('Fig. 5S2_Raw'!N$44-'Fig. 5S2_Raw'!N$43)</f>
        <v>6.2934960519369483</v>
      </c>
      <c r="O59" s="59"/>
      <c r="P59" s="59"/>
      <c r="Q59" s="59"/>
      <c r="R59" s="59"/>
      <c r="S59" s="56"/>
      <c r="T59" s="60">
        <f t="shared" si="6"/>
        <v>4.4517322765231393</v>
      </c>
      <c r="U59" s="60">
        <f t="shared" si="7"/>
        <v>2.0522738583603735</v>
      </c>
      <c r="V59" s="60">
        <f t="shared" si="8"/>
        <v>4</v>
      </c>
      <c r="Y59" s="51">
        <v>-0.88018560883773633</v>
      </c>
      <c r="Z59" s="51">
        <v>8.7097663426952909</v>
      </c>
      <c r="AA59" s="51">
        <v>3.6838523202980551</v>
      </c>
      <c r="AB59" s="51">
        <v>6.2934960519369483</v>
      </c>
    </row>
    <row r="60" spans="2:35" ht="14.25" thickTop="1" thickBot="1" x14ac:dyDescent="0.25">
      <c r="B60" s="61" t="str">
        <f>'Fig. 5S2_Raw'!B60</f>
        <v>M16</v>
      </c>
      <c r="C60" s="59"/>
      <c r="D60" s="59"/>
      <c r="E60" s="59"/>
      <c r="F60" s="59"/>
      <c r="G60" s="59">
        <f>100*('Fig. 5S2_Raw'!G60-'Fig. 5S2_Raw'!G$43)/('Fig. 5S2_Raw'!G$44-'Fig. 5S2_Raw'!G$43)</f>
        <v>47.624754261069747</v>
      </c>
      <c r="H60" s="59"/>
      <c r="I60" s="59"/>
      <c r="J60" s="59">
        <f>100*('Fig. 5S2_Raw'!J60-'Fig. 5S2_Raw'!J$43)/('Fig. 5S2_Raw'!J$44-'Fig. 5S2_Raw'!J$43)</f>
        <v>55.83284414541307</v>
      </c>
      <c r="K60" s="59"/>
      <c r="L60" s="59">
        <f>100*('Fig. 5S2_Raw'!L60-'Fig. 5S2_Raw'!L$43)/('Fig. 5S2_Raw'!L$44-'Fig. 5S2_Raw'!L$43)</f>
        <v>49.166013751196715</v>
      </c>
      <c r="M60" s="59"/>
      <c r="N60" s="59">
        <f>100*('Fig. 5S2_Raw'!N60-'Fig. 5S2_Raw'!N$43)/('Fig. 5S2_Raw'!N$44-'Fig. 5S2_Raw'!N$43)</f>
        <v>68.338315630953005</v>
      </c>
      <c r="O60" s="59"/>
      <c r="P60" s="59"/>
      <c r="Q60" s="59"/>
      <c r="R60" s="59"/>
      <c r="S60" s="56"/>
      <c r="T60" s="60">
        <f t="shared" si="6"/>
        <v>55.240481947158131</v>
      </c>
      <c r="U60" s="60">
        <f t="shared" si="7"/>
        <v>4.7152466552192385</v>
      </c>
      <c r="V60" s="60">
        <f t="shared" si="8"/>
        <v>4</v>
      </c>
      <c r="Y60" s="51">
        <v>47.624754261069747</v>
      </c>
      <c r="Z60" s="51">
        <v>55.83284414541307</v>
      </c>
      <c r="AA60" s="51">
        <v>49.166013751196715</v>
      </c>
      <c r="AB60" s="51">
        <v>68.338315630953005</v>
      </c>
    </row>
    <row r="61" spans="2:35" ht="14.25" thickTop="1" thickBot="1" x14ac:dyDescent="0.25"/>
    <row r="62" spans="2:35" s="56" customFormat="1" ht="14.25" thickTop="1" thickBot="1" x14ac:dyDescent="0.25">
      <c r="B62" s="52" t="str">
        <f>'Fig. 5S2_Raw'!B62</f>
        <v>GS39783 30 μM</v>
      </c>
      <c r="C62" s="53">
        <f>'Fig. 5S2_Raw'!C62</f>
        <v>20210827</v>
      </c>
      <c r="D62" s="53">
        <f>'Fig. 5S2_Raw'!D62</f>
        <v>20210827</v>
      </c>
      <c r="E62" s="53">
        <f>'Fig. 5S2_Raw'!E62</f>
        <v>20210903</v>
      </c>
      <c r="F62" s="53">
        <f>'Fig. 5S2_Raw'!F62</f>
        <v>20210903</v>
      </c>
      <c r="G62" s="53">
        <f>'Fig. 5S2_Raw'!G62</f>
        <v>20210903</v>
      </c>
      <c r="H62" s="53">
        <f>'Fig. 5S2_Raw'!H62</f>
        <v>20210904</v>
      </c>
      <c r="I62" s="53">
        <f>'Fig. 5S2_Raw'!I62</f>
        <v>20210904</v>
      </c>
      <c r="J62" s="53">
        <f>'Fig. 5S2_Raw'!J62</f>
        <v>20210904</v>
      </c>
      <c r="K62" s="53">
        <f>'Fig. 5S2_Raw'!K62</f>
        <v>20210905</v>
      </c>
      <c r="L62" s="53">
        <f>'Fig. 5S2_Raw'!L62</f>
        <v>20210905</v>
      </c>
      <c r="M62" s="53">
        <f>'Fig. 5S2_Raw'!M62</f>
        <v>20210906</v>
      </c>
      <c r="N62" s="53">
        <f>'Fig. 5S2_Raw'!N62</f>
        <v>20210906</v>
      </c>
      <c r="O62" s="53"/>
      <c r="P62" s="53"/>
      <c r="Q62" s="53"/>
      <c r="R62" s="53"/>
      <c r="T62" s="58" t="s">
        <v>140</v>
      </c>
      <c r="U62" s="58" t="s">
        <v>141</v>
      </c>
      <c r="V62" s="58" t="s">
        <v>142</v>
      </c>
      <c r="X62" s="56">
        <v>20210827</v>
      </c>
      <c r="Y62" s="56">
        <v>20210827</v>
      </c>
      <c r="Z62" s="56">
        <v>20210903</v>
      </c>
      <c r="AA62" s="56">
        <v>20210903</v>
      </c>
      <c r="AB62" s="56">
        <v>20210903</v>
      </c>
      <c r="AC62" s="56">
        <v>20210904</v>
      </c>
      <c r="AD62" s="56">
        <v>20210904</v>
      </c>
      <c r="AE62" s="56">
        <v>20210904</v>
      </c>
      <c r="AF62" s="56">
        <v>20210905</v>
      </c>
      <c r="AG62" s="56">
        <v>20210905</v>
      </c>
      <c r="AH62" s="56">
        <v>20210906</v>
      </c>
      <c r="AI62" s="56">
        <v>20210906</v>
      </c>
    </row>
    <row r="63" spans="2:35" s="56" customFormat="1" ht="14.25" thickTop="1" thickBot="1" x14ac:dyDescent="0.25">
      <c r="B63" s="54" t="str">
        <f>'Fig. 5S2_Raw'!B63</f>
        <v>Mock</v>
      </c>
      <c r="C63" s="59">
        <f>100*('Fig. 5S2_Raw'!C63-'Fig. 5S2_Raw'!C$63)/('Fig. 5S2_Raw'!C$64-'Fig. 5S2_Raw'!C$63)</f>
        <v>0</v>
      </c>
      <c r="D63" s="59">
        <f>100*('Fig. 5S2_Raw'!D63-'Fig. 5S2_Raw'!D$63)/('Fig. 5S2_Raw'!D$64-'Fig. 5S2_Raw'!D$63)</f>
        <v>0</v>
      </c>
      <c r="E63" s="59">
        <f>100*('Fig. 5S2_Raw'!E63-'Fig. 5S2_Raw'!E$63)/('Fig. 5S2_Raw'!E$64-'Fig. 5S2_Raw'!E$63)</f>
        <v>0</v>
      </c>
      <c r="F63" s="59">
        <f>100*('Fig. 5S2_Raw'!F63-'Fig. 5S2_Raw'!F$63)/('Fig. 5S2_Raw'!F$64-'Fig. 5S2_Raw'!F$63)</f>
        <v>0</v>
      </c>
      <c r="G63" s="59">
        <f>100*('Fig. 5S2_Raw'!G63-'Fig. 5S2_Raw'!G$63)/('Fig. 5S2_Raw'!G$64-'Fig. 5S2_Raw'!G$63)</f>
        <v>0</v>
      </c>
      <c r="H63" s="59">
        <f>100*('Fig. 5S2_Raw'!H63-'Fig. 5S2_Raw'!H$63)/('Fig. 5S2_Raw'!H$64-'Fig. 5S2_Raw'!H$63)</f>
        <v>0</v>
      </c>
      <c r="I63" s="59">
        <f>100*('Fig. 5S2_Raw'!I63-'Fig. 5S2_Raw'!I$63)/('Fig. 5S2_Raw'!I$64-'Fig. 5S2_Raw'!I$63)</f>
        <v>0</v>
      </c>
      <c r="J63" s="59">
        <f>100*('Fig. 5S2_Raw'!J63-'Fig. 5S2_Raw'!J$63)/('Fig. 5S2_Raw'!J$64-'Fig. 5S2_Raw'!J$63)</f>
        <v>0</v>
      </c>
      <c r="K63" s="59">
        <f>100*('Fig. 5S2_Raw'!K63-'Fig. 5S2_Raw'!K$63)/('Fig. 5S2_Raw'!K$64-'Fig. 5S2_Raw'!K$63)</f>
        <v>0</v>
      </c>
      <c r="L63" s="59">
        <f>100*('Fig. 5S2_Raw'!L63-'Fig. 5S2_Raw'!L$63)/('Fig. 5S2_Raw'!L$64-'Fig. 5S2_Raw'!L$63)</f>
        <v>0</v>
      </c>
      <c r="M63" s="59">
        <f>100*('Fig. 5S2_Raw'!M63-'Fig. 5S2_Raw'!M$63)/('Fig. 5S2_Raw'!M$64-'Fig. 5S2_Raw'!M$63)</f>
        <v>0</v>
      </c>
      <c r="N63" s="59">
        <f>100*('Fig. 5S2_Raw'!N63-'Fig. 5S2_Raw'!N$63)/('Fig. 5S2_Raw'!N$64-'Fig. 5S2_Raw'!N$63)</f>
        <v>0</v>
      </c>
      <c r="O63" s="59"/>
      <c r="P63" s="59"/>
      <c r="Q63" s="59"/>
      <c r="R63" s="59"/>
      <c r="T63" s="60">
        <f t="shared" ref="T63:T80" si="9">AVERAGE(C63:R63)</f>
        <v>0</v>
      </c>
      <c r="U63" s="60">
        <f t="shared" ref="U63:U80" si="10">STDEVA(C63:R63)/SQRT(COUNT(C63:R63))</f>
        <v>0</v>
      </c>
      <c r="V63" s="60">
        <f t="shared" ref="V63:V80" si="11">COUNT(C63:R63)</f>
        <v>12</v>
      </c>
      <c r="X63" s="56">
        <v>0</v>
      </c>
      <c r="Y63" s="56">
        <v>0</v>
      </c>
      <c r="Z63" s="56">
        <v>0</v>
      </c>
      <c r="AA63" s="56">
        <v>0</v>
      </c>
      <c r="AB63" s="56">
        <v>0</v>
      </c>
      <c r="AC63" s="56">
        <v>0</v>
      </c>
      <c r="AD63" s="56">
        <v>0</v>
      </c>
      <c r="AE63" s="56">
        <v>0</v>
      </c>
      <c r="AF63" s="56">
        <v>0</v>
      </c>
      <c r="AG63" s="56">
        <v>0</v>
      </c>
      <c r="AH63" s="56">
        <v>0</v>
      </c>
      <c r="AI63" s="56">
        <v>0</v>
      </c>
    </row>
    <row r="64" spans="2:35" s="56" customFormat="1" ht="14.25" thickTop="1" thickBot="1" x14ac:dyDescent="0.25">
      <c r="B64" s="54" t="str">
        <f>'Fig. 5S2_Raw'!B64</f>
        <v>WT</v>
      </c>
      <c r="C64" s="59">
        <f>100*('Fig. 5S2_Raw'!C64-'Fig. 5S2_Raw'!C$63)/('Fig. 5S2_Raw'!C$64-'Fig. 5S2_Raw'!C$63)</f>
        <v>100</v>
      </c>
      <c r="D64" s="59">
        <f>100*('Fig. 5S2_Raw'!D64-'Fig. 5S2_Raw'!D$63)/('Fig. 5S2_Raw'!D$64-'Fig. 5S2_Raw'!D$63)</f>
        <v>99.999999999999986</v>
      </c>
      <c r="E64" s="59">
        <f>100*('Fig. 5S2_Raw'!E64-'Fig. 5S2_Raw'!E$63)/('Fig. 5S2_Raw'!E$64-'Fig. 5S2_Raw'!E$63)</f>
        <v>100</v>
      </c>
      <c r="F64" s="59">
        <f>100*('Fig. 5S2_Raw'!F64-'Fig. 5S2_Raw'!F$63)/('Fig. 5S2_Raw'!F$64-'Fig. 5S2_Raw'!F$63)</f>
        <v>100</v>
      </c>
      <c r="G64" s="59">
        <f>100*('Fig. 5S2_Raw'!G64-'Fig. 5S2_Raw'!G$63)/('Fig. 5S2_Raw'!G$64-'Fig. 5S2_Raw'!G$63)</f>
        <v>100</v>
      </c>
      <c r="H64" s="59">
        <f>100*('Fig. 5S2_Raw'!H64-'Fig. 5S2_Raw'!H$63)/('Fig. 5S2_Raw'!H$64-'Fig. 5S2_Raw'!H$63)</f>
        <v>100</v>
      </c>
      <c r="I64" s="59">
        <f>100*('Fig. 5S2_Raw'!I64-'Fig. 5S2_Raw'!I$63)/('Fig. 5S2_Raw'!I$64-'Fig. 5S2_Raw'!I$63)</f>
        <v>100</v>
      </c>
      <c r="J64" s="59">
        <f>100*('Fig. 5S2_Raw'!J64-'Fig. 5S2_Raw'!J$63)/('Fig. 5S2_Raw'!J$64-'Fig. 5S2_Raw'!J$63)</f>
        <v>100.00000000000001</v>
      </c>
      <c r="K64" s="59">
        <f>100*('Fig. 5S2_Raw'!K64-'Fig. 5S2_Raw'!K$63)/('Fig. 5S2_Raw'!K$64-'Fig. 5S2_Raw'!K$63)</f>
        <v>100</v>
      </c>
      <c r="L64" s="59">
        <f>100*('Fig. 5S2_Raw'!L64-'Fig. 5S2_Raw'!L$63)/('Fig. 5S2_Raw'!L$64-'Fig. 5S2_Raw'!L$63)</f>
        <v>100</v>
      </c>
      <c r="M64" s="59">
        <f>100*('Fig. 5S2_Raw'!M64-'Fig. 5S2_Raw'!M$63)/('Fig. 5S2_Raw'!M$64-'Fig. 5S2_Raw'!M$63)</f>
        <v>100.00000000000001</v>
      </c>
      <c r="N64" s="59">
        <f>100*('Fig. 5S2_Raw'!N64-'Fig. 5S2_Raw'!N$63)/('Fig. 5S2_Raw'!N$64-'Fig. 5S2_Raw'!N$63)</f>
        <v>100</v>
      </c>
      <c r="O64" s="59"/>
      <c r="P64" s="59"/>
      <c r="Q64" s="59"/>
      <c r="R64" s="59"/>
      <c r="T64" s="60">
        <f t="shared" si="9"/>
        <v>100</v>
      </c>
      <c r="U64" s="60">
        <f t="shared" si="10"/>
        <v>2.1423669563899042E-15</v>
      </c>
      <c r="V64" s="60">
        <f t="shared" si="11"/>
        <v>12</v>
      </c>
      <c r="X64" s="56">
        <v>100</v>
      </c>
      <c r="Y64" s="56">
        <v>99.999999999999986</v>
      </c>
      <c r="Z64" s="56">
        <v>100</v>
      </c>
      <c r="AA64" s="56">
        <v>100</v>
      </c>
      <c r="AB64" s="56">
        <v>100</v>
      </c>
      <c r="AC64" s="56">
        <v>100</v>
      </c>
      <c r="AD64" s="56">
        <v>100</v>
      </c>
      <c r="AE64" s="56">
        <v>100.00000000000001</v>
      </c>
      <c r="AF64" s="56">
        <v>100</v>
      </c>
      <c r="AG64" s="56">
        <v>100</v>
      </c>
      <c r="AH64" s="56">
        <v>100.00000000000001</v>
      </c>
      <c r="AI64" s="56">
        <v>100</v>
      </c>
    </row>
    <row r="65" spans="2:28" s="56" customFormat="1" ht="14.25" thickTop="1" thickBot="1" x14ac:dyDescent="0.25">
      <c r="B65" s="54" t="str">
        <f>'Fig. 5S2_Raw'!B65</f>
        <v>M1</v>
      </c>
      <c r="C65" s="59">
        <f>100*('Fig. 5S2_Raw'!C65-'Fig. 5S2_Raw'!C$63)/('Fig. 5S2_Raw'!C$64-'Fig. 5S2_Raw'!C$63)</f>
        <v>78.588111317502893</v>
      </c>
      <c r="D65" s="59"/>
      <c r="E65" s="59">
        <f>100*('Fig. 5S2_Raw'!E65-'Fig. 5S2_Raw'!E$63)/('Fig. 5S2_Raw'!E$64-'Fig. 5S2_Raw'!E$63)</f>
        <v>72.981595424140366</v>
      </c>
      <c r="F65" s="59"/>
      <c r="G65" s="59"/>
      <c r="H65" s="59">
        <f>100*('Fig. 5S2_Raw'!H65-'Fig. 5S2_Raw'!H$63)/('Fig. 5S2_Raw'!H$64-'Fig. 5S2_Raw'!H$63)</f>
        <v>86.171306630591744</v>
      </c>
      <c r="I65" s="59"/>
      <c r="J65" s="59"/>
      <c r="K65" s="59"/>
      <c r="L65" s="59"/>
      <c r="M65" s="59"/>
      <c r="N65" s="59"/>
      <c r="O65" s="59"/>
      <c r="P65" s="59"/>
      <c r="Q65" s="59"/>
      <c r="R65" s="59"/>
      <c r="T65" s="60">
        <f t="shared" si="9"/>
        <v>79.247004457411663</v>
      </c>
      <c r="U65" s="60">
        <f t="shared" si="10"/>
        <v>3.8217677216510428</v>
      </c>
      <c r="V65" s="60">
        <f t="shared" si="11"/>
        <v>3</v>
      </c>
      <c r="X65" s="56">
        <v>78.588111317502893</v>
      </c>
      <c r="Y65" s="56">
        <v>72.981595424140366</v>
      </c>
      <c r="Z65" s="56">
        <v>86.171306630591744</v>
      </c>
    </row>
    <row r="66" spans="2:28" s="56" customFormat="1" ht="14.25" thickTop="1" thickBot="1" x14ac:dyDescent="0.25">
      <c r="B66" s="54" t="str">
        <f>'Fig. 5S2_Raw'!B66</f>
        <v>M2</v>
      </c>
      <c r="C66" s="59">
        <f>100*('Fig. 5S2_Raw'!C66-'Fig. 5S2_Raw'!C$63)/('Fig. 5S2_Raw'!C$64-'Fig. 5S2_Raw'!C$63)</f>
        <v>73.414397969459785</v>
      </c>
      <c r="D66" s="59"/>
      <c r="E66" s="59">
        <f>100*('Fig. 5S2_Raw'!E66-'Fig. 5S2_Raw'!E$63)/('Fig. 5S2_Raw'!E$64-'Fig. 5S2_Raw'!E$63)</f>
        <v>107.47266165182812</v>
      </c>
      <c r="F66" s="59"/>
      <c r="G66" s="59"/>
      <c r="H66" s="59">
        <f>100*('Fig. 5S2_Raw'!H66-'Fig. 5S2_Raw'!H$63)/('Fig. 5S2_Raw'!H$64-'Fig. 5S2_Raw'!H$63)</f>
        <v>103.08228777269521</v>
      </c>
      <c r="I66" s="59"/>
      <c r="J66" s="59"/>
      <c r="K66" s="59"/>
      <c r="L66" s="59"/>
      <c r="M66" s="59"/>
      <c r="N66" s="59"/>
      <c r="O66" s="59"/>
      <c r="P66" s="59"/>
      <c r="Q66" s="59"/>
      <c r="R66" s="59"/>
      <c r="T66" s="60">
        <f t="shared" si="9"/>
        <v>94.656449131327705</v>
      </c>
      <c r="U66" s="62">
        <f t="shared" si="10"/>
        <v>10.696376315871358</v>
      </c>
      <c r="V66" s="60">
        <f t="shared" si="11"/>
        <v>3</v>
      </c>
      <c r="X66" s="56">
        <v>73.414397969459785</v>
      </c>
      <c r="Y66" s="56">
        <v>107.47266165182812</v>
      </c>
      <c r="Z66" s="56">
        <v>103.08228777269521</v>
      </c>
    </row>
    <row r="67" spans="2:28" s="56" customFormat="1" ht="14.25" thickTop="1" thickBot="1" x14ac:dyDescent="0.25">
      <c r="B67" s="54" t="str">
        <f>'Fig. 5S2_Raw'!B67</f>
        <v>M3</v>
      </c>
      <c r="C67" s="59">
        <f>100*('Fig. 5S2_Raw'!C67-'Fig. 5S2_Raw'!C$63)/('Fig. 5S2_Raw'!C$64-'Fig. 5S2_Raw'!C$63)</f>
        <v>73.908354386197701</v>
      </c>
      <c r="D67" s="59"/>
      <c r="E67" s="59">
        <f>100*('Fig. 5S2_Raw'!E67-'Fig. 5S2_Raw'!E$63)/('Fig. 5S2_Raw'!E$64-'Fig. 5S2_Raw'!E$63)</f>
        <v>101.64666043667017</v>
      </c>
      <c r="F67" s="59"/>
      <c r="G67" s="59"/>
      <c r="H67" s="59">
        <f>100*('Fig. 5S2_Raw'!H67-'Fig. 5S2_Raw'!H$63)/('Fig. 5S2_Raw'!H$64-'Fig. 5S2_Raw'!H$63)</f>
        <v>81.852317442625008</v>
      </c>
      <c r="I67" s="59"/>
      <c r="J67" s="59"/>
      <c r="K67" s="59"/>
      <c r="L67" s="59"/>
      <c r="M67" s="59"/>
      <c r="N67" s="59"/>
      <c r="O67" s="59"/>
      <c r="P67" s="59"/>
      <c r="Q67" s="59"/>
      <c r="R67" s="59"/>
      <c r="T67" s="60">
        <f t="shared" si="9"/>
        <v>85.802444088497623</v>
      </c>
      <c r="U67" s="60">
        <f t="shared" si="10"/>
        <v>8.2473436334828065</v>
      </c>
      <c r="V67" s="60">
        <f t="shared" si="11"/>
        <v>3</v>
      </c>
      <c r="X67" s="56">
        <v>73.908354386197701</v>
      </c>
      <c r="Y67" s="56">
        <v>101.64666043667017</v>
      </c>
      <c r="Z67" s="56">
        <v>81.852317442625008</v>
      </c>
    </row>
    <row r="68" spans="2:28" s="56" customFormat="1" ht="14.25" thickTop="1" thickBot="1" x14ac:dyDescent="0.25">
      <c r="B68" s="54" t="str">
        <f>'Fig. 5S2_Raw'!B68</f>
        <v>M4</v>
      </c>
      <c r="C68" s="59">
        <f>100*('Fig. 5S2_Raw'!C68-'Fig. 5S2_Raw'!C$63)/('Fig. 5S2_Raw'!C$64-'Fig. 5S2_Raw'!C$63)</f>
        <v>92.431423342301017</v>
      </c>
      <c r="D68" s="59"/>
      <c r="E68" s="59">
        <f>100*('Fig. 5S2_Raw'!E68-'Fig. 5S2_Raw'!E$63)/('Fig. 5S2_Raw'!E$64-'Fig. 5S2_Raw'!E$63)</f>
        <v>101.52416744126009</v>
      </c>
      <c r="F68" s="59"/>
      <c r="G68" s="59"/>
      <c r="H68" s="59">
        <f>100*('Fig. 5S2_Raw'!H68-'Fig. 5S2_Raw'!H$63)/('Fig. 5S2_Raw'!H$64-'Fig. 5S2_Raw'!H$63)</f>
        <v>103.91591386348675</v>
      </c>
      <c r="I68" s="59"/>
      <c r="J68" s="59"/>
      <c r="K68" s="59"/>
      <c r="L68" s="59"/>
      <c r="M68" s="59"/>
      <c r="N68" s="59"/>
      <c r="O68" s="59"/>
      <c r="P68" s="59"/>
      <c r="Q68" s="59"/>
      <c r="R68" s="59"/>
      <c r="T68" s="60">
        <f t="shared" si="9"/>
        <v>99.290501549015957</v>
      </c>
      <c r="U68" s="60">
        <f t="shared" si="10"/>
        <v>3.4983485685597593</v>
      </c>
      <c r="V68" s="60">
        <f t="shared" si="11"/>
        <v>3</v>
      </c>
      <c r="X68" s="56">
        <v>92.431423342301017</v>
      </c>
      <c r="Y68" s="56">
        <v>101.52416744126009</v>
      </c>
      <c r="Z68" s="56">
        <v>103.91591386348675</v>
      </c>
    </row>
    <row r="69" spans="2:28" s="56" customFormat="1" ht="14.25" thickTop="1" thickBot="1" x14ac:dyDescent="0.25">
      <c r="B69" s="54" t="str">
        <f>'Fig. 5S2_Raw'!B69</f>
        <v>M5</v>
      </c>
      <c r="C69" s="59">
        <f>100*('Fig. 5S2_Raw'!C69-'Fig. 5S2_Raw'!C$63)/('Fig. 5S2_Raw'!C$64-'Fig. 5S2_Raw'!C$63)</f>
        <v>82.451907407010864</v>
      </c>
      <c r="D69" s="59"/>
      <c r="E69" s="59">
        <f>100*('Fig. 5S2_Raw'!E69-'Fig. 5S2_Raw'!E$63)/('Fig. 5S2_Raw'!E$64-'Fig. 5S2_Raw'!E$63)</f>
        <v>93.153049009087525</v>
      </c>
      <c r="F69" s="59"/>
      <c r="G69" s="59"/>
      <c r="H69" s="59">
        <f>100*('Fig. 5S2_Raw'!H69-'Fig. 5S2_Raw'!H$63)/('Fig. 5S2_Raw'!H$64-'Fig. 5S2_Raw'!H$63)</f>
        <v>82.22518848110154</v>
      </c>
      <c r="I69" s="59"/>
      <c r="J69" s="59"/>
      <c r="K69" s="59"/>
      <c r="L69" s="59"/>
      <c r="M69" s="59"/>
      <c r="N69" s="59"/>
      <c r="O69" s="59"/>
      <c r="P69" s="59"/>
      <c r="Q69" s="59"/>
      <c r="R69" s="59"/>
      <c r="T69" s="60">
        <f t="shared" si="9"/>
        <v>85.943381632399976</v>
      </c>
      <c r="U69" s="60">
        <f t="shared" si="10"/>
        <v>3.6054277661000649</v>
      </c>
      <c r="V69" s="60">
        <f t="shared" si="11"/>
        <v>3</v>
      </c>
      <c r="X69" s="56">
        <v>82.451907407010864</v>
      </c>
      <c r="Y69" s="56">
        <v>93.153049009087525</v>
      </c>
      <c r="Z69" s="56">
        <v>82.22518848110154</v>
      </c>
    </row>
    <row r="70" spans="2:28" s="56" customFormat="1" ht="14.25" thickTop="1" thickBot="1" x14ac:dyDescent="0.25">
      <c r="B70" s="54" t="str">
        <f>'Fig. 5S2_Raw'!B70</f>
        <v>M6</v>
      </c>
      <c r="C70" s="59">
        <f>100*('Fig. 5S2_Raw'!C70-'Fig. 5S2_Raw'!C$63)/('Fig. 5S2_Raw'!C$64-'Fig. 5S2_Raw'!C$63)</f>
        <v>102.56566889000321</v>
      </c>
      <c r="D70" s="59"/>
      <c r="E70" s="59">
        <f>100*('Fig. 5S2_Raw'!E70-'Fig. 5S2_Raw'!E$63)/('Fig. 5S2_Raw'!E$64-'Fig. 5S2_Raw'!E$63)</f>
        <v>154.33687925059311</v>
      </c>
      <c r="F70" s="59"/>
      <c r="G70" s="59"/>
      <c r="H70" s="59">
        <f>100*('Fig. 5S2_Raw'!H70-'Fig. 5S2_Raw'!H$63)/('Fig. 5S2_Raw'!H$64-'Fig. 5S2_Raw'!H$63)</f>
        <v>118.99563526148974</v>
      </c>
      <c r="I70" s="59"/>
      <c r="J70" s="59"/>
      <c r="K70" s="59"/>
      <c r="L70" s="59"/>
      <c r="M70" s="59"/>
      <c r="N70" s="59"/>
      <c r="O70" s="59"/>
      <c r="P70" s="59"/>
      <c r="Q70" s="59"/>
      <c r="R70" s="59"/>
      <c r="T70" s="60">
        <f t="shared" si="9"/>
        <v>125.29939446736201</v>
      </c>
      <c r="U70" s="60">
        <f t="shared" si="10"/>
        <v>15.273807543682217</v>
      </c>
      <c r="V70" s="60">
        <f t="shared" si="11"/>
        <v>3</v>
      </c>
      <c r="X70" s="56">
        <v>102.56566889000321</v>
      </c>
      <c r="Y70" s="56">
        <v>154.33687925059311</v>
      </c>
      <c r="Z70" s="56">
        <v>118.99563526148974</v>
      </c>
    </row>
    <row r="71" spans="2:28" s="56" customFormat="1" ht="14.25" thickTop="1" thickBot="1" x14ac:dyDescent="0.25">
      <c r="B71" s="54" t="str">
        <f>'Fig. 5S2_Raw'!B71</f>
        <v>M7</v>
      </c>
      <c r="C71" s="59"/>
      <c r="D71" s="59">
        <f>100*('Fig. 5S2_Raw'!D71-'Fig. 5S2_Raw'!D$63)/('Fig. 5S2_Raw'!D$64-'Fig. 5S2_Raw'!D$63)</f>
        <v>59.392441099089602</v>
      </c>
      <c r="E71" s="59"/>
      <c r="F71" s="59">
        <f>100*('Fig. 5S2_Raw'!F71-'Fig. 5S2_Raw'!F$63)/('Fig. 5S2_Raw'!F$64-'Fig. 5S2_Raw'!F$63)</f>
        <v>88.959133654640141</v>
      </c>
      <c r="G71" s="59"/>
      <c r="H71" s="59"/>
      <c r="I71" s="59">
        <f>100*('Fig. 5S2_Raw'!I71-'Fig. 5S2_Raw'!I$63)/('Fig. 5S2_Raw'!I$64-'Fig. 5S2_Raw'!I$63)</f>
        <v>99.847510434298712</v>
      </c>
      <c r="J71" s="59"/>
      <c r="K71" s="59">
        <f>100*('Fig. 5S2_Raw'!K71-'Fig. 5S2_Raw'!K$63)/('Fig. 5S2_Raw'!K$64-'Fig. 5S2_Raw'!K$63)</f>
        <v>43.458929675815796</v>
      </c>
      <c r="L71" s="59"/>
      <c r="M71" s="59">
        <f>100*('Fig. 5S2_Raw'!M71-'Fig. 5S2_Raw'!M$63)/('Fig. 5S2_Raw'!M$64-'Fig. 5S2_Raw'!M$63)</f>
        <v>70.901052525006321</v>
      </c>
      <c r="N71" s="59"/>
      <c r="O71" s="59"/>
      <c r="P71" s="59"/>
      <c r="Q71" s="59"/>
      <c r="R71" s="59"/>
      <c r="T71" s="60">
        <f t="shared" si="9"/>
        <v>72.511813477770119</v>
      </c>
      <c r="U71" s="60">
        <f t="shared" si="10"/>
        <v>10.090929612198607</v>
      </c>
      <c r="V71" s="60">
        <f t="shared" si="11"/>
        <v>5</v>
      </c>
      <c r="X71" s="56">
        <v>59.392441099089602</v>
      </c>
      <c r="Y71" s="56">
        <v>88.959133654640141</v>
      </c>
      <c r="Z71" s="56">
        <v>99.847510434298712</v>
      </c>
      <c r="AA71" s="56">
        <v>43.458929675815796</v>
      </c>
      <c r="AB71" s="56">
        <v>70.901052525006321</v>
      </c>
    </row>
    <row r="72" spans="2:28" s="56" customFormat="1" ht="14.25" thickTop="1" thickBot="1" x14ac:dyDescent="0.25">
      <c r="B72" s="54" t="str">
        <f>'Fig. 5S2_Raw'!B72</f>
        <v>M8</v>
      </c>
      <c r="C72" s="59"/>
      <c r="D72" s="59">
        <f>100*('Fig. 5S2_Raw'!D72-'Fig. 5S2_Raw'!D$63)/('Fig. 5S2_Raw'!D$64-'Fig. 5S2_Raw'!D$63)</f>
        <v>17.156375435654091</v>
      </c>
      <c r="E72" s="59"/>
      <c r="F72" s="59">
        <f>100*('Fig. 5S2_Raw'!F72-'Fig. 5S2_Raw'!F$63)/('Fig. 5S2_Raw'!F$64-'Fig. 5S2_Raw'!F$63)</f>
        <v>40.83632109008839</v>
      </c>
      <c r="G72" s="59"/>
      <c r="H72" s="59"/>
      <c r="I72" s="59">
        <f>100*('Fig. 5S2_Raw'!I72-'Fig. 5S2_Raw'!I$63)/('Fig. 5S2_Raw'!I$64-'Fig. 5S2_Raw'!I$63)</f>
        <v>67.53825116577508</v>
      </c>
      <c r="J72" s="59"/>
      <c r="K72" s="59">
        <f>100*('Fig. 5S2_Raw'!K72-'Fig. 5S2_Raw'!K$63)/('Fig. 5S2_Raw'!K$64-'Fig. 5S2_Raw'!K$63)</f>
        <v>28.265016899474624</v>
      </c>
      <c r="L72" s="59"/>
      <c r="M72" s="59">
        <f>100*('Fig. 5S2_Raw'!M72-'Fig. 5S2_Raw'!M$63)/('Fig. 5S2_Raw'!M$64-'Fig. 5S2_Raw'!M$63)</f>
        <v>62.233498829036002</v>
      </c>
      <c r="N72" s="59"/>
      <c r="O72" s="59"/>
      <c r="P72" s="59"/>
      <c r="Q72" s="59"/>
      <c r="R72" s="59"/>
      <c r="T72" s="60">
        <f t="shared" si="9"/>
        <v>43.205892684005633</v>
      </c>
      <c r="U72" s="60">
        <f t="shared" si="10"/>
        <v>9.6476304150692496</v>
      </c>
      <c r="V72" s="60">
        <f t="shared" si="11"/>
        <v>5</v>
      </c>
      <c r="X72" s="56">
        <v>17.156375435654091</v>
      </c>
      <c r="Y72" s="56">
        <v>40.83632109008839</v>
      </c>
      <c r="Z72" s="56">
        <v>67.53825116577508</v>
      </c>
      <c r="AA72" s="56">
        <v>28.265016899474624</v>
      </c>
      <c r="AB72" s="56">
        <v>62.233498829036002</v>
      </c>
    </row>
    <row r="73" spans="2:28" ht="14.25" thickTop="1" thickBot="1" x14ac:dyDescent="0.25">
      <c r="B73" s="54" t="str">
        <f>'Fig. 5S2_Raw'!B73</f>
        <v>M9</v>
      </c>
      <c r="C73" s="59"/>
      <c r="D73" s="59">
        <f>100*('Fig. 5S2_Raw'!D73-'Fig. 5S2_Raw'!D$63)/('Fig. 5S2_Raw'!D$64-'Fig. 5S2_Raw'!D$63)</f>
        <v>24.473579371721375</v>
      </c>
      <c r="E73" s="59"/>
      <c r="F73" s="59">
        <f>100*('Fig. 5S2_Raw'!F73-'Fig. 5S2_Raw'!F$63)/('Fig. 5S2_Raw'!F$64-'Fig. 5S2_Raw'!F$63)</f>
        <v>20.895752819172849</v>
      </c>
      <c r="G73" s="59"/>
      <c r="H73" s="59"/>
      <c r="I73" s="59">
        <f>100*('Fig. 5S2_Raw'!I73-'Fig. 5S2_Raw'!I$63)/('Fig. 5S2_Raw'!I$64-'Fig. 5S2_Raw'!I$63)</f>
        <v>41.039991545791018</v>
      </c>
      <c r="J73" s="59"/>
      <c r="K73" s="59">
        <f>100*('Fig. 5S2_Raw'!K73-'Fig. 5S2_Raw'!K$63)/('Fig. 5S2_Raw'!K$64-'Fig. 5S2_Raw'!K$63)</f>
        <v>17.530840177180448</v>
      </c>
      <c r="L73" s="59"/>
      <c r="M73" s="59">
        <f>100*('Fig. 5S2_Raw'!M73-'Fig. 5S2_Raw'!M$63)/('Fig. 5S2_Raw'!M$64-'Fig. 5S2_Raw'!M$63)</f>
        <v>49.735726939047126</v>
      </c>
      <c r="N73" s="59"/>
      <c r="O73" s="59"/>
      <c r="P73" s="59"/>
      <c r="Q73" s="59"/>
      <c r="R73" s="59"/>
      <c r="S73" s="56"/>
      <c r="T73" s="60">
        <f t="shared" si="9"/>
        <v>30.735178170582564</v>
      </c>
      <c r="U73" s="60">
        <f t="shared" si="10"/>
        <v>6.2353287195164819</v>
      </c>
      <c r="V73" s="60">
        <f t="shared" si="11"/>
        <v>5</v>
      </c>
      <c r="X73" s="51">
        <v>24.473579371721375</v>
      </c>
      <c r="Y73" s="51">
        <v>20.895752819172849</v>
      </c>
      <c r="Z73" s="51">
        <v>41.039991545791018</v>
      </c>
      <c r="AA73" s="51">
        <v>17.530840177180448</v>
      </c>
      <c r="AB73" s="51">
        <v>49.735726939047126</v>
      </c>
    </row>
    <row r="74" spans="2:28" ht="14.25" thickTop="1" thickBot="1" x14ac:dyDescent="0.25">
      <c r="B74" s="54" t="str">
        <f>'Fig. 5S2_Raw'!B74</f>
        <v>M10</v>
      </c>
      <c r="C74" s="59"/>
      <c r="D74" s="59">
        <f>100*('Fig. 5S2_Raw'!D74-'Fig. 5S2_Raw'!D$63)/('Fig. 5S2_Raw'!D$64-'Fig. 5S2_Raw'!D$63)</f>
        <v>17.94975129283343</v>
      </c>
      <c r="E74" s="59"/>
      <c r="F74" s="59">
        <f>100*('Fig. 5S2_Raw'!F74-'Fig. 5S2_Raw'!F$63)/('Fig. 5S2_Raw'!F$64-'Fig. 5S2_Raw'!F$63)</f>
        <v>32.347795087891114</v>
      </c>
      <c r="G74" s="59"/>
      <c r="H74" s="59"/>
      <c r="I74" s="59">
        <f>100*('Fig. 5S2_Raw'!I74-'Fig. 5S2_Raw'!I$63)/('Fig. 5S2_Raw'!I$64-'Fig. 5S2_Raw'!I$63)</f>
        <v>44.998725134406001</v>
      </c>
      <c r="J74" s="59"/>
      <c r="K74" s="59">
        <f>100*('Fig. 5S2_Raw'!K74-'Fig. 5S2_Raw'!K$63)/('Fig. 5S2_Raw'!K$64-'Fig. 5S2_Raw'!K$63)</f>
        <v>22.449418418121546</v>
      </c>
      <c r="L74" s="59"/>
      <c r="M74" s="59">
        <f>100*('Fig. 5S2_Raw'!M74-'Fig. 5S2_Raw'!M$63)/('Fig. 5S2_Raw'!M$64-'Fig. 5S2_Raw'!M$63)</f>
        <v>59.019429470810621</v>
      </c>
      <c r="N74" s="59"/>
      <c r="O74" s="59"/>
      <c r="P74" s="59"/>
      <c r="Q74" s="59"/>
      <c r="R74" s="59"/>
      <c r="S74" s="56"/>
      <c r="T74" s="60">
        <f t="shared" si="9"/>
        <v>35.353023880812543</v>
      </c>
      <c r="U74" s="60">
        <f t="shared" si="10"/>
        <v>7.5217904684654853</v>
      </c>
      <c r="V74" s="60">
        <f t="shared" si="11"/>
        <v>5</v>
      </c>
      <c r="X74" s="51">
        <v>17.94975129283343</v>
      </c>
      <c r="Y74" s="51">
        <v>32.347795087891114</v>
      </c>
      <c r="Z74" s="51">
        <v>44.998725134406001</v>
      </c>
      <c r="AA74" s="51">
        <v>22.449418418121546</v>
      </c>
      <c r="AB74" s="51">
        <v>59.019429470810621</v>
      </c>
    </row>
    <row r="75" spans="2:28" ht="14.25" thickTop="1" thickBot="1" x14ac:dyDescent="0.25">
      <c r="B75" s="54" t="str">
        <f>'Fig. 5S2_Raw'!B75</f>
        <v>M11</v>
      </c>
      <c r="C75" s="59"/>
      <c r="D75" s="59"/>
      <c r="E75" s="59"/>
      <c r="F75" s="59"/>
      <c r="G75" s="59">
        <f>100*('Fig. 5S2_Raw'!G75-'Fig. 5S2_Raw'!G$63)/('Fig. 5S2_Raw'!G$64-'Fig. 5S2_Raw'!G$63)</f>
        <v>-3.5433493947469001</v>
      </c>
      <c r="H75" s="59"/>
      <c r="I75" s="59"/>
      <c r="J75" s="59">
        <f>100*('Fig. 5S2_Raw'!J75-'Fig. 5S2_Raw'!J$63)/('Fig. 5S2_Raw'!J$64-'Fig. 5S2_Raw'!J$63)</f>
        <v>8.3849149977442323</v>
      </c>
      <c r="K75" s="59"/>
      <c r="L75" s="59">
        <f>100*('Fig. 5S2_Raw'!L75-'Fig. 5S2_Raw'!L$63)/('Fig. 5S2_Raw'!L$64-'Fig. 5S2_Raw'!L$63)</f>
        <v>2.3088743034820687</v>
      </c>
      <c r="M75" s="59"/>
      <c r="N75" s="59">
        <f>100*('Fig. 5S2_Raw'!N75-'Fig. 5S2_Raw'!N$63)/('Fig. 5S2_Raw'!N$64-'Fig. 5S2_Raw'!N$63)</f>
        <v>11.970243500912847</v>
      </c>
      <c r="O75" s="59"/>
      <c r="P75" s="59"/>
      <c r="Q75" s="59"/>
      <c r="R75" s="59"/>
      <c r="S75" s="56"/>
      <c r="T75" s="60">
        <f t="shared" si="9"/>
        <v>4.7801708518480623</v>
      </c>
      <c r="U75" s="60">
        <f t="shared" si="10"/>
        <v>3.4166213937851446</v>
      </c>
      <c r="V75" s="60">
        <f t="shared" si="11"/>
        <v>4</v>
      </c>
      <c r="Y75" s="51">
        <v>-3.5433493947469001</v>
      </c>
      <c r="Z75" s="51">
        <v>8.3849149977442323</v>
      </c>
      <c r="AA75" s="51">
        <v>2.3088743034820687</v>
      </c>
      <c r="AB75" s="51">
        <v>11.970243500912847</v>
      </c>
    </row>
    <row r="76" spans="2:28" ht="14.25" thickTop="1" thickBot="1" x14ac:dyDescent="0.25">
      <c r="B76" s="54" t="str">
        <f>'Fig. 5S2_Raw'!B76</f>
        <v>M12</v>
      </c>
      <c r="C76" s="59"/>
      <c r="D76" s="59"/>
      <c r="E76" s="59"/>
      <c r="F76" s="59"/>
      <c r="G76" s="59">
        <f>100*('Fig. 5S2_Raw'!G76-'Fig. 5S2_Raw'!G$63)/('Fig. 5S2_Raw'!G$64-'Fig. 5S2_Raw'!G$63)</f>
        <v>14.434021271533162</v>
      </c>
      <c r="H76" s="59"/>
      <c r="I76" s="59"/>
      <c r="J76" s="59">
        <f>100*('Fig. 5S2_Raw'!J76-'Fig. 5S2_Raw'!J$63)/('Fig. 5S2_Raw'!J$64-'Fig. 5S2_Raw'!J$63)</f>
        <v>29.433801976798222</v>
      </c>
      <c r="K76" s="59"/>
      <c r="L76" s="59">
        <f>100*('Fig. 5S2_Raw'!L76-'Fig. 5S2_Raw'!L$63)/('Fig. 5S2_Raw'!L$64-'Fig. 5S2_Raw'!L$63)</f>
        <v>32.850873341846466</v>
      </c>
      <c r="M76" s="59"/>
      <c r="N76" s="59">
        <f>100*('Fig. 5S2_Raw'!N76-'Fig. 5S2_Raw'!N$63)/('Fig. 5S2_Raw'!N$64-'Fig. 5S2_Raw'!N$63)</f>
        <v>35.100905111671139</v>
      </c>
      <c r="O76" s="59"/>
      <c r="P76" s="59"/>
      <c r="Q76" s="59"/>
      <c r="R76" s="59"/>
      <c r="S76" s="56"/>
      <c r="T76" s="60">
        <f t="shared" si="9"/>
        <v>27.954900425462245</v>
      </c>
      <c r="U76" s="60">
        <f t="shared" si="10"/>
        <v>4.6550801699772562</v>
      </c>
      <c r="V76" s="60">
        <f t="shared" si="11"/>
        <v>4</v>
      </c>
      <c r="Y76" s="51">
        <v>14.434021271533162</v>
      </c>
      <c r="Z76" s="51">
        <v>29.433801976798222</v>
      </c>
      <c r="AA76" s="51">
        <v>32.850873341846466</v>
      </c>
      <c r="AB76" s="51">
        <v>35.100905111671139</v>
      </c>
    </row>
    <row r="77" spans="2:28" ht="14.25" thickTop="1" thickBot="1" x14ac:dyDescent="0.25">
      <c r="B77" s="54" t="str">
        <f>'Fig. 5S2_Raw'!B77</f>
        <v>M13</v>
      </c>
      <c r="C77" s="59"/>
      <c r="D77" s="59"/>
      <c r="E77" s="59"/>
      <c r="F77" s="59"/>
      <c r="G77" s="59">
        <f>100*('Fig. 5S2_Raw'!G77-'Fig. 5S2_Raw'!G$63)/('Fig. 5S2_Raw'!G$64-'Fig. 5S2_Raw'!G$63)</f>
        <v>11.075951087737771</v>
      </c>
      <c r="H77" s="59"/>
      <c r="I77" s="59"/>
      <c r="J77" s="59">
        <f>100*('Fig. 5S2_Raw'!J77-'Fig. 5S2_Raw'!J$63)/('Fig. 5S2_Raw'!J$64-'Fig. 5S2_Raw'!J$63)</f>
        <v>24.826472703738816</v>
      </c>
      <c r="K77" s="59"/>
      <c r="L77" s="59">
        <f>100*('Fig. 5S2_Raw'!L77-'Fig. 5S2_Raw'!L$63)/('Fig. 5S2_Raw'!L$64-'Fig. 5S2_Raw'!L$63)</f>
        <v>19.802267086131724</v>
      </c>
      <c r="M77" s="59"/>
      <c r="N77" s="59">
        <f>100*('Fig. 5S2_Raw'!N77-'Fig. 5S2_Raw'!N$63)/('Fig. 5S2_Raw'!N$64-'Fig. 5S2_Raw'!N$63)</f>
        <v>41.344158998355553</v>
      </c>
      <c r="O77" s="59"/>
      <c r="P77" s="59"/>
      <c r="Q77" s="59"/>
      <c r="R77" s="59"/>
      <c r="S77" s="56"/>
      <c r="T77" s="60">
        <f t="shared" si="9"/>
        <v>24.262212468990967</v>
      </c>
      <c r="U77" s="60">
        <f t="shared" si="10"/>
        <v>6.3631745803320365</v>
      </c>
      <c r="V77" s="60">
        <f t="shared" si="11"/>
        <v>4</v>
      </c>
      <c r="Y77" s="51">
        <v>11.075951087737771</v>
      </c>
      <c r="Z77" s="51">
        <v>24.826472703738816</v>
      </c>
      <c r="AA77" s="51">
        <v>19.802267086131724</v>
      </c>
      <c r="AB77" s="51">
        <v>41.344158998355553</v>
      </c>
    </row>
    <row r="78" spans="2:28" ht="14.25" thickTop="1" thickBot="1" x14ac:dyDescent="0.25">
      <c r="B78" s="54" t="str">
        <f>'Fig. 5S2_Raw'!B78</f>
        <v>M14</v>
      </c>
      <c r="C78" s="59"/>
      <c r="D78" s="59"/>
      <c r="E78" s="59"/>
      <c r="F78" s="59"/>
      <c r="G78" s="59">
        <f>100*('Fig. 5S2_Raw'!G78-'Fig. 5S2_Raw'!G$63)/('Fig. 5S2_Raw'!G$64-'Fig. 5S2_Raw'!G$63)</f>
        <v>-12.360439036664875</v>
      </c>
      <c r="H78" s="59"/>
      <c r="I78" s="59"/>
      <c r="J78" s="59">
        <f>100*('Fig. 5S2_Raw'!J78-'Fig. 5S2_Raw'!J$63)/('Fig. 5S2_Raw'!J$64-'Fig. 5S2_Raw'!J$63)</f>
        <v>4.9590215624936809</v>
      </c>
      <c r="K78" s="59"/>
      <c r="L78" s="59">
        <f>100*('Fig. 5S2_Raw'!L78-'Fig. 5S2_Raw'!L$63)/('Fig. 5S2_Raw'!L$64-'Fig. 5S2_Raw'!L$63)</f>
        <v>-3.107187570184907</v>
      </c>
      <c r="M78" s="59"/>
      <c r="N78" s="59">
        <f>100*('Fig. 5S2_Raw'!N78-'Fig. 5S2_Raw'!N$63)/('Fig. 5S2_Raw'!N$64-'Fig. 5S2_Raw'!N$63)</f>
        <v>5.8027788019193327</v>
      </c>
      <c r="O78" s="59"/>
      <c r="P78" s="59"/>
      <c r="Q78" s="59"/>
      <c r="R78" s="59"/>
      <c r="S78" s="56"/>
      <c r="T78" s="60">
        <f t="shared" si="9"/>
        <v>-1.1764565606091923</v>
      </c>
      <c r="U78" s="60">
        <f t="shared" si="10"/>
        <v>4.234412634402994</v>
      </c>
      <c r="V78" s="60">
        <f t="shared" si="11"/>
        <v>4</v>
      </c>
      <c r="Y78" s="51">
        <v>-12.360439036664875</v>
      </c>
      <c r="Z78" s="51">
        <v>4.9590215624936809</v>
      </c>
      <c r="AA78" s="51">
        <v>-3.107187570184907</v>
      </c>
      <c r="AB78" s="51">
        <v>5.8027788019193327</v>
      </c>
    </row>
    <row r="79" spans="2:28" ht="14.25" thickTop="1" thickBot="1" x14ac:dyDescent="0.25">
      <c r="B79" s="54" t="str">
        <f>'Fig. 5S2_Raw'!B79</f>
        <v>M15</v>
      </c>
      <c r="C79" s="59"/>
      <c r="D79" s="59"/>
      <c r="E79" s="59"/>
      <c r="F79" s="59"/>
      <c r="G79" s="59">
        <f>100*('Fig. 5S2_Raw'!G79-'Fig. 5S2_Raw'!G$63)/('Fig. 5S2_Raw'!G$64-'Fig. 5S2_Raw'!G$63)</f>
        <v>-8.3738935027293362</v>
      </c>
      <c r="H79" s="59"/>
      <c r="I79" s="59"/>
      <c r="J79" s="59">
        <f>100*('Fig. 5S2_Raw'!J79-'Fig. 5S2_Raw'!J$63)/('Fig. 5S2_Raw'!J$64-'Fig. 5S2_Raw'!J$63)</f>
        <v>6.5743793545015601</v>
      </c>
      <c r="K79" s="59"/>
      <c r="L79" s="59">
        <f>100*('Fig. 5S2_Raw'!L79-'Fig. 5S2_Raw'!L$63)/('Fig. 5S2_Raw'!L$64-'Fig. 5S2_Raw'!L$63)</f>
        <v>1.6988251500518239</v>
      </c>
      <c r="M79" s="59"/>
      <c r="N79" s="59">
        <f>100*('Fig. 5S2_Raw'!N79-'Fig. 5S2_Raw'!N$63)/('Fig. 5S2_Raw'!N$64-'Fig. 5S2_Raw'!N$63)</f>
        <v>6.8196920729375368</v>
      </c>
      <c r="O79" s="59"/>
      <c r="P79" s="59"/>
      <c r="Q79" s="59"/>
      <c r="R79" s="59"/>
      <c r="S79" s="56"/>
      <c r="T79" s="60">
        <f t="shared" si="9"/>
        <v>1.6797507686903961</v>
      </c>
      <c r="U79" s="60">
        <f t="shared" si="10"/>
        <v>3.5526106899530085</v>
      </c>
      <c r="V79" s="60">
        <f t="shared" si="11"/>
        <v>4</v>
      </c>
      <c r="Y79" s="51">
        <v>-8.3738935027293362</v>
      </c>
      <c r="Z79" s="51">
        <v>6.5743793545015601</v>
      </c>
      <c r="AA79" s="51">
        <v>1.6988251500518239</v>
      </c>
      <c r="AB79" s="51">
        <v>6.8196920729375368</v>
      </c>
    </row>
    <row r="80" spans="2:28" ht="14.25" thickTop="1" thickBot="1" x14ac:dyDescent="0.25">
      <c r="B80" s="54" t="str">
        <f>'Fig. 5S2_Raw'!B80</f>
        <v>M16</v>
      </c>
      <c r="C80" s="59"/>
      <c r="D80" s="59"/>
      <c r="E80" s="59"/>
      <c r="F80" s="59"/>
      <c r="G80" s="59">
        <f>100*('Fig. 5S2_Raw'!G80-'Fig. 5S2_Raw'!G$63)/('Fig. 5S2_Raw'!G$64-'Fig. 5S2_Raw'!G$63)</f>
        <v>66.550197405401391</v>
      </c>
      <c r="H80" s="59"/>
      <c r="I80" s="59"/>
      <c r="J80" s="59">
        <f>100*('Fig. 5S2_Raw'!J80-'Fig. 5S2_Raw'!J$63)/('Fig. 5S2_Raw'!J$64-'Fig. 5S2_Raw'!J$63)</f>
        <v>70.968054212562777</v>
      </c>
      <c r="K80" s="59"/>
      <c r="L80" s="59">
        <f>100*('Fig. 5S2_Raw'!L80-'Fig. 5S2_Raw'!L$63)/('Fig. 5S2_Raw'!L$64-'Fig. 5S2_Raw'!L$63)</f>
        <v>55.75119896642105</v>
      </c>
      <c r="M80" s="59"/>
      <c r="N80" s="59">
        <f>100*('Fig. 5S2_Raw'!N80-'Fig. 5S2_Raw'!N$63)/('Fig. 5S2_Raw'!N$64-'Fig. 5S2_Raw'!N$63)</f>
        <v>73.171636825057575</v>
      </c>
      <c r="O80" s="59"/>
      <c r="P80" s="59"/>
      <c r="Q80" s="59"/>
      <c r="R80" s="59"/>
      <c r="S80" s="56"/>
      <c r="T80" s="60">
        <f t="shared" si="9"/>
        <v>66.610271852360697</v>
      </c>
      <c r="U80" s="60">
        <f t="shared" si="10"/>
        <v>3.8726051770217587</v>
      </c>
      <c r="V80" s="60">
        <f t="shared" si="11"/>
        <v>4</v>
      </c>
      <c r="Y80" s="51">
        <v>66.550197405401391</v>
      </c>
      <c r="Z80" s="51">
        <v>70.968054212562777</v>
      </c>
      <c r="AA80" s="51">
        <v>55.75119896642105</v>
      </c>
      <c r="AB80" s="51">
        <v>73.171636825057575</v>
      </c>
    </row>
    <row r="81" ht="13.5" thickTop="1" x14ac:dyDescent="0.2"/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5"/>
  <sheetViews>
    <sheetView topLeftCell="A104" zoomScale="85" zoomScaleNormal="85" workbookViewId="0">
      <pane xSplit="2" topLeftCell="E1" activePane="topRight" state="frozen"/>
      <selection activeCell="J131" sqref="J131"/>
      <selection pane="topRight" activeCell="J131" sqref="J131"/>
    </sheetView>
  </sheetViews>
  <sheetFormatPr defaultColWidth="9.125" defaultRowHeight="12.75" x14ac:dyDescent="0.2"/>
  <cols>
    <col min="1" max="1" width="8.875" style="21" bestFit="1" customWidth="1"/>
    <col min="2" max="2" width="6.75" style="21" bestFit="1" customWidth="1"/>
    <col min="3" max="23" width="8.5" style="21" customWidth="1"/>
    <col min="24" max="24" width="5.75" style="21" customWidth="1"/>
    <col min="25" max="16384" width="9.125" style="21"/>
  </cols>
  <sheetData>
    <row r="1" spans="1:23" s="47" customFormat="1" ht="13.5" thickBot="1" x14ac:dyDescent="0.25">
      <c r="A1" s="33" t="s">
        <v>86</v>
      </c>
    </row>
    <row r="2" spans="1:23" s="47" customFormat="1" ht="14.25" thickTop="1" thickBot="1" x14ac:dyDescent="0.25">
      <c r="A2" s="34"/>
      <c r="B2" s="4"/>
      <c r="C2" s="36">
        <v>20161115</v>
      </c>
      <c r="D2" s="36">
        <v>20161204</v>
      </c>
      <c r="E2" s="35">
        <v>20161214</v>
      </c>
      <c r="F2" s="36">
        <v>20161217</v>
      </c>
      <c r="G2" s="36">
        <v>20161220</v>
      </c>
      <c r="H2" s="36">
        <v>20161226</v>
      </c>
      <c r="I2" s="36">
        <v>20161229</v>
      </c>
      <c r="J2" s="35">
        <v>20170115</v>
      </c>
      <c r="K2" s="35">
        <v>20170118</v>
      </c>
      <c r="L2" s="35">
        <v>20170331</v>
      </c>
      <c r="M2" s="36">
        <v>20170419</v>
      </c>
      <c r="N2" s="35">
        <v>20170425</v>
      </c>
      <c r="O2" s="36">
        <v>20170606</v>
      </c>
      <c r="P2" s="36">
        <v>20170612</v>
      </c>
      <c r="Q2" s="36">
        <v>20170624</v>
      </c>
      <c r="R2" s="36">
        <v>20170628</v>
      </c>
      <c r="S2" s="36">
        <v>20170716</v>
      </c>
      <c r="T2" s="36">
        <v>20170823</v>
      </c>
      <c r="U2" s="36">
        <v>20170826</v>
      </c>
      <c r="V2" s="36">
        <v>20171227</v>
      </c>
      <c r="W2" s="35">
        <v>20171229</v>
      </c>
    </row>
    <row r="3" spans="1:23" s="47" customFormat="1" ht="13.5" thickTop="1" x14ac:dyDescent="0.2">
      <c r="A3" s="68" t="s">
        <v>147</v>
      </c>
      <c r="B3" s="69" t="s">
        <v>148</v>
      </c>
      <c r="C3" s="46">
        <v>13468.5</v>
      </c>
      <c r="D3" s="46">
        <v>8594</v>
      </c>
      <c r="E3" s="39">
        <v>6220</v>
      </c>
      <c r="F3" s="46">
        <v>3146.5</v>
      </c>
      <c r="G3" s="46">
        <v>2082.3333333333335</v>
      </c>
      <c r="H3" s="46">
        <v>1628</v>
      </c>
      <c r="I3" s="46">
        <v>1279.3333333333333</v>
      </c>
      <c r="J3" s="38">
        <v>30186.666666666668</v>
      </c>
      <c r="K3" s="39">
        <v>20377</v>
      </c>
      <c r="L3" s="39">
        <v>3354.4723333333332</v>
      </c>
      <c r="M3" s="46">
        <v>12912.646000000001</v>
      </c>
      <c r="N3" s="39">
        <v>3610.5605</v>
      </c>
      <c r="O3" s="46">
        <v>1624.866</v>
      </c>
      <c r="P3" s="46">
        <v>4324.4790000000003</v>
      </c>
      <c r="Q3" s="46">
        <v>5659.4470000000001</v>
      </c>
      <c r="R3" s="46">
        <v>7230.8630000000003</v>
      </c>
      <c r="S3" s="46">
        <v>162684</v>
      </c>
      <c r="T3" s="46">
        <v>8248.2549999999992</v>
      </c>
      <c r="U3" s="46">
        <v>3587.0784999999996</v>
      </c>
      <c r="V3" s="46">
        <v>14454.265405817605</v>
      </c>
      <c r="W3" s="38">
        <v>15001.193136401784</v>
      </c>
    </row>
    <row r="4" spans="1:23" s="47" customFormat="1" x14ac:dyDescent="0.2">
      <c r="A4" s="70"/>
      <c r="B4" s="71" t="s">
        <v>149</v>
      </c>
      <c r="C4" s="45">
        <v>19943</v>
      </c>
      <c r="D4" s="42">
        <v>12513.5</v>
      </c>
      <c r="E4" s="45">
        <v>7803</v>
      </c>
      <c r="F4" s="42">
        <v>6134</v>
      </c>
      <c r="G4" s="42">
        <v>2952.6666666666665</v>
      </c>
      <c r="H4" s="42">
        <v>2582.6666666666665</v>
      </c>
      <c r="I4" s="42">
        <v>1637</v>
      </c>
      <c r="J4" s="45">
        <v>27106.333333333332</v>
      </c>
      <c r="K4" s="45">
        <v>23213</v>
      </c>
      <c r="L4" s="45">
        <v>3364.1990000000001</v>
      </c>
      <c r="M4" s="42">
        <v>12128.477500000001</v>
      </c>
      <c r="N4" s="45">
        <v>4562.5709999999999</v>
      </c>
      <c r="O4" s="42">
        <v>2097.1786666666667</v>
      </c>
      <c r="P4" s="42">
        <v>5243.0823333333001</v>
      </c>
      <c r="Q4" s="42">
        <v>6669.9626666666663</v>
      </c>
      <c r="R4" s="42">
        <v>8825.9670000000006</v>
      </c>
      <c r="S4" s="45">
        <v>145888</v>
      </c>
      <c r="T4" s="42">
        <v>8851.887999999999</v>
      </c>
      <c r="U4" s="42">
        <v>3919.7049999999999</v>
      </c>
      <c r="V4" s="42">
        <v>14864.746870697234</v>
      </c>
      <c r="W4" s="45">
        <v>15075.120282113801</v>
      </c>
    </row>
    <row r="5" spans="1:23" s="47" customFormat="1" x14ac:dyDescent="0.2">
      <c r="A5" s="72" t="s">
        <v>150</v>
      </c>
      <c r="B5" s="71" t="s">
        <v>151</v>
      </c>
      <c r="C5" s="45">
        <v>22739.5</v>
      </c>
      <c r="D5" s="42">
        <v>14869</v>
      </c>
      <c r="E5" s="45">
        <v>24044.5</v>
      </c>
      <c r="F5" s="42">
        <v>14609.5</v>
      </c>
      <c r="G5" s="42">
        <v>3005.5</v>
      </c>
      <c r="H5" s="42">
        <v>1434</v>
      </c>
      <c r="I5" s="42">
        <v>2628</v>
      </c>
      <c r="J5" s="45">
        <v>12132</v>
      </c>
      <c r="K5" s="45">
        <v>15969</v>
      </c>
      <c r="L5" s="45">
        <v>5496.527</v>
      </c>
      <c r="M5" s="42">
        <v>123.776</v>
      </c>
      <c r="N5" s="45">
        <v>3133.2183333333328</v>
      </c>
      <c r="O5" s="42">
        <v>1827.8856666667</v>
      </c>
      <c r="P5" s="42">
        <v>2680.6036666666664</v>
      </c>
      <c r="Q5" s="42">
        <v>2769.4569999999999</v>
      </c>
      <c r="R5" s="42">
        <v>2453.8469999999998</v>
      </c>
      <c r="S5" s="45">
        <v>48911.333333333336</v>
      </c>
      <c r="T5" s="42">
        <v>9612.1730000000007</v>
      </c>
      <c r="U5" s="42">
        <v>5865.3320000000003</v>
      </c>
      <c r="V5" s="42">
        <v>18145.717744289774</v>
      </c>
      <c r="W5" s="45">
        <v>21306.119414556008</v>
      </c>
    </row>
    <row r="6" spans="1:23" s="47" customFormat="1" x14ac:dyDescent="0.2">
      <c r="A6" s="73"/>
      <c r="B6" s="71" t="s">
        <v>152</v>
      </c>
      <c r="C6" s="45">
        <v>23958</v>
      </c>
      <c r="D6" s="42">
        <v>16854.333333333332</v>
      </c>
      <c r="E6" s="45">
        <v>36017</v>
      </c>
      <c r="F6" s="42">
        <v>14869</v>
      </c>
      <c r="G6" s="42">
        <v>2274</v>
      </c>
      <c r="H6" s="42">
        <v>2114.5</v>
      </c>
      <c r="I6" s="42">
        <v>2973.6666666666665</v>
      </c>
      <c r="J6" s="45">
        <v>10323</v>
      </c>
      <c r="K6" s="45">
        <v>15312</v>
      </c>
      <c r="L6" s="45">
        <v>5840.4505000000008</v>
      </c>
      <c r="M6" s="42">
        <v>185.16566666667001</v>
      </c>
      <c r="N6" s="45">
        <v>3508.3220000000001</v>
      </c>
      <c r="O6" s="42">
        <v>1938.2719999999999</v>
      </c>
      <c r="P6" s="42">
        <v>3456.8589999999999</v>
      </c>
      <c r="Q6" s="42">
        <v>3502.4660000000003</v>
      </c>
      <c r="R6" s="42">
        <v>2803.0136666666672</v>
      </c>
      <c r="S6" s="45">
        <v>62531</v>
      </c>
      <c r="T6" s="42">
        <v>10905.074000000001</v>
      </c>
      <c r="U6" s="42">
        <v>6691.8156666666664</v>
      </c>
      <c r="V6" s="42">
        <v>20257.097595061005</v>
      </c>
      <c r="W6" s="45">
        <v>20432.555003600672</v>
      </c>
    </row>
    <row r="8" spans="1:23" s="47" customFormat="1" ht="13.5" thickBot="1" x14ac:dyDescent="0.25">
      <c r="A8" s="33" t="s">
        <v>0</v>
      </c>
    </row>
    <row r="9" spans="1:23" s="47" customFormat="1" ht="14.25" thickTop="1" thickBot="1" x14ac:dyDescent="0.25">
      <c r="A9" s="34"/>
      <c r="B9" s="4"/>
      <c r="C9" s="36">
        <v>20161115</v>
      </c>
      <c r="D9" s="36">
        <v>20161204</v>
      </c>
      <c r="E9" s="35">
        <v>20161214</v>
      </c>
      <c r="F9" s="36">
        <v>20161217</v>
      </c>
      <c r="G9" s="36">
        <v>20161220</v>
      </c>
      <c r="H9" s="36">
        <v>20161226</v>
      </c>
      <c r="I9" s="36">
        <v>20161229</v>
      </c>
      <c r="J9" s="35">
        <v>20170115</v>
      </c>
      <c r="K9" s="35">
        <v>20170118</v>
      </c>
      <c r="L9" s="35">
        <v>20170331</v>
      </c>
      <c r="M9" s="36">
        <v>20170419</v>
      </c>
      <c r="N9" s="35">
        <v>20170425</v>
      </c>
      <c r="O9" s="36">
        <v>20170606</v>
      </c>
      <c r="P9" s="36">
        <v>20170612</v>
      </c>
      <c r="Q9" s="36">
        <v>20170624</v>
      </c>
      <c r="R9" s="36">
        <v>20170628</v>
      </c>
      <c r="S9" s="36">
        <v>20170716</v>
      </c>
      <c r="T9" s="36">
        <v>20170823</v>
      </c>
      <c r="U9" s="36">
        <v>20170826</v>
      </c>
      <c r="V9" s="36">
        <v>20171227</v>
      </c>
      <c r="W9" s="35">
        <v>20171229</v>
      </c>
    </row>
    <row r="10" spans="1:23" s="47" customFormat="1" ht="13.5" thickTop="1" x14ac:dyDescent="0.2">
      <c r="A10" s="68" t="s">
        <v>153</v>
      </c>
      <c r="B10" s="69" t="s">
        <v>154</v>
      </c>
      <c r="C10" s="46">
        <v>809697.5</v>
      </c>
      <c r="D10" s="46">
        <v>433624.66666666669</v>
      </c>
      <c r="E10" s="39">
        <v>636229.33333333337</v>
      </c>
      <c r="F10" s="46">
        <v>552496.66666666663</v>
      </c>
      <c r="G10" s="46">
        <v>338800.66666666669</v>
      </c>
      <c r="H10" s="46">
        <v>245656</v>
      </c>
      <c r="I10" s="46">
        <v>185674.33333333334</v>
      </c>
      <c r="J10" s="38">
        <v>631403.33333333337</v>
      </c>
      <c r="K10" s="39">
        <v>492684.66666666669</v>
      </c>
      <c r="L10" s="39">
        <v>65319.111999999994</v>
      </c>
      <c r="M10" s="46">
        <v>199564.43</v>
      </c>
      <c r="N10" s="39">
        <v>100246.81266666668</v>
      </c>
      <c r="O10" s="46">
        <v>51944.763999999996</v>
      </c>
      <c r="P10" s="46">
        <v>104949.992</v>
      </c>
      <c r="Q10" s="46">
        <v>123549.18233333335</v>
      </c>
      <c r="R10" s="46">
        <v>125090.19099999999</v>
      </c>
      <c r="S10" s="46">
        <v>6013813.333333333</v>
      </c>
      <c r="T10" s="46">
        <v>146261.53633333335</v>
      </c>
      <c r="U10" s="46">
        <v>207507.9375</v>
      </c>
      <c r="V10" s="46">
        <v>311555.45799999993</v>
      </c>
      <c r="W10" s="38">
        <v>402322.76033333299</v>
      </c>
    </row>
    <row r="11" spans="1:23" s="47" customFormat="1" x14ac:dyDescent="0.2">
      <c r="A11" s="70"/>
      <c r="B11" s="71" t="s">
        <v>149</v>
      </c>
      <c r="C11" s="45">
        <v>848911.5</v>
      </c>
      <c r="D11" s="42">
        <v>470753</v>
      </c>
      <c r="E11" s="45">
        <v>666185.33333333337</v>
      </c>
      <c r="F11" s="42">
        <v>591846.66666666663</v>
      </c>
      <c r="G11" s="42">
        <v>348552.66666666669</v>
      </c>
      <c r="H11" s="42">
        <v>273546</v>
      </c>
      <c r="I11" s="42">
        <v>234303.66666666666</v>
      </c>
      <c r="J11" s="45">
        <v>634871.33333333337</v>
      </c>
      <c r="K11" s="45">
        <v>370739.33333333331</v>
      </c>
      <c r="L11" s="45">
        <v>72927.119666666666</v>
      </c>
      <c r="M11" s="42">
        <v>201374.552</v>
      </c>
      <c r="N11" s="45">
        <v>117091.90650000001</v>
      </c>
      <c r="O11" s="42">
        <v>63749.828500000003</v>
      </c>
      <c r="P11" s="42">
        <v>137085.43999999997</v>
      </c>
      <c r="Q11" s="42">
        <v>137532.41633333333</v>
      </c>
      <c r="R11" s="42">
        <v>123059.496</v>
      </c>
      <c r="S11" s="45">
        <v>6041665.666666667</v>
      </c>
      <c r="T11" s="42">
        <v>146776.75</v>
      </c>
      <c r="U11" s="42">
        <v>208694.83600000001</v>
      </c>
      <c r="V11" s="42">
        <v>295471.78100000002</v>
      </c>
      <c r="W11" s="45">
        <v>388714.42700000003</v>
      </c>
    </row>
    <row r="12" spans="1:23" s="47" customFormat="1" x14ac:dyDescent="0.2">
      <c r="A12" s="72" t="s">
        <v>155</v>
      </c>
      <c r="B12" s="71" t="s">
        <v>151</v>
      </c>
      <c r="C12" s="45">
        <v>1762218</v>
      </c>
      <c r="D12" s="42">
        <v>1309717</v>
      </c>
      <c r="E12" s="45">
        <v>1907993.6666666667</v>
      </c>
      <c r="F12" s="42">
        <v>1114843</v>
      </c>
      <c r="G12" s="42">
        <v>206491</v>
      </c>
      <c r="H12" s="42">
        <v>145839</v>
      </c>
      <c r="I12" s="42">
        <v>66482.5</v>
      </c>
      <c r="J12" s="45">
        <v>199270</v>
      </c>
      <c r="K12" s="45">
        <v>314828.66666666669</v>
      </c>
      <c r="L12" s="45">
        <v>68683.309666666668</v>
      </c>
      <c r="M12" s="42">
        <v>8405.1283333333322</v>
      </c>
      <c r="N12" s="45">
        <v>126003.93</v>
      </c>
      <c r="O12" s="42">
        <v>47817.879333333323</v>
      </c>
      <c r="P12" s="42">
        <v>169060.52633333334</v>
      </c>
      <c r="Q12" s="42">
        <v>95069.742000000013</v>
      </c>
      <c r="R12" s="42">
        <v>84903.523333333331</v>
      </c>
      <c r="S12" s="45">
        <v>6085304.666666667</v>
      </c>
      <c r="T12" s="42">
        <v>173713.93733333334</v>
      </c>
      <c r="U12" s="42">
        <v>182524.391</v>
      </c>
      <c r="V12" s="42">
        <v>400273.09399999998</v>
      </c>
      <c r="W12" s="45">
        <v>505669.08333333296</v>
      </c>
    </row>
    <row r="13" spans="1:23" s="47" customFormat="1" x14ac:dyDescent="0.2">
      <c r="A13" s="73"/>
      <c r="B13" s="71" t="s">
        <v>152</v>
      </c>
      <c r="C13" s="45">
        <v>1740247</v>
      </c>
      <c r="D13" s="42">
        <v>1230736.5</v>
      </c>
      <c r="E13" s="45">
        <v>1870556</v>
      </c>
      <c r="F13" s="42">
        <v>1078160</v>
      </c>
      <c r="G13" s="42">
        <v>198888</v>
      </c>
      <c r="H13" s="42">
        <v>120978.5</v>
      </c>
      <c r="I13" s="42">
        <v>54974</v>
      </c>
      <c r="J13" s="45">
        <v>158992</v>
      </c>
      <c r="K13" s="45">
        <v>229993</v>
      </c>
      <c r="L13" s="45">
        <v>69197.460999999996</v>
      </c>
      <c r="M13" s="42">
        <v>7636.933</v>
      </c>
      <c r="N13" s="45">
        <v>126652.641</v>
      </c>
      <c r="O13" s="42">
        <v>38213.957000000002</v>
      </c>
      <c r="P13" s="42">
        <v>158721.0545</v>
      </c>
      <c r="Q13" s="42">
        <v>91808.343999999997</v>
      </c>
      <c r="R13" s="42">
        <v>68168.41</v>
      </c>
      <c r="S13" s="45">
        <v>6020849</v>
      </c>
      <c r="T13" s="42">
        <v>166201.60149999999</v>
      </c>
      <c r="U13" s="42">
        <v>194549.742</v>
      </c>
      <c r="V13" s="42">
        <v>364247.64049999998</v>
      </c>
      <c r="W13" s="45">
        <v>460229.734</v>
      </c>
    </row>
    <row r="15" spans="1:23" s="47" customFormat="1" ht="13.5" thickBot="1" x14ac:dyDescent="0.25">
      <c r="A15" s="33" t="s">
        <v>156</v>
      </c>
    </row>
    <row r="16" spans="1:23" s="47" customFormat="1" ht="14.25" thickTop="1" thickBot="1" x14ac:dyDescent="0.25">
      <c r="A16" s="34"/>
      <c r="B16" s="4"/>
      <c r="C16" s="36"/>
      <c r="D16" s="36">
        <v>20161204</v>
      </c>
      <c r="E16" s="35">
        <v>20161214</v>
      </c>
      <c r="F16" s="36">
        <v>20161217</v>
      </c>
      <c r="G16" s="36"/>
      <c r="H16" s="36"/>
      <c r="I16" s="36"/>
      <c r="J16" s="35"/>
      <c r="K16" s="35"/>
      <c r="L16" s="35"/>
      <c r="M16" s="36"/>
      <c r="N16" s="35"/>
      <c r="O16" s="36"/>
      <c r="P16" s="36"/>
      <c r="Q16" s="36"/>
      <c r="R16" s="36"/>
      <c r="S16" s="36"/>
      <c r="T16" s="36"/>
      <c r="U16" s="36"/>
      <c r="V16" s="36"/>
      <c r="W16" s="35"/>
    </row>
    <row r="17" spans="1:23" s="47" customFormat="1" ht="13.5" thickTop="1" x14ac:dyDescent="0.2">
      <c r="A17" s="68" t="s">
        <v>147</v>
      </c>
      <c r="B17" s="69" t="s">
        <v>157</v>
      </c>
      <c r="C17" s="46"/>
      <c r="D17" s="46">
        <v>304104</v>
      </c>
      <c r="E17" s="39">
        <v>548286.33333333337</v>
      </c>
      <c r="F17" s="46">
        <v>585220.66666666663</v>
      </c>
      <c r="G17" s="46"/>
      <c r="H17" s="46"/>
      <c r="I17" s="46"/>
      <c r="J17" s="38"/>
      <c r="K17" s="39"/>
      <c r="L17" s="39"/>
      <c r="M17" s="46"/>
      <c r="N17" s="39"/>
      <c r="O17" s="46"/>
      <c r="P17" s="46"/>
      <c r="Q17" s="46"/>
      <c r="R17" s="46"/>
      <c r="S17" s="46"/>
      <c r="T17" s="46"/>
      <c r="U17" s="46"/>
      <c r="V17" s="46"/>
      <c r="W17" s="38"/>
    </row>
    <row r="18" spans="1:23" s="47" customFormat="1" x14ac:dyDescent="0.2">
      <c r="A18" s="70"/>
      <c r="B18" s="71" t="s">
        <v>149</v>
      </c>
      <c r="C18" s="45"/>
      <c r="D18" s="42">
        <v>353439</v>
      </c>
      <c r="E18" s="45">
        <v>598576.66666666663</v>
      </c>
      <c r="F18" s="42">
        <v>596736.66666666663</v>
      </c>
      <c r="G18" s="42"/>
      <c r="H18" s="42"/>
      <c r="I18" s="42"/>
      <c r="J18" s="45"/>
      <c r="K18" s="45"/>
      <c r="L18" s="45"/>
      <c r="M18" s="42"/>
      <c r="N18" s="45"/>
      <c r="O18" s="42"/>
      <c r="P18" s="42"/>
      <c r="Q18" s="42"/>
      <c r="R18" s="42"/>
      <c r="S18" s="45"/>
      <c r="T18" s="42"/>
      <c r="U18" s="42"/>
      <c r="V18" s="42"/>
      <c r="W18" s="45"/>
    </row>
    <row r="19" spans="1:23" s="47" customFormat="1" x14ac:dyDescent="0.2">
      <c r="A19" s="72" t="s">
        <v>158</v>
      </c>
      <c r="B19" s="71" t="s">
        <v>151</v>
      </c>
      <c r="C19" s="45"/>
      <c r="D19" s="42">
        <v>1496198</v>
      </c>
      <c r="E19" s="45">
        <v>2726770</v>
      </c>
      <c r="F19" s="42">
        <v>1964598</v>
      </c>
      <c r="G19" s="42"/>
      <c r="H19" s="42"/>
      <c r="I19" s="42"/>
      <c r="J19" s="45"/>
      <c r="K19" s="45"/>
      <c r="L19" s="45"/>
      <c r="M19" s="42"/>
      <c r="N19" s="45"/>
      <c r="O19" s="42"/>
      <c r="P19" s="42"/>
      <c r="Q19" s="42"/>
      <c r="R19" s="42"/>
      <c r="S19" s="45"/>
      <c r="T19" s="42"/>
      <c r="U19" s="42"/>
      <c r="V19" s="42"/>
      <c r="W19" s="45"/>
    </row>
    <row r="20" spans="1:23" s="47" customFormat="1" x14ac:dyDescent="0.2">
      <c r="A20" s="73"/>
      <c r="B20" s="71" t="s">
        <v>152</v>
      </c>
      <c r="C20" s="45"/>
      <c r="D20" s="42">
        <v>1518524</v>
      </c>
      <c r="E20" s="45">
        <v>2478506</v>
      </c>
      <c r="F20" s="42">
        <v>1868365</v>
      </c>
      <c r="G20" s="42"/>
      <c r="H20" s="42"/>
      <c r="I20" s="42"/>
      <c r="J20" s="45"/>
      <c r="K20" s="45"/>
      <c r="L20" s="45"/>
      <c r="M20" s="42"/>
      <c r="N20" s="45"/>
      <c r="O20" s="42"/>
      <c r="P20" s="42"/>
      <c r="Q20" s="42"/>
      <c r="R20" s="42"/>
      <c r="S20" s="45"/>
      <c r="T20" s="42"/>
      <c r="U20" s="42"/>
      <c r="V20" s="42"/>
      <c r="W20" s="45"/>
    </row>
    <row r="22" spans="1:23" s="47" customFormat="1" ht="13.5" thickBot="1" x14ac:dyDescent="0.25">
      <c r="A22" s="33" t="s">
        <v>7</v>
      </c>
    </row>
    <row r="23" spans="1:23" s="47" customFormat="1" ht="14.25" thickTop="1" thickBot="1" x14ac:dyDescent="0.25">
      <c r="A23" s="34"/>
      <c r="B23" s="4"/>
      <c r="C23" s="36"/>
      <c r="D23" s="36"/>
      <c r="E23" s="35"/>
      <c r="F23" s="36"/>
      <c r="G23" s="36">
        <v>20161220</v>
      </c>
      <c r="H23" s="36"/>
      <c r="I23" s="36"/>
      <c r="J23" s="35"/>
      <c r="K23" s="35"/>
      <c r="L23" s="35"/>
      <c r="M23" s="36"/>
      <c r="N23" s="35"/>
      <c r="O23" s="36"/>
      <c r="P23" s="36"/>
      <c r="Q23" s="36"/>
      <c r="R23" s="36"/>
      <c r="S23" s="36"/>
      <c r="T23" s="36"/>
      <c r="U23" s="36"/>
      <c r="V23" s="36">
        <v>20171227</v>
      </c>
      <c r="W23" s="35">
        <v>20171229</v>
      </c>
    </row>
    <row r="24" spans="1:23" s="47" customFormat="1" ht="13.5" thickTop="1" x14ac:dyDescent="0.2">
      <c r="A24" s="68" t="s">
        <v>159</v>
      </c>
      <c r="B24" s="69" t="s">
        <v>160</v>
      </c>
      <c r="C24" s="74"/>
      <c r="D24" s="46"/>
      <c r="E24" s="39"/>
      <c r="F24" s="46"/>
      <c r="G24" s="46">
        <v>383513.33333333331</v>
      </c>
      <c r="H24" s="46"/>
      <c r="I24" s="46"/>
      <c r="J24" s="38"/>
      <c r="K24" s="39"/>
      <c r="L24" s="39"/>
      <c r="M24" s="46"/>
      <c r="N24" s="39"/>
      <c r="O24" s="46"/>
      <c r="P24" s="46"/>
      <c r="Q24" s="46"/>
      <c r="R24" s="46"/>
      <c r="S24" s="46"/>
      <c r="T24" s="46"/>
      <c r="U24" s="46"/>
      <c r="V24" s="46">
        <v>498657.85602194187</v>
      </c>
      <c r="W24" s="38">
        <v>602643.23490407376</v>
      </c>
    </row>
    <row r="25" spans="1:23" s="47" customFormat="1" x14ac:dyDescent="0.2">
      <c r="A25" s="70"/>
      <c r="B25" s="71" t="s">
        <v>161</v>
      </c>
      <c r="C25" s="75"/>
      <c r="D25" s="42"/>
      <c r="E25" s="45"/>
      <c r="F25" s="42"/>
      <c r="G25" s="42">
        <v>391407</v>
      </c>
      <c r="H25" s="42"/>
      <c r="I25" s="42"/>
      <c r="J25" s="45"/>
      <c r="K25" s="45"/>
      <c r="L25" s="45"/>
      <c r="M25" s="42"/>
      <c r="N25" s="45"/>
      <c r="O25" s="42"/>
      <c r="P25" s="42"/>
      <c r="Q25" s="42"/>
      <c r="R25" s="42"/>
      <c r="S25" s="45"/>
      <c r="T25" s="42"/>
      <c r="U25" s="42"/>
      <c r="V25" s="42">
        <v>515469.93216660939</v>
      </c>
      <c r="W25" s="45">
        <v>634963.6499640753</v>
      </c>
    </row>
    <row r="26" spans="1:23" s="47" customFormat="1" x14ac:dyDescent="0.2">
      <c r="A26" s="72" t="s">
        <v>162</v>
      </c>
      <c r="B26" s="71" t="s">
        <v>151</v>
      </c>
      <c r="C26" s="75"/>
      <c r="D26" s="42"/>
      <c r="E26" s="45"/>
      <c r="F26" s="42"/>
      <c r="G26" s="42">
        <v>499521</v>
      </c>
      <c r="H26" s="42"/>
      <c r="I26" s="42"/>
      <c r="J26" s="45"/>
      <c r="K26" s="45"/>
      <c r="L26" s="45"/>
      <c r="M26" s="42"/>
      <c r="N26" s="45"/>
      <c r="O26" s="42"/>
      <c r="P26" s="42"/>
      <c r="Q26" s="42"/>
      <c r="R26" s="42"/>
      <c r="S26" s="45"/>
      <c r="T26" s="42"/>
      <c r="U26" s="42"/>
      <c r="V26" s="42">
        <v>1021642.9344979054</v>
      </c>
      <c r="W26" s="45">
        <v>1261461.7335250534</v>
      </c>
    </row>
    <row r="27" spans="1:23" s="47" customFormat="1" x14ac:dyDescent="0.2">
      <c r="A27" s="73"/>
      <c r="B27" s="71" t="s">
        <v>152</v>
      </c>
      <c r="C27" s="75"/>
      <c r="D27" s="42"/>
      <c r="E27" s="45"/>
      <c r="F27" s="42"/>
      <c r="G27" s="42">
        <v>437713</v>
      </c>
      <c r="H27" s="42"/>
      <c r="I27" s="42"/>
      <c r="J27" s="45"/>
      <c r="K27" s="45"/>
      <c r="L27" s="45"/>
      <c r="M27" s="42"/>
      <c r="N27" s="45"/>
      <c r="O27" s="42"/>
      <c r="P27" s="42"/>
      <c r="Q27" s="42"/>
      <c r="R27" s="42"/>
      <c r="S27" s="45"/>
      <c r="T27" s="42"/>
      <c r="U27" s="42"/>
      <c r="V27" s="42">
        <v>960158.50757518096</v>
      </c>
      <c r="W27" s="45">
        <v>1236036.7373424468</v>
      </c>
    </row>
    <row r="29" spans="1:23" s="47" customFormat="1" ht="13.5" thickBot="1" x14ac:dyDescent="0.25">
      <c r="A29" s="33" t="s">
        <v>163</v>
      </c>
    </row>
    <row r="30" spans="1:23" s="47" customFormat="1" ht="14.25" thickTop="1" thickBot="1" x14ac:dyDescent="0.25">
      <c r="A30" s="34"/>
      <c r="B30" s="4"/>
      <c r="C30" s="36"/>
      <c r="D30" s="36"/>
      <c r="E30" s="35"/>
      <c r="F30" s="36"/>
      <c r="G30" s="36">
        <v>20161220</v>
      </c>
      <c r="H30" s="36"/>
      <c r="I30" s="36"/>
      <c r="J30" s="35"/>
      <c r="K30" s="35"/>
      <c r="L30" s="35"/>
      <c r="M30" s="36"/>
      <c r="N30" s="35"/>
      <c r="O30" s="36"/>
      <c r="P30" s="36"/>
      <c r="Q30" s="36"/>
      <c r="R30" s="36"/>
      <c r="S30" s="36"/>
      <c r="T30" s="36"/>
      <c r="U30" s="36"/>
      <c r="V30" s="36">
        <v>20171227</v>
      </c>
      <c r="W30" s="35">
        <v>20171229</v>
      </c>
    </row>
    <row r="31" spans="1:23" s="47" customFormat="1" ht="13.5" thickTop="1" x14ac:dyDescent="0.2">
      <c r="A31" s="68" t="s">
        <v>164</v>
      </c>
      <c r="B31" s="69" t="s">
        <v>165</v>
      </c>
      <c r="C31" s="74"/>
      <c r="D31" s="46"/>
      <c r="E31" s="39"/>
      <c r="F31" s="46"/>
      <c r="G31" s="46">
        <v>282656.66666666669</v>
      </c>
      <c r="H31" s="46"/>
      <c r="I31" s="46"/>
      <c r="J31" s="38"/>
      <c r="K31" s="39"/>
      <c r="L31" s="39"/>
      <c r="M31" s="46"/>
      <c r="N31" s="39"/>
      <c r="O31" s="46"/>
      <c r="P31" s="46"/>
      <c r="Q31" s="46"/>
      <c r="R31" s="46"/>
      <c r="S31" s="46"/>
      <c r="T31" s="46"/>
      <c r="U31" s="46"/>
      <c r="V31" s="46">
        <v>400594.7054239671</v>
      </c>
      <c r="W31" s="38">
        <v>473698.93860986689</v>
      </c>
    </row>
    <row r="32" spans="1:23" s="47" customFormat="1" x14ac:dyDescent="0.2">
      <c r="A32" s="70"/>
      <c r="B32" s="71" t="s">
        <v>166</v>
      </c>
      <c r="C32" s="75"/>
      <c r="D32" s="42"/>
      <c r="E32" s="45"/>
      <c r="F32" s="42"/>
      <c r="G32" s="42">
        <v>285254.66666666669</v>
      </c>
      <c r="H32" s="42"/>
      <c r="I32" s="42"/>
      <c r="J32" s="45"/>
      <c r="K32" s="45"/>
      <c r="L32" s="45"/>
      <c r="M32" s="42"/>
      <c r="N32" s="45"/>
      <c r="O32" s="42"/>
      <c r="P32" s="42"/>
      <c r="Q32" s="42"/>
      <c r="R32" s="42"/>
      <c r="S32" s="45"/>
      <c r="T32" s="42"/>
      <c r="U32" s="42"/>
      <c r="V32" s="42">
        <v>431618.7029345567</v>
      </c>
      <c r="W32" s="45">
        <v>522854.82081360073</v>
      </c>
    </row>
    <row r="33" spans="1:23" s="47" customFormat="1" x14ac:dyDescent="0.2">
      <c r="A33" s="72" t="s">
        <v>150</v>
      </c>
      <c r="B33" s="71" t="s">
        <v>151</v>
      </c>
      <c r="C33" s="75"/>
      <c r="D33" s="42"/>
      <c r="E33" s="45"/>
      <c r="F33" s="42"/>
      <c r="G33" s="42">
        <v>321062.5</v>
      </c>
      <c r="H33" s="42"/>
      <c r="I33" s="42"/>
      <c r="J33" s="45"/>
      <c r="K33" s="45"/>
      <c r="L33" s="45"/>
      <c r="M33" s="42"/>
      <c r="N33" s="45"/>
      <c r="O33" s="42"/>
      <c r="P33" s="42"/>
      <c r="Q33" s="42"/>
      <c r="R33" s="42"/>
      <c r="S33" s="45"/>
      <c r="T33" s="42"/>
      <c r="U33" s="42"/>
      <c r="V33" s="42">
        <v>667032.33023224899</v>
      </c>
      <c r="W33" s="45">
        <v>758190.67275090632</v>
      </c>
    </row>
    <row r="34" spans="1:23" s="47" customFormat="1" x14ac:dyDescent="0.2">
      <c r="A34" s="73"/>
      <c r="B34" s="71" t="s">
        <v>152</v>
      </c>
      <c r="C34" s="75"/>
      <c r="D34" s="42"/>
      <c r="E34" s="45"/>
      <c r="F34" s="42"/>
      <c r="G34" s="42">
        <v>281599</v>
      </c>
      <c r="H34" s="42"/>
      <c r="I34" s="42"/>
      <c r="J34" s="45"/>
      <c r="K34" s="45"/>
      <c r="L34" s="45"/>
      <c r="M34" s="42"/>
      <c r="N34" s="45"/>
      <c r="O34" s="42"/>
      <c r="P34" s="42"/>
      <c r="Q34" s="42"/>
      <c r="R34" s="42"/>
      <c r="S34" s="45"/>
      <c r="T34" s="42"/>
      <c r="U34" s="42"/>
      <c r="V34" s="42">
        <v>653972.50878810266</v>
      </c>
      <c r="W34" s="45">
        <v>709516.69826010719</v>
      </c>
    </row>
    <row r="36" spans="1:23" s="47" customFormat="1" ht="13.5" thickBot="1" x14ac:dyDescent="0.25">
      <c r="A36" s="33" t="s">
        <v>167</v>
      </c>
    </row>
    <row r="37" spans="1:23" s="47" customFormat="1" ht="14.25" thickTop="1" thickBot="1" x14ac:dyDescent="0.25">
      <c r="A37" s="34"/>
      <c r="B37" s="4"/>
      <c r="C37" s="36"/>
      <c r="D37" s="36"/>
      <c r="E37" s="35"/>
      <c r="F37" s="36"/>
      <c r="G37" s="36">
        <v>20161220</v>
      </c>
      <c r="H37" s="36"/>
      <c r="I37" s="36"/>
      <c r="J37" s="35"/>
      <c r="K37" s="35"/>
      <c r="L37" s="35"/>
      <c r="M37" s="36"/>
      <c r="N37" s="35"/>
      <c r="O37" s="36"/>
      <c r="P37" s="36"/>
      <c r="Q37" s="36"/>
      <c r="R37" s="36"/>
      <c r="S37" s="36"/>
      <c r="T37" s="36"/>
      <c r="U37" s="36"/>
      <c r="V37" s="36">
        <v>20171227</v>
      </c>
      <c r="W37" s="35">
        <v>20171229</v>
      </c>
    </row>
    <row r="38" spans="1:23" s="47" customFormat="1" ht="13.5" thickTop="1" x14ac:dyDescent="0.2">
      <c r="A38" s="68" t="s">
        <v>147</v>
      </c>
      <c r="B38" s="69" t="s">
        <v>154</v>
      </c>
      <c r="C38" s="74"/>
      <c r="D38" s="46"/>
      <c r="E38" s="39"/>
      <c r="F38" s="46"/>
      <c r="G38" s="46">
        <v>292166</v>
      </c>
      <c r="H38" s="46"/>
      <c r="I38" s="46"/>
      <c r="J38" s="38"/>
      <c r="K38" s="39"/>
      <c r="L38" s="39"/>
      <c r="M38" s="46"/>
      <c r="N38" s="39"/>
      <c r="O38" s="46"/>
      <c r="P38" s="46"/>
      <c r="Q38" s="46"/>
      <c r="R38" s="46"/>
      <c r="S38" s="46"/>
      <c r="T38" s="46"/>
      <c r="U38" s="46"/>
      <c r="V38" s="46">
        <v>364387.03150074818</v>
      </c>
      <c r="W38" s="38">
        <v>517302.34063525498</v>
      </c>
    </row>
    <row r="39" spans="1:23" s="47" customFormat="1" x14ac:dyDescent="0.2">
      <c r="A39" s="70"/>
      <c r="B39" s="71" t="s">
        <v>161</v>
      </c>
      <c r="C39" s="75"/>
      <c r="D39" s="42"/>
      <c r="E39" s="45"/>
      <c r="F39" s="42"/>
      <c r="G39" s="42">
        <v>303734</v>
      </c>
      <c r="H39" s="42"/>
      <c r="I39" s="42"/>
      <c r="J39" s="45"/>
      <c r="K39" s="45"/>
      <c r="L39" s="45"/>
      <c r="M39" s="42"/>
      <c r="N39" s="45"/>
      <c r="O39" s="42"/>
      <c r="P39" s="42"/>
      <c r="Q39" s="42"/>
      <c r="R39" s="42"/>
      <c r="S39" s="45"/>
      <c r="T39" s="42"/>
      <c r="U39" s="42"/>
      <c r="V39" s="42">
        <v>409409.55834145891</v>
      </c>
      <c r="W39" s="45">
        <v>567825.51696092228</v>
      </c>
    </row>
    <row r="40" spans="1:23" s="47" customFormat="1" x14ac:dyDescent="0.2">
      <c r="A40" s="72" t="s">
        <v>168</v>
      </c>
      <c r="B40" s="71" t="s">
        <v>151</v>
      </c>
      <c r="C40" s="75"/>
      <c r="D40" s="42"/>
      <c r="E40" s="45"/>
      <c r="F40" s="42"/>
      <c r="G40" s="42">
        <v>186701.66666666666</v>
      </c>
      <c r="H40" s="42"/>
      <c r="I40" s="42"/>
      <c r="J40" s="45"/>
      <c r="K40" s="45"/>
      <c r="L40" s="45"/>
      <c r="M40" s="42"/>
      <c r="N40" s="45"/>
      <c r="O40" s="42"/>
      <c r="P40" s="42"/>
      <c r="Q40" s="42"/>
      <c r="R40" s="42"/>
      <c r="S40" s="45"/>
      <c r="T40" s="42"/>
      <c r="U40" s="42"/>
      <c r="V40" s="42">
        <v>463140.75695521699</v>
      </c>
      <c r="W40" s="45">
        <v>630287.7330079251</v>
      </c>
    </row>
    <row r="41" spans="1:23" s="47" customFormat="1" x14ac:dyDescent="0.2">
      <c r="A41" s="73"/>
      <c r="B41" s="71" t="s">
        <v>152</v>
      </c>
      <c r="C41" s="75"/>
      <c r="D41" s="42"/>
      <c r="E41" s="45"/>
      <c r="F41" s="42"/>
      <c r="G41" s="42">
        <v>156530.66666666666</v>
      </c>
      <c r="H41" s="42"/>
      <c r="I41" s="42"/>
      <c r="J41" s="45"/>
      <c r="K41" s="45"/>
      <c r="L41" s="45"/>
      <c r="M41" s="42"/>
      <c r="N41" s="45"/>
      <c r="O41" s="42"/>
      <c r="P41" s="42"/>
      <c r="Q41" s="42"/>
      <c r="R41" s="42"/>
      <c r="S41" s="45"/>
      <c r="T41" s="42"/>
      <c r="U41" s="42"/>
      <c r="V41" s="42">
        <v>438296.93877105211</v>
      </c>
      <c r="W41" s="45">
        <v>642207.47061746335</v>
      </c>
    </row>
    <row r="42" spans="1:23" s="47" customForma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</row>
    <row r="43" spans="1:23" s="47" customFormat="1" ht="13.5" thickBot="1" x14ac:dyDescent="0.25">
      <c r="A43" s="33" t="s">
        <v>169</v>
      </c>
    </row>
    <row r="44" spans="1:23" s="47" customFormat="1" ht="14.25" thickTop="1" thickBot="1" x14ac:dyDescent="0.25">
      <c r="A44" s="34"/>
      <c r="B44" s="4"/>
      <c r="C44" s="36"/>
      <c r="D44" s="36"/>
      <c r="E44" s="35"/>
      <c r="F44" s="36"/>
      <c r="G44" s="36">
        <v>20161220</v>
      </c>
      <c r="H44" s="36"/>
      <c r="I44" s="36"/>
      <c r="J44" s="35"/>
      <c r="K44" s="35"/>
      <c r="L44" s="35"/>
      <c r="M44" s="36"/>
      <c r="N44" s="35"/>
      <c r="O44" s="36"/>
      <c r="P44" s="36"/>
      <c r="Q44" s="36"/>
      <c r="R44" s="36"/>
      <c r="S44" s="36"/>
      <c r="T44" s="36"/>
      <c r="U44" s="36"/>
      <c r="V44" s="36">
        <v>20171227</v>
      </c>
      <c r="W44" s="35">
        <v>20171229</v>
      </c>
    </row>
    <row r="45" spans="1:23" s="47" customFormat="1" ht="13.5" thickTop="1" x14ac:dyDescent="0.2">
      <c r="A45" s="68" t="s">
        <v>170</v>
      </c>
      <c r="B45" s="69" t="s">
        <v>157</v>
      </c>
      <c r="C45" s="74"/>
      <c r="D45" s="46"/>
      <c r="E45" s="39"/>
      <c r="F45" s="46"/>
      <c r="G45" s="46">
        <v>320412.5</v>
      </c>
      <c r="H45" s="46"/>
      <c r="I45" s="46"/>
      <c r="J45" s="38"/>
      <c r="K45" s="39"/>
      <c r="L45" s="39"/>
      <c r="M45" s="46"/>
      <c r="N45" s="39"/>
      <c r="O45" s="46"/>
      <c r="P45" s="46"/>
      <c r="Q45" s="46"/>
      <c r="R45" s="46"/>
      <c r="S45" s="46"/>
      <c r="T45" s="46"/>
      <c r="U45" s="46"/>
      <c r="V45" s="46">
        <v>397984.13300305768</v>
      </c>
      <c r="W45" s="38">
        <v>457002.57633239718</v>
      </c>
    </row>
    <row r="46" spans="1:23" s="47" customFormat="1" x14ac:dyDescent="0.2">
      <c r="A46" s="70"/>
      <c r="B46" s="71" t="s">
        <v>171</v>
      </c>
      <c r="C46" s="75"/>
      <c r="D46" s="42"/>
      <c r="E46" s="45"/>
      <c r="F46" s="42"/>
      <c r="G46" s="42">
        <v>321258.5</v>
      </c>
      <c r="H46" s="42"/>
      <c r="I46" s="42"/>
      <c r="J46" s="45"/>
      <c r="K46" s="45"/>
      <c r="L46" s="45"/>
      <c r="M46" s="42"/>
      <c r="N46" s="45"/>
      <c r="O46" s="42"/>
      <c r="P46" s="42"/>
      <c r="Q46" s="42"/>
      <c r="R46" s="42"/>
      <c r="S46" s="45"/>
      <c r="T46" s="42"/>
      <c r="U46" s="42"/>
      <c r="V46" s="42">
        <v>426982.50434332073</v>
      </c>
      <c r="W46" s="45">
        <v>523904.74839271419</v>
      </c>
    </row>
    <row r="47" spans="1:23" s="47" customFormat="1" x14ac:dyDescent="0.2">
      <c r="A47" s="72" t="s">
        <v>155</v>
      </c>
      <c r="B47" s="71" t="s">
        <v>151</v>
      </c>
      <c r="C47" s="75"/>
      <c r="D47" s="42"/>
      <c r="E47" s="45"/>
      <c r="F47" s="42"/>
      <c r="G47" s="42">
        <v>405042.5</v>
      </c>
      <c r="H47" s="42"/>
      <c r="I47" s="42"/>
      <c r="J47" s="45"/>
      <c r="K47" s="45"/>
      <c r="L47" s="45"/>
      <c r="M47" s="42"/>
      <c r="N47" s="45"/>
      <c r="O47" s="42"/>
      <c r="P47" s="42"/>
      <c r="Q47" s="42"/>
      <c r="R47" s="42"/>
      <c r="S47" s="45"/>
      <c r="T47" s="42"/>
      <c r="U47" s="42"/>
      <c r="V47" s="42">
        <v>600161.91700589494</v>
      </c>
      <c r="W47" s="45">
        <v>692573.78853409563</v>
      </c>
    </row>
    <row r="48" spans="1:23" s="47" customFormat="1" x14ac:dyDescent="0.2">
      <c r="A48" s="73"/>
      <c r="B48" s="71" t="s">
        <v>152</v>
      </c>
      <c r="C48" s="75"/>
      <c r="D48" s="42"/>
      <c r="E48" s="45"/>
      <c r="F48" s="42"/>
      <c r="G48" s="42">
        <v>410235</v>
      </c>
      <c r="H48" s="42"/>
      <c r="I48" s="42"/>
      <c r="J48" s="45"/>
      <c r="K48" s="45"/>
      <c r="L48" s="45"/>
      <c r="M48" s="42"/>
      <c r="N48" s="45"/>
      <c r="O48" s="42"/>
      <c r="P48" s="42"/>
      <c r="Q48" s="42"/>
      <c r="R48" s="42"/>
      <c r="S48" s="45"/>
      <c r="T48" s="42"/>
      <c r="U48" s="42"/>
      <c r="V48" s="42">
        <v>561545.16786739056</v>
      </c>
      <c r="W48" s="45">
        <v>707746.64296591817</v>
      </c>
    </row>
    <row r="50" spans="1:23" s="47" customFormat="1" ht="13.5" thickBot="1" x14ac:dyDescent="0.25">
      <c r="A50" s="33" t="s">
        <v>11</v>
      </c>
    </row>
    <row r="51" spans="1:23" s="47" customFormat="1" ht="14.25" thickTop="1" thickBot="1" x14ac:dyDescent="0.25">
      <c r="A51" s="34"/>
      <c r="B51" s="4"/>
      <c r="C51" s="36">
        <v>20161115</v>
      </c>
      <c r="D51" s="36"/>
      <c r="E51" s="35"/>
      <c r="F51" s="36"/>
      <c r="G51" s="36"/>
      <c r="H51" s="36">
        <v>20161226</v>
      </c>
      <c r="I51" s="36">
        <v>20161229</v>
      </c>
      <c r="J51" s="35"/>
      <c r="K51" s="35"/>
      <c r="L51" s="35"/>
      <c r="M51" s="36"/>
      <c r="N51" s="35"/>
      <c r="O51" s="36"/>
      <c r="P51" s="36"/>
      <c r="Q51" s="36"/>
      <c r="R51" s="36"/>
      <c r="S51" s="36"/>
      <c r="T51" s="36"/>
      <c r="U51" s="36"/>
      <c r="V51" s="36"/>
      <c r="W51" s="35"/>
    </row>
    <row r="52" spans="1:23" s="47" customFormat="1" ht="13.5" thickTop="1" x14ac:dyDescent="0.2">
      <c r="A52" s="68" t="s">
        <v>147</v>
      </c>
      <c r="B52" s="69" t="s">
        <v>160</v>
      </c>
      <c r="C52" s="46">
        <v>567447</v>
      </c>
      <c r="D52" s="46"/>
      <c r="E52" s="39"/>
      <c r="F52" s="46"/>
      <c r="G52" s="46"/>
      <c r="H52" s="46">
        <v>200129.5</v>
      </c>
      <c r="I52" s="46">
        <v>152567.66666666701</v>
      </c>
      <c r="J52" s="38"/>
      <c r="K52" s="39"/>
      <c r="L52" s="39"/>
      <c r="M52" s="46"/>
      <c r="N52" s="39"/>
      <c r="O52" s="46"/>
      <c r="P52" s="46"/>
      <c r="Q52" s="46"/>
      <c r="R52" s="46"/>
      <c r="S52" s="46"/>
      <c r="T52" s="46"/>
      <c r="U52" s="46"/>
      <c r="V52" s="46"/>
      <c r="W52" s="38"/>
    </row>
    <row r="53" spans="1:23" s="47" customFormat="1" x14ac:dyDescent="0.2">
      <c r="A53" s="70"/>
      <c r="B53" s="71" t="s">
        <v>161</v>
      </c>
      <c r="C53" s="45">
        <v>650003.5</v>
      </c>
      <c r="D53" s="42"/>
      <c r="E53" s="45"/>
      <c r="F53" s="42"/>
      <c r="G53" s="42"/>
      <c r="H53" s="42">
        <v>206268</v>
      </c>
      <c r="I53" s="42">
        <v>187383</v>
      </c>
      <c r="J53" s="45"/>
      <c r="K53" s="45"/>
      <c r="L53" s="45"/>
      <c r="M53" s="42"/>
      <c r="N53" s="45"/>
      <c r="O53" s="42"/>
      <c r="P53" s="42"/>
      <c r="Q53" s="42"/>
      <c r="R53" s="42"/>
      <c r="S53" s="45"/>
      <c r="T53" s="42"/>
      <c r="U53" s="42"/>
      <c r="V53" s="42"/>
      <c r="W53" s="45"/>
    </row>
    <row r="54" spans="1:23" s="47" customFormat="1" x14ac:dyDescent="0.2">
      <c r="A54" s="72" t="s">
        <v>155</v>
      </c>
      <c r="B54" s="71" t="s">
        <v>151</v>
      </c>
      <c r="C54" s="45">
        <v>1829223.6666666667</v>
      </c>
      <c r="D54" s="42"/>
      <c r="E54" s="45"/>
      <c r="F54" s="42"/>
      <c r="G54" s="42"/>
      <c r="H54" s="42">
        <v>154795.5</v>
      </c>
      <c r="I54" s="42">
        <v>105041.5</v>
      </c>
      <c r="J54" s="45"/>
      <c r="K54" s="45"/>
      <c r="L54" s="45"/>
      <c r="M54" s="42"/>
      <c r="N54" s="45"/>
      <c r="O54" s="42"/>
      <c r="P54" s="42"/>
      <c r="Q54" s="42"/>
      <c r="R54" s="42"/>
      <c r="S54" s="45"/>
      <c r="T54" s="42"/>
      <c r="U54" s="42"/>
      <c r="V54" s="42"/>
      <c r="W54" s="45"/>
    </row>
    <row r="55" spans="1:23" s="47" customFormat="1" x14ac:dyDescent="0.2">
      <c r="A55" s="73"/>
      <c r="B55" s="71" t="s">
        <v>152</v>
      </c>
      <c r="C55" s="45">
        <v>1722332</v>
      </c>
      <c r="D55" s="42"/>
      <c r="E55" s="45"/>
      <c r="F55" s="42"/>
      <c r="G55" s="42"/>
      <c r="H55" s="42">
        <v>118910</v>
      </c>
      <c r="I55" s="42">
        <v>81974</v>
      </c>
      <c r="J55" s="45"/>
      <c r="K55" s="45"/>
      <c r="L55" s="45"/>
      <c r="M55" s="42"/>
      <c r="N55" s="45"/>
      <c r="O55" s="42"/>
      <c r="P55" s="42"/>
      <c r="Q55" s="42"/>
      <c r="R55" s="42"/>
      <c r="S55" s="45"/>
      <c r="T55" s="42"/>
      <c r="U55" s="42"/>
      <c r="V55" s="42"/>
      <c r="W55" s="45"/>
    </row>
    <row r="57" spans="1:23" s="47" customFormat="1" ht="13.5" thickBot="1" x14ac:dyDescent="0.25">
      <c r="A57" s="33" t="s">
        <v>12</v>
      </c>
    </row>
    <row r="58" spans="1:23" s="47" customFormat="1" ht="14.25" thickTop="1" thickBot="1" x14ac:dyDescent="0.25">
      <c r="A58" s="34"/>
      <c r="B58" s="4"/>
      <c r="C58" s="36">
        <v>20161115</v>
      </c>
      <c r="D58" s="36"/>
      <c r="E58" s="35"/>
      <c r="F58" s="36"/>
      <c r="G58" s="36"/>
      <c r="H58" s="36">
        <v>20161226</v>
      </c>
      <c r="I58" s="36">
        <v>20161229</v>
      </c>
      <c r="J58" s="35"/>
      <c r="K58" s="35"/>
      <c r="L58" s="35"/>
      <c r="M58" s="36"/>
      <c r="N58" s="35"/>
      <c r="O58" s="36"/>
      <c r="P58" s="36"/>
      <c r="Q58" s="36"/>
      <c r="R58" s="36"/>
      <c r="S58" s="36"/>
      <c r="T58" s="36"/>
      <c r="U58" s="36"/>
      <c r="V58" s="36"/>
      <c r="W58" s="35"/>
    </row>
    <row r="59" spans="1:23" s="47" customFormat="1" ht="13.5" thickTop="1" x14ac:dyDescent="0.2">
      <c r="A59" s="68" t="s">
        <v>172</v>
      </c>
      <c r="B59" s="69" t="s">
        <v>173</v>
      </c>
      <c r="C59" s="46">
        <v>385922</v>
      </c>
      <c r="D59" s="46"/>
      <c r="E59" s="39"/>
      <c r="F59" s="46"/>
      <c r="G59" s="46"/>
      <c r="H59" s="46">
        <v>166425</v>
      </c>
      <c r="I59" s="46">
        <v>183018.66666666666</v>
      </c>
      <c r="J59" s="38"/>
      <c r="K59" s="39"/>
      <c r="L59" s="39"/>
      <c r="M59" s="46"/>
      <c r="N59" s="39"/>
      <c r="O59" s="46"/>
      <c r="P59" s="46"/>
      <c r="Q59" s="46"/>
      <c r="R59" s="46"/>
      <c r="S59" s="46"/>
      <c r="T59" s="46"/>
      <c r="U59" s="46"/>
      <c r="V59" s="46"/>
      <c r="W59" s="38"/>
    </row>
    <row r="60" spans="1:23" s="47" customFormat="1" x14ac:dyDescent="0.2">
      <c r="A60" s="70"/>
      <c r="B60" s="71" t="s">
        <v>174</v>
      </c>
      <c r="C60" s="45">
        <v>424772</v>
      </c>
      <c r="D60" s="42"/>
      <c r="E60" s="45"/>
      <c r="F60" s="42"/>
      <c r="G60" s="42"/>
      <c r="H60" s="42">
        <v>179396.33333333334</v>
      </c>
      <c r="I60" s="42">
        <v>224800</v>
      </c>
      <c r="J60" s="45"/>
      <c r="K60" s="45"/>
      <c r="L60" s="45"/>
      <c r="M60" s="42"/>
      <c r="N60" s="45"/>
      <c r="O60" s="42"/>
      <c r="P60" s="42"/>
      <c r="Q60" s="42"/>
      <c r="R60" s="42"/>
      <c r="S60" s="45"/>
      <c r="T60" s="42"/>
      <c r="U60" s="42"/>
      <c r="V60" s="42"/>
      <c r="W60" s="45"/>
    </row>
    <row r="61" spans="1:23" s="47" customFormat="1" x14ac:dyDescent="0.2">
      <c r="A61" s="72" t="s">
        <v>175</v>
      </c>
      <c r="B61" s="71" t="s">
        <v>151</v>
      </c>
      <c r="C61" s="45">
        <v>1447089.5</v>
      </c>
      <c r="D61" s="42"/>
      <c r="E61" s="45"/>
      <c r="F61" s="42"/>
      <c r="G61" s="42"/>
      <c r="H61" s="42">
        <v>84866</v>
      </c>
      <c r="I61" s="42">
        <v>38789</v>
      </c>
      <c r="J61" s="45"/>
      <c r="K61" s="45"/>
      <c r="L61" s="45"/>
      <c r="M61" s="42"/>
      <c r="N61" s="45"/>
      <c r="O61" s="42"/>
      <c r="P61" s="42"/>
      <c r="Q61" s="42"/>
      <c r="R61" s="42"/>
      <c r="S61" s="45"/>
      <c r="T61" s="42"/>
      <c r="U61" s="42"/>
      <c r="V61" s="42"/>
      <c r="W61" s="45"/>
    </row>
    <row r="62" spans="1:23" s="47" customFormat="1" x14ac:dyDescent="0.2">
      <c r="A62" s="73"/>
      <c r="B62" s="71" t="s">
        <v>152</v>
      </c>
      <c r="C62" s="45">
        <v>1463027</v>
      </c>
      <c r="D62" s="42"/>
      <c r="E62" s="45"/>
      <c r="F62" s="42"/>
      <c r="G62" s="42"/>
      <c r="H62" s="42">
        <v>76199</v>
      </c>
      <c r="I62" s="42">
        <v>33175</v>
      </c>
      <c r="J62" s="45"/>
      <c r="K62" s="45"/>
      <c r="L62" s="45"/>
      <c r="M62" s="42"/>
      <c r="N62" s="45"/>
      <c r="O62" s="42"/>
      <c r="P62" s="42"/>
      <c r="Q62" s="42"/>
      <c r="R62" s="42"/>
      <c r="S62" s="45"/>
      <c r="T62" s="42"/>
      <c r="U62" s="42"/>
      <c r="V62" s="42"/>
      <c r="W62" s="45"/>
    </row>
    <row r="64" spans="1:23" s="47" customFormat="1" ht="13.5" thickBot="1" x14ac:dyDescent="0.25">
      <c r="A64" s="33" t="s">
        <v>13</v>
      </c>
    </row>
    <row r="65" spans="1:23" s="47" customFormat="1" ht="14.25" thickTop="1" thickBot="1" x14ac:dyDescent="0.25">
      <c r="A65" s="34"/>
      <c r="B65" s="4"/>
      <c r="C65" s="36"/>
      <c r="D65" s="36"/>
      <c r="E65" s="35"/>
      <c r="F65" s="36"/>
      <c r="G65" s="36"/>
      <c r="H65" s="36"/>
      <c r="I65" s="36"/>
      <c r="J65" s="35">
        <v>20170115</v>
      </c>
      <c r="K65" s="35">
        <v>20170118</v>
      </c>
      <c r="L65" s="35"/>
      <c r="M65" s="36">
        <v>20170419</v>
      </c>
      <c r="N65" s="35"/>
      <c r="O65" s="36"/>
      <c r="P65" s="36"/>
      <c r="Q65" s="36"/>
      <c r="R65" s="36"/>
      <c r="S65" s="36"/>
      <c r="T65" s="36"/>
      <c r="U65" s="36"/>
      <c r="V65" s="36"/>
      <c r="W65" s="35"/>
    </row>
    <row r="66" spans="1:23" s="47" customFormat="1" ht="13.5" thickTop="1" x14ac:dyDescent="0.2">
      <c r="A66" s="68" t="s">
        <v>176</v>
      </c>
      <c r="B66" s="69" t="s">
        <v>148</v>
      </c>
      <c r="C66" s="46"/>
      <c r="D66" s="46"/>
      <c r="E66" s="39"/>
      <c r="F66" s="46"/>
      <c r="G66" s="46"/>
      <c r="H66" s="46"/>
      <c r="I66" s="46"/>
      <c r="J66" s="38">
        <v>260891.33333333334</v>
      </c>
      <c r="K66" s="39">
        <v>159922.66666666666</v>
      </c>
      <c r="L66" s="39"/>
      <c r="M66" s="46">
        <v>88304.669333333324</v>
      </c>
      <c r="N66" s="39"/>
      <c r="O66" s="46"/>
      <c r="P66" s="46"/>
      <c r="Q66" s="46"/>
      <c r="R66" s="46"/>
      <c r="S66" s="46"/>
      <c r="T66" s="46"/>
      <c r="U66" s="46"/>
      <c r="V66" s="46"/>
      <c r="W66" s="38"/>
    </row>
    <row r="67" spans="1:23" s="47" customFormat="1" x14ac:dyDescent="0.2">
      <c r="A67" s="70"/>
      <c r="B67" s="71" t="s">
        <v>177</v>
      </c>
      <c r="C67" s="45"/>
      <c r="D67" s="42"/>
      <c r="E67" s="45"/>
      <c r="F67" s="42"/>
      <c r="G67" s="42"/>
      <c r="H67" s="42"/>
      <c r="I67" s="42"/>
      <c r="J67" s="45">
        <v>395420.66666666669</v>
      </c>
      <c r="K67" s="45">
        <v>255686.66666666666</v>
      </c>
      <c r="L67" s="45"/>
      <c r="M67" s="42">
        <v>108389.55733333335</v>
      </c>
      <c r="N67" s="45"/>
      <c r="O67" s="42"/>
      <c r="P67" s="42"/>
      <c r="Q67" s="42"/>
      <c r="R67" s="42"/>
      <c r="S67" s="45"/>
      <c r="T67" s="42"/>
      <c r="U67" s="42"/>
      <c r="V67" s="42"/>
      <c r="W67" s="45"/>
    </row>
    <row r="68" spans="1:23" s="47" customFormat="1" x14ac:dyDescent="0.2">
      <c r="A68" s="72" t="s">
        <v>155</v>
      </c>
      <c r="B68" s="71" t="s">
        <v>151</v>
      </c>
      <c r="C68" s="45"/>
      <c r="D68" s="42"/>
      <c r="E68" s="45"/>
      <c r="F68" s="42"/>
      <c r="G68" s="42"/>
      <c r="H68" s="42"/>
      <c r="I68" s="42"/>
      <c r="J68" s="45">
        <v>75049</v>
      </c>
      <c r="K68" s="45">
        <v>144338.5</v>
      </c>
      <c r="L68" s="45"/>
      <c r="M68" s="42">
        <v>2003.9870000000001</v>
      </c>
      <c r="N68" s="45"/>
      <c r="O68" s="42"/>
      <c r="P68" s="42"/>
      <c r="Q68" s="42"/>
      <c r="R68" s="42"/>
      <c r="S68" s="45"/>
      <c r="T68" s="42"/>
      <c r="U68" s="42"/>
      <c r="V68" s="42"/>
      <c r="W68" s="45"/>
    </row>
    <row r="69" spans="1:23" s="47" customFormat="1" x14ac:dyDescent="0.2">
      <c r="A69" s="73"/>
      <c r="B69" s="71" t="s">
        <v>152</v>
      </c>
      <c r="C69" s="45"/>
      <c r="D69" s="42"/>
      <c r="E69" s="45"/>
      <c r="F69" s="42"/>
      <c r="G69" s="42"/>
      <c r="H69" s="42"/>
      <c r="I69" s="42"/>
      <c r="J69" s="45">
        <v>82983.666666666672</v>
      </c>
      <c r="K69" s="45">
        <v>169691.66666666701</v>
      </c>
      <c r="L69" s="45"/>
      <c r="M69" s="42">
        <v>2595.018</v>
      </c>
      <c r="N69" s="45"/>
      <c r="O69" s="42"/>
      <c r="P69" s="42"/>
      <c r="Q69" s="42"/>
      <c r="R69" s="42"/>
      <c r="S69" s="45"/>
      <c r="T69" s="42"/>
      <c r="U69" s="42"/>
      <c r="V69" s="42"/>
      <c r="W69" s="45"/>
    </row>
    <row r="71" spans="1:23" s="47" customFormat="1" ht="13.5" thickBot="1" x14ac:dyDescent="0.25">
      <c r="A71" s="33" t="s">
        <v>178</v>
      </c>
    </row>
    <row r="72" spans="1:23" s="47" customFormat="1" ht="14.25" thickTop="1" thickBot="1" x14ac:dyDescent="0.25">
      <c r="A72" s="34"/>
      <c r="B72" s="4"/>
      <c r="C72" s="36"/>
      <c r="D72" s="36"/>
      <c r="E72" s="35"/>
      <c r="F72" s="36"/>
      <c r="G72" s="36">
        <v>20161220</v>
      </c>
      <c r="H72" s="36"/>
      <c r="I72" s="36"/>
      <c r="J72" s="35"/>
      <c r="K72" s="35"/>
      <c r="L72" s="35"/>
      <c r="M72" s="36"/>
      <c r="N72" s="35"/>
      <c r="O72" s="36"/>
      <c r="P72" s="36"/>
      <c r="Q72" s="36"/>
      <c r="R72" s="36"/>
      <c r="S72" s="36"/>
      <c r="T72" s="36"/>
      <c r="U72" s="36"/>
      <c r="V72" s="36">
        <v>20171227</v>
      </c>
      <c r="W72" s="35">
        <v>20171229</v>
      </c>
    </row>
    <row r="73" spans="1:23" s="47" customFormat="1" ht="13.5" thickTop="1" x14ac:dyDescent="0.2">
      <c r="A73" s="68" t="s">
        <v>147</v>
      </c>
      <c r="B73" s="69" t="s">
        <v>160</v>
      </c>
      <c r="C73" s="46"/>
      <c r="D73" s="46"/>
      <c r="E73" s="39"/>
      <c r="F73" s="46"/>
      <c r="G73" s="46">
        <v>377565.66666666669</v>
      </c>
      <c r="H73" s="46"/>
      <c r="I73" s="46"/>
      <c r="J73" s="38"/>
      <c r="K73" s="39"/>
      <c r="L73" s="39"/>
      <c r="M73" s="46"/>
      <c r="N73" s="39"/>
      <c r="O73" s="46"/>
      <c r="P73" s="46"/>
      <c r="Q73" s="46"/>
      <c r="R73" s="46"/>
      <c r="S73" s="46"/>
      <c r="T73" s="46"/>
      <c r="U73" s="46"/>
      <c r="V73" s="46">
        <v>315665.75775315164</v>
      </c>
      <c r="W73" s="38">
        <v>532914.46136698883</v>
      </c>
    </row>
    <row r="74" spans="1:23" s="47" customFormat="1" x14ac:dyDescent="0.2">
      <c r="A74" s="70"/>
      <c r="B74" s="71" t="s">
        <v>174</v>
      </c>
      <c r="C74" s="45"/>
      <c r="D74" s="42"/>
      <c r="E74" s="45"/>
      <c r="F74" s="42"/>
      <c r="G74" s="42">
        <v>393529</v>
      </c>
      <c r="H74" s="42"/>
      <c r="I74" s="42"/>
      <c r="J74" s="45"/>
      <c r="K74" s="45"/>
      <c r="L74" s="45"/>
      <c r="M74" s="42"/>
      <c r="N74" s="45"/>
      <c r="O74" s="42"/>
      <c r="P74" s="42"/>
      <c r="Q74" s="42"/>
      <c r="R74" s="42"/>
      <c r="S74" s="45"/>
      <c r="T74" s="42"/>
      <c r="U74" s="42"/>
      <c r="V74" s="42">
        <v>331766.32704652421</v>
      </c>
      <c r="W74" s="45">
        <v>617926.47905967711</v>
      </c>
    </row>
    <row r="75" spans="1:23" s="47" customFormat="1" x14ac:dyDescent="0.2">
      <c r="A75" s="72" t="s">
        <v>158</v>
      </c>
      <c r="B75" s="71" t="s">
        <v>151</v>
      </c>
      <c r="C75" s="45"/>
      <c r="D75" s="42"/>
      <c r="E75" s="45"/>
      <c r="F75" s="42"/>
      <c r="G75" s="42">
        <v>405688</v>
      </c>
      <c r="H75" s="42"/>
      <c r="I75" s="42"/>
      <c r="J75" s="45"/>
      <c r="K75" s="45"/>
      <c r="L75" s="45"/>
      <c r="M75" s="42"/>
      <c r="N75" s="45"/>
      <c r="O75" s="42"/>
      <c r="P75" s="42"/>
      <c r="Q75" s="42"/>
      <c r="R75" s="42"/>
      <c r="S75" s="45"/>
      <c r="T75" s="42"/>
      <c r="U75" s="42"/>
      <c r="V75" s="42">
        <v>730926.75123106164</v>
      </c>
      <c r="W75" s="45">
        <v>1082553.4371461899</v>
      </c>
    </row>
    <row r="76" spans="1:23" s="47" customFormat="1" x14ac:dyDescent="0.2">
      <c r="A76" s="73"/>
      <c r="B76" s="71" t="s">
        <v>152</v>
      </c>
      <c r="C76" s="45"/>
      <c r="D76" s="42"/>
      <c r="E76" s="45"/>
      <c r="F76" s="42"/>
      <c r="G76" s="42">
        <v>342711</v>
      </c>
      <c r="H76" s="42"/>
      <c r="I76" s="42"/>
      <c r="J76" s="45"/>
      <c r="K76" s="45"/>
      <c r="L76" s="45"/>
      <c r="M76" s="42"/>
      <c r="N76" s="45"/>
      <c r="O76" s="42"/>
      <c r="P76" s="42"/>
      <c r="Q76" s="42"/>
      <c r="R76" s="42"/>
      <c r="S76" s="45"/>
      <c r="T76" s="42"/>
      <c r="U76" s="42"/>
      <c r="V76" s="42">
        <v>714630.60040400003</v>
      </c>
      <c r="W76" s="45">
        <v>1063927.1806908187</v>
      </c>
    </row>
    <row r="77" spans="1:23" s="47" customForma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</row>
    <row r="78" spans="1:23" s="47" customFormat="1" ht="13.5" thickBot="1" x14ac:dyDescent="0.25">
      <c r="A78" s="33" t="s">
        <v>15</v>
      </c>
    </row>
    <row r="79" spans="1:23" s="47" customFormat="1" ht="14.25" thickTop="1" thickBot="1" x14ac:dyDescent="0.25">
      <c r="A79" s="34"/>
      <c r="B79" s="4"/>
      <c r="C79" s="36"/>
      <c r="D79" s="36"/>
      <c r="E79" s="35"/>
      <c r="F79" s="36"/>
      <c r="G79" s="36">
        <v>20161220</v>
      </c>
      <c r="H79" s="36"/>
      <c r="I79" s="36"/>
      <c r="J79" s="35"/>
      <c r="K79" s="35"/>
      <c r="L79" s="35"/>
      <c r="M79" s="36"/>
      <c r="N79" s="35"/>
      <c r="O79" s="36"/>
      <c r="P79" s="36"/>
      <c r="Q79" s="36"/>
      <c r="R79" s="36"/>
      <c r="S79" s="36"/>
      <c r="T79" s="36"/>
      <c r="U79" s="36"/>
      <c r="V79" s="36">
        <v>20171227</v>
      </c>
      <c r="W79" s="35">
        <v>20171229</v>
      </c>
    </row>
    <row r="80" spans="1:23" s="47" customFormat="1" ht="13.5" thickTop="1" x14ac:dyDescent="0.2">
      <c r="A80" s="68" t="s">
        <v>179</v>
      </c>
      <c r="B80" s="69" t="s">
        <v>160</v>
      </c>
      <c r="C80" s="46"/>
      <c r="D80" s="46"/>
      <c r="E80" s="39"/>
      <c r="F80" s="46"/>
      <c r="G80" s="46">
        <v>225048.66666666666</v>
      </c>
      <c r="H80" s="46"/>
      <c r="I80" s="46"/>
      <c r="J80" s="38"/>
      <c r="K80" s="39"/>
      <c r="L80" s="39"/>
      <c r="M80" s="46"/>
      <c r="N80" s="39"/>
      <c r="O80" s="46"/>
      <c r="P80" s="46"/>
      <c r="Q80" s="46"/>
      <c r="R80" s="46"/>
      <c r="S80" s="46"/>
      <c r="T80" s="46"/>
      <c r="U80" s="46"/>
      <c r="V80" s="46">
        <v>296373.12828805333</v>
      </c>
      <c r="W80" s="38">
        <v>325432.4492078583</v>
      </c>
    </row>
    <row r="81" spans="1:23" s="47" customFormat="1" x14ac:dyDescent="0.2">
      <c r="A81" s="70"/>
      <c r="B81" s="71" t="s">
        <v>177</v>
      </c>
      <c r="C81" s="45"/>
      <c r="D81" s="42"/>
      <c r="E81" s="45"/>
      <c r="F81" s="42"/>
      <c r="G81" s="42">
        <v>243185.33333333334</v>
      </c>
      <c r="H81" s="42"/>
      <c r="I81" s="42"/>
      <c r="J81" s="45"/>
      <c r="K81" s="45"/>
      <c r="L81" s="45"/>
      <c r="M81" s="42"/>
      <c r="N81" s="45"/>
      <c r="O81" s="42"/>
      <c r="P81" s="42"/>
      <c r="Q81" s="42"/>
      <c r="R81" s="42"/>
      <c r="S81" s="45"/>
      <c r="T81" s="42"/>
      <c r="U81" s="42"/>
      <c r="V81" s="42">
        <v>295228.74637063226</v>
      </c>
      <c r="W81" s="45">
        <v>265309.89667695196</v>
      </c>
    </row>
    <row r="82" spans="1:23" s="47" customFormat="1" x14ac:dyDescent="0.2">
      <c r="A82" s="72" t="s">
        <v>175</v>
      </c>
      <c r="B82" s="71" t="s">
        <v>151</v>
      </c>
      <c r="C82" s="45"/>
      <c r="D82" s="42"/>
      <c r="E82" s="45"/>
      <c r="F82" s="42"/>
      <c r="G82" s="42">
        <v>47735</v>
      </c>
      <c r="H82" s="42"/>
      <c r="I82" s="42"/>
      <c r="J82" s="45"/>
      <c r="K82" s="45"/>
      <c r="L82" s="45"/>
      <c r="M82" s="42"/>
      <c r="N82" s="45"/>
      <c r="O82" s="42"/>
      <c r="P82" s="42"/>
      <c r="Q82" s="42"/>
      <c r="R82" s="42"/>
      <c r="S82" s="45"/>
      <c r="T82" s="42"/>
      <c r="U82" s="42"/>
      <c r="V82" s="42">
        <v>186999.95726877428</v>
      </c>
      <c r="W82" s="45">
        <v>137821.58898958366</v>
      </c>
    </row>
    <row r="83" spans="1:23" s="47" customFormat="1" x14ac:dyDescent="0.2">
      <c r="A83" s="73"/>
      <c r="B83" s="71" t="s">
        <v>152</v>
      </c>
      <c r="C83" s="45"/>
      <c r="D83" s="42"/>
      <c r="E83" s="45"/>
      <c r="F83" s="42"/>
      <c r="G83" s="42">
        <v>48503.5</v>
      </c>
      <c r="H83" s="42"/>
      <c r="I83" s="42"/>
      <c r="J83" s="45"/>
      <c r="K83" s="45"/>
      <c r="L83" s="45"/>
      <c r="M83" s="42"/>
      <c r="N83" s="45"/>
      <c r="O83" s="42"/>
      <c r="P83" s="42"/>
      <c r="Q83" s="42"/>
      <c r="R83" s="42"/>
      <c r="S83" s="45"/>
      <c r="T83" s="42"/>
      <c r="U83" s="42"/>
      <c r="V83" s="42">
        <v>180354.34601844757</v>
      </c>
      <c r="W83" s="45">
        <v>130415.44723418343</v>
      </c>
    </row>
    <row r="85" spans="1:23" s="47" customFormat="1" ht="13.5" thickBot="1" x14ac:dyDescent="0.25">
      <c r="A85" s="33" t="s">
        <v>180</v>
      </c>
    </row>
    <row r="86" spans="1:23" s="47" customFormat="1" ht="14.25" thickTop="1" thickBot="1" x14ac:dyDescent="0.25">
      <c r="A86" s="34"/>
      <c r="B86" s="4"/>
      <c r="C86" s="36"/>
      <c r="D86" s="36"/>
      <c r="E86" s="35"/>
      <c r="F86" s="36"/>
      <c r="G86" s="36"/>
      <c r="H86" s="36"/>
      <c r="I86" s="36"/>
      <c r="J86" s="35"/>
      <c r="K86" s="35"/>
      <c r="L86" s="35"/>
      <c r="M86" s="36"/>
      <c r="N86" s="35">
        <v>20170425</v>
      </c>
      <c r="O86" s="36"/>
      <c r="P86" s="36">
        <v>20170612</v>
      </c>
      <c r="Q86" s="36"/>
      <c r="R86" s="36">
        <v>20170628</v>
      </c>
      <c r="S86" s="36">
        <v>20170716</v>
      </c>
      <c r="T86" s="36"/>
      <c r="U86" s="36"/>
      <c r="V86" s="36"/>
      <c r="W86" s="35"/>
    </row>
    <row r="87" spans="1:23" s="47" customFormat="1" ht="13.5" thickTop="1" x14ac:dyDescent="0.2">
      <c r="A87" s="68" t="s">
        <v>153</v>
      </c>
      <c r="B87" s="69" t="s">
        <v>173</v>
      </c>
      <c r="C87" s="46"/>
      <c r="D87" s="46"/>
      <c r="E87" s="39"/>
      <c r="F87" s="46"/>
      <c r="G87" s="46"/>
      <c r="H87" s="46"/>
      <c r="I87" s="46"/>
      <c r="J87" s="38"/>
      <c r="K87" s="39"/>
      <c r="L87" s="39"/>
      <c r="M87" s="46"/>
      <c r="N87" s="39">
        <v>112695.84133333333</v>
      </c>
      <c r="O87" s="46"/>
      <c r="P87" s="46">
        <v>122655.24766666668</v>
      </c>
      <c r="Q87" s="46"/>
      <c r="R87" s="46">
        <v>120244.7265</v>
      </c>
      <c r="S87" s="46">
        <v>7631035</v>
      </c>
      <c r="T87" s="46"/>
      <c r="U87" s="46"/>
      <c r="V87" s="46"/>
      <c r="W87" s="38"/>
    </row>
    <row r="88" spans="1:23" s="47" customFormat="1" x14ac:dyDescent="0.2">
      <c r="A88" s="70"/>
      <c r="B88" s="71" t="s">
        <v>161</v>
      </c>
      <c r="C88" s="45"/>
      <c r="D88" s="42"/>
      <c r="E88" s="45"/>
      <c r="F88" s="42"/>
      <c r="G88" s="42"/>
      <c r="H88" s="42"/>
      <c r="I88" s="42"/>
      <c r="J88" s="45"/>
      <c r="K88" s="45"/>
      <c r="L88" s="45"/>
      <c r="M88" s="42"/>
      <c r="N88" s="45">
        <v>113460.75799999999</v>
      </c>
      <c r="O88" s="42"/>
      <c r="P88" s="42">
        <v>150442.83333333334</v>
      </c>
      <c r="Q88" s="42"/>
      <c r="R88" s="42">
        <v>119369.39050000001</v>
      </c>
      <c r="S88" s="45">
        <v>8354825.333333333</v>
      </c>
      <c r="T88" s="42"/>
      <c r="U88" s="42"/>
      <c r="V88" s="42"/>
      <c r="W88" s="45"/>
    </row>
    <row r="89" spans="1:23" s="47" customFormat="1" x14ac:dyDescent="0.2">
      <c r="A89" s="72" t="s">
        <v>181</v>
      </c>
      <c r="B89" s="71" t="s">
        <v>151</v>
      </c>
      <c r="C89" s="45"/>
      <c r="D89" s="42"/>
      <c r="E89" s="45"/>
      <c r="F89" s="42"/>
      <c r="G89" s="42"/>
      <c r="H89" s="42"/>
      <c r="I89" s="42"/>
      <c r="J89" s="45"/>
      <c r="K89" s="45"/>
      <c r="L89" s="45"/>
      <c r="M89" s="42"/>
      <c r="N89" s="45">
        <v>263165.35933333333</v>
      </c>
      <c r="O89" s="42"/>
      <c r="P89" s="42">
        <v>313730.17699999997</v>
      </c>
      <c r="Q89" s="42"/>
      <c r="R89" s="42">
        <v>133221.28400000001</v>
      </c>
      <c r="S89" s="45">
        <v>13845706.666666666</v>
      </c>
      <c r="T89" s="42"/>
      <c r="U89" s="42"/>
      <c r="V89" s="42"/>
      <c r="W89" s="45"/>
    </row>
    <row r="90" spans="1:23" s="47" customFormat="1" x14ac:dyDescent="0.2">
      <c r="A90" s="73"/>
      <c r="B90" s="71" t="s">
        <v>152</v>
      </c>
      <c r="C90" s="45"/>
      <c r="D90" s="42"/>
      <c r="E90" s="45"/>
      <c r="F90" s="42"/>
      <c r="G90" s="42"/>
      <c r="H90" s="42"/>
      <c r="I90" s="42"/>
      <c r="J90" s="45"/>
      <c r="K90" s="45"/>
      <c r="L90" s="45"/>
      <c r="M90" s="42"/>
      <c r="N90" s="45">
        <v>265349.78633333335</v>
      </c>
      <c r="O90" s="42"/>
      <c r="P90" s="42">
        <v>294117.10950000002</v>
      </c>
      <c r="Q90" s="42"/>
      <c r="R90" s="42">
        <v>110176.281</v>
      </c>
      <c r="S90" s="45">
        <v>13997002.5</v>
      </c>
      <c r="T90" s="42"/>
      <c r="U90" s="42"/>
      <c r="V90" s="42"/>
      <c r="W90" s="45"/>
    </row>
    <row r="92" spans="1:23" s="47" customFormat="1" ht="13.5" thickBot="1" x14ac:dyDescent="0.25">
      <c r="A92" s="33" t="s">
        <v>17</v>
      </c>
    </row>
    <row r="93" spans="1:23" s="47" customFormat="1" ht="14.25" thickTop="1" thickBot="1" x14ac:dyDescent="0.25">
      <c r="A93" s="34"/>
      <c r="B93" s="4"/>
      <c r="C93" s="36"/>
      <c r="D93" s="36"/>
      <c r="E93" s="35"/>
      <c r="F93" s="36">
        <v>20161217</v>
      </c>
      <c r="G93" s="36"/>
      <c r="H93" s="36"/>
      <c r="I93" s="36"/>
      <c r="J93" s="35"/>
      <c r="K93" s="35"/>
      <c r="L93" s="35"/>
      <c r="M93" s="36"/>
      <c r="N93" s="35"/>
      <c r="O93" s="36">
        <v>20170606</v>
      </c>
      <c r="P93" s="36"/>
      <c r="Q93" s="36"/>
      <c r="R93" s="36"/>
      <c r="S93" s="36"/>
      <c r="T93" s="36"/>
      <c r="U93" s="36">
        <v>20170826</v>
      </c>
      <c r="V93" s="36"/>
      <c r="W93" s="35"/>
    </row>
    <row r="94" spans="1:23" s="47" customFormat="1" ht="13.5" thickTop="1" x14ac:dyDescent="0.2">
      <c r="A94" s="68" t="s">
        <v>182</v>
      </c>
      <c r="B94" s="69" t="s">
        <v>157</v>
      </c>
      <c r="C94" s="46"/>
      <c r="D94" s="46"/>
      <c r="E94" s="39"/>
      <c r="F94" s="46">
        <v>406588</v>
      </c>
      <c r="G94" s="46"/>
      <c r="H94" s="46"/>
      <c r="I94" s="46"/>
      <c r="J94" s="38"/>
      <c r="K94" s="39"/>
      <c r="L94" s="39"/>
      <c r="M94" s="46"/>
      <c r="N94" s="39"/>
      <c r="O94" s="46">
        <v>48196.556000000004</v>
      </c>
      <c r="P94" s="46"/>
      <c r="Q94" s="46"/>
      <c r="R94" s="46"/>
      <c r="S94" s="46"/>
      <c r="T94" s="46"/>
      <c r="U94" s="46">
        <v>132435.36300000001</v>
      </c>
      <c r="V94" s="46"/>
      <c r="W94" s="38"/>
    </row>
    <row r="95" spans="1:23" s="47" customFormat="1" x14ac:dyDescent="0.2">
      <c r="A95" s="70"/>
      <c r="B95" s="71" t="s">
        <v>161</v>
      </c>
      <c r="C95" s="45"/>
      <c r="D95" s="42"/>
      <c r="E95" s="45"/>
      <c r="F95" s="42">
        <v>501760.66666666669</v>
      </c>
      <c r="G95" s="42"/>
      <c r="H95" s="42"/>
      <c r="I95" s="42"/>
      <c r="J95" s="45"/>
      <c r="K95" s="45"/>
      <c r="L95" s="45"/>
      <c r="M95" s="42"/>
      <c r="N95" s="45"/>
      <c r="O95" s="42">
        <v>58057.289000000004</v>
      </c>
      <c r="P95" s="42"/>
      <c r="Q95" s="42"/>
      <c r="R95" s="42"/>
      <c r="S95" s="45"/>
      <c r="T95" s="42"/>
      <c r="U95" s="42">
        <v>133146.67966666666</v>
      </c>
      <c r="V95" s="42"/>
      <c r="W95" s="45"/>
    </row>
    <row r="96" spans="1:23" s="47" customFormat="1" x14ac:dyDescent="0.2">
      <c r="A96" s="72" t="s">
        <v>158</v>
      </c>
      <c r="B96" s="71" t="s">
        <v>151</v>
      </c>
      <c r="C96" s="45"/>
      <c r="D96" s="42"/>
      <c r="E96" s="45"/>
      <c r="F96" s="42">
        <v>713074.33333333337</v>
      </c>
      <c r="G96" s="42"/>
      <c r="H96" s="42"/>
      <c r="I96" s="42"/>
      <c r="J96" s="45"/>
      <c r="K96" s="45"/>
      <c r="L96" s="45"/>
      <c r="M96" s="42"/>
      <c r="N96" s="45"/>
      <c r="O96" s="42">
        <v>31848.75066666667</v>
      </c>
      <c r="P96" s="42"/>
      <c r="Q96" s="42"/>
      <c r="R96" s="42"/>
      <c r="S96" s="45"/>
      <c r="T96" s="42"/>
      <c r="U96" s="42">
        <v>100560.1485</v>
      </c>
      <c r="V96" s="42"/>
      <c r="W96" s="45"/>
    </row>
    <row r="97" spans="1:23" s="47" customFormat="1" x14ac:dyDescent="0.2">
      <c r="A97" s="73"/>
      <c r="B97" s="71" t="s">
        <v>152</v>
      </c>
      <c r="C97" s="45"/>
      <c r="D97" s="42"/>
      <c r="E97" s="45"/>
      <c r="F97" s="42">
        <v>795479</v>
      </c>
      <c r="G97" s="42"/>
      <c r="H97" s="42"/>
      <c r="I97" s="42"/>
      <c r="J97" s="45"/>
      <c r="K97" s="45"/>
      <c r="L97" s="45"/>
      <c r="M97" s="42"/>
      <c r="N97" s="45"/>
      <c r="O97" s="42">
        <v>35931.57</v>
      </c>
      <c r="P97" s="42"/>
      <c r="Q97" s="42"/>
      <c r="R97" s="42"/>
      <c r="S97" s="45"/>
      <c r="T97" s="42"/>
      <c r="U97" s="42">
        <v>108691.53899999999</v>
      </c>
      <c r="V97" s="42"/>
      <c r="W97" s="45"/>
    </row>
    <row r="99" spans="1:23" s="47" customFormat="1" ht="13.5" thickBot="1" x14ac:dyDescent="0.25">
      <c r="A99" s="33" t="s">
        <v>18</v>
      </c>
    </row>
    <row r="100" spans="1:23" s="47" customFormat="1" ht="14.25" thickTop="1" thickBot="1" x14ac:dyDescent="0.25">
      <c r="A100" s="34"/>
      <c r="B100" s="4"/>
      <c r="C100" s="36"/>
      <c r="D100" s="36"/>
      <c r="E100" s="35"/>
      <c r="F100" s="36"/>
      <c r="G100" s="36"/>
      <c r="H100" s="36"/>
      <c r="I100" s="36"/>
      <c r="J100" s="35"/>
      <c r="K100" s="35">
        <v>20170118</v>
      </c>
      <c r="L100" s="35">
        <v>20170331</v>
      </c>
      <c r="M100" s="36"/>
      <c r="N100" s="35"/>
      <c r="O100" s="36">
        <v>20170606</v>
      </c>
      <c r="P100" s="36"/>
      <c r="Q100" s="36"/>
      <c r="R100" s="36"/>
      <c r="S100" s="36"/>
      <c r="T100" s="36">
        <v>20170823</v>
      </c>
      <c r="U100" s="36"/>
      <c r="V100" s="36"/>
      <c r="W100" s="35"/>
    </row>
    <row r="101" spans="1:23" s="47" customFormat="1" ht="13.5" thickTop="1" x14ac:dyDescent="0.2">
      <c r="A101" s="68" t="s">
        <v>183</v>
      </c>
      <c r="B101" s="69" t="s">
        <v>160</v>
      </c>
      <c r="C101" s="46"/>
      <c r="D101" s="46"/>
      <c r="E101" s="39"/>
      <c r="F101" s="46"/>
      <c r="G101" s="46"/>
      <c r="H101" s="46"/>
      <c r="I101" s="46"/>
      <c r="J101" s="38"/>
      <c r="K101" s="39">
        <v>597323</v>
      </c>
      <c r="L101" s="39">
        <v>95685.84</v>
      </c>
      <c r="M101" s="46"/>
      <c r="N101" s="39"/>
      <c r="O101" s="46">
        <v>72272.114666666661</v>
      </c>
      <c r="P101" s="46"/>
      <c r="Q101" s="46"/>
      <c r="R101" s="46"/>
      <c r="S101" s="46"/>
      <c r="T101" s="46">
        <v>198285.34900000002</v>
      </c>
      <c r="U101" s="46"/>
      <c r="V101" s="46"/>
      <c r="W101" s="38"/>
    </row>
    <row r="102" spans="1:23" s="47" customFormat="1" x14ac:dyDescent="0.2">
      <c r="A102" s="70"/>
      <c r="B102" s="71" t="s">
        <v>161</v>
      </c>
      <c r="C102" s="45"/>
      <c r="D102" s="42"/>
      <c r="E102" s="45"/>
      <c r="F102" s="42"/>
      <c r="G102" s="42"/>
      <c r="H102" s="42"/>
      <c r="I102" s="42"/>
      <c r="J102" s="45"/>
      <c r="K102" s="45">
        <v>423191</v>
      </c>
      <c r="L102" s="45">
        <v>108993.95033333334</v>
      </c>
      <c r="M102" s="42"/>
      <c r="N102" s="45"/>
      <c r="O102" s="42">
        <v>74882.914000000004</v>
      </c>
      <c r="P102" s="42"/>
      <c r="Q102" s="42"/>
      <c r="R102" s="42"/>
      <c r="S102" s="45"/>
      <c r="T102" s="42">
        <v>198797.77100000004</v>
      </c>
      <c r="U102" s="42"/>
      <c r="V102" s="42"/>
      <c r="W102" s="45"/>
    </row>
    <row r="103" spans="1:23" s="47" customFormat="1" x14ac:dyDescent="0.2">
      <c r="A103" s="72" t="s">
        <v>175</v>
      </c>
      <c r="B103" s="71" t="s">
        <v>151</v>
      </c>
      <c r="C103" s="45"/>
      <c r="D103" s="42"/>
      <c r="E103" s="45"/>
      <c r="F103" s="42"/>
      <c r="G103" s="42"/>
      <c r="H103" s="42"/>
      <c r="I103" s="42"/>
      <c r="J103" s="45"/>
      <c r="K103" s="45">
        <v>980322.66666666663</v>
      </c>
      <c r="L103" s="45">
        <v>168245.41399999999</v>
      </c>
      <c r="M103" s="42"/>
      <c r="N103" s="45"/>
      <c r="O103" s="42">
        <v>105913.724</v>
      </c>
      <c r="P103" s="42"/>
      <c r="Q103" s="42"/>
      <c r="R103" s="42"/>
      <c r="S103" s="45"/>
      <c r="T103" s="42">
        <v>444708.14049999998</v>
      </c>
      <c r="U103" s="42"/>
      <c r="V103" s="42"/>
      <c r="W103" s="45"/>
    </row>
    <row r="104" spans="1:23" s="47" customFormat="1" x14ac:dyDescent="0.2">
      <c r="A104" s="73"/>
      <c r="B104" s="71" t="s">
        <v>152</v>
      </c>
      <c r="C104" s="45"/>
      <c r="D104" s="42"/>
      <c r="E104" s="45"/>
      <c r="F104" s="42"/>
      <c r="G104" s="42"/>
      <c r="H104" s="42"/>
      <c r="I104" s="42"/>
      <c r="J104" s="45"/>
      <c r="K104" s="45">
        <v>838067</v>
      </c>
      <c r="L104" s="45">
        <v>169683.633</v>
      </c>
      <c r="M104" s="42"/>
      <c r="N104" s="45"/>
      <c r="O104" s="42">
        <v>90514.68</v>
      </c>
      <c r="P104" s="42"/>
      <c r="Q104" s="42"/>
      <c r="R104" s="42"/>
      <c r="S104" s="45"/>
      <c r="T104" s="42">
        <v>430952</v>
      </c>
      <c r="U104" s="42"/>
      <c r="V104" s="42"/>
      <c r="W104" s="45"/>
    </row>
    <row r="106" spans="1:23" s="47" customFormat="1" ht="13.5" thickBot="1" x14ac:dyDescent="0.25">
      <c r="A106" s="33" t="s">
        <v>184</v>
      </c>
    </row>
    <row r="107" spans="1:23" s="47" customFormat="1" ht="14.25" thickTop="1" thickBot="1" x14ac:dyDescent="0.25">
      <c r="A107" s="34"/>
      <c r="B107" s="4"/>
      <c r="C107" s="36"/>
      <c r="D107" s="36"/>
      <c r="E107" s="35"/>
      <c r="F107" s="36"/>
      <c r="G107" s="36"/>
      <c r="H107" s="36"/>
      <c r="I107" s="36"/>
      <c r="J107" s="35">
        <v>20170115</v>
      </c>
      <c r="K107" s="35"/>
      <c r="L107" s="35"/>
      <c r="M107" s="36"/>
      <c r="N107" s="35"/>
      <c r="O107" s="36"/>
      <c r="P107" s="36"/>
      <c r="Q107" s="36">
        <v>20170624</v>
      </c>
      <c r="R107" s="36"/>
      <c r="S107" s="36">
        <v>20170716</v>
      </c>
      <c r="T107" s="36">
        <v>20170823</v>
      </c>
      <c r="U107" s="36"/>
      <c r="V107" s="36"/>
      <c r="W107" s="35"/>
    </row>
    <row r="108" spans="1:23" s="47" customFormat="1" ht="13.5" thickTop="1" x14ac:dyDescent="0.2">
      <c r="A108" s="68" t="s">
        <v>147</v>
      </c>
      <c r="B108" s="69" t="s">
        <v>157</v>
      </c>
      <c r="C108" s="46"/>
      <c r="D108" s="46"/>
      <c r="E108" s="39"/>
      <c r="F108" s="46"/>
      <c r="G108" s="46"/>
      <c r="H108" s="46"/>
      <c r="I108" s="46"/>
      <c r="J108" s="38">
        <v>635350</v>
      </c>
      <c r="K108" s="39"/>
      <c r="L108" s="39"/>
      <c r="M108" s="46"/>
      <c r="N108" s="39"/>
      <c r="O108" s="46"/>
      <c r="P108" s="46"/>
      <c r="Q108" s="46">
        <v>144247.22933333332</v>
      </c>
      <c r="R108" s="46"/>
      <c r="S108" s="46">
        <v>7352452.666666667</v>
      </c>
      <c r="T108" s="46">
        <v>172574.90633333332</v>
      </c>
      <c r="U108" s="46"/>
      <c r="V108" s="46"/>
      <c r="W108" s="38"/>
    </row>
    <row r="109" spans="1:23" s="47" customFormat="1" x14ac:dyDescent="0.2">
      <c r="A109" s="70"/>
      <c r="B109" s="71" t="s">
        <v>149</v>
      </c>
      <c r="C109" s="45"/>
      <c r="D109" s="42"/>
      <c r="E109" s="45"/>
      <c r="F109" s="42"/>
      <c r="G109" s="42"/>
      <c r="H109" s="42"/>
      <c r="I109" s="42"/>
      <c r="J109" s="45">
        <v>622979</v>
      </c>
      <c r="K109" s="45"/>
      <c r="L109" s="45"/>
      <c r="M109" s="42"/>
      <c r="N109" s="45"/>
      <c r="O109" s="42"/>
      <c r="P109" s="42"/>
      <c r="Q109" s="42">
        <v>150927</v>
      </c>
      <c r="R109" s="42"/>
      <c r="S109" s="45">
        <v>7898277.333333333</v>
      </c>
      <c r="T109" s="42">
        <v>172037.42199999999</v>
      </c>
      <c r="U109" s="42"/>
      <c r="V109" s="42"/>
      <c r="W109" s="45"/>
    </row>
    <row r="110" spans="1:23" s="47" customFormat="1" x14ac:dyDescent="0.2">
      <c r="A110" s="72" t="s">
        <v>155</v>
      </c>
      <c r="B110" s="71" t="s">
        <v>151</v>
      </c>
      <c r="C110" s="45"/>
      <c r="D110" s="42"/>
      <c r="E110" s="45"/>
      <c r="F110" s="42"/>
      <c r="G110" s="42"/>
      <c r="H110" s="42"/>
      <c r="I110" s="42"/>
      <c r="J110" s="45">
        <v>270722.33333333331</v>
      </c>
      <c r="K110" s="45"/>
      <c r="L110" s="45"/>
      <c r="M110" s="42"/>
      <c r="N110" s="45"/>
      <c r="O110" s="42"/>
      <c r="P110" s="42"/>
      <c r="Q110" s="42">
        <v>112207.86200000001</v>
      </c>
      <c r="R110" s="42"/>
      <c r="S110" s="45">
        <v>9895520.666666666</v>
      </c>
      <c r="T110" s="42">
        <v>292728.4535</v>
      </c>
      <c r="U110" s="42"/>
      <c r="V110" s="42"/>
      <c r="W110" s="45"/>
    </row>
    <row r="111" spans="1:23" s="47" customFormat="1" x14ac:dyDescent="0.2">
      <c r="A111" s="73"/>
      <c r="B111" s="71" t="s">
        <v>152</v>
      </c>
      <c r="C111" s="45"/>
      <c r="D111" s="42"/>
      <c r="E111" s="45"/>
      <c r="F111" s="42"/>
      <c r="G111" s="42"/>
      <c r="H111" s="42"/>
      <c r="I111" s="42"/>
      <c r="J111" s="45">
        <v>241230</v>
      </c>
      <c r="K111" s="45"/>
      <c r="L111" s="45"/>
      <c r="M111" s="42"/>
      <c r="N111" s="45"/>
      <c r="O111" s="42"/>
      <c r="P111" s="42"/>
      <c r="Q111" s="42">
        <v>107551.92166666668</v>
      </c>
      <c r="R111" s="42"/>
      <c r="S111" s="45">
        <v>10000657.333333334</v>
      </c>
      <c r="T111" s="42">
        <v>293825.01549999998</v>
      </c>
      <c r="U111" s="42"/>
      <c r="V111" s="42"/>
      <c r="W111" s="45"/>
    </row>
    <row r="113" spans="1:23" s="47" customFormat="1" ht="13.5" thickBot="1" x14ac:dyDescent="0.25">
      <c r="A113" s="33" t="s">
        <v>20</v>
      </c>
    </row>
    <row r="114" spans="1:23" s="47" customFormat="1" ht="14.25" thickTop="1" thickBot="1" x14ac:dyDescent="0.25">
      <c r="A114" s="34"/>
      <c r="B114" s="4"/>
      <c r="C114" s="36"/>
      <c r="D114" s="36"/>
      <c r="E114" s="35"/>
      <c r="F114" s="36"/>
      <c r="G114" s="36"/>
      <c r="H114" s="36"/>
      <c r="I114" s="36"/>
      <c r="J114" s="35"/>
      <c r="K114" s="35"/>
      <c r="L114" s="35"/>
      <c r="M114" s="36"/>
      <c r="N114" s="35"/>
      <c r="O114" s="36"/>
      <c r="P114" s="36"/>
      <c r="Q114" s="36">
        <v>20170624</v>
      </c>
      <c r="R114" s="36">
        <v>20170628</v>
      </c>
      <c r="S114" s="36">
        <v>20170716</v>
      </c>
      <c r="T114" s="36">
        <v>20170823</v>
      </c>
      <c r="U114" s="36"/>
      <c r="V114" s="36"/>
      <c r="W114" s="35"/>
    </row>
    <row r="115" spans="1:23" s="47" customFormat="1" ht="13.5" thickTop="1" x14ac:dyDescent="0.2">
      <c r="A115" s="68" t="s">
        <v>183</v>
      </c>
      <c r="B115" s="69" t="s">
        <v>157</v>
      </c>
      <c r="C115" s="46"/>
      <c r="D115" s="46"/>
      <c r="E115" s="39"/>
      <c r="F115" s="46"/>
      <c r="G115" s="46"/>
      <c r="H115" s="46"/>
      <c r="I115" s="46"/>
      <c r="J115" s="38"/>
      <c r="K115" s="39"/>
      <c r="L115" s="39"/>
      <c r="M115" s="46"/>
      <c r="N115" s="39"/>
      <c r="O115" s="46"/>
      <c r="P115" s="46"/>
      <c r="Q115" s="46">
        <v>196529.14033333331</v>
      </c>
      <c r="R115" s="46">
        <v>155859.73449999999</v>
      </c>
      <c r="S115" s="46">
        <v>7889556.333333333</v>
      </c>
      <c r="T115" s="46">
        <v>233956.07266666667</v>
      </c>
      <c r="U115" s="46"/>
      <c r="V115" s="46"/>
      <c r="W115" s="38"/>
    </row>
    <row r="116" spans="1:23" s="47" customFormat="1" x14ac:dyDescent="0.2">
      <c r="A116" s="70"/>
      <c r="B116" s="71" t="s">
        <v>174</v>
      </c>
      <c r="C116" s="45"/>
      <c r="D116" s="42"/>
      <c r="E116" s="45"/>
      <c r="F116" s="42"/>
      <c r="G116" s="42"/>
      <c r="H116" s="42"/>
      <c r="I116" s="42"/>
      <c r="J116" s="45"/>
      <c r="K116" s="45"/>
      <c r="L116" s="45"/>
      <c r="M116" s="42"/>
      <c r="N116" s="45"/>
      <c r="O116" s="42"/>
      <c r="P116" s="42"/>
      <c r="Q116" s="42">
        <v>206066.67199999999</v>
      </c>
      <c r="R116" s="42">
        <v>160864.92200000002</v>
      </c>
      <c r="S116" s="45">
        <v>8654409.333333334</v>
      </c>
      <c r="T116" s="42">
        <v>235938.9375</v>
      </c>
      <c r="U116" s="42"/>
      <c r="V116" s="42"/>
      <c r="W116" s="45"/>
    </row>
    <row r="117" spans="1:23" s="47" customFormat="1" x14ac:dyDescent="0.2">
      <c r="A117" s="72" t="s">
        <v>175</v>
      </c>
      <c r="B117" s="71" t="s">
        <v>151</v>
      </c>
      <c r="C117" s="45"/>
      <c r="D117" s="42"/>
      <c r="E117" s="45"/>
      <c r="F117" s="42"/>
      <c r="G117" s="42"/>
      <c r="H117" s="42"/>
      <c r="I117" s="42"/>
      <c r="J117" s="45"/>
      <c r="K117" s="45"/>
      <c r="L117" s="45"/>
      <c r="M117" s="42"/>
      <c r="N117" s="45"/>
      <c r="O117" s="42"/>
      <c r="P117" s="42"/>
      <c r="Q117" s="42">
        <v>262853.14566666668</v>
      </c>
      <c r="R117" s="42">
        <v>216444.65633333335</v>
      </c>
      <c r="S117" s="45">
        <v>14213369</v>
      </c>
      <c r="T117" s="42">
        <v>514233.82300000003</v>
      </c>
      <c r="U117" s="42"/>
      <c r="V117" s="42"/>
      <c r="W117" s="45"/>
    </row>
    <row r="118" spans="1:23" s="47" customFormat="1" x14ac:dyDescent="0.2">
      <c r="A118" s="73"/>
      <c r="B118" s="71" t="s">
        <v>152</v>
      </c>
      <c r="C118" s="45"/>
      <c r="D118" s="42"/>
      <c r="E118" s="45"/>
      <c r="F118" s="42"/>
      <c r="G118" s="42"/>
      <c r="H118" s="42"/>
      <c r="I118" s="42"/>
      <c r="J118" s="45"/>
      <c r="K118" s="45"/>
      <c r="L118" s="45"/>
      <c r="M118" s="42"/>
      <c r="N118" s="45"/>
      <c r="O118" s="42"/>
      <c r="P118" s="42"/>
      <c r="Q118" s="42">
        <v>260782.35949999999</v>
      </c>
      <c r="R118" s="42">
        <v>180194.92199999999</v>
      </c>
      <c r="S118" s="45">
        <v>14279765</v>
      </c>
      <c r="T118" s="42">
        <v>515604.70299999998</v>
      </c>
      <c r="U118" s="42"/>
      <c r="V118" s="42"/>
      <c r="W118" s="45"/>
    </row>
    <row r="120" spans="1:23" s="47" customFormat="1" ht="13.5" thickBot="1" x14ac:dyDescent="0.25">
      <c r="A120" s="33" t="s">
        <v>21</v>
      </c>
    </row>
    <row r="121" spans="1:23" s="47" customFormat="1" ht="14.25" thickTop="1" thickBot="1" x14ac:dyDescent="0.25">
      <c r="A121" s="34"/>
      <c r="B121" s="4"/>
      <c r="C121" s="36"/>
      <c r="D121" s="36"/>
      <c r="E121" s="35"/>
      <c r="F121" s="36"/>
      <c r="G121" s="36"/>
      <c r="H121" s="36">
        <v>20161226</v>
      </c>
      <c r="I121" s="36">
        <v>20161229</v>
      </c>
      <c r="J121" s="35"/>
      <c r="K121" s="35"/>
      <c r="L121" s="35">
        <v>20170331</v>
      </c>
      <c r="M121" s="36"/>
      <c r="N121" s="35"/>
      <c r="O121" s="36"/>
      <c r="P121" s="36"/>
      <c r="Q121" s="36"/>
      <c r="R121" s="36"/>
      <c r="S121" s="36"/>
      <c r="T121" s="36"/>
      <c r="U121" s="36"/>
      <c r="V121" s="36"/>
      <c r="W121" s="35"/>
    </row>
    <row r="122" spans="1:23" s="47" customFormat="1" ht="13.5" thickTop="1" x14ac:dyDescent="0.2">
      <c r="A122" s="68" t="s">
        <v>182</v>
      </c>
      <c r="B122" s="69" t="s">
        <v>173</v>
      </c>
      <c r="C122" s="46"/>
      <c r="D122" s="46"/>
      <c r="E122" s="39"/>
      <c r="F122" s="46"/>
      <c r="G122" s="46"/>
      <c r="H122" s="46">
        <v>110857</v>
      </c>
      <c r="I122" s="46">
        <v>150189</v>
      </c>
      <c r="J122" s="38"/>
      <c r="K122" s="39"/>
      <c r="L122" s="39">
        <v>47525.398333333338</v>
      </c>
      <c r="M122" s="46"/>
      <c r="N122" s="39"/>
      <c r="O122" s="46"/>
      <c r="P122" s="46"/>
      <c r="Q122" s="46"/>
      <c r="R122" s="46"/>
      <c r="S122" s="46"/>
      <c r="T122" s="46"/>
      <c r="U122" s="46"/>
      <c r="V122" s="46"/>
      <c r="W122" s="38"/>
    </row>
    <row r="123" spans="1:23" s="47" customFormat="1" x14ac:dyDescent="0.2">
      <c r="A123" s="70"/>
      <c r="B123" s="71" t="s">
        <v>161</v>
      </c>
      <c r="C123" s="45"/>
      <c r="D123" s="42"/>
      <c r="E123" s="45"/>
      <c r="F123" s="42"/>
      <c r="G123" s="42"/>
      <c r="H123" s="42">
        <v>136548</v>
      </c>
      <c r="I123" s="42">
        <v>159919.66666666666</v>
      </c>
      <c r="J123" s="45"/>
      <c r="K123" s="45"/>
      <c r="L123" s="45">
        <v>76569.237000000008</v>
      </c>
      <c r="M123" s="42"/>
      <c r="N123" s="45"/>
      <c r="O123" s="42"/>
      <c r="P123" s="42"/>
      <c r="Q123" s="42"/>
      <c r="R123" s="42"/>
      <c r="S123" s="45"/>
      <c r="T123" s="42"/>
      <c r="U123" s="42"/>
      <c r="V123" s="42"/>
      <c r="W123" s="45"/>
    </row>
    <row r="124" spans="1:23" s="47" customFormat="1" x14ac:dyDescent="0.2">
      <c r="A124" s="72" t="s">
        <v>185</v>
      </c>
      <c r="B124" s="71" t="s">
        <v>151</v>
      </c>
      <c r="C124" s="45"/>
      <c r="D124" s="42"/>
      <c r="E124" s="45"/>
      <c r="F124" s="42"/>
      <c r="G124" s="42"/>
      <c r="H124" s="42">
        <v>24381.5</v>
      </c>
      <c r="I124" s="42">
        <v>18120</v>
      </c>
      <c r="J124" s="45"/>
      <c r="K124" s="45"/>
      <c r="L124" s="45">
        <v>27833.506000000005</v>
      </c>
      <c r="M124" s="42"/>
      <c r="N124" s="45"/>
      <c r="O124" s="42"/>
      <c r="P124" s="42"/>
      <c r="Q124" s="42"/>
      <c r="R124" s="42"/>
      <c r="S124" s="45"/>
      <c r="T124" s="42"/>
      <c r="U124" s="42"/>
      <c r="V124" s="42"/>
      <c r="W124" s="45"/>
    </row>
    <row r="125" spans="1:23" s="47" customFormat="1" x14ac:dyDescent="0.2">
      <c r="A125" s="73"/>
      <c r="B125" s="71" t="s">
        <v>152</v>
      </c>
      <c r="C125" s="45"/>
      <c r="D125" s="42"/>
      <c r="E125" s="45"/>
      <c r="F125" s="42"/>
      <c r="G125" s="42"/>
      <c r="H125" s="42">
        <v>23608</v>
      </c>
      <c r="I125" s="42">
        <v>15578</v>
      </c>
      <c r="J125" s="45"/>
      <c r="K125" s="45"/>
      <c r="L125" s="45">
        <v>42713.243999999999</v>
      </c>
      <c r="M125" s="42"/>
      <c r="N125" s="45"/>
      <c r="O125" s="42"/>
      <c r="P125" s="42"/>
      <c r="Q125" s="42"/>
      <c r="R125" s="42"/>
      <c r="S125" s="45"/>
      <c r="T125" s="42"/>
      <c r="U125" s="42"/>
      <c r="V125" s="42"/>
      <c r="W125" s="45"/>
    </row>
  </sheetData>
  <mergeCells count="36">
    <mergeCell ref="A108:A109"/>
    <mergeCell ref="A110:A111"/>
    <mergeCell ref="A115:A116"/>
    <mergeCell ref="A117:A118"/>
    <mergeCell ref="A122:A123"/>
    <mergeCell ref="A124:A125"/>
    <mergeCell ref="A87:A88"/>
    <mergeCell ref="A89:A90"/>
    <mergeCell ref="A94:A95"/>
    <mergeCell ref="A96:A97"/>
    <mergeCell ref="A101:A102"/>
    <mergeCell ref="A103:A104"/>
    <mergeCell ref="A66:A67"/>
    <mergeCell ref="A68:A69"/>
    <mergeCell ref="A73:A74"/>
    <mergeCell ref="A75:A76"/>
    <mergeCell ref="A80:A81"/>
    <mergeCell ref="A82:A83"/>
    <mergeCell ref="A45:A46"/>
    <mergeCell ref="A47:A48"/>
    <mergeCell ref="A52:A53"/>
    <mergeCell ref="A54:A55"/>
    <mergeCell ref="A59:A60"/>
    <mergeCell ref="A61:A62"/>
    <mergeCell ref="A24:A25"/>
    <mergeCell ref="A26:A27"/>
    <mergeCell ref="A31:A32"/>
    <mergeCell ref="A33:A34"/>
    <mergeCell ref="A38:A39"/>
    <mergeCell ref="A40:A41"/>
    <mergeCell ref="A3:A4"/>
    <mergeCell ref="A5:A6"/>
    <mergeCell ref="A10:A11"/>
    <mergeCell ref="A12:A13"/>
    <mergeCell ref="A17:A18"/>
    <mergeCell ref="A19:A20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6"/>
  <sheetViews>
    <sheetView topLeftCell="A103" zoomScale="85" zoomScaleNormal="85" workbookViewId="0">
      <pane xSplit="2" topLeftCell="G1" activePane="topRight" state="frozen"/>
      <selection activeCell="J131" sqref="J131"/>
      <selection pane="topRight" activeCell="S131" sqref="S131"/>
    </sheetView>
  </sheetViews>
  <sheetFormatPr defaultColWidth="9.125" defaultRowHeight="12.75" x14ac:dyDescent="0.2"/>
  <cols>
    <col min="1" max="1" width="8.875" style="21" bestFit="1" customWidth="1"/>
    <col min="2" max="2" width="6.75" style="21" bestFit="1" customWidth="1"/>
    <col min="3" max="23" width="8.5" style="21" customWidth="1"/>
    <col min="24" max="24" width="5.75" style="21" customWidth="1"/>
    <col min="25" max="26" width="6.625" style="21" customWidth="1"/>
    <col min="27" max="27" width="3.875" style="21" customWidth="1"/>
    <col min="28" max="16384" width="9.125" style="21"/>
  </cols>
  <sheetData>
    <row r="1" spans="1:27" s="47" customFormat="1" ht="13.5" thickBot="1" x14ac:dyDescent="0.25">
      <c r="A1" s="33" t="s">
        <v>86</v>
      </c>
    </row>
    <row r="2" spans="1:27" s="47" customFormat="1" ht="14.25" thickTop="1" thickBot="1" x14ac:dyDescent="0.25">
      <c r="A2" s="34"/>
      <c r="B2" s="4"/>
      <c r="C2" s="36">
        <f>'Fig. 5S3A_Raw'!C2</f>
        <v>20161115</v>
      </c>
      <c r="D2" s="36">
        <f>'Fig. 5S3A_Raw'!D2</f>
        <v>20161204</v>
      </c>
      <c r="E2" s="36">
        <f>'Fig. 5S3A_Raw'!E2</f>
        <v>20161214</v>
      </c>
      <c r="F2" s="36">
        <f>'Fig. 5S3A_Raw'!F2</f>
        <v>20161217</v>
      </c>
      <c r="G2" s="36">
        <f>'Fig. 5S3A_Raw'!G2</f>
        <v>20161220</v>
      </c>
      <c r="H2" s="36">
        <f>'Fig. 5S3A_Raw'!H2</f>
        <v>20161226</v>
      </c>
      <c r="I2" s="36">
        <f>'Fig. 5S3A_Raw'!I2</f>
        <v>20161229</v>
      </c>
      <c r="J2" s="36">
        <f>'Fig. 5S3A_Raw'!J2</f>
        <v>20170115</v>
      </c>
      <c r="K2" s="36">
        <f>'Fig. 5S3A_Raw'!K2</f>
        <v>20170118</v>
      </c>
      <c r="L2" s="36">
        <f>'Fig. 5S3A_Raw'!L2</f>
        <v>20170331</v>
      </c>
      <c r="M2" s="36">
        <f>'Fig. 5S3A_Raw'!M2</f>
        <v>20170419</v>
      </c>
      <c r="N2" s="36">
        <f>'Fig. 5S3A_Raw'!N2</f>
        <v>20170425</v>
      </c>
      <c r="O2" s="36">
        <f>'Fig. 5S3A_Raw'!O2</f>
        <v>20170606</v>
      </c>
      <c r="P2" s="36">
        <f>'Fig. 5S3A_Raw'!P2</f>
        <v>20170612</v>
      </c>
      <c r="Q2" s="36">
        <f>'Fig. 5S3A_Raw'!Q2</f>
        <v>20170624</v>
      </c>
      <c r="R2" s="36">
        <f>'Fig. 5S3A_Raw'!R2</f>
        <v>20170628</v>
      </c>
      <c r="S2" s="36">
        <f>'Fig. 5S3A_Raw'!S2</f>
        <v>20170716</v>
      </c>
      <c r="T2" s="36">
        <f>'Fig. 5S3A_Raw'!T2</f>
        <v>20170823</v>
      </c>
      <c r="U2" s="36">
        <f>'Fig. 5S3A_Raw'!U2</f>
        <v>20170826</v>
      </c>
      <c r="V2" s="36">
        <f>'Fig. 5S3A_Raw'!V2</f>
        <v>20171227</v>
      </c>
      <c r="W2" s="36">
        <f>'Fig. 5S3A_Raw'!W2</f>
        <v>20171229</v>
      </c>
      <c r="Y2" s="43" t="s">
        <v>1</v>
      </c>
      <c r="Z2" s="43" t="s">
        <v>2</v>
      </c>
      <c r="AA2" s="43" t="s">
        <v>3</v>
      </c>
    </row>
    <row r="3" spans="1:27" s="47" customFormat="1" ht="14.25" thickTop="1" thickBot="1" x14ac:dyDescent="0.25">
      <c r="A3" s="68" t="s">
        <v>186</v>
      </c>
      <c r="B3" s="69" t="s">
        <v>157</v>
      </c>
      <c r="C3" s="46">
        <f>100*'Fig. 5S3A_Raw'!C3/'Fig. 5S3A_Raw'!C$10</f>
        <v>1.6633989854235687</v>
      </c>
      <c r="D3" s="46">
        <f>100*'Fig. 5S3A_Raw'!D3/'Fig. 5S3A_Raw'!D$10</f>
        <v>1.9818983237423455</v>
      </c>
      <c r="E3" s="46">
        <f>100*'Fig. 5S3A_Raw'!E3/'Fig. 5S3A_Raw'!E$10</f>
        <v>0.97763489894629185</v>
      </c>
      <c r="F3" s="46">
        <f>100*'Fig. 5S3A_Raw'!F3/'Fig. 5S3A_Raw'!F$10</f>
        <v>0.56950569837525422</v>
      </c>
      <c r="G3" s="46">
        <f>100*'Fig. 5S3A_Raw'!G3/'Fig. 5S3A_Raw'!G$10</f>
        <v>0.6146190188527767</v>
      </c>
      <c r="H3" s="46">
        <f>100*'Fig. 5S3A_Raw'!H3/'Fig. 5S3A_Raw'!H$10</f>
        <v>0.66271534177874747</v>
      </c>
      <c r="I3" s="46">
        <f>100*'Fig. 5S3A_Raw'!I3/'Fig. 5S3A_Raw'!I$10</f>
        <v>0.68902002251253536</v>
      </c>
      <c r="J3" s="46">
        <f>100*'Fig. 5S3A_Raw'!J3/'Fig. 5S3A_Raw'!J$10</f>
        <v>4.7808849071644648</v>
      </c>
      <c r="K3" s="76">
        <f>100*'Fig. 5S3A_Raw'!K3/'Fig. 5S3A_Raw'!K$10</f>
        <v>4.1359111372114956</v>
      </c>
      <c r="L3" s="46">
        <f>100*'Fig. 5S3A_Raw'!L3/'Fig. 5S3A_Raw'!L$10</f>
        <v>5.1355142937848477</v>
      </c>
      <c r="M3" s="46">
        <f>100*'Fig. 5S3A_Raw'!M3/'Fig. 5S3A_Raw'!M$10</f>
        <v>6.4704145924201031</v>
      </c>
      <c r="N3" s="76">
        <f>100*'Fig. 5S3A_Raw'!N3/'Fig. 5S3A_Raw'!N$10</f>
        <v>3.6016711194654834</v>
      </c>
      <c r="O3" s="46">
        <f>100*'Fig. 5S3A_Raw'!O3/'Fig. 5S3A_Raw'!O$10</f>
        <v>3.1280650346202368</v>
      </c>
      <c r="P3" s="76">
        <f>100*'Fig. 5S3A_Raw'!P3/'Fig. 5S3A_Raw'!P$10</f>
        <v>4.1205138919877191</v>
      </c>
      <c r="Q3" s="46">
        <f>100*'Fig. 5S3A_Raw'!Q3/'Fig. 5S3A_Raw'!Q$10</f>
        <v>4.580723962001561</v>
      </c>
      <c r="R3" s="46">
        <f>100*'Fig. 5S3A_Raw'!R3/'Fig. 5S3A_Raw'!R$10</f>
        <v>5.7805195932589157</v>
      </c>
      <c r="S3" s="46">
        <f>100*'Fig. 5S3A_Raw'!S3/'Fig. 5S3A_Raw'!S$10</f>
        <v>2.7051720926932665</v>
      </c>
      <c r="T3" s="46">
        <f>100*'Fig. 5S3A_Raw'!T3/'Fig. 5S3A_Raw'!T$10</f>
        <v>5.639387638594223</v>
      </c>
      <c r="U3" s="46">
        <f>100*'Fig. 5S3A_Raw'!U3/'Fig. 5S3A_Raw'!U$10</f>
        <v>1.7286464041887553</v>
      </c>
      <c r="V3" s="46">
        <f>100*'Fig. 5S3A_Raw'!V3/'Fig. 5S3A_Raw'!V$10</f>
        <v>4.6393876385942203</v>
      </c>
      <c r="W3" s="46">
        <f>100*'Fig. 5S3A_Raw'!W3/'Fig. 5S3A_Raw'!W$10</f>
        <v>3.7286464041887601</v>
      </c>
      <c r="Y3" s="5">
        <f>AVERAGE(C3:W3)</f>
        <v>3.2063929047526463</v>
      </c>
      <c r="Z3" s="5">
        <f>STDEVA(C3:W3)/SQRT(COUNT(C3:W3))</f>
        <v>0.41758214976875591</v>
      </c>
      <c r="AA3" s="5">
        <f>COUNT(C3:W3)</f>
        <v>21</v>
      </c>
    </row>
    <row r="4" spans="1:27" s="47" customFormat="1" ht="14.25" thickTop="1" thickBot="1" x14ac:dyDescent="0.25">
      <c r="A4" s="70"/>
      <c r="B4" s="71" t="s">
        <v>161</v>
      </c>
      <c r="C4" s="45">
        <f>100*'Fig. 5S3A_Raw'!C4/'Fig. 5S3A_Raw'!C$11</f>
        <v>2.3492437079719148</v>
      </c>
      <c r="D4" s="45">
        <f>100*'Fig. 5S3A_Raw'!D4/'Fig. 5S3A_Raw'!D$11</f>
        <v>2.6581880519083256</v>
      </c>
      <c r="E4" s="45">
        <f>100*'Fig. 5S3A_Raw'!E4/'Fig. 5S3A_Raw'!E$11</f>
        <v>1.1712956754776949</v>
      </c>
      <c r="F4" s="45">
        <f>100*'Fig. 5S3A_Raw'!F4/'Fig. 5S3A_Raw'!F$11</f>
        <v>1.0364170900120528</v>
      </c>
      <c r="G4" s="45">
        <f>100*'Fig. 5S3A_Raw'!G4/'Fig. 5S3A_Raw'!G$11</f>
        <v>0.84712209919495651</v>
      </c>
      <c r="H4" s="45">
        <f>100*'Fig. 5S3A_Raw'!H4/'Fig. 5S3A_Raw'!H$11</f>
        <v>0.94414345911351893</v>
      </c>
      <c r="I4" s="45">
        <f>100*'Fig. 5S3A_Raw'!I4/'Fig. 5S3A_Raw'!I$11</f>
        <v>0.69866597620466886</v>
      </c>
      <c r="J4" s="45">
        <f>100*'Fig. 5S3A_Raw'!J4/'Fig. 5S3A_Raw'!J$11</f>
        <v>4.2695790328118974</v>
      </c>
      <c r="K4" s="77">
        <f>100*'Fig. 5S3A_Raw'!K4/'Fig. 5S3A_Raw'!K$11</f>
        <v>6.2612725203152619</v>
      </c>
      <c r="L4" s="45">
        <f>100*'Fig. 5S3A_Raw'!L4/'Fig. 5S3A_Raw'!L$11</f>
        <v>4.6130973160286484</v>
      </c>
      <c r="M4" s="45">
        <f>100*'Fig. 5S3A_Raw'!M4/'Fig. 5S3A_Raw'!M$11</f>
        <v>6.0228451805568763</v>
      </c>
      <c r="N4" s="77">
        <f>100*'Fig. 5S3A_Raw'!N4/'Fig. 5S3A_Raw'!N$11</f>
        <v>3.896572475741523</v>
      </c>
      <c r="O4" s="45">
        <f>100*'Fig. 5S3A_Raw'!O4/'Fig. 5S3A_Raw'!O$11</f>
        <v>3.2897008760841868</v>
      </c>
      <c r="P4" s="77">
        <f>100*'Fig. 5S3A_Raw'!P4/'Fig. 5S3A_Raw'!P$11</f>
        <v>3.824682134976042</v>
      </c>
      <c r="Q4" s="45">
        <f>100*'Fig. 5S3A_Raw'!Q4/'Fig. 5S3A_Raw'!Q$11</f>
        <v>4.8497385885381892</v>
      </c>
      <c r="R4" s="45">
        <f>100*'Fig. 5S3A_Raw'!R4/'Fig. 5S3A_Raw'!R$11</f>
        <v>7.1721137229426004</v>
      </c>
      <c r="S4" s="45">
        <f>100*'Fig. 5S3A_Raw'!S4/'Fig. 5S3A_Raw'!S$11</f>
        <v>2.4146983307086889</v>
      </c>
      <c r="T4" s="45">
        <f>100*'Fig. 5S3A_Raw'!T4/'Fig. 5S3A_Raw'!T$11</f>
        <v>6.0308516164855801</v>
      </c>
      <c r="U4" s="45">
        <f>100*'Fig. 5S3A_Raw'!U4/'Fig. 5S3A_Raw'!U$11</f>
        <v>1.8781993244911914</v>
      </c>
      <c r="V4" s="45">
        <f>100*'Fig. 5S3A_Raw'!V4/'Fig. 5S3A_Raw'!V$11</f>
        <v>5.0308516164855801</v>
      </c>
      <c r="W4" s="45">
        <f>100*'Fig. 5S3A_Raw'!W4/'Fig. 5S3A_Raw'!W$11</f>
        <v>3.8781993244911903</v>
      </c>
      <c r="Y4" s="5">
        <f>AVERAGE(C4:W4)</f>
        <v>3.4827370533590751</v>
      </c>
      <c r="Z4" s="5">
        <f>STDEVA(C4:W4)/SQRT(COUNT(C4:W4))</f>
        <v>0.43389151874328408</v>
      </c>
      <c r="AA4" s="5">
        <f>COUNT(C4:W4)</f>
        <v>21</v>
      </c>
    </row>
    <row r="5" spans="1:27" s="47" customFormat="1" ht="14.25" thickTop="1" thickBot="1" x14ac:dyDescent="0.25">
      <c r="A5" s="72" t="s">
        <v>155</v>
      </c>
      <c r="B5" s="71" t="s">
        <v>151</v>
      </c>
      <c r="C5" s="45">
        <f>100*'Fig. 5S3A_Raw'!C5/'Fig. 5S3A_Raw'!C$12</f>
        <v>1.2903908597006726</v>
      </c>
      <c r="D5" s="45">
        <f>100*'Fig. 5S3A_Raw'!D5/'Fig. 5S3A_Raw'!D$12</f>
        <v>1.13528342382362</v>
      </c>
      <c r="E5" s="45">
        <f>100*'Fig. 5S3A_Raw'!E5/'Fig. 5S3A_Raw'!E$12</f>
        <v>1.2601981033829428</v>
      </c>
      <c r="F5" s="45">
        <f>100*'Fig. 5S3A_Raw'!F5/'Fig. 5S3A_Raw'!F$12</f>
        <v>1.310453579562324</v>
      </c>
      <c r="G5" s="45">
        <f>100*'Fig. 5S3A_Raw'!G5/'Fig. 5S3A_Raw'!G$12</f>
        <v>1.4555113782198741</v>
      </c>
      <c r="H5" s="45">
        <f>100*'Fig. 5S3A_Raw'!H5/'Fig. 5S3A_Raw'!H$12</f>
        <v>0.98327607841523867</v>
      </c>
      <c r="I5" s="45">
        <f>100*'Fig. 5S3A_Raw'!I5/'Fig. 5S3A_Raw'!I$12</f>
        <v>3.9529199413379459</v>
      </c>
      <c r="J5" s="45">
        <f>100*'Fig. 5S3A_Raw'!J5/'Fig. 5S3A_Raw'!J$12</f>
        <v>6.0882220103377325</v>
      </c>
      <c r="K5" s="45">
        <f>100*'Fig. 5S3A_Raw'!K5/'Fig. 5S3A_Raw'!K$12</f>
        <v>5.0722827019140571</v>
      </c>
      <c r="L5" s="45">
        <f>100*'Fig. 5S3A_Raw'!L5/'Fig. 5S3A_Raw'!L$12</f>
        <v>8.0027113234287981</v>
      </c>
      <c r="M5" s="77">
        <f>100*'Fig. 5S3A_Raw'!M5/'Fig. 5S3A_Raw'!M$12</f>
        <v>1.4726247487397082</v>
      </c>
      <c r="N5" s="45">
        <f>100*'Fig. 5S3A_Raw'!N5/'Fig. 5S3A_Raw'!N$12</f>
        <v>2.4866036585790083</v>
      </c>
      <c r="O5" s="77">
        <f>100*'Fig. 5S3A_Raw'!O5/'Fig. 5S3A_Raw'!O$12</f>
        <v>3.8225987688092657</v>
      </c>
      <c r="P5" s="45">
        <f>100*'Fig. 5S3A_Raw'!P5/'Fig. 5S3A_Raw'!P$12</f>
        <v>1.5855881469228201</v>
      </c>
      <c r="Q5" s="45">
        <f>100*'Fig. 5S3A_Raw'!Q5/'Fig. 5S3A_Raw'!Q$12</f>
        <v>2.9130793265432442</v>
      </c>
      <c r="R5" s="45">
        <f>100*'Fig. 5S3A_Raw'!R5/'Fig. 5S3A_Raw'!R$12</f>
        <v>2.8901592109035756</v>
      </c>
      <c r="S5" s="45">
        <f>100*'Fig. 5S3A_Raw'!S5/'Fig. 5S3A_Raw'!S$12</f>
        <v>0.80376145505505781</v>
      </c>
      <c r="T5" s="45">
        <f>100*'Fig. 5S3A_Raw'!T5/'Fig. 5S3A_Raw'!T$12</f>
        <v>5.5333343700313193</v>
      </c>
      <c r="U5" s="45">
        <f>100*'Fig. 5S3A_Raw'!U5/'Fig. 5S3A_Raw'!U$12</f>
        <v>3.213451072410372</v>
      </c>
      <c r="V5" s="45">
        <f>100*'Fig. 5S3A_Raw'!V5/'Fig. 5S3A_Raw'!V$12</f>
        <v>4.5333343700313202</v>
      </c>
      <c r="W5" s="45">
        <f>100*'Fig. 5S3A_Raw'!W5/'Fig. 5S3A_Raw'!W$12</f>
        <v>4.2134510724103702</v>
      </c>
      <c r="Y5" s="5">
        <f>AVERAGE(C5:W5)</f>
        <v>3.0485350285980606</v>
      </c>
      <c r="Z5" s="5">
        <f>STDEVA(C5:W5)/SQRT(COUNT(C5:W5))</f>
        <v>0.43330099353948603</v>
      </c>
      <c r="AA5" s="5">
        <f>COUNT(C5:W5)</f>
        <v>21</v>
      </c>
    </row>
    <row r="6" spans="1:27" s="47" customFormat="1" ht="14.25" thickTop="1" thickBot="1" x14ac:dyDescent="0.25">
      <c r="A6" s="73"/>
      <c r="B6" s="71" t="s">
        <v>152</v>
      </c>
      <c r="C6" s="45">
        <f>100*'Fig. 5S3A_Raw'!C6/'Fig. 5S3A_Raw'!C$13</f>
        <v>1.3767011234612099</v>
      </c>
      <c r="D6" s="45">
        <f>100*'Fig. 5S3A_Raw'!D6/'Fig. 5S3A_Raw'!D$13</f>
        <v>1.3694510021709223</v>
      </c>
      <c r="E6" s="45">
        <f>100*'Fig. 5S3A_Raw'!E6/'Fig. 5S3A_Raw'!E$13</f>
        <v>1.9254702879785475</v>
      </c>
      <c r="F6" s="45">
        <f>100*'Fig. 5S3A_Raw'!F6/'Fig. 5S3A_Raw'!F$13</f>
        <v>1.379108852118424</v>
      </c>
      <c r="G6" s="45">
        <f>100*'Fig. 5S3A_Raw'!G6/'Fig. 5S3A_Raw'!G$13</f>
        <v>1.1433570652829734</v>
      </c>
      <c r="H6" s="45">
        <f>100*'Fig. 5S3A_Raw'!H6/'Fig. 5S3A_Raw'!H$13</f>
        <v>1.7478312262096158</v>
      </c>
      <c r="I6" s="45">
        <f>100*'Fig. 5S3A_Raw'!I6/'Fig. 5S3A_Raw'!I$13</f>
        <v>5.4092237542595889</v>
      </c>
      <c r="J6" s="77">
        <f>100*'Fig. 5S3A_Raw'!J6/'Fig. 5S3A_Raw'!J$13</f>
        <v>6.4927795109187887</v>
      </c>
      <c r="K6" s="77">
        <f>100*'Fig. 5S3A_Raw'!K6/'Fig. 5S3A_Raw'!K$13</f>
        <v>6.6575939267716846</v>
      </c>
      <c r="L6" s="45">
        <f>100*'Fig. 5S3A_Raw'!L6/'Fig. 5S3A_Raw'!L$13</f>
        <v>8.4402670496826477</v>
      </c>
      <c r="M6" s="77">
        <f>100*'Fig. 5S3A_Raw'!M6/'Fig. 5S3A_Raw'!M$13</f>
        <v>2.4246077144669202</v>
      </c>
      <c r="N6" s="45">
        <f>100*'Fig. 5S3A_Raw'!N6/'Fig. 5S3A_Raw'!N$13</f>
        <v>2.7700346177542401</v>
      </c>
      <c r="O6" s="77">
        <f>100*'Fig. 5S3A_Raw'!O6/'Fig. 5S3A_Raw'!O$13</f>
        <v>5.0721572748930441</v>
      </c>
      <c r="P6" s="45">
        <f>100*'Fig. 5S3A_Raw'!P6/'Fig. 5S3A_Raw'!P$13</f>
        <v>2.1779460896915852</v>
      </c>
      <c r="Q6" s="45">
        <f>100*'Fig. 5S3A_Raw'!Q6/'Fig. 5S3A_Raw'!Q$13</f>
        <v>3.8149756845630507</v>
      </c>
      <c r="R6" s="45">
        <f>100*'Fig. 5S3A_Raw'!R6/'Fig. 5S3A_Raw'!R$13</f>
        <v>4.1118953290338833</v>
      </c>
      <c r="S6" s="45">
        <f>100*'Fig. 5S3A_Raw'!S6/'Fig. 5S3A_Raw'!S$13</f>
        <v>1.0385744601799514</v>
      </c>
      <c r="T6" s="45">
        <f>100*'Fig. 5S3A_Raw'!T6/'Fig. 5S3A_Raw'!T$13</f>
        <v>6.5613531407517769</v>
      </c>
      <c r="U6" s="45">
        <f>100*'Fig. 5S3A_Raw'!U6/'Fig. 5S3A_Raw'!U$13</f>
        <v>3.4396425293983</v>
      </c>
      <c r="V6" s="45">
        <f>100*'Fig. 5S3A_Raw'!V6/'Fig. 5S3A_Raw'!V$13</f>
        <v>5.5613531407517813</v>
      </c>
      <c r="W6" s="45">
        <f>100*'Fig. 5S3A_Raw'!W6/'Fig. 5S3A_Raw'!W$13</f>
        <v>4.4396425293983013</v>
      </c>
      <c r="Y6" s="5">
        <f>AVERAGE(C6:W6)</f>
        <v>3.6835222052255832</v>
      </c>
      <c r="Z6" s="5">
        <f>STDEVA(C6:W6)/SQRT(COUNT(C6:W6))</f>
        <v>0.48272226782185468</v>
      </c>
      <c r="AA6" s="5">
        <f>COUNT(C6:W6)</f>
        <v>21</v>
      </c>
    </row>
    <row r="7" spans="1:27" ht="13.5" thickTop="1" x14ac:dyDescent="0.2"/>
    <row r="8" spans="1:27" s="47" customFormat="1" ht="13.5" thickBot="1" x14ac:dyDescent="0.25">
      <c r="A8" s="33" t="s">
        <v>0</v>
      </c>
    </row>
    <row r="9" spans="1:27" s="47" customFormat="1" ht="14.25" thickTop="1" thickBot="1" x14ac:dyDescent="0.25">
      <c r="A9" s="34"/>
      <c r="B9" s="4"/>
      <c r="C9" s="36">
        <f>'Fig. 5S3A_Raw'!C9</f>
        <v>20161115</v>
      </c>
      <c r="D9" s="36">
        <f>'Fig. 5S3A_Raw'!D9</f>
        <v>20161204</v>
      </c>
      <c r="E9" s="36">
        <f>'Fig. 5S3A_Raw'!E9</f>
        <v>20161214</v>
      </c>
      <c r="F9" s="36">
        <f>'Fig. 5S3A_Raw'!F9</f>
        <v>20161217</v>
      </c>
      <c r="G9" s="36">
        <f>'Fig. 5S3A_Raw'!G9</f>
        <v>20161220</v>
      </c>
      <c r="H9" s="36">
        <f>'Fig. 5S3A_Raw'!H9</f>
        <v>20161226</v>
      </c>
      <c r="I9" s="36">
        <f>'Fig. 5S3A_Raw'!I9</f>
        <v>20161229</v>
      </c>
      <c r="J9" s="36">
        <f>'Fig. 5S3A_Raw'!J9</f>
        <v>20170115</v>
      </c>
      <c r="K9" s="36">
        <f>'Fig. 5S3A_Raw'!K9</f>
        <v>20170118</v>
      </c>
      <c r="L9" s="36">
        <f>'Fig. 5S3A_Raw'!L9</f>
        <v>20170331</v>
      </c>
      <c r="M9" s="36">
        <f>'Fig. 5S3A_Raw'!M9</f>
        <v>20170419</v>
      </c>
      <c r="N9" s="36">
        <f>'Fig. 5S3A_Raw'!N9</f>
        <v>20170425</v>
      </c>
      <c r="O9" s="36">
        <f>'Fig. 5S3A_Raw'!O9</f>
        <v>20170606</v>
      </c>
      <c r="P9" s="36">
        <f>'Fig. 5S3A_Raw'!P9</f>
        <v>20170612</v>
      </c>
      <c r="Q9" s="36">
        <f>'Fig. 5S3A_Raw'!Q9</f>
        <v>20170624</v>
      </c>
      <c r="R9" s="36">
        <f>'Fig. 5S3A_Raw'!R9</f>
        <v>20170628</v>
      </c>
      <c r="S9" s="36">
        <f>'Fig. 5S3A_Raw'!S9</f>
        <v>20170716</v>
      </c>
      <c r="T9" s="36">
        <f>'Fig. 5S3A_Raw'!T9</f>
        <v>20170823</v>
      </c>
      <c r="U9" s="36">
        <f>'Fig. 5S3A_Raw'!U9</f>
        <v>20170826</v>
      </c>
      <c r="V9" s="36">
        <f>'Fig. 5S3A_Raw'!V9</f>
        <v>20171227</v>
      </c>
      <c r="W9" s="36">
        <f>'Fig. 5S3A_Raw'!W9</f>
        <v>20171229</v>
      </c>
      <c r="Y9" s="43" t="s">
        <v>1</v>
      </c>
      <c r="Z9" s="43" t="s">
        <v>2</v>
      </c>
      <c r="AA9" s="43" t="s">
        <v>3</v>
      </c>
    </row>
    <row r="10" spans="1:27" s="47" customFormat="1" ht="14.25" thickTop="1" thickBot="1" x14ac:dyDescent="0.25">
      <c r="A10" s="68" t="s">
        <v>147</v>
      </c>
      <c r="B10" s="69" t="s">
        <v>157</v>
      </c>
      <c r="C10" s="46">
        <f>100*'Fig. 5S3A_Raw'!C10/'Fig. 5S3A_Raw'!C$10</f>
        <v>100</v>
      </c>
      <c r="D10" s="46">
        <f>100*'Fig. 5S3A_Raw'!D10/'Fig. 5S3A_Raw'!D$10</f>
        <v>100</v>
      </c>
      <c r="E10" s="46">
        <f>100*'Fig. 5S3A_Raw'!E10/'Fig. 5S3A_Raw'!E$10</f>
        <v>100</v>
      </c>
      <c r="F10" s="46">
        <f>100*'Fig. 5S3A_Raw'!F10/'Fig. 5S3A_Raw'!F$10</f>
        <v>100</v>
      </c>
      <c r="G10" s="46">
        <f>100*'Fig. 5S3A_Raw'!G10/'Fig. 5S3A_Raw'!G$10</f>
        <v>100.00000000000001</v>
      </c>
      <c r="H10" s="46">
        <f>100*'Fig. 5S3A_Raw'!H10/'Fig. 5S3A_Raw'!H$10</f>
        <v>100</v>
      </c>
      <c r="I10" s="46">
        <f>100*'Fig. 5S3A_Raw'!I10/'Fig. 5S3A_Raw'!I$10</f>
        <v>100.00000000000001</v>
      </c>
      <c r="J10" s="46">
        <f>100*'Fig. 5S3A_Raw'!J10/'Fig. 5S3A_Raw'!J$10</f>
        <v>100</v>
      </c>
      <c r="K10" s="46">
        <f>100*'Fig. 5S3A_Raw'!K10/'Fig. 5S3A_Raw'!K$10</f>
        <v>100</v>
      </c>
      <c r="L10" s="46">
        <f>100*'Fig. 5S3A_Raw'!L10/'Fig. 5S3A_Raw'!L$10</f>
        <v>100</v>
      </c>
      <c r="M10" s="46">
        <f>100*'Fig. 5S3A_Raw'!M10/'Fig. 5S3A_Raw'!M$10</f>
        <v>100</v>
      </c>
      <c r="N10" s="46">
        <f>100*'Fig. 5S3A_Raw'!N10/'Fig. 5S3A_Raw'!N$10</f>
        <v>100</v>
      </c>
      <c r="O10" s="46">
        <f>100*'Fig. 5S3A_Raw'!O10/'Fig. 5S3A_Raw'!O$10</f>
        <v>100</v>
      </c>
      <c r="P10" s="46">
        <f>100*'Fig. 5S3A_Raw'!P10/'Fig. 5S3A_Raw'!P$10</f>
        <v>100</v>
      </c>
      <c r="Q10" s="46">
        <f>100*'Fig. 5S3A_Raw'!Q10/'Fig. 5S3A_Raw'!Q$10</f>
        <v>100</v>
      </c>
      <c r="R10" s="46">
        <f>100*'Fig. 5S3A_Raw'!R10/'Fig. 5S3A_Raw'!R$10</f>
        <v>100</v>
      </c>
      <c r="S10" s="46">
        <f>100*'Fig. 5S3A_Raw'!S10/'Fig. 5S3A_Raw'!S$10</f>
        <v>99.999999999999986</v>
      </c>
      <c r="T10" s="46">
        <f>100*'Fig. 5S3A_Raw'!T10/'Fig. 5S3A_Raw'!T$10</f>
        <v>100</v>
      </c>
      <c r="U10" s="46">
        <f>100*'Fig. 5S3A_Raw'!U10/'Fig. 5S3A_Raw'!U$10</f>
        <v>100</v>
      </c>
      <c r="V10" s="46">
        <f>100*'Fig. 5S3A_Raw'!V10/'Fig. 5S3A_Raw'!V$10</f>
        <v>100</v>
      </c>
      <c r="W10" s="46">
        <f>100*'Fig. 5S3A_Raw'!W10/'Fig. 5S3A_Raw'!W$10</f>
        <v>100</v>
      </c>
      <c r="Y10" s="5">
        <f>AVERAGE(C10:W10)</f>
        <v>100</v>
      </c>
      <c r="Z10" s="5">
        <f>STDEVA(C10:W10)/SQRT(COUNT(C10:W10))</f>
        <v>1.2010364325881776E-15</v>
      </c>
      <c r="AA10" s="5">
        <f>COUNT(C10:W10)</f>
        <v>21</v>
      </c>
    </row>
    <row r="11" spans="1:27" s="47" customFormat="1" ht="14.25" thickTop="1" thickBot="1" x14ac:dyDescent="0.25">
      <c r="A11" s="70"/>
      <c r="B11" s="71" t="s">
        <v>161</v>
      </c>
      <c r="C11" s="45">
        <f>100*'Fig. 5S3A_Raw'!C11/'Fig. 5S3A_Raw'!C$11</f>
        <v>100</v>
      </c>
      <c r="D11" s="45">
        <f>100*'Fig. 5S3A_Raw'!D11/'Fig. 5S3A_Raw'!D$11</f>
        <v>100</v>
      </c>
      <c r="E11" s="45">
        <f>100*'Fig. 5S3A_Raw'!E11/'Fig. 5S3A_Raw'!E$11</f>
        <v>100</v>
      </c>
      <c r="F11" s="45">
        <f>100*'Fig. 5S3A_Raw'!F11/'Fig. 5S3A_Raw'!F$11</f>
        <v>100</v>
      </c>
      <c r="G11" s="45">
        <f>100*'Fig. 5S3A_Raw'!G11/'Fig. 5S3A_Raw'!G$11</f>
        <v>100.00000000000001</v>
      </c>
      <c r="H11" s="45">
        <f>100*'Fig. 5S3A_Raw'!H11/'Fig. 5S3A_Raw'!H$11</f>
        <v>100</v>
      </c>
      <c r="I11" s="45">
        <f>100*'Fig. 5S3A_Raw'!I11/'Fig. 5S3A_Raw'!I$11</f>
        <v>100</v>
      </c>
      <c r="J11" s="45">
        <f>100*'Fig. 5S3A_Raw'!J11/'Fig. 5S3A_Raw'!J$11</f>
        <v>100</v>
      </c>
      <c r="K11" s="45">
        <f>100*'Fig. 5S3A_Raw'!K11/'Fig. 5S3A_Raw'!K$11</f>
        <v>99.999999999999986</v>
      </c>
      <c r="L11" s="45">
        <f>100*'Fig. 5S3A_Raw'!L11/'Fig. 5S3A_Raw'!L$11</f>
        <v>100</v>
      </c>
      <c r="M11" s="45">
        <f>100*'Fig. 5S3A_Raw'!M11/'Fig. 5S3A_Raw'!M$11</f>
        <v>100</v>
      </c>
      <c r="N11" s="45">
        <f>100*'Fig. 5S3A_Raw'!N11/'Fig. 5S3A_Raw'!N$11</f>
        <v>100</v>
      </c>
      <c r="O11" s="45">
        <f>100*'Fig. 5S3A_Raw'!O11/'Fig. 5S3A_Raw'!O$11</f>
        <v>100</v>
      </c>
      <c r="P11" s="45">
        <f>100*'Fig. 5S3A_Raw'!P11/'Fig. 5S3A_Raw'!P$11</f>
        <v>100</v>
      </c>
      <c r="Q11" s="45">
        <f>100*'Fig. 5S3A_Raw'!Q11/'Fig. 5S3A_Raw'!Q$11</f>
        <v>100</v>
      </c>
      <c r="R11" s="45">
        <f>100*'Fig. 5S3A_Raw'!R11/'Fig. 5S3A_Raw'!R$11</f>
        <v>100</v>
      </c>
      <c r="S11" s="45">
        <f>100*'Fig. 5S3A_Raw'!S11/'Fig. 5S3A_Raw'!S$11</f>
        <v>100.00000000000001</v>
      </c>
      <c r="T11" s="45">
        <f>100*'Fig. 5S3A_Raw'!T11/'Fig. 5S3A_Raw'!T$11</f>
        <v>100</v>
      </c>
      <c r="U11" s="45">
        <f>100*'Fig. 5S3A_Raw'!U11/'Fig. 5S3A_Raw'!U$11</f>
        <v>100</v>
      </c>
      <c r="V11" s="45">
        <f>100*'Fig. 5S3A_Raw'!V11/'Fig. 5S3A_Raw'!V$11</f>
        <v>100</v>
      </c>
      <c r="W11" s="45">
        <f>100*'Fig. 5S3A_Raw'!W11/'Fig. 5S3A_Raw'!W$11</f>
        <v>100</v>
      </c>
      <c r="Y11" s="5">
        <f>AVERAGE(C11:W11)</f>
        <v>100</v>
      </c>
      <c r="Z11" s="5">
        <f>STDEVA(C11:W11)/SQRT(COUNT(C11:W11))</f>
        <v>1.2010364325881776E-15</v>
      </c>
      <c r="AA11" s="5">
        <f>COUNT(C11:W11)</f>
        <v>21</v>
      </c>
    </row>
    <row r="12" spans="1:27" s="47" customFormat="1" ht="14.25" thickTop="1" thickBot="1" x14ac:dyDescent="0.25">
      <c r="A12" s="72" t="s">
        <v>155</v>
      </c>
      <c r="B12" s="71" t="s">
        <v>151</v>
      </c>
      <c r="C12" s="45">
        <f>100*'Fig. 5S3A_Raw'!C12/'Fig. 5S3A_Raw'!C$12</f>
        <v>100</v>
      </c>
      <c r="D12" s="45">
        <f>100*'Fig. 5S3A_Raw'!D12/'Fig. 5S3A_Raw'!D$12</f>
        <v>100</v>
      </c>
      <c r="E12" s="45">
        <f>100*'Fig. 5S3A_Raw'!E12/'Fig. 5S3A_Raw'!E$12</f>
        <v>100</v>
      </c>
      <c r="F12" s="45">
        <f>100*'Fig. 5S3A_Raw'!F12/'Fig. 5S3A_Raw'!F$12</f>
        <v>100</v>
      </c>
      <c r="G12" s="45">
        <f>100*'Fig. 5S3A_Raw'!G12/'Fig. 5S3A_Raw'!G$12</f>
        <v>100</v>
      </c>
      <c r="H12" s="45">
        <f>100*'Fig. 5S3A_Raw'!H12/'Fig. 5S3A_Raw'!H$12</f>
        <v>100</v>
      </c>
      <c r="I12" s="45">
        <f>100*'Fig. 5S3A_Raw'!I12/'Fig. 5S3A_Raw'!I$12</f>
        <v>100</v>
      </c>
      <c r="J12" s="45">
        <f>100*'Fig. 5S3A_Raw'!J12/'Fig. 5S3A_Raw'!J$12</f>
        <v>100</v>
      </c>
      <c r="K12" s="45">
        <f>100*'Fig. 5S3A_Raw'!K12/'Fig. 5S3A_Raw'!K$12</f>
        <v>100</v>
      </c>
      <c r="L12" s="45">
        <f>100*'Fig. 5S3A_Raw'!L12/'Fig. 5S3A_Raw'!L$12</f>
        <v>100</v>
      </c>
      <c r="M12" s="45">
        <f>100*'Fig. 5S3A_Raw'!M12/'Fig. 5S3A_Raw'!M$12</f>
        <v>100</v>
      </c>
      <c r="N12" s="45">
        <f>100*'Fig. 5S3A_Raw'!N12/'Fig. 5S3A_Raw'!N$12</f>
        <v>100</v>
      </c>
      <c r="O12" s="45">
        <f>100*'Fig. 5S3A_Raw'!O12/'Fig. 5S3A_Raw'!O$12</f>
        <v>100</v>
      </c>
      <c r="P12" s="45">
        <f>100*'Fig. 5S3A_Raw'!P12/'Fig. 5S3A_Raw'!P$12</f>
        <v>99.999999999999986</v>
      </c>
      <c r="Q12" s="45">
        <f>100*'Fig. 5S3A_Raw'!Q12/'Fig. 5S3A_Raw'!Q$12</f>
        <v>100</v>
      </c>
      <c r="R12" s="45">
        <f>100*'Fig. 5S3A_Raw'!R12/'Fig. 5S3A_Raw'!R$12</f>
        <v>100.00000000000001</v>
      </c>
      <c r="S12" s="45">
        <f>100*'Fig. 5S3A_Raw'!S12/'Fig. 5S3A_Raw'!S$12</f>
        <v>100.00000000000001</v>
      </c>
      <c r="T12" s="45">
        <f>100*'Fig. 5S3A_Raw'!T12/'Fig. 5S3A_Raw'!T$12</f>
        <v>100</v>
      </c>
      <c r="U12" s="45">
        <f>100*'Fig. 5S3A_Raw'!U12/'Fig. 5S3A_Raw'!U$12</f>
        <v>100</v>
      </c>
      <c r="V12" s="45">
        <f>100*'Fig. 5S3A_Raw'!V12/'Fig. 5S3A_Raw'!V$12</f>
        <v>100</v>
      </c>
      <c r="W12" s="45">
        <f>100*'Fig. 5S3A_Raw'!W12/'Fig. 5S3A_Raw'!W$12</f>
        <v>100</v>
      </c>
      <c r="Y12" s="5">
        <f>AVERAGE(C12:W12)</f>
        <v>100</v>
      </c>
      <c r="Z12" s="5">
        <f>STDEVA(C12:W12)/SQRT(COUNT(C12:W12))</f>
        <v>1.2010364325881776E-15</v>
      </c>
      <c r="AA12" s="5">
        <f>COUNT(C12:W12)</f>
        <v>21</v>
      </c>
    </row>
    <row r="13" spans="1:27" s="47" customFormat="1" ht="14.25" thickTop="1" thickBot="1" x14ac:dyDescent="0.25">
      <c r="A13" s="73"/>
      <c r="B13" s="71" t="s">
        <v>152</v>
      </c>
      <c r="C13" s="45">
        <f>100*'Fig. 5S3A_Raw'!C13/'Fig. 5S3A_Raw'!C$13</f>
        <v>100</v>
      </c>
      <c r="D13" s="45">
        <f>100*'Fig. 5S3A_Raw'!D13/'Fig. 5S3A_Raw'!D$13</f>
        <v>100</v>
      </c>
      <c r="E13" s="45">
        <f>100*'Fig. 5S3A_Raw'!E13/'Fig. 5S3A_Raw'!E$13</f>
        <v>100</v>
      </c>
      <c r="F13" s="45">
        <f>100*'Fig. 5S3A_Raw'!F13/'Fig. 5S3A_Raw'!F$13</f>
        <v>100</v>
      </c>
      <c r="G13" s="45">
        <f>100*'Fig. 5S3A_Raw'!G13/'Fig. 5S3A_Raw'!G$13</f>
        <v>100</v>
      </c>
      <c r="H13" s="45">
        <f>100*'Fig. 5S3A_Raw'!H13/'Fig. 5S3A_Raw'!H$13</f>
        <v>100</v>
      </c>
      <c r="I13" s="45">
        <f>100*'Fig. 5S3A_Raw'!I13/'Fig. 5S3A_Raw'!I$13</f>
        <v>100</v>
      </c>
      <c r="J13" s="45">
        <f>100*'Fig. 5S3A_Raw'!J13/'Fig. 5S3A_Raw'!J$13</f>
        <v>100</v>
      </c>
      <c r="K13" s="45">
        <f>100*'Fig. 5S3A_Raw'!K13/'Fig. 5S3A_Raw'!K$13</f>
        <v>100</v>
      </c>
      <c r="L13" s="45">
        <f>100*'Fig. 5S3A_Raw'!L13/'Fig. 5S3A_Raw'!L$13</f>
        <v>100</v>
      </c>
      <c r="M13" s="45">
        <f>100*'Fig. 5S3A_Raw'!M13/'Fig. 5S3A_Raw'!M$13</f>
        <v>100</v>
      </c>
      <c r="N13" s="45">
        <f>100*'Fig. 5S3A_Raw'!N13/'Fig. 5S3A_Raw'!N$13</f>
        <v>100</v>
      </c>
      <c r="O13" s="45">
        <f>100*'Fig. 5S3A_Raw'!O13/'Fig. 5S3A_Raw'!O$13</f>
        <v>100</v>
      </c>
      <c r="P13" s="45">
        <f>100*'Fig. 5S3A_Raw'!P13/'Fig. 5S3A_Raw'!P$13</f>
        <v>100</v>
      </c>
      <c r="Q13" s="45">
        <f>100*'Fig. 5S3A_Raw'!Q13/'Fig. 5S3A_Raw'!Q$13</f>
        <v>100</v>
      </c>
      <c r="R13" s="45">
        <f>100*'Fig. 5S3A_Raw'!R13/'Fig. 5S3A_Raw'!R$13</f>
        <v>100</v>
      </c>
      <c r="S13" s="45">
        <f>100*'Fig. 5S3A_Raw'!S13/'Fig. 5S3A_Raw'!S$13</f>
        <v>100</v>
      </c>
      <c r="T13" s="45">
        <f>100*'Fig. 5S3A_Raw'!T13/'Fig. 5S3A_Raw'!T$13</f>
        <v>100</v>
      </c>
      <c r="U13" s="45">
        <f>100*'Fig. 5S3A_Raw'!U13/'Fig. 5S3A_Raw'!U$13</f>
        <v>100</v>
      </c>
      <c r="V13" s="45">
        <f>100*'Fig. 5S3A_Raw'!V13/'Fig. 5S3A_Raw'!V$13</f>
        <v>100</v>
      </c>
      <c r="W13" s="45">
        <f>100*'Fig. 5S3A_Raw'!W13/'Fig. 5S3A_Raw'!W$13</f>
        <v>100</v>
      </c>
      <c r="Y13" s="5">
        <f>AVERAGE(C13:W13)</f>
        <v>100</v>
      </c>
      <c r="Z13" s="5">
        <f>STDEVA(C13:W13)/SQRT(COUNT(C13:W13))</f>
        <v>0</v>
      </c>
      <c r="AA13" s="5">
        <f>COUNT(C13:W13)</f>
        <v>21</v>
      </c>
    </row>
    <row r="14" spans="1:27" ht="13.5" thickTop="1" x14ac:dyDescent="0.2"/>
    <row r="15" spans="1:27" s="47" customFormat="1" ht="13.5" thickBot="1" x14ac:dyDescent="0.25">
      <c r="A15" s="33" t="s">
        <v>187</v>
      </c>
    </row>
    <row r="16" spans="1:27" s="47" customFormat="1" ht="14.25" thickTop="1" thickBot="1" x14ac:dyDescent="0.25">
      <c r="A16" s="34"/>
      <c r="B16" s="4"/>
      <c r="C16" s="36"/>
      <c r="D16" s="36">
        <f>'Fig. 5S3A_Raw'!D16</f>
        <v>20161204</v>
      </c>
      <c r="E16" s="36">
        <f>'Fig. 5S3A_Raw'!E16</f>
        <v>20161214</v>
      </c>
      <c r="F16" s="36">
        <f>'Fig. 5S3A_Raw'!F16</f>
        <v>20161217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Y16" s="43" t="s">
        <v>1</v>
      </c>
      <c r="Z16" s="43" t="s">
        <v>2</v>
      </c>
      <c r="AA16" s="43" t="s">
        <v>3</v>
      </c>
    </row>
    <row r="17" spans="1:27" s="47" customFormat="1" ht="14.25" thickTop="1" thickBot="1" x14ac:dyDescent="0.25">
      <c r="A17" s="68" t="s">
        <v>147</v>
      </c>
      <c r="B17" s="69" t="s">
        <v>157</v>
      </c>
      <c r="C17" s="46"/>
      <c r="D17" s="46">
        <f>100*'Fig. 5S3A_Raw'!D17/'Fig. 5S3A_Raw'!D$10</f>
        <v>70.130696746956275</v>
      </c>
      <c r="E17" s="46">
        <f>100*'Fig. 5S3A_Raw'!E17/'Fig. 5S3A_Raw'!E$10</f>
        <v>86.177468501923826</v>
      </c>
      <c r="F17" s="46">
        <f>100*'Fig. 5S3A_Raw'!F17/'Fig. 5S3A_Raw'!F$10</f>
        <v>105.92293166172948</v>
      </c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Y17" s="5">
        <f>AVERAGE(C17:W17)</f>
        <v>87.410365636869869</v>
      </c>
      <c r="Z17" s="5">
        <f>STDEVA(C17:W17)/SQRT(COUNT(C17:W17))</f>
        <v>10.35070120905813</v>
      </c>
      <c r="AA17" s="5">
        <f>COUNT(C17:W17)</f>
        <v>3</v>
      </c>
    </row>
    <row r="18" spans="1:27" s="47" customFormat="1" ht="14.25" thickTop="1" thickBot="1" x14ac:dyDescent="0.25">
      <c r="A18" s="70"/>
      <c r="B18" s="71" t="s">
        <v>161</v>
      </c>
      <c r="C18" s="45"/>
      <c r="D18" s="45">
        <f>100*'Fig. 5S3A_Raw'!D18/'Fig. 5S3A_Raw'!D$11</f>
        <v>75.079500289960976</v>
      </c>
      <c r="E18" s="45">
        <f>100*'Fig. 5S3A_Raw'!E18/'Fig. 5S3A_Raw'!E$11</f>
        <v>89.851372691082958</v>
      </c>
      <c r="F18" s="45">
        <f>100*'Fig. 5S3A_Raw'!F18/'Fig. 5S3A_Raw'!F$11</f>
        <v>100.8262275138831</v>
      </c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Y18" s="5">
        <f>AVERAGE(C18:W18)</f>
        <v>88.585700164975677</v>
      </c>
      <c r="Z18" s="5">
        <f>STDEVA(C18:W18)/SQRT(COUNT(C18:W18))</f>
        <v>7.4593327649164944</v>
      </c>
      <c r="AA18" s="5">
        <f>COUNT(C18:W18)</f>
        <v>3</v>
      </c>
    </row>
    <row r="19" spans="1:27" s="47" customFormat="1" ht="14.25" thickTop="1" thickBot="1" x14ac:dyDescent="0.25">
      <c r="A19" s="72" t="s">
        <v>155</v>
      </c>
      <c r="B19" s="71" t="s">
        <v>151</v>
      </c>
      <c r="C19" s="45"/>
      <c r="D19" s="45">
        <f>100*'Fig. 5S3A_Raw'!D19/'Fig. 5S3A_Raw'!D$12</f>
        <v>114.23826674006675</v>
      </c>
      <c r="E19" s="45">
        <f>100*'Fig. 5S3A_Raw'!E19/'Fig. 5S3A_Raw'!E$12</f>
        <v>142.91294817365744</v>
      </c>
      <c r="F19" s="45">
        <f>100*'Fig. 5S3A_Raw'!F19/'Fig. 5S3A_Raw'!F$12</f>
        <v>176.22194335884066</v>
      </c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Y19" s="5">
        <f>AVERAGE(C19:W19)</f>
        <v>144.4577194241883</v>
      </c>
      <c r="Z19" s="5">
        <f>STDEVA(C19:W19)/SQRT(COUNT(C19:W19))</f>
        <v>17.909809048465924</v>
      </c>
      <c r="AA19" s="5">
        <f>COUNT(C19:W19)</f>
        <v>3</v>
      </c>
    </row>
    <row r="20" spans="1:27" s="47" customFormat="1" ht="14.25" thickTop="1" thickBot="1" x14ac:dyDescent="0.25">
      <c r="A20" s="73"/>
      <c r="B20" s="71" t="s">
        <v>152</v>
      </c>
      <c r="C20" s="45"/>
      <c r="D20" s="45">
        <f>100*'Fig. 5S3A_Raw'!D20/'Fig. 5S3A_Raw'!D$13</f>
        <v>123.38335622612964</v>
      </c>
      <c r="E20" s="45">
        <f>100*'Fig. 5S3A_Raw'!E20/'Fig. 5S3A_Raw'!E$13</f>
        <v>132.50103177878663</v>
      </c>
      <c r="F20" s="45">
        <f>100*'Fig. 5S3A_Raw'!F20/'Fig. 5S3A_Raw'!F$13</f>
        <v>173.29199747718334</v>
      </c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Y20" s="5">
        <f>AVERAGE(C20:W20)</f>
        <v>143.05879516069987</v>
      </c>
      <c r="Z20" s="5">
        <f>STDEVA(C20:W20)/SQRT(COUNT(C20:W20))</f>
        <v>15.344031343413318</v>
      </c>
      <c r="AA20" s="5">
        <f>COUNT(C20:W20)</f>
        <v>3</v>
      </c>
    </row>
    <row r="21" spans="1:27" ht="13.5" thickTop="1" x14ac:dyDescent="0.2"/>
    <row r="22" spans="1:27" s="47" customFormat="1" ht="13.5" thickBot="1" x14ac:dyDescent="0.25">
      <c r="A22" s="33" t="s">
        <v>7</v>
      </c>
    </row>
    <row r="23" spans="1:27" s="47" customFormat="1" ht="14.25" thickTop="1" thickBot="1" x14ac:dyDescent="0.25">
      <c r="A23" s="34"/>
      <c r="B23" s="4"/>
      <c r="C23" s="36"/>
      <c r="D23" s="36"/>
      <c r="E23" s="36"/>
      <c r="F23" s="36"/>
      <c r="G23" s="36">
        <f>'Fig. 5S3A_Raw'!G23</f>
        <v>20161220</v>
      </c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>
        <f>'Fig. 5S3A_Raw'!V23</f>
        <v>20171227</v>
      </c>
      <c r="W23" s="36">
        <f>'Fig. 5S3A_Raw'!W23</f>
        <v>20171229</v>
      </c>
      <c r="Y23" s="43" t="s">
        <v>1</v>
      </c>
      <c r="Z23" s="43" t="s">
        <v>2</v>
      </c>
      <c r="AA23" s="43" t="s">
        <v>3</v>
      </c>
    </row>
    <row r="24" spans="1:27" s="47" customFormat="1" ht="14.25" thickTop="1" thickBot="1" x14ac:dyDescent="0.25">
      <c r="A24" s="68" t="s">
        <v>147</v>
      </c>
      <c r="B24" s="69" t="s">
        <v>157</v>
      </c>
      <c r="C24" s="46"/>
      <c r="D24" s="46"/>
      <c r="E24" s="46"/>
      <c r="F24" s="46"/>
      <c r="G24" s="46">
        <f>100*'Fig. 5S3A_Raw'!G24/'Fig. 5S3A_Raw'!G$10</f>
        <v>113.19733727403131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>
        <f>100*'Fig. 5S3A_Raw'!V24/'Fig. 5S3A_Raw'!V$10</f>
        <v>160.05428350478201</v>
      </c>
      <c r="W24" s="46">
        <f>100*'Fig. 5S3A_Raw'!W24/'Fig. 5S3A_Raw'!W$10</f>
        <v>149.79098731694199</v>
      </c>
      <c r="Y24" s="5">
        <f>AVERAGE(C24:W24)</f>
        <v>141.01420269858511</v>
      </c>
      <c r="Z24" s="5">
        <f>STDEVA(C24:W24)/SQRT(COUNT(C24:W24))</f>
        <v>14.220493588428763</v>
      </c>
      <c r="AA24" s="5">
        <f>COUNT(C24:W24)</f>
        <v>3</v>
      </c>
    </row>
    <row r="25" spans="1:27" s="47" customFormat="1" ht="14.25" thickTop="1" thickBot="1" x14ac:dyDescent="0.25">
      <c r="A25" s="70"/>
      <c r="B25" s="71" t="s">
        <v>161</v>
      </c>
      <c r="C25" s="45"/>
      <c r="D25" s="45"/>
      <c r="E25" s="45"/>
      <c r="F25" s="45"/>
      <c r="G25" s="45">
        <f>100*'Fig. 5S3A_Raw'!G25/'Fig. 5S3A_Raw'!G$11</f>
        <v>112.29493773298726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>
        <f>100*'Fig. 5S3A_Raw'!V25/'Fig. 5S3A_Raw'!V$11</f>
        <v>174.45656922703199</v>
      </c>
      <c r="W25" s="45">
        <f>100*'Fig. 5S3A_Raw'!W25/'Fig. 5S3A_Raw'!W$11</f>
        <v>163.34964844617801</v>
      </c>
      <c r="Y25" s="5">
        <f>AVERAGE(C25:W25)</f>
        <v>150.03371846873242</v>
      </c>
      <c r="Z25" s="5">
        <f>STDEVA(C25:W25)/SQRT(COUNT(C25:W25))</f>
        <v>19.139858941256044</v>
      </c>
      <c r="AA25" s="5">
        <f>COUNT(C25:W25)</f>
        <v>3</v>
      </c>
    </row>
    <row r="26" spans="1:27" s="47" customFormat="1" ht="14.25" thickTop="1" thickBot="1" x14ac:dyDescent="0.25">
      <c r="A26" s="72" t="s">
        <v>155</v>
      </c>
      <c r="B26" s="71" t="s">
        <v>151</v>
      </c>
      <c r="C26" s="45"/>
      <c r="D26" s="45"/>
      <c r="E26" s="45"/>
      <c r="F26" s="45"/>
      <c r="G26" s="45">
        <f>100*'Fig. 5S3A_Raw'!G26/'Fig. 5S3A_Raw'!G$12</f>
        <v>241.90933261013797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>
        <f>100*'Fig. 5S3A_Raw'!V26/'Fig. 5S3A_Raw'!V$12</f>
        <v>255.236474749888</v>
      </c>
      <c r="W26" s="45">
        <f>100*'Fig. 5S3A_Raw'!W26/'Fig. 5S3A_Raw'!W$12</f>
        <v>249.46388361526704</v>
      </c>
      <c r="Y26" s="5">
        <f>AVERAGE(C26:W26)</f>
        <v>248.86989699176434</v>
      </c>
      <c r="Z26" s="5">
        <f>STDEVA(C26:W26)/SQRT(COUNT(C26:W26))</f>
        <v>3.8586610149528298</v>
      </c>
      <c r="AA26" s="5">
        <f>COUNT(C26:W26)</f>
        <v>3</v>
      </c>
    </row>
    <row r="27" spans="1:27" s="47" customFormat="1" ht="14.25" thickTop="1" thickBot="1" x14ac:dyDescent="0.25">
      <c r="A27" s="73"/>
      <c r="B27" s="71" t="s">
        <v>152</v>
      </c>
      <c r="C27" s="45"/>
      <c r="D27" s="45"/>
      <c r="E27" s="45"/>
      <c r="F27" s="45"/>
      <c r="G27" s="45">
        <f>100*'Fig. 5S3A_Raw'!G27/'Fig. 5S3A_Raw'!G$13</f>
        <v>220.08014560958932</v>
      </c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>
        <f>100*'Fig. 5S3A_Raw'!V27/'Fig. 5S3A_Raw'!V$13</f>
        <v>263.60047418761002</v>
      </c>
      <c r="W27" s="45">
        <f>100*'Fig. 5S3A_Raw'!W27/'Fig. 5S3A_Raw'!W$13</f>
        <v>268.56950910139301</v>
      </c>
      <c r="Y27" s="5">
        <f>AVERAGE(C27:W27)</f>
        <v>250.75004296619747</v>
      </c>
      <c r="Z27" s="5">
        <f>STDEVA(C27:W27)/SQRT(COUNT(C27:W27))</f>
        <v>15.401891441121306</v>
      </c>
      <c r="AA27" s="5">
        <f>COUNT(C27:W27)</f>
        <v>3</v>
      </c>
    </row>
    <row r="28" spans="1:27" ht="13.5" thickTop="1" x14ac:dyDescent="0.2"/>
    <row r="29" spans="1:27" s="47" customFormat="1" ht="13.5" thickBot="1" x14ac:dyDescent="0.25">
      <c r="A29" s="33" t="s">
        <v>188</v>
      </c>
    </row>
    <row r="30" spans="1:27" s="47" customFormat="1" ht="14.25" thickTop="1" thickBot="1" x14ac:dyDescent="0.25">
      <c r="A30" s="34"/>
      <c r="B30" s="4"/>
      <c r="C30" s="36"/>
      <c r="D30" s="36"/>
      <c r="E30" s="36"/>
      <c r="F30" s="36"/>
      <c r="G30" s="36">
        <f>'Fig. 5S3A_Raw'!G30</f>
        <v>20161220</v>
      </c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>
        <f>'Fig. 5S3A_Raw'!V30</f>
        <v>20171227</v>
      </c>
      <c r="W30" s="36">
        <f>'Fig. 5S3A_Raw'!W30</f>
        <v>20171229</v>
      </c>
      <c r="Y30" s="43" t="s">
        <v>1</v>
      </c>
      <c r="Z30" s="43" t="s">
        <v>2</v>
      </c>
      <c r="AA30" s="43" t="s">
        <v>3</v>
      </c>
    </row>
    <row r="31" spans="1:27" s="47" customFormat="1" ht="14.25" thickTop="1" thickBot="1" x14ac:dyDescent="0.25">
      <c r="A31" s="68" t="s">
        <v>147</v>
      </c>
      <c r="B31" s="69" t="s">
        <v>157</v>
      </c>
      <c r="C31" s="46"/>
      <c r="D31" s="46"/>
      <c r="E31" s="46"/>
      <c r="F31" s="46"/>
      <c r="G31" s="46">
        <f>100*'Fig. 5S3A_Raw'!G31/'Fig. 5S3A_Raw'!G$10</f>
        <v>83.428604036591821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>
        <f>100*'Fig. 5S3A_Raw'!V31/'Fig. 5S3A_Raw'!V$10</f>
        <v>128.57894000495</v>
      </c>
      <c r="W31" s="46">
        <f>100*'Fig. 5S3A_Raw'!W31/'Fig. 5S3A_Raw'!W$10</f>
        <v>117.741024200917</v>
      </c>
      <c r="Y31" s="5">
        <f>AVERAGE(C31:W31)</f>
        <v>109.91618941415294</v>
      </c>
      <c r="Z31" s="5">
        <f>STDEVA(C31:W31)/SQRT(COUNT(C31:W31))</f>
        <v>13.608321462669107</v>
      </c>
      <c r="AA31" s="5">
        <f>COUNT(C31:W31)</f>
        <v>3</v>
      </c>
    </row>
    <row r="32" spans="1:27" s="47" customFormat="1" ht="14.25" thickTop="1" thickBot="1" x14ac:dyDescent="0.25">
      <c r="A32" s="70"/>
      <c r="B32" s="71" t="s">
        <v>161</v>
      </c>
      <c r="C32" s="45"/>
      <c r="D32" s="45"/>
      <c r="E32" s="45"/>
      <c r="F32" s="45"/>
      <c r="G32" s="45">
        <f>100*'Fig. 5S3A_Raw'!G32/'Fig. 5S3A_Raw'!G$11</f>
        <v>81.839760227531372</v>
      </c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>
        <f>100*'Fig. 5S3A_Raw'!V32/'Fig. 5S3A_Raw'!V$11</f>
        <v>146.077808673904</v>
      </c>
      <c r="W32" s="45">
        <f>100*'Fig. 5S3A_Raw'!W32/'Fig. 5S3A_Raw'!W$11</f>
        <v>134.508725299666</v>
      </c>
      <c r="Y32" s="5">
        <f>AVERAGE(C32:W32)</f>
        <v>120.80876473370046</v>
      </c>
      <c r="Z32" s="5">
        <f>STDEVA(C32:W32)/SQRT(COUNT(C32:W32))</f>
        <v>19.768648636004322</v>
      </c>
      <c r="AA32" s="5">
        <f>COUNT(C32:W32)</f>
        <v>3</v>
      </c>
    </row>
    <row r="33" spans="1:27" s="47" customFormat="1" ht="14.25" thickTop="1" thickBot="1" x14ac:dyDescent="0.25">
      <c r="A33" s="72" t="s">
        <v>155</v>
      </c>
      <c r="B33" s="71" t="s">
        <v>151</v>
      </c>
      <c r="C33" s="45"/>
      <c r="D33" s="45"/>
      <c r="E33" s="45"/>
      <c r="F33" s="45"/>
      <c r="G33" s="45">
        <f>100*'Fig. 5S3A_Raw'!G33/'Fig. 5S3A_Raw'!G$12</f>
        <v>155.48498481774024</v>
      </c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>
        <f>100*'Fig. 5S3A_Raw'!V33/'Fig. 5S3A_Raw'!V$12</f>
        <v>166.64430865599201</v>
      </c>
      <c r="W33" s="45">
        <f>100*'Fig. 5S3A_Raw'!W33/'Fig. 5S3A_Raw'!W$12</f>
        <v>149.938111255086</v>
      </c>
      <c r="Y33" s="5">
        <f>AVERAGE(C33:W33)</f>
        <v>157.35580157627274</v>
      </c>
      <c r="Z33" s="5">
        <f>STDEVA(C33:W33)/SQRT(COUNT(C33:W33))</f>
        <v>4.9125426005791271</v>
      </c>
      <c r="AA33" s="5">
        <f>COUNT(C33:W33)</f>
        <v>3</v>
      </c>
    </row>
    <row r="34" spans="1:27" s="47" customFormat="1" ht="14.25" thickTop="1" thickBot="1" x14ac:dyDescent="0.25">
      <c r="A34" s="73"/>
      <c r="B34" s="71" t="s">
        <v>152</v>
      </c>
      <c r="C34" s="45"/>
      <c r="D34" s="45"/>
      <c r="E34" s="45"/>
      <c r="F34" s="45"/>
      <c r="G34" s="45">
        <f>100*'Fig. 5S3A_Raw'!G34/'Fig. 5S3A_Raw'!G$13</f>
        <v>141.58672217529463</v>
      </c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>
        <f>100*'Fig. 5S3A_Raw'!V34/'Fig. 5S3A_Raw'!V$13</f>
        <v>179.540630075297</v>
      </c>
      <c r="W34" s="45">
        <f>100*'Fig. 5S3A_Raw'!W34/'Fig. 5S3A_Raw'!W$13</f>
        <v>154.16576675598</v>
      </c>
      <c r="Y34" s="5">
        <f>AVERAGE(C34:W34)</f>
        <v>158.43103966885721</v>
      </c>
      <c r="Z34" s="5">
        <f>STDEVA(C34:W34)/SQRT(COUNT(C34:W34))</f>
        <v>11.161977064816352</v>
      </c>
      <c r="AA34" s="5">
        <f>COUNT(C34:W34)</f>
        <v>3</v>
      </c>
    </row>
    <row r="35" spans="1:27" ht="13.5" thickTop="1" x14ac:dyDescent="0.2"/>
    <row r="36" spans="1:27" s="47" customFormat="1" ht="13.5" thickBot="1" x14ac:dyDescent="0.25">
      <c r="A36" s="33" t="s">
        <v>9</v>
      </c>
    </row>
    <row r="37" spans="1:27" s="47" customFormat="1" ht="14.25" thickTop="1" thickBot="1" x14ac:dyDescent="0.25">
      <c r="A37" s="34"/>
      <c r="B37" s="4"/>
      <c r="C37" s="36"/>
      <c r="D37" s="36"/>
      <c r="E37" s="36"/>
      <c r="F37" s="36"/>
      <c r="G37" s="36">
        <f>'Fig. 5S3A_Raw'!G37</f>
        <v>20161220</v>
      </c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>
        <f>'Fig. 5S3A_Raw'!V37</f>
        <v>20171227</v>
      </c>
      <c r="W37" s="36">
        <f>'Fig. 5S3A_Raw'!W37</f>
        <v>20171229</v>
      </c>
      <c r="Y37" s="43" t="s">
        <v>1</v>
      </c>
      <c r="Z37" s="43" t="s">
        <v>2</v>
      </c>
      <c r="AA37" s="43" t="s">
        <v>3</v>
      </c>
    </row>
    <row r="38" spans="1:27" s="47" customFormat="1" ht="14.25" thickTop="1" thickBot="1" x14ac:dyDescent="0.25">
      <c r="A38" s="68" t="s">
        <v>147</v>
      </c>
      <c r="B38" s="69" t="s">
        <v>157</v>
      </c>
      <c r="C38" s="46"/>
      <c r="D38" s="46"/>
      <c r="E38" s="46"/>
      <c r="F38" s="46"/>
      <c r="G38" s="46">
        <f>100*'Fig. 5S3A_Raw'!G38/'Fig. 5S3A_Raw'!G$10</f>
        <v>86.235367502228442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>
        <f>100*'Fig. 5S3A_Raw'!V38/'Fig. 5S3A_Raw'!V$10</f>
        <v>116.95735771727301</v>
      </c>
      <c r="W38" s="46">
        <f>100*'Fig. 5S3A_Raw'!W38/'Fig. 5S3A_Raw'!W$10</f>
        <v>128.57894000495</v>
      </c>
      <c r="Y38" s="5">
        <f>AVERAGE(C38:W38)</f>
        <v>110.59055507481715</v>
      </c>
      <c r="Z38" s="5">
        <f>STDEVA(C38:W38)/SQRT(COUNT(C38:W38))</f>
        <v>12.631266299534936</v>
      </c>
      <c r="AA38" s="5">
        <f>COUNT(C38:W38)</f>
        <v>3</v>
      </c>
    </row>
    <row r="39" spans="1:27" s="47" customFormat="1" ht="14.25" thickTop="1" thickBot="1" x14ac:dyDescent="0.25">
      <c r="A39" s="70"/>
      <c r="B39" s="71" t="s">
        <v>161</v>
      </c>
      <c r="C39" s="45"/>
      <c r="D39" s="45"/>
      <c r="E39" s="45"/>
      <c r="F39" s="45"/>
      <c r="G39" s="45">
        <f>100*'Fig. 5S3A_Raw'!G39/'Fig. 5S3A_Raw'!G$11</f>
        <v>87.141493681490502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>
        <f>100*'Fig. 5S3A_Raw'!V39/'Fig. 5S3A_Raw'!V$11</f>
        <v>138.56130590740199</v>
      </c>
      <c r="W39" s="45">
        <f>100*'Fig. 5S3A_Raw'!W39/'Fig. 5S3A_Raw'!W$11</f>
        <v>146.077808673904</v>
      </c>
      <c r="Y39" s="5">
        <f>AVERAGE(C39:W39)</f>
        <v>123.92686942093216</v>
      </c>
      <c r="Z39" s="5">
        <f>STDEVA(C39:W39)/SQRT(COUNT(C39:W39))</f>
        <v>18.520235371782213</v>
      </c>
      <c r="AA39" s="5">
        <f>COUNT(C39:W39)</f>
        <v>3</v>
      </c>
    </row>
    <row r="40" spans="1:27" s="47" customFormat="1" ht="14.25" thickTop="1" thickBot="1" x14ac:dyDescent="0.25">
      <c r="A40" s="72" t="s">
        <v>155</v>
      </c>
      <c r="B40" s="71" t="s">
        <v>151</v>
      </c>
      <c r="C40" s="45"/>
      <c r="D40" s="45"/>
      <c r="E40" s="45"/>
      <c r="F40" s="45"/>
      <c r="G40" s="45">
        <f>100*'Fig. 5S3A_Raw'!G40/'Fig. 5S3A_Raw'!G$12</f>
        <v>90.416370043569273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>
        <f>100*'Fig. 5S3A_Raw'!V40/'Fig. 5S3A_Raw'!V$12</f>
        <v>115.706192571419</v>
      </c>
      <c r="W40" s="45">
        <f>100*'Fig. 5S3A_Raw'!W40/'Fig. 5S3A_Raw'!W$12</f>
        <v>124.64430865599202</v>
      </c>
      <c r="Y40" s="5">
        <f>AVERAGE(C40:W40)</f>
        <v>110.25562375699343</v>
      </c>
      <c r="Z40" s="5">
        <f>STDEVA(C40:W40)/SQRT(COUNT(C40:W40))</f>
        <v>10.24970683669434</v>
      </c>
      <c r="AA40" s="5">
        <f>COUNT(C40:W40)</f>
        <v>3</v>
      </c>
    </row>
    <row r="41" spans="1:27" s="47" customFormat="1" ht="14.25" thickTop="1" thickBot="1" x14ac:dyDescent="0.25">
      <c r="A41" s="73"/>
      <c r="B41" s="71" t="s">
        <v>152</v>
      </c>
      <c r="C41" s="45"/>
      <c r="D41" s="45"/>
      <c r="E41" s="45"/>
      <c r="F41" s="45"/>
      <c r="G41" s="45">
        <f>100*'Fig. 5S3A_Raw'!G41/'Fig. 5S3A_Raw'!G$13</f>
        <v>78.70292157730313</v>
      </c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>
        <f>100*'Fig. 5S3A_Raw'!V41/'Fig. 5S3A_Raw'!V$13</f>
        <v>120.329383100301</v>
      </c>
      <c r="W41" s="45">
        <f>100*'Fig. 5S3A_Raw'!W41/'Fig. 5S3A_Raw'!W$13</f>
        <v>139.540630075297</v>
      </c>
      <c r="Y41" s="5">
        <f>AVERAGE(C41:W41)</f>
        <v>112.85764491763371</v>
      </c>
      <c r="Z41" s="5">
        <f>STDEVA(C41:W41)/SQRT(COUNT(C41:W41))</f>
        <v>17.955285641693958</v>
      </c>
      <c r="AA41" s="5">
        <f>COUNT(C41:W41)</f>
        <v>3</v>
      </c>
    </row>
    <row r="42" spans="1:27" s="47" customFormat="1" ht="13.5" thickTop="1" x14ac:dyDescent="0.2">
      <c r="A42" s="20"/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Y42" s="20"/>
      <c r="Z42" s="20"/>
      <c r="AA42" s="20"/>
    </row>
    <row r="43" spans="1:27" s="47" customFormat="1" ht="13.5" thickBot="1" x14ac:dyDescent="0.25">
      <c r="A43" s="33" t="s">
        <v>10</v>
      </c>
    </row>
    <row r="44" spans="1:27" s="47" customFormat="1" ht="14.25" thickTop="1" thickBot="1" x14ac:dyDescent="0.25">
      <c r="A44" s="34"/>
      <c r="B44" s="4"/>
      <c r="C44" s="36"/>
      <c r="D44" s="36"/>
      <c r="E44" s="36"/>
      <c r="F44" s="36"/>
      <c r="G44" s="36">
        <f>'Fig. 5S3A_Raw'!G44</f>
        <v>20161220</v>
      </c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>
        <f>'Fig. 5S3A_Raw'!V44</f>
        <v>20171227</v>
      </c>
      <c r="W44" s="36">
        <f>'Fig. 5S3A_Raw'!W44</f>
        <v>20171229</v>
      </c>
      <c r="Y44" s="43" t="s">
        <v>1</v>
      </c>
      <c r="Z44" s="43" t="s">
        <v>2</v>
      </c>
      <c r="AA44" s="43" t="s">
        <v>3</v>
      </c>
    </row>
    <row r="45" spans="1:27" s="47" customFormat="1" ht="14.25" thickTop="1" thickBot="1" x14ac:dyDescent="0.25">
      <c r="A45" s="68" t="s">
        <v>147</v>
      </c>
      <c r="B45" s="69" t="s">
        <v>157</v>
      </c>
      <c r="C45" s="46"/>
      <c r="D45" s="46"/>
      <c r="E45" s="46"/>
      <c r="F45" s="46"/>
      <c r="G45" s="46">
        <f>100*'Fig. 5S3A_Raw'!G45/'Fig. 5S3A_Raw'!G$10</f>
        <v>94.572570695453166</v>
      </c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>
        <f>100*'Fig. 5S3A_Raw'!V45/'Fig. 5S3A_Raw'!V$10</f>
        <v>127.741024200917</v>
      </c>
      <c r="W45" s="46">
        <f>100*'Fig. 5S3A_Raw'!W45/'Fig. 5S3A_Raw'!W$10</f>
        <v>113.591032223422</v>
      </c>
      <c r="Y45" s="5">
        <f>AVERAGE(C45:W45)</f>
        <v>111.96820903993073</v>
      </c>
      <c r="Z45" s="5">
        <f>STDEVA(C45:W45)/SQRT(COUNT(C45:W45))</f>
        <v>9.609227220050613</v>
      </c>
      <c r="AA45" s="5">
        <f>COUNT(C45:W45)</f>
        <v>3</v>
      </c>
    </row>
    <row r="46" spans="1:27" s="47" customFormat="1" ht="14.25" thickTop="1" thickBot="1" x14ac:dyDescent="0.25">
      <c r="A46" s="70"/>
      <c r="B46" s="71" t="s">
        <v>161</v>
      </c>
      <c r="C46" s="45"/>
      <c r="D46" s="45"/>
      <c r="E46" s="45"/>
      <c r="F46" s="45"/>
      <c r="G46" s="45">
        <f>100*'Fig. 5S3A_Raw'!G46/'Fig. 5S3A_Raw'!G$11</f>
        <v>92.16928479483731</v>
      </c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>
        <f>100*'Fig. 5S3A_Raw'!V46/'Fig. 5S3A_Raw'!V$11</f>
        <v>144.508725299666</v>
      </c>
      <c r="W46" s="45">
        <f>100*'Fig. 5S3A_Raw'!W46/'Fig. 5S3A_Raw'!W$11</f>
        <v>134.778827849555</v>
      </c>
      <c r="Y46" s="5">
        <f>AVERAGE(C46:W46)</f>
        <v>123.81894598135277</v>
      </c>
      <c r="Z46" s="5">
        <f>STDEVA(C46:W46)/SQRT(COUNT(C46:W46))</f>
        <v>16.072165545992238</v>
      </c>
      <c r="AA46" s="5">
        <f>COUNT(C46:W46)</f>
        <v>3</v>
      </c>
    </row>
    <row r="47" spans="1:27" s="47" customFormat="1" ht="14.25" thickTop="1" thickBot="1" x14ac:dyDescent="0.25">
      <c r="A47" s="72" t="s">
        <v>155</v>
      </c>
      <c r="B47" s="71" t="s">
        <v>151</v>
      </c>
      <c r="C47" s="45"/>
      <c r="D47" s="45"/>
      <c r="E47" s="45"/>
      <c r="F47" s="45"/>
      <c r="G47" s="45">
        <f>100*'Fig. 5S3A_Raw'!G47/'Fig. 5S3A_Raw'!G$12</f>
        <v>196.15503823411188</v>
      </c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>
        <f>100*'Fig. 5S3A_Raw'!V47/'Fig. 5S3A_Raw'!V$12</f>
        <v>149.938111255086</v>
      </c>
      <c r="W47" s="45">
        <f>100*'Fig. 5S3A_Raw'!W47/'Fig. 5S3A_Raw'!W$12</f>
        <v>136.96186129646304</v>
      </c>
      <c r="Y47" s="5">
        <f>AVERAGE(C47:W47)</f>
        <v>161.01833692855365</v>
      </c>
      <c r="Z47" s="5">
        <f>STDEVA(C47:W47)/SQRT(COUNT(C47:W47))</f>
        <v>17.963264362991698</v>
      </c>
      <c r="AA47" s="5">
        <f>COUNT(C47:W47)</f>
        <v>3</v>
      </c>
    </row>
    <row r="48" spans="1:27" s="47" customFormat="1" ht="14.25" thickTop="1" thickBot="1" x14ac:dyDescent="0.25">
      <c r="A48" s="73"/>
      <c r="B48" s="71" t="s">
        <v>152</v>
      </c>
      <c r="C48" s="45"/>
      <c r="D48" s="45"/>
      <c r="E48" s="45"/>
      <c r="F48" s="45"/>
      <c r="G48" s="45">
        <f>100*'Fig. 5S3A_Raw'!G48/'Fig. 5S3A_Raw'!G$13</f>
        <v>206.26432967298177</v>
      </c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>
        <f>100*'Fig. 5S3A_Raw'!V48/'Fig. 5S3A_Raw'!V$13</f>
        <v>154.16576675598003</v>
      </c>
      <c r="W48" s="45">
        <f>100*'Fig. 5S3A_Raw'!W48/'Fig. 5S3A_Raw'!W$13</f>
        <v>153.78116420568301</v>
      </c>
      <c r="Y48" s="5">
        <f>AVERAGE(C48:W48)</f>
        <v>171.4037535448816</v>
      </c>
      <c r="Z48" s="5">
        <f>STDEVA(C48:W48)/SQRT(COUNT(C48:W48))</f>
        <v>17.430641657415954</v>
      </c>
      <c r="AA48" s="5">
        <f>COUNT(C48:W48)</f>
        <v>3</v>
      </c>
    </row>
    <row r="49" spans="1:27" ht="13.5" thickTop="1" x14ac:dyDescent="0.2"/>
    <row r="50" spans="1:27" s="47" customFormat="1" ht="13.5" thickBot="1" x14ac:dyDescent="0.25">
      <c r="A50" s="33" t="s">
        <v>11</v>
      </c>
    </row>
    <row r="51" spans="1:27" s="47" customFormat="1" ht="14.25" thickTop="1" thickBot="1" x14ac:dyDescent="0.25">
      <c r="A51" s="34"/>
      <c r="B51" s="4"/>
      <c r="C51" s="36">
        <f>'Fig. 5S3A_Raw'!C51</f>
        <v>20161115</v>
      </c>
      <c r="D51" s="36"/>
      <c r="E51" s="36"/>
      <c r="F51" s="36"/>
      <c r="G51" s="36"/>
      <c r="H51" s="36">
        <f>'Fig. 5S3A_Raw'!H51</f>
        <v>20161226</v>
      </c>
      <c r="I51" s="36">
        <f>'Fig. 5S3A_Raw'!I51</f>
        <v>20161229</v>
      </c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Y51" s="43" t="s">
        <v>1</v>
      </c>
      <c r="Z51" s="43" t="s">
        <v>2</v>
      </c>
      <c r="AA51" s="43" t="s">
        <v>3</v>
      </c>
    </row>
    <row r="52" spans="1:27" s="47" customFormat="1" ht="14.25" thickTop="1" thickBot="1" x14ac:dyDescent="0.25">
      <c r="A52" s="68" t="s">
        <v>147</v>
      </c>
      <c r="B52" s="69" t="s">
        <v>157</v>
      </c>
      <c r="C52" s="46">
        <f>100*'Fig. 5S3A_Raw'!C52/'Fig. 5S3A_Raw'!C$10</f>
        <v>70.081357544021074</v>
      </c>
      <c r="D52" s="46"/>
      <c r="E52" s="46"/>
      <c r="F52" s="46"/>
      <c r="G52" s="46"/>
      <c r="H52" s="46">
        <f>100*'Fig. 5S3A_Raw'!H52/'Fig. 5S3A_Raw'!H$10</f>
        <v>81.467377145276316</v>
      </c>
      <c r="I52" s="46">
        <f>100*'Fig. 5S3A_Raw'!I52/'Fig. 5S3A_Raw'!I$10</f>
        <v>82.16949748933186</v>
      </c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Y52" s="5">
        <f>AVERAGE(C52:W52)</f>
        <v>77.906077392876412</v>
      </c>
      <c r="Z52" s="5">
        <f>STDEVA(C52:W52)/SQRT(COUNT(C52:W52))</f>
        <v>3.9176065728616858</v>
      </c>
      <c r="AA52" s="5">
        <f>COUNT(C52:W52)</f>
        <v>3</v>
      </c>
    </row>
    <row r="53" spans="1:27" s="47" customFormat="1" ht="14.25" thickTop="1" thickBot="1" x14ac:dyDescent="0.25">
      <c r="A53" s="70"/>
      <c r="B53" s="71" t="s">
        <v>161</v>
      </c>
      <c r="C53" s="45">
        <f>100*'Fig. 5S3A_Raw'!C53/'Fig. 5S3A_Raw'!C$11</f>
        <v>76.56905342900879</v>
      </c>
      <c r="D53" s="45"/>
      <c r="E53" s="45"/>
      <c r="F53" s="45"/>
      <c r="G53" s="45"/>
      <c r="H53" s="45">
        <f>100*'Fig. 5S3A_Raw'!H53/'Fig. 5S3A_Raw'!H$11</f>
        <v>75.405233489065822</v>
      </c>
      <c r="I53" s="45">
        <f>100*'Fig. 5S3A_Raw'!I53/'Fig. 5S3A_Raw'!I$11</f>
        <v>79.974420659229978</v>
      </c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Y53" s="5">
        <f>AVERAGE(C53:W53)</f>
        <v>77.316235859101525</v>
      </c>
      <c r="Z53" s="5">
        <f>STDEVA(C53:W53)/SQRT(COUNT(C53:W53))</f>
        <v>1.370897399136499</v>
      </c>
      <c r="AA53" s="5">
        <f>COUNT(C53:W53)</f>
        <v>3</v>
      </c>
    </row>
    <row r="54" spans="1:27" s="47" customFormat="1" ht="14.25" thickTop="1" thickBot="1" x14ac:dyDescent="0.25">
      <c r="A54" s="72" t="s">
        <v>155</v>
      </c>
      <c r="B54" s="71" t="s">
        <v>151</v>
      </c>
      <c r="C54" s="45">
        <f>100*'Fig. 5S3A_Raw'!C54/'Fig. 5S3A_Raw'!C$12</f>
        <v>103.80234832845125</v>
      </c>
      <c r="D54" s="45"/>
      <c r="E54" s="45"/>
      <c r="F54" s="45"/>
      <c r="G54" s="45"/>
      <c r="H54" s="45">
        <f>100*'Fig. 5S3A_Raw'!H54/'Fig. 5S3A_Raw'!H$12</f>
        <v>106.14136136424413</v>
      </c>
      <c r="I54" s="45">
        <f>100*'Fig. 5S3A_Raw'!I54/'Fig. 5S3A_Raw'!I$12</f>
        <v>157.99872146805549</v>
      </c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Y54" s="5">
        <f>AVERAGE(C54:W54)</f>
        <v>122.64747705358361</v>
      </c>
      <c r="Z54" s="5">
        <f>STDEVA(C54:W54)/SQRT(COUNT(C54:W54))</f>
        <v>17.688514227545117</v>
      </c>
      <c r="AA54" s="5">
        <f>COUNT(C54:W54)</f>
        <v>3</v>
      </c>
    </row>
    <row r="55" spans="1:27" s="47" customFormat="1" ht="14.25" thickTop="1" thickBot="1" x14ac:dyDescent="0.25">
      <c r="A55" s="73"/>
      <c r="B55" s="71" t="s">
        <v>152</v>
      </c>
      <c r="C55" s="45">
        <f>100*'Fig. 5S3A_Raw'!C55/'Fig. 5S3A_Raw'!C$13</f>
        <v>98.970548433641895</v>
      </c>
      <c r="D55" s="45"/>
      <c r="E55" s="45"/>
      <c r="F55" s="45"/>
      <c r="G55" s="45"/>
      <c r="H55" s="45">
        <f>100*'Fig. 5S3A_Raw'!H55/'Fig. 5S3A_Raw'!H$13</f>
        <v>98.290192058919558</v>
      </c>
      <c r="I55" s="45">
        <f>100*'Fig. 5S3A_Raw'!I55/'Fig. 5S3A_Raw'!I$13</f>
        <v>149.11412667806599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Y55" s="5">
        <f>AVERAGE(C55:W55)</f>
        <v>115.45828905687581</v>
      </c>
      <c r="Z55" s="5">
        <f>STDEVA(C55:W55)/SQRT(COUNT(C55:W55))</f>
        <v>16.829064894670516</v>
      </c>
      <c r="AA55" s="5">
        <f>COUNT(C55:W55)</f>
        <v>3</v>
      </c>
    </row>
    <row r="56" spans="1:27" ht="13.5" thickTop="1" x14ac:dyDescent="0.2"/>
    <row r="57" spans="1:27" s="47" customFormat="1" ht="13.5" thickBot="1" x14ac:dyDescent="0.25">
      <c r="A57" s="33" t="s">
        <v>12</v>
      </c>
    </row>
    <row r="58" spans="1:27" s="47" customFormat="1" ht="14.25" thickTop="1" thickBot="1" x14ac:dyDescent="0.25">
      <c r="A58" s="34"/>
      <c r="B58" s="4"/>
      <c r="C58" s="36">
        <f>'Fig. 5S3A_Raw'!C58</f>
        <v>20161115</v>
      </c>
      <c r="D58" s="36"/>
      <c r="E58" s="36"/>
      <c r="F58" s="36"/>
      <c r="G58" s="36"/>
      <c r="H58" s="36">
        <f>'Fig. 5S3A_Raw'!H58</f>
        <v>20161226</v>
      </c>
      <c r="I58" s="36">
        <f>'Fig. 5S3A_Raw'!I58</f>
        <v>20161229</v>
      </c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Y58" s="43" t="s">
        <v>1</v>
      </c>
      <c r="Z58" s="43" t="s">
        <v>2</v>
      </c>
      <c r="AA58" s="43" t="s">
        <v>3</v>
      </c>
    </row>
    <row r="59" spans="1:27" s="47" customFormat="1" ht="14.25" thickTop="1" thickBot="1" x14ac:dyDescent="0.25">
      <c r="A59" s="68" t="s">
        <v>147</v>
      </c>
      <c r="B59" s="69" t="s">
        <v>157</v>
      </c>
      <c r="C59" s="46">
        <f>100*'Fig. 5S3A_Raw'!C59/'Fig. 5S3A_Raw'!C$10</f>
        <v>47.662491239012098</v>
      </c>
      <c r="D59" s="46"/>
      <c r="E59" s="46"/>
      <c r="F59" s="46"/>
      <c r="G59" s="46"/>
      <c r="H59" s="46">
        <f>100*'Fig. 5S3A_Raw'!H59/'Fig. 5S3A_Raw'!H$10</f>
        <v>67.747174911258014</v>
      </c>
      <c r="I59" s="46">
        <f>100*'Fig. 5S3A_Raw'!I59/'Fig. 5S3A_Raw'!I$10</f>
        <v>98.569717947014738</v>
      </c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Y59" s="5">
        <f>AVERAGE(C59:W59)</f>
        <v>71.326461365761617</v>
      </c>
      <c r="Z59" s="5">
        <f>STDEVA(C59:W59)/SQRT(COUNT(C59:W59))</f>
        <v>14.804221260815433</v>
      </c>
      <c r="AA59" s="5">
        <f>COUNT(C59:W59)</f>
        <v>3</v>
      </c>
    </row>
    <row r="60" spans="1:27" s="47" customFormat="1" ht="14.25" thickTop="1" thickBot="1" x14ac:dyDescent="0.25">
      <c r="A60" s="70"/>
      <c r="B60" s="71" t="s">
        <v>161</v>
      </c>
      <c r="C60" s="45">
        <f>100*'Fig. 5S3A_Raw'!C60/'Fig. 5S3A_Raw'!C$11</f>
        <v>50.037253588860558</v>
      </c>
      <c r="D60" s="45"/>
      <c r="E60" s="45"/>
      <c r="F60" s="45"/>
      <c r="G60" s="45"/>
      <c r="H60" s="45">
        <f>100*'Fig. 5S3A_Raw'!H60/'Fig. 5S3A_Raw'!H$11</f>
        <v>65.58177905483295</v>
      </c>
      <c r="I60" s="45">
        <f>100*'Fig. 5S3A_Raw'!I60/'Fig. 5S3A_Raw'!I$11</f>
        <v>95.943867715827466</v>
      </c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Y60" s="5">
        <f>AVERAGE(C60:W60)</f>
        <v>70.520966786507003</v>
      </c>
      <c r="Z60" s="5">
        <f>STDEVA(C60:W60)/SQRT(COUNT(C60:W60))</f>
        <v>13.480244640919244</v>
      </c>
      <c r="AA60" s="5">
        <f>COUNT(C60:W60)</f>
        <v>3</v>
      </c>
    </row>
    <row r="61" spans="1:27" s="47" customFormat="1" ht="14.25" thickTop="1" thickBot="1" x14ac:dyDescent="0.25">
      <c r="A61" s="72" t="s">
        <v>155</v>
      </c>
      <c r="B61" s="71" t="s">
        <v>151</v>
      </c>
      <c r="C61" s="45">
        <f>100*'Fig. 5S3A_Raw'!C61/'Fig. 5S3A_Raw'!C$12</f>
        <v>82.117507595541525</v>
      </c>
      <c r="D61" s="45"/>
      <c r="E61" s="45"/>
      <c r="F61" s="45"/>
      <c r="G61" s="45"/>
      <c r="H61" s="45">
        <f>100*'Fig. 5S3A_Raw'!H61/'Fig. 5S3A_Raw'!H$12</f>
        <v>58.191567413380511</v>
      </c>
      <c r="I61" s="45">
        <f>100*'Fig. 5S3A_Raw'!I61/'Fig. 5S3A_Raw'!I$12</f>
        <v>58.344677170684015</v>
      </c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Y61" s="5">
        <f>AVERAGE(C61:W61)</f>
        <v>66.217917393202015</v>
      </c>
      <c r="Z61" s="5">
        <f>STDEVA(C61:W61)/SQRT(COUNT(C61:W61))</f>
        <v>7.9499179681552619</v>
      </c>
      <c r="AA61" s="5">
        <f>COUNT(C61:W61)</f>
        <v>3</v>
      </c>
    </row>
    <row r="62" spans="1:27" s="47" customFormat="1" ht="14.25" thickTop="1" thickBot="1" x14ac:dyDescent="0.25">
      <c r="A62" s="73"/>
      <c r="B62" s="71" t="s">
        <v>152</v>
      </c>
      <c r="C62" s="45">
        <f>100*'Fig. 5S3A_Raw'!C62/'Fig. 5S3A_Raw'!C$13</f>
        <v>84.070077408551768</v>
      </c>
      <c r="D62" s="45"/>
      <c r="E62" s="45"/>
      <c r="F62" s="45"/>
      <c r="G62" s="45"/>
      <c r="H62" s="45">
        <f>100*'Fig. 5S3A_Raw'!H62/'Fig. 5S3A_Raw'!H$13</f>
        <v>62.985571816479791</v>
      </c>
      <c r="I62" s="45">
        <f>100*'Fig. 5S3A_Raw'!I62/'Fig. 5S3A_Raw'!I$13</f>
        <v>60.346709353512573</v>
      </c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Y62" s="5">
        <f>AVERAGE(C62:W62)</f>
        <v>69.134119526181379</v>
      </c>
      <c r="Z62" s="5">
        <f>STDEVA(C62:W62)/SQRT(COUNT(C62:W62))</f>
        <v>7.5067309168188121</v>
      </c>
      <c r="AA62" s="5">
        <f>COUNT(C62:W62)</f>
        <v>3</v>
      </c>
    </row>
    <row r="63" spans="1:27" ht="13.5" thickTop="1" x14ac:dyDescent="0.2"/>
    <row r="64" spans="1:27" s="47" customFormat="1" ht="13.5" thickBot="1" x14ac:dyDescent="0.25">
      <c r="A64" s="33" t="s">
        <v>13</v>
      </c>
    </row>
    <row r="65" spans="1:27" s="47" customFormat="1" ht="14.25" thickTop="1" thickBot="1" x14ac:dyDescent="0.25">
      <c r="A65" s="34"/>
      <c r="B65" s="4"/>
      <c r="C65" s="36"/>
      <c r="D65" s="36"/>
      <c r="E65" s="36"/>
      <c r="F65" s="36"/>
      <c r="G65" s="36"/>
      <c r="H65" s="36"/>
      <c r="I65" s="36"/>
      <c r="J65" s="36">
        <f>'Fig. 5S3A_Raw'!J65</f>
        <v>20170115</v>
      </c>
      <c r="K65" s="36">
        <f>'Fig. 5S3A_Raw'!K65</f>
        <v>20170118</v>
      </c>
      <c r="L65" s="36"/>
      <c r="M65" s="36">
        <f>'Fig. 5S3A_Raw'!M65</f>
        <v>20170419</v>
      </c>
      <c r="N65" s="36"/>
      <c r="O65" s="36"/>
      <c r="P65" s="36"/>
      <c r="Q65" s="36"/>
      <c r="R65" s="36"/>
      <c r="S65" s="36"/>
      <c r="T65" s="36"/>
      <c r="U65" s="36"/>
      <c r="V65" s="36"/>
      <c r="W65" s="36"/>
      <c r="Y65" s="43" t="s">
        <v>1</v>
      </c>
      <c r="Z65" s="43" t="s">
        <v>2</v>
      </c>
      <c r="AA65" s="43" t="s">
        <v>3</v>
      </c>
    </row>
    <row r="66" spans="1:27" s="47" customFormat="1" ht="14.25" thickTop="1" thickBot="1" x14ac:dyDescent="0.25">
      <c r="A66" s="68" t="s">
        <v>147</v>
      </c>
      <c r="B66" s="69" t="s">
        <v>157</v>
      </c>
      <c r="C66" s="46"/>
      <c r="D66" s="46"/>
      <c r="E66" s="46"/>
      <c r="F66" s="46"/>
      <c r="G66" s="46"/>
      <c r="H66" s="46"/>
      <c r="I66" s="46"/>
      <c r="J66" s="46">
        <f>100*'Fig. 5S3A_Raw'!J66/'Fig. 5S3A_Raw'!J$10</f>
        <v>41.319283500773409</v>
      </c>
      <c r="K66" s="46">
        <f>100*'Fig. 5S3A_Raw'!K66/'Fig. 5S3A_Raw'!K$10</f>
        <v>32.45943652938255</v>
      </c>
      <c r="L66" s="46"/>
      <c r="M66" s="46">
        <f>100*'Fig. 5S3A_Raw'!M66/'Fig. 5S3A_Raw'!M$10</f>
        <v>44.248701701667635</v>
      </c>
      <c r="N66" s="46"/>
      <c r="O66" s="46"/>
      <c r="P66" s="46"/>
      <c r="Q66" s="46"/>
      <c r="R66" s="46"/>
      <c r="S66" s="46"/>
      <c r="T66" s="46"/>
      <c r="U66" s="46"/>
      <c r="V66" s="46"/>
      <c r="W66" s="46"/>
      <c r="Y66" s="5">
        <f>AVERAGE(C66:W66)</f>
        <v>39.342473910607872</v>
      </c>
      <c r="Z66" s="5">
        <f>STDEVA(C66:W66)/SQRT(COUNT(C66:W66))</f>
        <v>3.5438926546214962</v>
      </c>
      <c r="AA66" s="5">
        <f>COUNT(C66:W66)</f>
        <v>3</v>
      </c>
    </row>
    <row r="67" spans="1:27" s="47" customFormat="1" ht="14.25" thickTop="1" thickBot="1" x14ac:dyDescent="0.25">
      <c r="A67" s="70"/>
      <c r="B67" s="71" t="s">
        <v>161</v>
      </c>
      <c r="C67" s="45"/>
      <c r="D67" s="45"/>
      <c r="E67" s="45"/>
      <c r="F67" s="45"/>
      <c r="G67" s="45"/>
      <c r="H67" s="45"/>
      <c r="I67" s="45"/>
      <c r="J67" s="45">
        <f>100*'Fig. 5S3A_Raw'!J67/'Fig. 5S3A_Raw'!J$11</f>
        <v>62.283591320866073</v>
      </c>
      <c r="K67" s="45">
        <f>100*'Fig. 5S3A_Raw'!K67/'Fig. 5S3A_Raw'!K$11</f>
        <v>68.966695378064372</v>
      </c>
      <c r="L67" s="45"/>
      <c r="M67" s="45">
        <f>100*'Fig. 5S3A_Raw'!M67/'Fig. 5S3A_Raw'!M$11</f>
        <v>53.824853367437086</v>
      </c>
      <c r="N67" s="45"/>
      <c r="O67" s="45"/>
      <c r="P67" s="45"/>
      <c r="Q67" s="45"/>
      <c r="R67" s="45"/>
      <c r="S67" s="45"/>
      <c r="T67" s="45"/>
      <c r="U67" s="45"/>
      <c r="V67" s="45"/>
      <c r="W67" s="45"/>
      <c r="Y67" s="5">
        <f>AVERAGE(C67:W67)</f>
        <v>61.691713355455839</v>
      </c>
      <c r="Z67" s="5">
        <f>STDEVA(C67:W67)/SQRT(COUNT(C67:W67))</f>
        <v>4.3810799472714859</v>
      </c>
      <c r="AA67" s="5">
        <f>COUNT(C67:W67)</f>
        <v>3</v>
      </c>
    </row>
    <row r="68" spans="1:27" s="47" customFormat="1" ht="14.25" thickTop="1" thickBot="1" x14ac:dyDescent="0.25">
      <c r="A68" s="72" t="s">
        <v>155</v>
      </c>
      <c r="B68" s="71" t="s">
        <v>151</v>
      </c>
      <c r="C68" s="45"/>
      <c r="D68" s="45"/>
      <c r="E68" s="45"/>
      <c r="F68" s="45"/>
      <c r="G68" s="45"/>
      <c r="H68" s="45"/>
      <c r="I68" s="45"/>
      <c r="J68" s="45">
        <f>100*'Fig. 5S3A_Raw'!J68/'Fig. 5S3A_Raw'!J$12</f>
        <v>37.661966176544389</v>
      </c>
      <c r="K68" s="45">
        <f>100*'Fig. 5S3A_Raw'!K68/'Fig. 5S3A_Raw'!K$12</f>
        <v>45.846682745959178</v>
      </c>
      <c r="L68" s="45"/>
      <c r="M68" s="45">
        <f>100*'Fig. 5S3A_Raw'!M68/'Fig. 5S3A_Raw'!M$12</f>
        <v>23.842431912104459</v>
      </c>
      <c r="N68" s="45"/>
      <c r="O68" s="45"/>
      <c r="P68" s="45"/>
      <c r="Q68" s="45"/>
      <c r="R68" s="45"/>
      <c r="S68" s="45"/>
      <c r="T68" s="45"/>
      <c r="U68" s="45"/>
      <c r="V68" s="45"/>
      <c r="W68" s="45"/>
      <c r="Y68" s="5">
        <f>AVERAGE(C68:W68)</f>
        <v>35.783693611536009</v>
      </c>
      <c r="Z68" s="5">
        <f>STDEVA(C68:W68)/SQRT(COUNT(C68:W68))</f>
        <v>6.4211290430148518</v>
      </c>
      <c r="AA68" s="5">
        <f>COUNT(C68:W68)</f>
        <v>3</v>
      </c>
    </row>
    <row r="69" spans="1:27" s="47" customFormat="1" ht="14.25" thickTop="1" thickBot="1" x14ac:dyDescent="0.25">
      <c r="A69" s="73"/>
      <c r="B69" s="71" t="s">
        <v>152</v>
      </c>
      <c r="C69" s="45"/>
      <c r="D69" s="45"/>
      <c r="E69" s="45"/>
      <c r="F69" s="45"/>
      <c r="G69" s="45"/>
      <c r="H69" s="45"/>
      <c r="I69" s="45"/>
      <c r="J69" s="45">
        <f>100*'Fig. 5S3A_Raw'!J69/'Fig. 5S3A_Raw'!J$13</f>
        <v>52.193611418603872</v>
      </c>
      <c r="K69" s="45">
        <f>100*'Fig. 5S3A_Raw'!K69/'Fig. 5S3A_Raw'!K$13</f>
        <v>73.781231022973316</v>
      </c>
      <c r="L69" s="45"/>
      <c r="M69" s="45">
        <f>100*'Fig. 5S3A_Raw'!M69/'Fig. 5S3A_Raw'!M$13</f>
        <v>33.979845050362492</v>
      </c>
      <c r="N69" s="45"/>
      <c r="O69" s="45"/>
      <c r="P69" s="45"/>
      <c r="Q69" s="45"/>
      <c r="R69" s="45"/>
      <c r="S69" s="45"/>
      <c r="T69" s="45"/>
      <c r="U69" s="45"/>
      <c r="V69" s="45"/>
      <c r="W69" s="45"/>
      <c r="Y69" s="5">
        <f>AVERAGE(C69:W69)</f>
        <v>53.318229163979886</v>
      </c>
      <c r="Z69" s="5">
        <f>STDEVA(C69:W69)/SQRT(COUNT(C69:W69))</f>
        <v>11.503422029119514</v>
      </c>
      <c r="AA69" s="5">
        <f>COUNT(C69:W69)</f>
        <v>3</v>
      </c>
    </row>
    <row r="70" spans="1:27" ht="13.5" thickTop="1" x14ac:dyDescent="0.2"/>
    <row r="71" spans="1:27" s="47" customFormat="1" ht="13.5" thickBot="1" x14ac:dyDescent="0.25">
      <c r="A71" s="33" t="s">
        <v>14</v>
      </c>
    </row>
    <row r="72" spans="1:27" s="47" customFormat="1" ht="14.25" thickTop="1" thickBot="1" x14ac:dyDescent="0.25">
      <c r="A72" s="34"/>
      <c r="B72" s="4"/>
      <c r="C72" s="36"/>
      <c r="D72" s="36"/>
      <c r="E72" s="36"/>
      <c r="F72" s="36"/>
      <c r="G72" s="36">
        <f>'Fig. 5S3A_Raw'!G72</f>
        <v>20161220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>
        <f>'Fig. 5S3A_Raw'!V72</f>
        <v>20171227</v>
      </c>
      <c r="W72" s="36">
        <f>'Fig. 5S3A_Raw'!W72</f>
        <v>20171229</v>
      </c>
      <c r="Y72" s="43" t="s">
        <v>1</v>
      </c>
      <c r="Z72" s="43" t="s">
        <v>2</v>
      </c>
      <c r="AA72" s="43" t="s">
        <v>3</v>
      </c>
    </row>
    <row r="73" spans="1:27" s="47" customFormat="1" ht="14.25" thickTop="1" thickBot="1" x14ac:dyDescent="0.25">
      <c r="A73" s="68" t="s">
        <v>147</v>
      </c>
      <c r="B73" s="69" t="s">
        <v>157</v>
      </c>
      <c r="C73" s="46"/>
      <c r="D73" s="46"/>
      <c r="E73" s="46"/>
      <c r="F73" s="46"/>
      <c r="G73" s="46">
        <f>100*'Fig. 5S3A_Raw'!G73/'Fig. 5S3A_Raw'!G$10</f>
        <v>111.44183108651893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>
        <f>100*'Fig. 5S3A_Raw'!V73/'Fig. 5S3A_Raw'!V$10</f>
        <v>101.319283500773</v>
      </c>
      <c r="W73" s="46">
        <f>100*'Fig. 5S3A_Raw'!W73/'Fig. 5S3A_Raw'!W$10</f>
        <v>132.459436529382</v>
      </c>
      <c r="Y73" s="5">
        <f>AVERAGE(C73:W73)</f>
        <v>115.07351703889132</v>
      </c>
      <c r="Z73" s="5">
        <f>STDEVA(C73:W73)/SQRT(COUNT(C73:W73))</f>
        <v>9.1709530548681304</v>
      </c>
      <c r="AA73" s="5">
        <f>COUNT(C73:W73)</f>
        <v>3</v>
      </c>
    </row>
    <row r="74" spans="1:27" s="47" customFormat="1" ht="14.25" thickTop="1" thickBot="1" x14ac:dyDescent="0.25">
      <c r="A74" s="70"/>
      <c r="B74" s="71" t="s">
        <v>161</v>
      </c>
      <c r="C74" s="45"/>
      <c r="D74" s="45"/>
      <c r="E74" s="45"/>
      <c r="F74" s="45"/>
      <c r="G74" s="45">
        <f>100*'Fig. 5S3A_Raw'!G74/'Fig. 5S3A_Raw'!G$11</f>
        <v>112.90374099370922</v>
      </c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>
        <f>100*'Fig. 5S3A_Raw'!V74/'Fig. 5S3A_Raw'!V$11</f>
        <v>112.28359132086599</v>
      </c>
      <c r="W74" s="45">
        <f>100*'Fig. 5S3A_Raw'!W74/'Fig. 5S3A_Raw'!W$11</f>
        <v>158.96669537806403</v>
      </c>
      <c r="Y74" s="5">
        <f>AVERAGE(C74:W74)</f>
        <v>128.05134256421309</v>
      </c>
      <c r="Z74" s="5">
        <f>STDEVA(C74:W74)/SQRT(COUNT(C74:W74))</f>
        <v>15.458713035133727</v>
      </c>
      <c r="AA74" s="5">
        <f>COUNT(C74:W74)</f>
        <v>3</v>
      </c>
    </row>
    <row r="75" spans="1:27" s="47" customFormat="1" ht="14.25" thickTop="1" thickBot="1" x14ac:dyDescent="0.25">
      <c r="A75" s="72" t="s">
        <v>155</v>
      </c>
      <c r="B75" s="71" t="s">
        <v>151</v>
      </c>
      <c r="C75" s="45"/>
      <c r="D75" s="45"/>
      <c r="E75" s="45"/>
      <c r="F75" s="45"/>
      <c r="G75" s="45">
        <f>100*'Fig. 5S3A_Raw'!G75/'Fig. 5S3A_Raw'!G$12</f>
        <v>196.46764265754925</v>
      </c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>
        <f>100*'Fig. 5S3A_Raw'!V75/'Fig. 5S3A_Raw'!V$12</f>
        <v>182.60701560696501</v>
      </c>
      <c r="W75" s="45">
        <f>100*'Fig. 5S3A_Raw'!W75/'Fig. 5S3A_Raw'!W$12</f>
        <v>214.083374449171</v>
      </c>
      <c r="Y75" s="5">
        <f>AVERAGE(C75:W75)</f>
        <v>197.71934423789511</v>
      </c>
      <c r="Z75" s="5">
        <f>STDEVA(C75:W75)/SQRT(COUNT(C75:W75))</f>
        <v>9.1079701200928067</v>
      </c>
      <c r="AA75" s="5">
        <f>COUNT(C75:W75)</f>
        <v>3</v>
      </c>
    </row>
    <row r="76" spans="1:27" s="47" customFormat="1" ht="14.25" thickTop="1" thickBot="1" x14ac:dyDescent="0.25">
      <c r="A76" s="73"/>
      <c r="B76" s="71" t="s">
        <v>152</v>
      </c>
      <c r="C76" s="45"/>
      <c r="D76" s="45"/>
      <c r="E76" s="45"/>
      <c r="F76" s="45"/>
      <c r="G76" s="45">
        <f>100*'Fig. 5S3A_Raw'!G76/'Fig. 5S3A_Raw'!G$13</f>
        <v>172.3135634125739</v>
      </c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>
        <f>100*'Fig. 5S3A_Raw'!V76/'Fig. 5S3A_Raw'!V$13</f>
        <v>196.19361141860301</v>
      </c>
      <c r="W76" s="45">
        <f>100*'Fig. 5S3A_Raw'!W76/'Fig. 5S3A_Raw'!W$13</f>
        <v>231.173064687476</v>
      </c>
      <c r="Y76" s="5">
        <f>AVERAGE(C76:W76)</f>
        <v>199.89341317288429</v>
      </c>
      <c r="Z76" s="5">
        <f>STDEVA(C76:W76)/SQRT(COUNT(C76:W76))</f>
        <v>17.091680455202706</v>
      </c>
      <c r="AA76" s="5">
        <f>COUNT(C76:W76)</f>
        <v>3</v>
      </c>
    </row>
    <row r="77" spans="1:27" s="47" customFormat="1" ht="13.5" thickTop="1" x14ac:dyDescent="0.2">
      <c r="A77" s="20"/>
      <c r="B77" s="20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Y77" s="20"/>
      <c r="Z77" s="20"/>
      <c r="AA77" s="20"/>
    </row>
    <row r="78" spans="1:27" s="47" customFormat="1" ht="13.5" thickBot="1" x14ac:dyDescent="0.25">
      <c r="A78" s="33" t="s">
        <v>15</v>
      </c>
    </row>
    <row r="79" spans="1:27" s="47" customFormat="1" ht="14.25" thickTop="1" thickBot="1" x14ac:dyDescent="0.25">
      <c r="A79" s="34"/>
      <c r="B79" s="4"/>
      <c r="C79" s="36"/>
      <c r="D79" s="36"/>
      <c r="E79" s="36"/>
      <c r="F79" s="36"/>
      <c r="G79" s="36">
        <f>'Fig. 5S3A_Raw'!G79</f>
        <v>20161220</v>
      </c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>
        <f>'Fig. 5S3A_Raw'!V79</f>
        <v>20171227</v>
      </c>
      <c r="W79" s="36">
        <f>'Fig. 5S3A_Raw'!W79</f>
        <v>20171229</v>
      </c>
      <c r="Y79" s="43" t="s">
        <v>1</v>
      </c>
      <c r="Z79" s="43" t="s">
        <v>2</v>
      </c>
      <c r="AA79" s="43" t="s">
        <v>3</v>
      </c>
    </row>
    <row r="80" spans="1:27" s="47" customFormat="1" ht="14.25" thickTop="1" thickBot="1" x14ac:dyDescent="0.25">
      <c r="A80" s="68" t="s">
        <v>147</v>
      </c>
      <c r="B80" s="69" t="s">
        <v>157</v>
      </c>
      <c r="C80" s="46"/>
      <c r="D80" s="46"/>
      <c r="E80" s="46"/>
      <c r="F80" s="46"/>
      <c r="G80" s="46">
        <f>100*'Fig. 5S3A_Raw'!G80/'Fig. 5S3A_Raw'!G$10</f>
        <v>66.425095582259758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>
        <f>100*'Fig. 5S3A_Raw'!V80/'Fig. 5S3A_Raw'!V$10</f>
        <v>95.126925456736302</v>
      </c>
      <c r="W80" s="46">
        <f>100*'Fig. 5S3A_Raw'!W80/'Fig. 5S3A_Raw'!W$10</f>
        <v>80.888401376603838</v>
      </c>
      <c r="Y80" s="5">
        <f>AVERAGE(C80:W80)</f>
        <v>80.813474138533294</v>
      </c>
      <c r="Z80" s="5">
        <f>STDEVA(C80:W80)/SQRT(COUNT(C80:W80))</f>
        <v>8.2855892991808595</v>
      </c>
      <c r="AA80" s="5">
        <f>COUNT(C80:W80)</f>
        <v>3</v>
      </c>
    </row>
    <row r="81" spans="1:27" s="47" customFormat="1" ht="14.25" thickTop="1" thickBot="1" x14ac:dyDescent="0.25">
      <c r="A81" s="70"/>
      <c r="B81" s="71" t="s">
        <v>161</v>
      </c>
      <c r="C81" s="45"/>
      <c r="D81" s="45"/>
      <c r="E81" s="45"/>
      <c r="F81" s="45"/>
      <c r="G81" s="45">
        <f>100*'Fig. 5S3A_Raw'!G81/'Fig. 5S3A_Raw'!G$11</f>
        <v>69.770039534914858</v>
      </c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>
        <f>100*'Fig. 5S3A_Raw'!V81/'Fig. 5S3A_Raw'!V$11</f>
        <v>99.91774692373491</v>
      </c>
      <c r="W81" s="45">
        <f>100*'Fig. 5S3A_Raw'!W81/'Fig. 5S3A_Raw'!W$11</f>
        <v>68.253164340862483</v>
      </c>
      <c r="Y81" s="5">
        <f>AVERAGE(C81:W81)</f>
        <v>79.313650266504098</v>
      </c>
      <c r="Z81" s="5">
        <f>STDEVA(C81:W81)/SQRT(COUNT(C81:W81))</f>
        <v>10.311350168365671</v>
      </c>
      <c r="AA81" s="5">
        <f>COUNT(C81:W81)</f>
        <v>3</v>
      </c>
    </row>
    <row r="82" spans="1:27" s="47" customFormat="1" ht="14.25" thickTop="1" thickBot="1" x14ac:dyDescent="0.25">
      <c r="A82" s="72" t="s">
        <v>155</v>
      </c>
      <c r="B82" s="71" t="s">
        <v>151</v>
      </c>
      <c r="C82" s="45"/>
      <c r="D82" s="45"/>
      <c r="E82" s="45"/>
      <c r="F82" s="45"/>
      <c r="G82" s="45">
        <f>100*'Fig. 5S3A_Raw'!G82/'Fig. 5S3A_Raw'!G$12</f>
        <v>23.117230290908562</v>
      </c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>
        <f>100*'Fig. 5S3A_Raw'!V82/'Fig. 5S3A_Raw'!V$12</f>
        <v>46.718093239805498</v>
      </c>
      <c r="W82" s="45">
        <f>100*'Fig. 5S3A_Raw'!W82/'Fig. 5S3A_Raw'!W$12</f>
        <v>27.255292746211417</v>
      </c>
      <c r="Y82" s="5">
        <f>AVERAGE(C82:W82)</f>
        <v>32.36353875897516</v>
      </c>
      <c r="Z82" s="5">
        <f>STDEVA(C82:W82)/SQRT(COUNT(C82:W82))</f>
        <v>7.2760065965322172</v>
      </c>
      <c r="AA82" s="5">
        <f>COUNT(C82:W82)</f>
        <v>3</v>
      </c>
    </row>
    <row r="83" spans="1:27" s="47" customFormat="1" ht="14.25" thickTop="1" thickBot="1" x14ac:dyDescent="0.25">
      <c r="A83" s="73"/>
      <c r="B83" s="71" t="s">
        <v>152</v>
      </c>
      <c r="C83" s="45"/>
      <c r="D83" s="45"/>
      <c r="E83" s="45"/>
      <c r="F83" s="45"/>
      <c r="G83" s="45">
        <f>100*'Fig. 5S3A_Raw'!G83/'Fig. 5S3A_Raw'!G$13</f>
        <v>24.387343630586059</v>
      </c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>
        <f>100*'Fig. 5S3A_Raw'!V83/'Fig. 5S3A_Raw'!V$13</f>
        <v>49.514211202817002</v>
      </c>
      <c r="W83" s="45">
        <f>100*'Fig. 5S3A_Raw'!W83/'Fig. 5S3A_Raw'!W$13</f>
        <v>28.337032051515262</v>
      </c>
      <c r="Y83" s="5">
        <f>AVERAGE(C83:W83)</f>
        <v>34.07952896163944</v>
      </c>
      <c r="Z83" s="5">
        <f>STDEVA(C83:W83)/SQRT(COUNT(C83:W83))</f>
        <v>7.8011125610431815</v>
      </c>
      <c r="AA83" s="5">
        <f>COUNT(C83:W83)</f>
        <v>3</v>
      </c>
    </row>
    <row r="84" spans="1:27" ht="13.5" thickTop="1" x14ac:dyDescent="0.2"/>
    <row r="85" spans="1:27" s="47" customFormat="1" ht="13.5" thickBot="1" x14ac:dyDescent="0.25">
      <c r="A85" s="33" t="s">
        <v>16</v>
      </c>
    </row>
    <row r="86" spans="1:27" s="47" customFormat="1" ht="14.25" thickTop="1" thickBot="1" x14ac:dyDescent="0.25">
      <c r="A86" s="34"/>
      <c r="B86" s="4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>
        <f>'Fig. 5S3A_Raw'!N86</f>
        <v>20170425</v>
      </c>
      <c r="O86" s="36"/>
      <c r="P86" s="36">
        <f>'Fig. 5S3A_Raw'!P86</f>
        <v>20170612</v>
      </c>
      <c r="Q86" s="36"/>
      <c r="R86" s="36">
        <f>'Fig. 5S3A_Raw'!R86</f>
        <v>20170628</v>
      </c>
      <c r="S86" s="36">
        <f>'Fig. 5S3A_Raw'!S86</f>
        <v>20170716</v>
      </c>
      <c r="T86" s="36"/>
      <c r="U86" s="36"/>
      <c r="V86" s="36"/>
      <c r="W86" s="36"/>
      <c r="Y86" s="43" t="s">
        <v>1</v>
      </c>
      <c r="Z86" s="43" t="s">
        <v>2</v>
      </c>
      <c r="AA86" s="43" t="s">
        <v>3</v>
      </c>
    </row>
    <row r="87" spans="1:27" s="47" customFormat="1" ht="14.25" thickTop="1" thickBot="1" x14ac:dyDescent="0.25">
      <c r="A87" s="68" t="s">
        <v>147</v>
      </c>
      <c r="B87" s="69" t="s">
        <v>157</v>
      </c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>
        <f>100*'Fig. 5S3A_Raw'!N87/'Fig. 5S3A_Raw'!N$10</f>
        <v>112.41837853544655</v>
      </c>
      <c r="O87" s="46"/>
      <c r="P87" s="46">
        <f>100*'Fig. 5S3A_Raw'!P87/'Fig. 5S3A_Raw'!P$10</f>
        <v>116.87018295977258</v>
      </c>
      <c r="Q87" s="46"/>
      <c r="R87" s="46">
        <f>100*'Fig. 5S3A_Raw'!R87/'Fig. 5S3A_Raw'!R$10</f>
        <v>96.126423294053495</v>
      </c>
      <c r="S87" s="46">
        <f>100*'Fig. 5S3A_Raw'!S87/'Fig. 5S3A_Raw'!S$10</f>
        <v>126.89178358268521</v>
      </c>
      <c r="T87" s="46"/>
      <c r="U87" s="46"/>
      <c r="V87" s="46"/>
      <c r="W87" s="46"/>
      <c r="Y87" s="5">
        <f>AVERAGE(C87:W87)</f>
        <v>113.07669209298946</v>
      </c>
      <c r="Z87" s="5">
        <f>STDEVA(C87:W87)/SQRT(COUNT(C87:W87))</f>
        <v>6.4095782162405044</v>
      </c>
      <c r="AA87" s="5">
        <f>COUNT(C87:W87)</f>
        <v>4</v>
      </c>
    </row>
    <row r="88" spans="1:27" s="47" customFormat="1" ht="14.25" thickTop="1" thickBot="1" x14ac:dyDescent="0.25">
      <c r="A88" s="70"/>
      <c r="B88" s="71" t="s">
        <v>161</v>
      </c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>
        <f>100*'Fig. 5S3A_Raw'!N88/'Fig. 5S3A_Raw'!N$11</f>
        <v>96.898890274709103</v>
      </c>
      <c r="O88" s="45"/>
      <c r="P88" s="45">
        <f>100*'Fig. 5S3A_Raw'!P88/'Fig. 5S3A_Raw'!P$11</f>
        <v>109.74384539549449</v>
      </c>
      <c r="Q88" s="45"/>
      <c r="R88" s="45">
        <f>100*'Fig. 5S3A_Raw'!R88/'Fig. 5S3A_Raw'!R$11</f>
        <v>97.001364689483211</v>
      </c>
      <c r="S88" s="45">
        <f>100*'Fig. 5S3A_Raw'!S88/'Fig. 5S3A_Raw'!S$11</f>
        <v>138.28678702677851</v>
      </c>
      <c r="T88" s="45"/>
      <c r="U88" s="45"/>
      <c r="V88" s="45"/>
      <c r="W88" s="45"/>
      <c r="Y88" s="5">
        <f>AVERAGE(C88:W88)</f>
        <v>110.48272184661633</v>
      </c>
      <c r="Z88" s="5">
        <f>STDEVA(C88:W88)/SQRT(COUNT(C88:W88))</f>
        <v>9.7462789904868057</v>
      </c>
      <c r="AA88" s="5">
        <f>COUNT(C88:W88)</f>
        <v>4</v>
      </c>
    </row>
    <row r="89" spans="1:27" s="47" customFormat="1" ht="14.25" thickTop="1" thickBot="1" x14ac:dyDescent="0.25">
      <c r="A89" s="72" t="s">
        <v>155</v>
      </c>
      <c r="B89" s="71" t="s">
        <v>151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>
        <f>100*'Fig. 5S3A_Raw'!N89/'Fig. 5S3A_Raw'!N$12</f>
        <v>208.8548820130716</v>
      </c>
      <c r="O89" s="45"/>
      <c r="P89" s="45">
        <f>100*'Fig. 5S3A_Raw'!P89/'Fig. 5S3A_Raw'!P$12</f>
        <v>185.57269624337042</v>
      </c>
      <c r="Q89" s="45"/>
      <c r="R89" s="45">
        <f>100*'Fig. 5S3A_Raw'!R89/'Fig. 5S3A_Raw'!R$12</f>
        <v>156.90901716406981</v>
      </c>
      <c r="S89" s="45">
        <f>100*'Fig. 5S3A_Raw'!S89/'Fig. 5S3A_Raw'!S$12</f>
        <v>227.5269263428826</v>
      </c>
      <c r="T89" s="45"/>
      <c r="U89" s="45"/>
      <c r="V89" s="45"/>
      <c r="W89" s="45"/>
      <c r="Y89" s="5">
        <f>AVERAGE(C89:W89)</f>
        <v>194.71588044084859</v>
      </c>
      <c r="Z89" s="5">
        <f>STDEVA(C89:W89)/SQRT(COUNT(C89:W89))</f>
        <v>15.246400741220837</v>
      </c>
      <c r="AA89" s="5">
        <f>COUNT(C89:W89)</f>
        <v>4</v>
      </c>
    </row>
    <row r="90" spans="1:27" s="47" customFormat="1" ht="14.25" thickTop="1" thickBot="1" x14ac:dyDescent="0.25">
      <c r="A90" s="73"/>
      <c r="B90" s="71" t="s">
        <v>152</v>
      </c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>
        <f>100*'Fig. 5S3A_Raw'!N90/'Fig. 5S3A_Raw'!N$13</f>
        <v>209.50987222866783</v>
      </c>
      <c r="O90" s="45"/>
      <c r="P90" s="45">
        <f>100*'Fig. 5S3A_Raw'!P90/'Fig. 5S3A_Raw'!P$13</f>
        <v>185.30440742504015</v>
      </c>
      <c r="Q90" s="45"/>
      <c r="R90" s="45">
        <f>100*'Fig. 5S3A_Raw'!R90/'Fig. 5S3A_Raw'!R$13</f>
        <v>161.62366263200212</v>
      </c>
      <c r="S90" s="45">
        <f>100*'Fig. 5S3A_Raw'!S90/'Fig. 5S3A_Raw'!S$13</f>
        <v>232.47556117085813</v>
      </c>
      <c r="T90" s="45"/>
      <c r="U90" s="45"/>
      <c r="V90" s="45"/>
      <c r="W90" s="45"/>
      <c r="Y90" s="5">
        <f>AVERAGE(C90:W90)</f>
        <v>197.22837586414207</v>
      </c>
      <c r="Z90" s="5">
        <f>STDEVA(C90:W90)/SQRT(COUNT(C90:W90))</f>
        <v>15.283640089644411</v>
      </c>
      <c r="AA90" s="5">
        <f>COUNT(C90:W90)</f>
        <v>4</v>
      </c>
    </row>
    <row r="91" spans="1:27" ht="13.5" thickTop="1" x14ac:dyDescent="0.2"/>
    <row r="92" spans="1:27" s="47" customFormat="1" ht="13.5" thickBot="1" x14ac:dyDescent="0.25">
      <c r="A92" s="33" t="s">
        <v>17</v>
      </c>
    </row>
    <row r="93" spans="1:27" s="47" customFormat="1" ht="14.25" thickTop="1" thickBot="1" x14ac:dyDescent="0.25">
      <c r="A93" s="34"/>
      <c r="B93" s="4"/>
      <c r="C93" s="36"/>
      <c r="D93" s="36"/>
      <c r="E93" s="36"/>
      <c r="F93" s="36">
        <f>'Fig. 5S3A_Raw'!F93</f>
        <v>20161217</v>
      </c>
      <c r="G93" s="36"/>
      <c r="H93" s="36"/>
      <c r="I93" s="36"/>
      <c r="J93" s="36"/>
      <c r="K93" s="36"/>
      <c r="L93" s="36"/>
      <c r="M93" s="36"/>
      <c r="N93" s="36"/>
      <c r="O93" s="36">
        <f>'Fig. 5S3A_Raw'!O93</f>
        <v>20170606</v>
      </c>
      <c r="P93" s="36"/>
      <c r="Q93" s="36"/>
      <c r="R93" s="36"/>
      <c r="S93" s="36"/>
      <c r="T93" s="36"/>
      <c r="U93" s="36">
        <f>'Fig. 5S3A_Raw'!U93</f>
        <v>20170826</v>
      </c>
      <c r="V93" s="36"/>
      <c r="W93" s="36"/>
      <c r="Y93" s="43" t="s">
        <v>1</v>
      </c>
      <c r="Z93" s="43" t="s">
        <v>2</v>
      </c>
      <c r="AA93" s="43" t="s">
        <v>3</v>
      </c>
    </row>
    <row r="94" spans="1:27" s="47" customFormat="1" ht="14.25" thickTop="1" thickBot="1" x14ac:dyDescent="0.25">
      <c r="A94" s="68" t="s">
        <v>147</v>
      </c>
      <c r="B94" s="69" t="s">
        <v>189</v>
      </c>
      <c r="C94" s="46"/>
      <c r="D94" s="46"/>
      <c r="E94" s="46"/>
      <c r="F94" s="46">
        <f>100*'Fig. 5S3A_Raw'!F94/'Fig. 5S3A_Raw'!F$10</f>
        <v>73.591032223422161</v>
      </c>
      <c r="G94" s="46"/>
      <c r="H94" s="46"/>
      <c r="I94" s="46"/>
      <c r="J94" s="46"/>
      <c r="K94" s="46"/>
      <c r="L94" s="46"/>
      <c r="M94" s="46"/>
      <c r="N94" s="46"/>
      <c r="O94" s="46">
        <f>100*'Fig. 5S3A_Raw'!O94/'Fig. 5S3A_Raw'!O$10</f>
        <v>92.784242893085448</v>
      </c>
      <c r="P94" s="46"/>
      <c r="Q94" s="46"/>
      <c r="R94" s="46"/>
      <c r="S94" s="46"/>
      <c r="T94" s="46"/>
      <c r="U94" s="46">
        <f>100*'Fig. 5S3A_Raw'!U94/'Fig. 5S3A_Raw'!U$10</f>
        <v>63.821829948071269</v>
      </c>
      <c r="V94" s="46"/>
      <c r="W94" s="46"/>
      <c r="Y94" s="5">
        <f>AVERAGE(C94:W94)</f>
        <v>76.732368354859631</v>
      </c>
      <c r="Z94" s="5">
        <f>STDEVA(C94:W94)/SQRT(COUNT(C94:W94))</f>
        <v>8.506984099694904</v>
      </c>
      <c r="AA94" s="5">
        <f>COUNT(C94:W94)</f>
        <v>3</v>
      </c>
    </row>
    <row r="95" spans="1:27" s="47" customFormat="1" ht="14.25" thickTop="1" thickBot="1" x14ac:dyDescent="0.25">
      <c r="A95" s="70"/>
      <c r="B95" s="71" t="s">
        <v>161</v>
      </c>
      <c r="C95" s="45"/>
      <c r="D95" s="45"/>
      <c r="E95" s="45"/>
      <c r="F95" s="45">
        <f>100*'Fig. 5S3A_Raw'!F95/'Fig. 5S3A_Raw'!F$11</f>
        <v>84.77882784955564</v>
      </c>
      <c r="G95" s="45"/>
      <c r="H95" s="45"/>
      <c r="I95" s="45"/>
      <c r="J95" s="45"/>
      <c r="K95" s="45"/>
      <c r="L95" s="45"/>
      <c r="M95" s="45"/>
      <c r="N95" s="45"/>
      <c r="O95" s="45">
        <f>100*'Fig. 5S3A_Raw'!O95/'Fig. 5S3A_Raw'!O$11</f>
        <v>91.07050225240998</v>
      </c>
      <c r="P95" s="45"/>
      <c r="Q95" s="45"/>
      <c r="R95" s="45"/>
      <c r="S95" s="45"/>
      <c r="T95" s="45"/>
      <c r="U95" s="45">
        <f>100*'Fig. 5S3A_Raw'!U95/'Fig. 5S3A_Raw'!U$11</f>
        <v>63.799700183605246</v>
      </c>
      <c r="V95" s="45"/>
      <c r="W95" s="45"/>
      <c r="Y95" s="5">
        <f>AVERAGE(C95:W95)</f>
        <v>79.883010095190286</v>
      </c>
      <c r="Z95" s="5">
        <f>STDEVA(C95:W95)/SQRT(COUNT(C95:W95))</f>
        <v>8.2442087750927691</v>
      </c>
      <c r="AA95" s="5">
        <f>COUNT(C95:W95)</f>
        <v>3</v>
      </c>
    </row>
    <row r="96" spans="1:27" s="47" customFormat="1" ht="14.25" thickTop="1" thickBot="1" x14ac:dyDescent="0.25">
      <c r="A96" s="72" t="s">
        <v>155</v>
      </c>
      <c r="B96" s="71" t="s">
        <v>151</v>
      </c>
      <c r="C96" s="45"/>
      <c r="D96" s="45"/>
      <c r="E96" s="45"/>
      <c r="F96" s="45">
        <f>100*'Fig. 5S3A_Raw'!F96/'Fig. 5S3A_Raw'!F$12</f>
        <v>63.961861296463574</v>
      </c>
      <c r="G96" s="45"/>
      <c r="H96" s="45"/>
      <c r="I96" s="45"/>
      <c r="J96" s="45"/>
      <c r="K96" s="45"/>
      <c r="L96" s="45"/>
      <c r="M96" s="45"/>
      <c r="N96" s="45"/>
      <c r="O96" s="45">
        <f>100*'Fig. 5S3A_Raw'!O96/'Fig. 5S3A_Raw'!O$12</f>
        <v>66.604272524618736</v>
      </c>
      <c r="P96" s="45"/>
      <c r="Q96" s="45"/>
      <c r="R96" s="45"/>
      <c r="S96" s="45"/>
      <c r="T96" s="45"/>
      <c r="U96" s="45">
        <f>100*'Fig. 5S3A_Raw'!U96/'Fig. 5S3A_Raw'!U$12</f>
        <v>55.094087945758439</v>
      </c>
      <c r="V96" s="45"/>
      <c r="W96" s="45"/>
      <c r="Y96" s="5">
        <f>AVERAGE(C96:W96)</f>
        <v>61.886740588946914</v>
      </c>
      <c r="Z96" s="5">
        <f>STDEVA(C96:W96)/SQRT(COUNT(C96:W96))</f>
        <v>3.4809329076619524</v>
      </c>
      <c r="AA96" s="5">
        <f>COUNT(C96:W96)</f>
        <v>3</v>
      </c>
    </row>
    <row r="97" spans="1:27" s="47" customFormat="1" ht="14.25" thickTop="1" thickBot="1" x14ac:dyDescent="0.25">
      <c r="A97" s="73"/>
      <c r="B97" s="71" t="s">
        <v>152</v>
      </c>
      <c r="C97" s="45"/>
      <c r="D97" s="45"/>
      <c r="E97" s="45"/>
      <c r="F97" s="45">
        <f>100*'Fig. 5S3A_Raw'!F97/'Fig. 5S3A_Raw'!F$13</f>
        <v>73.781164205683751</v>
      </c>
      <c r="G97" s="45"/>
      <c r="H97" s="45"/>
      <c r="I97" s="45"/>
      <c r="J97" s="45"/>
      <c r="K97" s="45"/>
      <c r="L97" s="45"/>
      <c r="M97" s="45"/>
      <c r="N97" s="45"/>
      <c r="O97" s="45">
        <f>100*'Fig. 5S3A_Raw'!O97/'Fig. 5S3A_Raw'!O$13</f>
        <v>94.027347128694359</v>
      </c>
      <c r="P97" s="45"/>
      <c r="Q97" s="45"/>
      <c r="R97" s="45"/>
      <c r="S97" s="45"/>
      <c r="T97" s="45"/>
      <c r="U97" s="45">
        <f>100*'Fig. 5S3A_Raw'!U97/'Fig. 5S3A_Raw'!U$13</f>
        <v>55.868251421274046</v>
      </c>
      <c r="V97" s="45"/>
      <c r="W97" s="45"/>
      <c r="Y97" s="5">
        <f>AVERAGE(C97:W97)</f>
        <v>74.558920918550726</v>
      </c>
      <c r="Z97" s="5">
        <f>STDEVA(C97:W97)/SQRT(COUNT(C97:W97))</f>
        <v>11.022444154698221</v>
      </c>
      <c r="AA97" s="5">
        <f>COUNT(C97:W97)</f>
        <v>3</v>
      </c>
    </row>
    <row r="98" spans="1:27" ht="13.5" thickTop="1" x14ac:dyDescent="0.2"/>
    <row r="99" spans="1:27" s="47" customFormat="1" ht="13.5" thickBot="1" x14ac:dyDescent="0.25">
      <c r="A99" s="33" t="s">
        <v>18</v>
      </c>
    </row>
    <row r="100" spans="1:27" s="47" customFormat="1" ht="14.25" thickTop="1" thickBot="1" x14ac:dyDescent="0.25">
      <c r="A100" s="34"/>
      <c r="B100" s="4"/>
      <c r="C100" s="36"/>
      <c r="D100" s="36"/>
      <c r="E100" s="36"/>
      <c r="F100" s="36"/>
      <c r="G100" s="36"/>
      <c r="H100" s="36"/>
      <c r="I100" s="36"/>
      <c r="J100" s="36"/>
      <c r="K100" s="36">
        <f>'Fig. 5S3A_Raw'!K100</f>
        <v>20170118</v>
      </c>
      <c r="L100" s="36">
        <f>'Fig. 5S3A_Raw'!L100</f>
        <v>20170331</v>
      </c>
      <c r="M100" s="36"/>
      <c r="N100" s="36"/>
      <c r="O100" s="36">
        <f>'Fig. 5S3A_Raw'!O100</f>
        <v>20170606</v>
      </c>
      <c r="P100" s="36"/>
      <c r="Q100" s="36"/>
      <c r="R100" s="36"/>
      <c r="S100" s="36"/>
      <c r="T100" s="36">
        <f>'Fig. 5S3A_Raw'!T100</f>
        <v>20170823</v>
      </c>
      <c r="U100" s="36"/>
      <c r="V100" s="36"/>
      <c r="W100" s="36"/>
      <c r="Y100" s="43" t="s">
        <v>1</v>
      </c>
      <c r="Z100" s="43" t="s">
        <v>2</v>
      </c>
      <c r="AA100" s="43" t="s">
        <v>3</v>
      </c>
    </row>
    <row r="101" spans="1:27" s="47" customFormat="1" ht="14.25" thickTop="1" thickBot="1" x14ac:dyDescent="0.25">
      <c r="A101" s="68" t="s">
        <v>147</v>
      </c>
      <c r="B101" s="69" t="s">
        <v>157</v>
      </c>
      <c r="C101" s="46"/>
      <c r="D101" s="46"/>
      <c r="E101" s="46"/>
      <c r="F101" s="46"/>
      <c r="G101" s="46"/>
      <c r="H101" s="46"/>
      <c r="I101" s="46"/>
      <c r="J101" s="46"/>
      <c r="K101" s="46">
        <f>100*'Fig. 5S3A_Raw'!K101/'Fig. 5S3A_Raw'!K$10</f>
        <v>121.23839859707425</v>
      </c>
      <c r="L101" s="46">
        <f>100*'Fig. 5S3A_Raw'!L101/'Fig. 5S3A_Raw'!L$10</f>
        <v>146.48980531149905</v>
      </c>
      <c r="M101" s="46"/>
      <c r="N101" s="46"/>
      <c r="O101" s="46">
        <f>100*'Fig. 5S3A_Raw'!O101/'Fig. 5S3A_Raw'!O$10</f>
        <v>139.13262685468484</v>
      </c>
      <c r="P101" s="46"/>
      <c r="Q101" s="46"/>
      <c r="R101" s="46"/>
      <c r="S101" s="46"/>
      <c r="T101" s="46">
        <f>100*'Fig. 5S3A_Raw'!T101/'Fig. 5S3A_Raw'!T$10</f>
        <v>135.5690320031257</v>
      </c>
      <c r="U101" s="46"/>
      <c r="V101" s="46"/>
      <c r="W101" s="46"/>
      <c r="Y101" s="5">
        <f>AVERAGE(C101:W101)</f>
        <v>135.60746569159596</v>
      </c>
      <c r="Z101" s="5">
        <f>STDEVA(C101:W101)/SQRT(COUNT(C101:W101))</f>
        <v>5.3019150875252832</v>
      </c>
      <c r="AA101" s="5">
        <f>COUNT(C101:W101)</f>
        <v>4</v>
      </c>
    </row>
    <row r="102" spans="1:27" s="47" customFormat="1" ht="14.25" thickTop="1" thickBot="1" x14ac:dyDescent="0.25">
      <c r="A102" s="70"/>
      <c r="B102" s="71" t="s">
        <v>161</v>
      </c>
      <c r="C102" s="45"/>
      <c r="D102" s="45"/>
      <c r="E102" s="45"/>
      <c r="F102" s="45"/>
      <c r="G102" s="45"/>
      <c r="H102" s="45"/>
      <c r="I102" s="45"/>
      <c r="J102" s="45"/>
      <c r="K102" s="45">
        <f>100*'Fig. 5S3A_Raw'!K102/'Fig. 5S3A_Raw'!K$11</f>
        <v>114.1478559059465</v>
      </c>
      <c r="L102" s="45">
        <f>100*'Fig. 5S3A_Raw'!L102/'Fig. 5S3A_Raw'!L$11</f>
        <v>149.45599227217528</v>
      </c>
      <c r="M102" s="45"/>
      <c r="N102" s="45"/>
      <c r="O102" s="45">
        <f>100*'Fig. 5S3A_Raw'!O102/'Fig. 5S3A_Raw'!O$11</f>
        <v>117.4637105102173</v>
      </c>
      <c r="P102" s="45"/>
      <c r="Q102" s="45"/>
      <c r="R102" s="45"/>
      <c r="S102" s="45"/>
      <c r="T102" s="45">
        <f>100*'Fig. 5S3A_Raw'!T102/'Fig. 5S3A_Raw'!T$11</f>
        <v>135.44227610980624</v>
      </c>
      <c r="U102" s="45"/>
      <c r="V102" s="45"/>
      <c r="W102" s="45"/>
      <c r="Y102" s="5">
        <f>AVERAGE(C102:W102)</f>
        <v>129.12745869953633</v>
      </c>
      <c r="Z102" s="5">
        <f>STDEVA(C102:W102)/SQRT(COUNT(C102:W102))</f>
        <v>8.2338615779420579</v>
      </c>
      <c r="AA102" s="5">
        <f>COUNT(C102:W102)</f>
        <v>4</v>
      </c>
    </row>
    <row r="103" spans="1:27" s="47" customFormat="1" ht="14.25" thickTop="1" thickBot="1" x14ac:dyDescent="0.25">
      <c r="A103" s="72" t="s">
        <v>155</v>
      </c>
      <c r="B103" s="71" t="s">
        <v>151</v>
      </c>
      <c r="C103" s="45"/>
      <c r="D103" s="45"/>
      <c r="E103" s="45"/>
      <c r="F103" s="45"/>
      <c r="G103" s="45"/>
      <c r="H103" s="45"/>
      <c r="I103" s="45"/>
      <c r="J103" s="45"/>
      <c r="K103" s="45">
        <f>100*'Fig. 5S3A_Raw'!K103/'Fig. 5S3A_Raw'!K$12</f>
        <v>311.38291091662552</v>
      </c>
      <c r="L103" s="45">
        <f>100*'Fig. 5S3A_Raw'!L103/'Fig. 5S3A_Raw'!L$12</f>
        <v>244.95822175216568</v>
      </c>
      <c r="M103" s="45"/>
      <c r="N103" s="45"/>
      <c r="O103" s="45">
        <f>100*'Fig. 5S3A_Raw'!O103/'Fig. 5S3A_Raw'!O$12</f>
        <v>221.49397981806504</v>
      </c>
      <c r="P103" s="45"/>
      <c r="Q103" s="45"/>
      <c r="R103" s="45"/>
      <c r="S103" s="45"/>
      <c r="T103" s="45">
        <f>100*'Fig. 5S3A_Raw'!T103/'Fig. 5S3A_Raw'!T$12</f>
        <v>256.00026533660667</v>
      </c>
      <c r="U103" s="45"/>
      <c r="V103" s="45"/>
      <c r="W103" s="45"/>
      <c r="Y103" s="5">
        <f>AVERAGE(C103:W103)</f>
        <v>258.45884445586574</v>
      </c>
      <c r="Z103" s="5">
        <f>STDEVA(C103:W103)/SQRT(COUNT(C103:W103))</f>
        <v>19.051835985689081</v>
      </c>
      <c r="AA103" s="5">
        <f>COUNT(C103:W103)</f>
        <v>4</v>
      </c>
    </row>
    <row r="104" spans="1:27" s="47" customFormat="1" ht="14.25" thickTop="1" thickBot="1" x14ac:dyDescent="0.25">
      <c r="A104" s="73"/>
      <c r="B104" s="71" t="s">
        <v>152</v>
      </c>
      <c r="C104" s="45"/>
      <c r="D104" s="45"/>
      <c r="E104" s="45"/>
      <c r="F104" s="45"/>
      <c r="G104" s="45"/>
      <c r="H104" s="45"/>
      <c r="I104" s="45"/>
      <c r="J104" s="45"/>
      <c r="K104" s="45">
        <f>100*'Fig. 5S3A_Raw'!K104/'Fig. 5S3A_Raw'!K$13</f>
        <v>364.38804659272239</v>
      </c>
      <c r="L104" s="45">
        <f>100*'Fig. 5S3A_Raw'!L104/'Fig. 5S3A_Raw'!L$13</f>
        <v>245.21655931855653</v>
      </c>
      <c r="M104" s="45"/>
      <c r="N104" s="45"/>
      <c r="O104" s="45">
        <f>100*'Fig. 5S3A_Raw'!O104/'Fig. 5S3A_Raw'!O$13</f>
        <v>236.86288232333541</v>
      </c>
      <c r="P104" s="45"/>
      <c r="Q104" s="45"/>
      <c r="R104" s="45"/>
      <c r="S104" s="45"/>
      <c r="T104" s="45">
        <f>100*'Fig. 5S3A_Raw'!T104/'Fig. 5S3A_Raw'!T$13</f>
        <v>259.29473369123946</v>
      </c>
      <c r="U104" s="45"/>
      <c r="V104" s="45"/>
      <c r="W104" s="45"/>
      <c r="Y104" s="5">
        <f>AVERAGE(C104:W104)</f>
        <v>276.44055548146343</v>
      </c>
      <c r="Z104" s="5">
        <f>STDEVA(C104:W104)/SQRT(COUNT(C104:W104))</f>
        <v>29.678935496717678</v>
      </c>
      <c r="AA104" s="5">
        <f>COUNT(C104:W104)</f>
        <v>4</v>
      </c>
    </row>
    <row r="105" spans="1:27" ht="13.5" thickTop="1" x14ac:dyDescent="0.2"/>
    <row r="106" spans="1:27" s="47" customFormat="1" ht="13.5" thickBot="1" x14ac:dyDescent="0.25">
      <c r="A106" s="33" t="s">
        <v>19</v>
      </c>
    </row>
    <row r="107" spans="1:27" s="47" customFormat="1" ht="14.25" thickTop="1" thickBot="1" x14ac:dyDescent="0.25">
      <c r="A107" s="34"/>
      <c r="B107" s="4"/>
      <c r="C107" s="36"/>
      <c r="D107" s="36"/>
      <c r="E107" s="36"/>
      <c r="F107" s="36"/>
      <c r="G107" s="36"/>
      <c r="H107" s="36"/>
      <c r="I107" s="36"/>
      <c r="J107" s="36">
        <f>'Fig. 5S3A_Raw'!J107</f>
        <v>20170115</v>
      </c>
      <c r="K107" s="36"/>
      <c r="L107" s="36"/>
      <c r="M107" s="36"/>
      <c r="N107" s="36"/>
      <c r="O107" s="36"/>
      <c r="P107" s="36"/>
      <c r="Q107" s="36">
        <f>'Fig. 5S3A_Raw'!Q107</f>
        <v>20170624</v>
      </c>
      <c r="R107" s="36"/>
      <c r="S107" s="36">
        <f>'Fig. 5S3A_Raw'!S107</f>
        <v>20170716</v>
      </c>
      <c r="T107" s="36">
        <f>'Fig. 5S3A_Raw'!T107</f>
        <v>20170823</v>
      </c>
      <c r="U107" s="36"/>
      <c r="V107" s="36"/>
      <c r="W107" s="36"/>
      <c r="Y107" s="43" t="s">
        <v>1</v>
      </c>
      <c r="Z107" s="43" t="s">
        <v>2</v>
      </c>
      <c r="AA107" s="43" t="s">
        <v>3</v>
      </c>
    </row>
    <row r="108" spans="1:27" s="47" customFormat="1" ht="14.25" thickTop="1" thickBot="1" x14ac:dyDescent="0.25">
      <c r="A108" s="68" t="s">
        <v>147</v>
      </c>
      <c r="B108" s="69" t="s">
        <v>157</v>
      </c>
      <c r="C108" s="46"/>
      <c r="D108" s="46"/>
      <c r="E108" s="46"/>
      <c r="F108" s="46"/>
      <c r="G108" s="46"/>
      <c r="H108" s="46"/>
      <c r="I108" s="46"/>
      <c r="J108" s="46">
        <f>100*'Fig. 5S3A_Raw'!J108/'Fig. 5S3A_Raw'!J$10</f>
        <v>100.6250626910427</v>
      </c>
      <c r="K108" s="46"/>
      <c r="L108" s="46"/>
      <c r="M108" s="46"/>
      <c r="N108" s="46"/>
      <c r="O108" s="46"/>
      <c r="P108" s="46"/>
      <c r="Q108" s="46">
        <f>100*'Fig. 5S3A_Raw'!Q108/'Fig. 5S3A_Raw'!Q$10</f>
        <v>116.75288060114961</v>
      </c>
      <c r="R108" s="46"/>
      <c r="S108" s="46">
        <f>100*'Fig. 5S3A_Raw'!S108/'Fig. 5S3A_Raw'!S$10</f>
        <v>122.25940944846977</v>
      </c>
      <c r="T108" s="46">
        <f>100*'Fig. 5S3A_Raw'!T108/'Fig. 5S3A_Raw'!T$10</f>
        <v>117.99062874605065</v>
      </c>
      <c r="U108" s="46"/>
      <c r="V108" s="46"/>
      <c r="W108" s="46"/>
      <c r="Y108" s="5">
        <f>AVERAGE(C108:W108)</f>
        <v>114.40699537167819</v>
      </c>
      <c r="Z108" s="5">
        <f>STDEVA(C108:W108)/SQRT(COUNT(C108:W108))</f>
        <v>4.7429568917038392</v>
      </c>
      <c r="AA108" s="5">
        <f>COUNT(C108:W108)</f>
        <v>4</v>
      </c>
    </row>
    <row r="109" spans="1:27" s="47" customFormat="1" ht="14.25" thickTop="1" thickBot="1" x14ac:dyDescent="0.25">
      <c r="A109" s="70"/>
      <c r="B109" s="71" t="s">
        <v>161</v>
      </c>
      <c r="C109" s="45"/>
      <c r="D109" s="45"/>
      <c r="E109" s="45"/>
      <c r="F109" s="45"/>
      <c r="G109" s="45"/>
      <c r="H109" s="45"/>
      <c r="I109" s="45"/>
      <c r="J109" s="45">
        <f>100*'Fig. 5S3A_Raw'!J109/'Fig. 5S3A_Raw'!J$11</f>
        <v>98.126812046955436</v>
      </c>
      <c r="K109" s="45"/>
      <c r="L109" s="45"/>
      <c r="M109" s="45"/>
      <c r="N109" s="45"/>
      <c r="O109" s="45"/>
      <c r="P109" s="45"/>
      <c r="Q109" s="45">
        <f>100*'Fig. 5S3A_Raw'!Q109/'Fig. 5S3A_Raw'!Q$11</f>
        <v>109.7392193228123</v>
      </c>
      <c r="R109" s="45"/>
      <c r="S109" s="45">
        <f>100*'Fig. 5S3A_Raw'!S109/'Fig. 5S3A_Raw'!S$11</f>
        <v>130.73012922429723</v>
      </c>
      <c r="T109" s="45">
        <f>100*'Fig. 5S3A_Raw'!T109/'Fig. 5S3A_Raw'!T$11</f>
        <v>117.21026797500285</v>
      </c>
      <c r="U109" s="45"/>
      <c r="V109" s="45"/>
      <c r="W109" s="45"/>
      <c r="Y109" s="5">
        <f>AVERAGE(C109:W109)</f>
        <v>113.95160714226695</v>
      </c>
      <c r="Z109" s="5">
        <f>STDEVA(C109:W109)/SQRT(COUNT(C109:W109))</f>
        <v>6.8331668148211353</v>
      </c>
      <c r="AA109" s="5">
        <f>COUNT(C109:W109)</f>
        <v>4</v>
      </c>
    </row>
    <row r="110" spans="1:27" s="47" customFormat="1" ht="14.25" thickTop="1" thickBot="1" x14ac:dyDescent="0.25">
      <c r="A110" s="72" t="s">
        <v>155</v>
      </c>
      <c r="B110" s="71" t="s">
        <v>151</v>
      </c>
      <c r="C110" s="45"/>
      <c r="D110" s="45"/>
      <c r="E110" s="45"/>
      <c r="F110" s="45"/>
      <c r="G110" s="45"/>
      <c r="H110" s="45"/>
      <c r="I110" s="45"/>
      <c r="J110" s="45">
        <f>100*'Fig. 5S3A_Raw'!J110/'Fig. 5S3A_Raw'!J$12</f>
        <v>135.8570448804804</v>
      </c>
      <c r="K110" s="45"/>
      <c r="L110" s="45"/>
      <c r="M110" s="45"/>
      <c r="N110" s="45"/>
      <c r="O110" s="45"/>
      <c r="P110" s="45"/>
      <c r="Q110" s="45">
        <f>100*'Fig. 5S3A_Raw'!Q110/'Fig. 5S3A_Raw'!Q$12</f>
        <v>118.02689229976032</v>
      </c>
      <c r="R110" s="45"/>
      <c r="S110" s="45">
        <f>100*'Fig. 5S3A_Raw'!S110/'Fig. 5S3A_Raw'!S$12</f>
        <v>162.6133974995719</v>
      </c>
      <c r="T110" s="45">
        <f>100*'Fig. 5S3A_Raw'!T110/'Fig. 5S3A_Raw'!T$12</f>
        <v>168.51178321880647</v>
      </c>
      <c r="U110" s="45"/>
      <c r="V110" s="45"/>
      <c r="W110" s="45"/>
      <c r="Y110" s="5">
        <f>AVERAGE(C110:W110)</f>
        <v>146.25227947465478</v>
      </c>
      <c r="Z110" s="5">
        <f>STDEVA(C110:W110)/SQRT(COUNT(C110:W110))</f>
        <v>11.78949063573776</v>
      </c>
      <c r="AA110" s="5">
        <f>COUNT(C110:W110)</f>
        <v>4</v>
      </c>
    </row>
    <row r="111" spans="1:27" s="47" customFormat="1" ht="14.25" thickTop="1" thickBot="1" x14ac:dyDescent="0.25">
      <c r="A111" s="73"/>
      <c r="B111" s="71" t="s">
        <v>152</v>
      </c>
      <c r="C111" s="45"/>
      <c r="D111" s="45"/>
      <c r="E111" s="45"/>
      <c r="F111" s="45"/>
      <c r="G111" s="45"/>
      <c r="H111" s="45"/>
      <c r="I111" s="45"/>
      <c r="J111" s="45">
        <f>100*'Fig. 5S3A_Raw'!J111/'Fig. 5S3A_Raw'!J$13</f>
        <v>151.72461507497232</v>
      </c>
      <c r="K111" s="45"/>
      <c r="L111" s="45"/>
      <c r="M111" s="45"/>
      <c r="N111" s="45"/>
      <c r="O111" s="45"/>
      <c r="P111" s="45"/>
      <c r="Q111" s="45">
        <f>100*'Fig. 5S3A_Raw'!Q111/'Fig. 5S3A_Raw'!Q$13</f>
        <v>117.14830807390086</v>
      </c>
      <c r="R111" s="45"/>
      <c r="S111" s="45">
        <f>100*'Fig. 5S3A_Raw'!S111/'Fig. 5S3A_Raw'!S$13</f>
        <v>166.10045083896529</v>
      </c>
      <c r="T111" s="45">
        <f>100*'Fig. 5S3A_Raw'!T111/'Fig. 5S3A_Raw'!T$13</f>
        <v>176.7883178309807</v>
      </c>
      <c r="U111" s="45"/>
      <c r="V111" s="45"/>
      <c r="W111" s="45"/>
      <c r="Y111" s="5">
        <f>AVERAGE(C111:W111)</f>
        <v>152.94042295470479</v>
      </c>
      <c r="Z111" s="5">
        <f>STDEVA(C111:W111)/SQRT(COUNT(C111:W111))</f>
        <v>12.988655628359933</v>
      </c>
      <c r="AA111" s="5">
        <f>COUNT(C111:W111)</f>
        <v>4</v>
      </c>
    </row>
    <row r="112" spans="1:27" ht="13.5" thickTop="1" x14ac:dyDescent="0.2"/>
    <row r="113" spans="1:27" s="47" customFormat="1" ht="13.5" thickBot="1" x14ac:dyDescent="0.25">
      <c r="A113" s="33" t="s">
        <v>20</v>
      </c>
    </row>
    <row r="114" spans="1:27" s="47" customFormat="1" ht="14.25" thickTop="1" thickBot="1" x14ac:dyDescent="0.25">
      <c r="A114" s="34"/>
      <c r="B114" s="4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>
        <f>'Fig. 5S3A_Raw'!Q114</f>
        <v>20170624</v>
      </c>
      <c r="R114" s="36">
        <f>'Fig. 5S3A_Raw'!R114</f>
        <v>20170628</v>
      </c>
      <c r="S114" s="36">
        <f>'Fig. 5S3A_Raw'!S114</f>
        <v>20170716</v>
      </c>
      <c r="T114" s="36">
        <f>'Fig. 5S3A_Raw'!T114</f>
        <v>20170823</v>
      </c>
      <c r="U114" s="36"/>
      <c r="V114" s="36"/>
      <c r="W114" s="36"/>
      <c r="Y114" s="43" t="s">
        <v>1</v>
      </c>
      <c r="Z114" s="43" t="s">
        <v>2</v>
      </c>
      <c r="AA114" s="43" t="s">
        <v>3</v>
      </c>
    </row>
    <row r="115" spans="1:27" s="47" customFormat="1" ht="14.25" thickTop="1" thickBot="1" x14ac:dyDescent="0.25">
      <c r="A115" s="68" t="s">
        <v>147</v>
      </c>
      <c r="B115" s="69" t="s">
        <v>157</v>
      </c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>
        <f>100*'Fig. 5S3A_Raw'!Q115/'Fig. 5S3A_Raw'!Q$10</f>
        <v>159.06955968603776</v>
      </c>
      <c r="R115" s="46">
        <f>100*'Fig. 5S3A_Raw'!R115/'Fig. 5S3A_Raw'!R$10</f>
        <v>124.59788673597916</v>
      </c>
      <c r="S115" s="46">
        <f>100*'Fig. 5S3A_Raw'!S115/'Fig. 5S3A_Raw'!S$10</f>
        <v>131.19057569684017</v>
      </c>
      <c r="T115" s="46">
        <f>100*'Fig. 5S3A_Raw'!T115/'Fig. 5S3A_Raw'!T$10</f>
        <v>159.95734663519156</v>
      </c>
      <c r="U115" s="46"/>
      <c r="V115" s="46"/>
      <c r="W115" s="46"/>
      <c r="Y115" s="5">
        <f>AVERAGE(C115:W115)</f>
        <v>143.70384218851217</v>
      </c>
      <c r="Z115" s="5">
        <f>STDEVA(C115:W115)/SQRT(COUNT(C115:W115))</f>
        <v>9.2281320476110373</v>
      </c>
      <c r="AA115" s="5">
        <f>COUNT(C115:W115)</f>
        <v>4</v>
      </c>
    </row>
    <row r="116" spans="1:27" s="47" customFormat="1" ht="14.25" thickTop="1" thickBot="1" x14ac:dyDescent="0.25">
      <c r="A116" s="70"/>
      <c r="B116" s="71" t="s">
        <v>161</v>
      </c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>
        <f>100*'Fig. 5S3A_Raw'!Q116/'Fig. 5S3A_Raw'!Q$11</f>
        <v>149.83134703353295</v>
      </c>
      <c r="R116" s="45">
        <f>100*'Fig. 5S3A_Raw'!R116/'Fig. 5S3A_Raw'!R$11</f>
        <v>130.72125860161171</v>
      </c>
      <c r="S116" s="45">
        <f>100*'Fig. 5S3A_Raw'!S116/'Fig. 5S3A_Raw'!S$11</f>
        <v>143.24541957165565</v>
      </c>
      <c r="T116" s="45">
        <f>100*'Fig. 5S3A_Raw'!T116/'Fig. 5S3A_Raw'!T$11</f>
        <v>160.74680594848979</v>
      </c>
      <c r="U116" s="45"/>
      <c r="V116" s="45"/>
      <c r="W116" s="45"/>
      <c r="Y116" s="5">
        <f>AVERAGE(C116:W116)</f>
        <v>146.13620778882253</v>
      </c>
      <c r="Z116" s="5">
        <f>STDEVA(C116:W116)/SQRT(COUNT(C116:W116))</f>
        <v>6.2789393184801661</v>
      </c>
      <c r="AA116" s="5">
        <f>COUNT(C116:W116)</f>
        <v>4</v>
      </c>
    </row>
    <row r="117" spans="1:27" s="47" customFormat="1" ht="14.25" thickTop="1" thickBot="1" x14ac:dyDescent="0.25">
      <c r="A117" s="72" t="s">
        <v>155</v>
      </c>
      <c r="B117" s="71" t="s">
        <v>151</v>
      </c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>
        <f>100*'Fig. 5S3A_Raw'!Q117/'Fig. 5S3A_Raw'!Q$12</f>
        <v>276.48454717239753</v>
      </c>
      <c r="R117" s="45">
        <f>100*'Fig. 5S3A_Raw'!R117/'Fig. 5S3A_Raw'!R$12</f>
        <v>254.93012284492158</v>
      </c>
      <c r="S117" s="45">
        <f>100*'Fig. 5S3A_Raw'!S117/'Fig. 5S3A_Raw'!S$12</f>
        <v>233.56873285007805</v>
      </c>
      <c r="T117" s="45">
        <f>100*'Fig. 5S3A_Raw'!T117/'Fig. 5S3A_Raw'!T$12</f>
        <v>296.02335362030021</v>
      </c>
      <c r="U117" s="45"/>
      <c r="V117" s="45"/>
      <c r="W117" s="45"/>
      <c r="Y117" s="5">
        <f>AVERAGE(C117:W117)</f>
        <v>265.25168912192436</v>
      </c>
      <c r="Z117" s="5">
        <f>STDEVA(C117:W117)/SQRT(COUNT(C117:W117))</f>
        <v>13.488936468197963</v>
      </c>
      <c r="AA117" s="5">
        <f>COUNT(C117:W117)</f>
        <v>4</v>
      </c>
    </row>
    <row r="118" spans="1:27" s="47" customFormat="1" ht="14.25" thickTop="1" thickBot="1" x14ac:dyDescent="0.25">
      <c r="A118" s="73"/>
      <c r="B118" s="71" t="s">
        <v>152</v>
      </c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>
        <f>100*'Fig. 5S3A_Raw'!Q118/'Fig. 5S3A_Raw'!Q$13</f>
        <v>284.05082603385154</v>
      </c>
      <c r="R118" s="45">
        <f>100*'Fig. 5S3A_Raw'!R118/'Fig. 5S3A_Raw'!R$13</f>
        <v>264.33786852297123</v>
      </c>
      <c r="S118" s="45">
        <f>100*'Fig. 5S3A_Raw'!S118/'Fig. 5S3A_Raw'!S$13</f>
        <v>237.17195033457907</v>
      </c>
      <c r="T118" s="45">
        <f>100*'Fig. 5S3A_Raw'!T118/'Fig. 5S3A_Raw'!T$13</f>
        <v>310.2284805600986</v>
      </c>
      <c r="U118" s="45"/>
      <c r="V118" s="45"/>
      <c r="W118" s="45"/>
      <c r="Y118" s="5">
        <f>AVERAGE(C118:W118)</f>
        <v>273.94728136287512</v>
      </c>
      <c r="Z118" s="5">
        <f>STDEVA(C118:W118)/SQRT(COUNT(C118:W118))</f>
        <v>15.446609168022093</v>
      </c>
      <c r="AA118" s="5">
        <f>COUNT(C118:W118)</f>
        <v>4</v>
      </c>
    </row>
    <row r="119" spans="1:27" ht="13.5" thickTop="1" x14ac:dyDescent="0.2"/>
    <row r="120" spans="1:27" s="47" customFormat="1" ht="13.5" thickBot="1" x14ac:dyDescent="0.25">
      <c r="A120" s="33" t="s">
        <v>21</v>
      </c>
    </row>
    <row r="121" spans="1:27" s="47" customFormat="1" ht="14.25" thickTop="1" thickBot="1" x14ac:dyDescent="0.25">
      <c r="A121" s="34"/>
      <c r="B121" s="4"/>
      <c r="C121" s="36"/>
      <c r="D121" s="36"/>
      <c r="E121" s="36"/>
      <c r="F121" s="36"/>
      <c r="G121" s="36"/>
      <c r="H121" s="36">
        <f>'Fig. 5S3A_Raw'!H121</f>
        <v>20161226</v>
      </c>
      <c r="I121" s="36">
        <f>'Fig. 5S3A_Raw'!I121</f>
        <v>20161229</v>
      </c>
      <c r="J121" s="36"/>
      <c r="K121" s="36"/>
      <c r="L121" s="36">
        <f>'Fig. 5S3A_Raw'!L121</f>
        <v>20170331</v>
      </c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Y121" s="43" t="s">
        <v>1</v>
      </c>
      <c r="Z121" s="43" t="s">
        <v>2</v>
      </c>
      <c r="AA121" s="43" t="s">
        <v>3</v>
      </c>
    </row>
    <row r="122" spans="1:27" s="47" customFormat="1" ht="14.25" thickTop="1" thickBot="1" x14ac:dyDescent="0.25">
      <c r="A122" s="68" t="s">
        <v>147</v>
      </c>
      <c r="B122" s="69" t="s">
        <v>157</v>
      </c>
      <c r="C122" s="46"/>
      <c r="D122" s="46"/>
      <c r="E122" s="46"/>
      <c r="F122" s="46"/>
      <c r="G122" s="46"/>
      <c r="H122" s="46">
        <f>100*'Fig. 5S3A_Raw'!H122/'Fig. 5S3A_Raw'!H$10</f>
        <v>45.126925456736252</v>
      </c>
      <c r="I122" s="46">
        <f>100*'Fig. 5S3A_Raw'!I122/'Fig. 5S3A_Raw'!I$10</f>
        <v>80.888401376603838</v>
      </c>
      <c r="J122" s="46"/>
      <c r="K122" s="46"/>
      <c r="L122" s="46">
        <f>100*'Fig. 5S3A_Raw'!L122/'Fig. 5S3A_Raw'!L$10</f>
        <v>72.758794291835045</v>
      </c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Y122" s="5">
        <f>AVERAGE(C122:W122)</f>
        <v>66.258040375058371</v>
      </c>
      <c r="Z122" s="5">
        <f>STDEVA(C122:W122)/SQRT(COUNT(C122:W122))</f>
        <v>10.823056270553193</v>
      </c>
      <c r="AA122" s="5">
        <f>COUNT(C122:W122)</f>
        <v>3</v>
      </c>
    </row>
    <row r="123" spans="1:27" s="47" customFormat="1" ht="14.25" thickTop="1" thickBot="1" x14ac:dyDescent="0.25">
      <c r="A123" s="70"/>
      <c r="B123" s="71" t="s">
        <v>161</v>
      </c>
      <c r="C123" s="45"/>
      <c r="D123" s="45"/>
      <c r="E123" s="45"/>
      <c r="F123" s="45"/>
      <c r="G123" s="45"/>
      <c r="H123" s="45">
        <f>100*'Fig. 5S3A_Raw'!H123/'Fig. 5S3A_Raw'!H$11</f>
        <v>49.917746923734946</v>
      </c>
      <c r="I123" s="45">
        <f>100*'Fig. 5S3A_Raw'!I123/'Fig. 5S3A_Raw'!I$11</f>
        <v>68.253164340862497</v>
      </c>
      <c r="J123" s="45"/>
      <c r="K123" s="45"/>
      <c r="L123" s="45">
        <f>100*'Fig. 5S3A_Raw'!L123/'Fig. 5S3A_Raw'!L$11</f>
        <v>104.99418782749221</v>
      </c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Y123" s="5">
        <f>AVERAGE(C123:W123)</f>
        <v>74.388366364029878</v>
      </c>
      <c r="Z123" s="5">
        <f>STDEVA(C123:W123)/SQRT(COUNT(C123:W123))</f>
        <v>16.192427381907841</v>
      </c>
      <c r="AA123" s="5">
        <f>COUNT(C123:W123)</f>
        <v>3</v>
      </c>
    </row>
    <row r="124" spans="1:27" s="47" customFormat="1" ht="14.25" thickTop="1" thickBot="1" x14ac:dyDescent="0.25">
      <c r="A124" s="72" t="s">
        <v>155</v>
      </c>
      <c r="B124" s="71" t="s">
        <v>151</v>
      </c>
      <c r="C124" s="45"/>
      <c r="D124" s="45"/>
      <c r="E124" s="45"/>
      <c r="F124" s="45"/>
      <c r="G124" s="45"/>
      <c r="H124" s="45">
        <f>100*'Fig. 5S3A_Raw'!H124/'Fig. 5S3A_Raw'!H$12</f>
        <v>16.71809323980554</v>
      </c>
      <c r="I124" s="45">
        <f>100*'Fig. 5S3A_Raw'!I124/'Fig. 5S3A_Raw'!I$12</f>
        <v>27.25529274621141</v>
      </c>
      <c r="J124" s="45"/>
      <c r="K124" s="45"/>
      <c r="L124" s="45">
        <f>100*'Fig. 5S3A_Raw'!L124/'Fig. 5S3A_Raw'!L$12</f>
        <v>40.524409984145159</v>
      </c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Y124" s="5">
        <f>AVERAGE(C124:W124)</f>
        <v>28.165931990054037</v>
      </c>
      <c r="Z124" s="5">
        <f>STDEVA(C124:W124)/SQRT(COUNT(C124:W124))</f>
        <v>6.887358639983737</v>
      </c>
      <c r="AA124" s="5">
        <f>COUNT(C124:W124)</f>
        <v>3</v>
      </c>
    </row>
    <row r="125" spans="1:27" s="47" customFormat="1" ht="14.25" thickTop="1" thickBot="1" x14ac:dyDescent="0.25">
      <c r="A125" s="73"/>
      <c r="B125" s="71" t="s">
        <v>152</v>
      </c>
      <c r="C125" s="45"/>
      <c r="D125" s="45"/>
      <c r="E125" s="45"/>
      <c r="F125" s="45"/>
      <c r="G125" s="45"/>
      <c r="H125" s="45">
        <f>100*'Fig. 5S3A_Raw'!H125/'Fig. 5S3A_Raw'!H$13</f>
        <v>19.51421120281703</v>
      </c>
      <c r="I125" s="45">
        <f>100*'Fig. 5S3A_Raw'!I125/'Fig. 5S3A_Raw'!I$13</f>
        <v>28.337032051515262</v>
      </c>
      <c r="J125" s="45"/>
      <c r="K125" s="45"/>
      <c r="L125" s="45">
        <f>100*'Fig. 5S3A_Raw'!L125/'Fig. 5S3A_Raw'!L$13</f>
        <v>61.726605836014699</v>
      </c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Y125" s="5">
        <f>AVERAGE(C125:W125)</f>
        <v>36.525949696782327</v>
      </c>
      <c r="Z125" s="5">
        <f>STDEVA(C125:W125)/SQRT(COUNT(C125:W125))</f>
        <v>12.855159072241889</v>
      </c>
      <c r="AA125" s="5">
        <f>COUNT(C125:W125)</f>
        <v>3</v>
      </c>
    </row>
    <row r="126" spans="1:27" ht="13.5" thickTop="1" x14ac:dyDescent="0.2"/>
  </sheetData>
  <mergeCells count="36">
    <mergeCell ref="A108:A109"/>
    <mergeCell ref="A110:A111"/>
    <mergeCell ref="A115:A116"/>
    <mergeCell ref="A117:A118"/>
    <mergeCell ref="A122:A123"/>
    <mergeCell ref="A124:A125"/>
    <mergeCell ref="A87:A88"/>
    <mergeCell ref="A89:A90"/>
    <mergeCell ref="A94:A95"/>
    <mergeCell ref="A96:A97"/>
    <mergeCell ref="A101:A102"/>
    <mergeCell ref="A103:A104"/>
    <mergeCell ref="A66:A67"/>
    <mergeCell ref="A68:A69"/>
    <mergeCell ref="A73:A74"/>
    <mergeCell ref="A75:A76"/>
    <mergeCell ref="A80:A81"/>
    <mergeCell ref="A82:A83"/>
    <mergeCell ref="A45:A46"/>
    <mergeCell ref="A47:A48"/>
    <mergeCell ref="A52:A53"/>
    <mergeCell ref="A54:A55"/>
    <mergeCell ref="A59:A60"/>
    <mergeCell ref="A61:A62"/>
    <mergeCell ref="A24:A25"/>
    <mergeCell ref="A26:A27"/>
    <mergeCell ref="A31:A32"/>
    <mergeCell ref="A33:A34"/>
    <mergeCell ref="A38:A39"/>
    <mergeCell ref="A40:A41"/>
    <mergeCell ref="A3:A4"/>
    <mergeCell ref="A5:A6"/>
    <mergeCell ref="A10:A11"/>
    <mergeCell ref="A12:A13"/>
    <mergeCell ref="A17:A18"/>
    <mergeCell ref="A19:A20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zoomScaleNormal="100" workbookViewId="0">
      <pane xSplit="1" topLeftCell="B1" activePane="topRight" state="frozen"/>
      <selection activeCell="M54" sqref="M54"/>
      <selection pane="topRight" activeCell="G79" sqref="G79"/>
    </sheetView>
  </sheetViews>
  <sheetFormatPr defaultColWidth="9.125" defaultRowHeight="12.75" x14ac:dyDescent="0.2"/>
  <cols>
    <col min="1" max="1" width="14.625" style="21" bestFit="1" customWidth="1"/>
    <col min="2" max="2" width="5.875" style="21" bestFit="1" customWidth="1"/>
    <col min="3" max="11" width="7.75" style="21" customWidth="1"/>
    <col min="12" max="16384" width="9.125" style="21"/>
  </cols>
  <sheetData>
    <row r="1" spans="1:11" s="47" customFormat="1" ht="13.5" thickBot="1" x14ac:dyDescent="0.25">
      <c r="A1" s="33" t="s">
        <v>0</v>
      </c>
    </row>
    <row r="2" spans="1:11" s="47" customFormat="1" ht="14.25" thickTop="1" thickBot="1" x14ac:dyDescent="0.25">
      <c r="A2" s="34"/>
      <c r="B2" s="4"/>
      <c r="C2" s="6">
        <v>20161030</v>
      </c>
      <c r="D2" s="7">
        <v>20161214</v>
      </c>
      <c r="E2" s="7">
        <v>20161217</v>
      </c>
      <c r="F2" s="7">
        <v>20161229</v>
      </c>
      <c r="G2" s="7">
        <v>20170115</v>
      </c>
      <c r="H2" s="7">
        <v>20170118</v>
      </c>
      <c r="I2" s="7">
        <v>20170425</v>
      </c>
      <c r="J2" s="7">
        <v>20170428</v>
      </c>
      <c r="K2" s="6">
        <v>20170512</v>
      </c>
    </row>
    <row r="3" spans="1:11" s="47" customFormat="1" ht="13.5" thickTop="1" x14ac:dyDescent="0.2">
      <c r="A3" s="9" t="s">
        <v>190</v>
      </c>
      <c r="B3" s="10" t="s">
        <v>191</v>
      </c>
      <c r="C3" s="11"/>
      <c r="D3" s="13"/>
      <c r="E3" s="13"/>
      <c r="F3" s="13"/>
      <c r="G3" s="13"/>
      <c r="H3" s="13"/>
      <c r="I3" s="13"/>
      <c r="J3" s="13"/>
      <c r="K3" s="12"/>
    </row>
    <row r="4" spans="1:11" s="47" customFormat="1" x14ac:dyDescent="0.2">
      <c r="A4" s="78" t="s">
        <v>192</v>
      </c>
      <c r="B4" s="14"/>
      <c r="C4" s="15">
        <v>1.0625</v>
      </c>
      <c r="D4" s="15">
        <v>0.94799999999999995</v>
      </c>
      <c r="E4" s="16">
        <v>0.96899999999999997</v>
      </c>
      <c r="F4" s="16">
        <v>0.7363333333333334</v>
      </c>
      <c r="G4" s="16">
        <v>0.999</v>
      </c>
      <c r="H4" s="16">
        <v>0.93800000000000006</v>
      </c>
      <c r="I4" s="15">
        <v>0.61099999999999999</v>
      </c>
      <c r="J4" s="16">
        <v>0.94199999999999995</v>
      </c>
      <c r="K4" s="15">
        <v>1.004</v>
      </c>
    </row>
    <row r="5" spans="1:11" s="47" customFormat="1" x14ac:dyDescent="0.2">
      <c r="A5" s="78">
        <v>1.0000000000000001E-9</v>
      </c>
      <c r="B5" s="14">
        <f t="shared" ref="B5:B11" si="0">LOG(A5)</f>
        <v>-9</v>
      </c>
      <c r="C5" s="15">
        <v>1.1095000000000002</v>
      </c>
      <c r="D5" s="15">
        <v>1.03</v>
      </c>
      <c r="E5" s="16">
        <v>0.96150000000000002</v>
      </c>
      <c r="F5" s="16">
        <v>0.78300000000000003</v>
      </c>
      <c r="G5" s="16">
        <v>1.117</v>
      </c>
      <c r="H5" s="16">
        <v>1.075</v>
      </c>
      <c r="I5" s="15">
        <v>1.101</v>
      </c>
      <c r="J5" s="16">
        <v>1.054</v>
      </c>
      <c r="K5" s="15">
        <v>1.0506666666666666</v>
      </c>
    </row>
    <row r="6" spans="1:11" s="47" customFormat="1" x14ac:dyDescent="0.2">
      <c r="A6" s="78">
        <v>1E-8</v>
      </c>
      <c r="B6" s="14">
        <f t="shared" si="0"/>
        <v>-8</v>
      </c>
      <c r="C6" s="15">
        <v>2.5426666666666669</v>
      </c>
      <c r="D6" s="15">
        <v>3.3330000000000002</v>
      </c>
      <c r="E6" s="16">
        <v>2.9356666666666666</v>
      </c>
      <c r="F6" s="16">
        <v>2.3315000000000001</v>
      </c>
      <c r="G6" s="16">
        <v>3.6505000000000001</v>
      </c>
      <c r="H6" s="16">
        <v>4.3450000000000006</v>
      </c>
      <c r="I6" s="15">
        <v>2.3905000000000003</v>
      </c>
      <c r="J6" s="16">
        <v>2.404666666666667</v>
      </c>
      <c r="K6" s="15">
        <v>4.2789999999999999</v>
      </c>
    </row>
    <row r="7" spans="1:11" s="47" customFormat="1" x14ac:dyDescent="0.2">
      <c r="A7" s="78">
        <v>9.9999999999999995E-8</v>
      </c>
      <c r="B7" s="14">
        <f t="shared" si="0"/>
        <v>-7</v>
      </c>
      <c r="C7" s="15">
        <v>6.6539999999999999</v>
      </c>
      <c r="D7" s="15">
        <v>5.644333333333333</v>
      </c>
      <c r="E7" s="16">
        <v>5.480666666666667</v>
      </c>
      <c r="F7" s="16">
        <v>4.7213333333333329</v>
      </c>
      <c r="G7" s="16">
        <v>9.0470000000000006</v>
      </c>
      <c r="H7" s="16">
        <v>10.439333333333332</v>
      </c>
      <c r="I7" s="15">
        <v>3.8014999999999999</v>
      </c>
      <c r="J7" s="16">
        <v>4.2799999999999994</v>
      </c>
      <c r="K7" s="15">
        <v>4.88</v>
      </c>
    </row>
    <row r="8" spans="1:11" s="47" customFormat="1" x14ac:dyDescent="0.2">
      <c r="A8" s="78">
        <v>9.9999999999999995E-7</v>
      </c>
      <c r="B8" s="14">
        <f t="shared" si="0"/>
        <v>-6</v>
      </c>
      <c r="C8" s="15">
        <v>8.0399999999999991</v>
      </c>
      <c r="D8" s="15">
        <v>7.0786666666666669</v>
      </c>
      <c r="E8" s="16">
        <v>6.181</v>
      </c>
      <c r="F8" s="16">
        <v>5.5549999999999997</v>
      </c>
      <c r="G8" s="16">
        <v>13.010999999999999</v>
      </c>
      <c r="H8" s="16">
        <v>11.749000000000001</v>
      </c>
      <c r="I8" s="15">
        <v>7.9589999999999996</v>
      </c>
      <c r="J8" s="16">
        <v>7.9410000000000007</v>
      </c>
      <c r="K8" s="15">
        <v>5.7895000000000003</v>
      </c>
    </row>
    <row r="9" spans="1:11" s="47" customFormat="1" x14ac:dyDescent="0.2">
      <c r="A9" s="78">
        <v>1.0000000000000001E-5</v>
      </c>
      <c r="B9" s="14">
        <f t="shared" si="0"/>
        <v>-5</v>
      </c>
      <c r="C9" s="15">
        <v>9.3870000000000005</v>
      </c>
      <c r="D9" s="15">
        <v>7.9954999999999998</v>
      </c>
      <c r="E9" s="16">
        <v>7.3319999999999999</v>
      </c>
      <c r="F9" s="16">
        <v>6.6739999999999995</v>
      </c>
      <c r="G9" s="16">
        <v>14.122999999999999</v>
      </c>
      <c r="H9" s="16">
        <v>11.993500000000001</v>
      </c>
      <c r="I9" s="15">
        <v>8.4309999999999992</v>
      </c>
      <c r="J9" s="16">
        <v>8.8844999999999992</v>
      </c>
      <c r="K9" s="15">
        <v>7.6726666666666672</v>
      </c>
    </row>
    <row r="10" spans="1:11" s="47" customFormat="1" x14ac:dyDescent="0.2">
      <c r="A10" s="78">
        <v>1E-4</v>
      </c>
      <c r="B10" s="14">
        <f t="shared" si="0"/>
        <v>-4</v>
      </c>
      <c r="C10" s="15">
        <v>9.4009999999999998</v>
      </c>
      <c r="D10" s="15">
        <v>8.3070000000000004</v>
      </c>
      <c r="E10" s="16">
        <v>8.0350000000000001</v>
      </c>
      <c r="F10" s="16">
        <v>6.819</v>
      </c>
      <c r="G10" s="16">
        <v>14.712999999999999</v>
      </c>
      <c r="H10" s="16">
        <v>12.990500000000001</v>
      </c>
      <c r="I10" s="15">
        <v>8.3989999999999991</v>
      </c>
      <c r="J10" s="16">
        <v>9.1476666666666659</v>
      </c>
      <c r="K10" s="15">
        <v>7.8040000000000003</v>
      </c>
    </row>
    <row r="11" spans="1:11" s="47" customFormat="1" x14ac:dyDescent="0.2">
      <c r="A11" s="78">
        <v>1E-3</v>
      </c>
      <c r="B11" s="14">
        <f t="shared" si="0"/>
        <v>-3</v>
      </c>
      <c r="C11" s="15">
        <v>9.5050000000000008</v>
      </c>
      <c r="D11" s="15">
        <v>8.4440000000000008</v>
      </c>
      <c r="E11" s="16">
        <v>8.3055000000000003</v>
      </c>
      <c r="F11" s="16">
        <v>7.2940000000000005</v>
      </c>
      <c r="G11" s="16">
        <v>14.7925</v>
      </c>
      <c r="H11" s="16">
        <v>13.728333333333333</v>
      </c>
      <c r="I11" s="15">
        <v>8.6769999999999996</v>
      </c>
      <c r="J11" s="16">
        <v>9.5079999999999991</v>
      </c>
      <c r="K11" s="15">
        <v>8.1645000000000003</v>
      </c>
    </row>
    <row r="13" spans="1:11" s="47" customFormat="1" ht="13.5" thickBot="1" x14ac:dyDescent="0.25">
      <c r="A13" s="33" t="s">
        <v>16</v>
      </c>
    </row>
    <row r="14" spans="1:11" s="47" customFormat="1" ht="14.25" thickTop="1" thickBot="1" x14ac:dyDescent="0.25">
      <c r="A14" s="34"/>
      <c r="B14" s="4"/>
      <c r="C14" s="6"/>
      <c r="D14" s="7"/>
      <c r="E14" s="7"/>
      <c r="F14" s="7"/>
      <c r="G14" s="7"/>
      <c r="H14" s="7"/>
      <c r="I14" s="7">
        <v>20170425</v>
      </c>
      <c r="J14" s="7">
        <v>20170428</v>
      </c>
      <c r="K14" s="6">
        <v>20170512</v>
      </c>
    </row>
    <row r="15" spans="1:11" s="47" customFormat="1" ht="13.5" thickTop="1" x14ac:dyDescent="0.2">
      <c r="A15" s="9" t="s">
        <v>4</v>
      </c>
      <c r="B15" s="10" t="s">
        <v>5</v>
      </c>
      <c r="C15" s="11"/>
      <c r="D15" s="13"/>
      <c r="E15" s="13"/>
      <c r="F15" s="13"/>
      <c r="G15" s="13"/>
      <c r="H15" s="13"/>
      <c r="I15" s="13"/>
      <c r="J15" s="13"/>
      <c r="K15" s="12"/>
    </row>
    <row r="16" spans="1:11" s="47" customFormat="1" x14ac:dyDescent="0.2">
      <c r="A16" s="78" t="s">
        <v>192</v>
      </c>
      <c r="B16" s="14"/>
      <c r="C16" s="15"/>
      <c r="D16" s="15"/>
      <c r="E16" s="16"/>
      <c r="F16" s="16"/>
      <c r="G16" s="16"/>
      <c r="H16" s="16"/>
      <c r="I16" s="15">
        <v>0.74299999999999999</v>
      </c>
      <c r="J16" s="16">
        <v>1.0593333333333332</v>
      </c>
      <c r="K16" s="15">
        <v>0.996</v>
      </c>
    </row>
    <row r="17" spans="1:11" s="47" customFormat="1" x14ac:dyDescent="0.2">
      <c r="A17" s="78">
        <v>1.0000000000000001E-9</v>
      </c>
      <c r="B17" s="14">
        <f t="shared" ref="B17:B23" si="1">LOG(A17)</f>
        <v>-9</v>
      </c>
      <c r="C17" s="15"/>
      <c r="D17" s="15"/>
      <c r="E17" s="16"/>
      <c r="F17" s="16"/>
      <c r="G17" s="16"/>
      <c r="H17" s="16"/>
      <c r="I17" s="15">
        <v>1.222</v>
      </c>
      <c r="J17" s="16">
        <v>1.3290000000000002</v>
      </c>
      <c r="K17" s="15">
        <v>1.048</v>
      </c>
    </row>
    <row r="18" spans="1:11" s="47" customFormat="1" x14ac:dyDescent="0.2">
      <c r="A18" s="78">
        <v>1E-8</v>
      </c>
      <c r="B18" s="14">
        <f t="shared" si="1"/>
        <v>-8</v>
      </c>
      <c r="C18" s="15"/>
      <c r="D18" s="15"/>
      <c r="E18" s="16"/>
      <c r="F18" s="16"/>
      <c r="G18" s="16"/>
      <c r="H18" s="16"/>
      <c r="I18" s="15">
        <v>1.4485000000000001</v>
      </c>
      <c r="J18" s="16">
        <v>1.4805000000000001</v>
      </c>
      <c r="K18" s="15">
        <v>1.51</v>
      </c>
    </row>
    <row r="19" spans="1:11" s="47" customFormat="1" x14ac:dyDescent="0.2">
      <c r="A19" s="78">
        <v>9.9999999999999995E-8</v>
      </c>
      <c r="B19" s="14">
        <f t="shared" si="1"/>
        <v>-7</v>
      </c>
      <c r="C19" s="15"/>
      <c r="D19" s="15"/>
      <c r="E19" s="16"/>
      <c r="F19" s="16"/>
      <c r="G19" s="16"/>
      <c r="H19" s="16"/>
      <c r="I19" s="15">
        <v>4.66</v>
      </c>
      <c r="J19" s="16">
        <v>5.6715</v>
      </c>
      <c r="K19" s="15">
        <v>5.4450000000000003</v>
      </c>
    </row>
    <row r="20" spans="1:11" s="47" customFormat="1" x14ac:dyDescent="0.2">
      <c r="A20" s="78">
        <v>9.9999999999999995E-7</v>
      </c>
      <c r="B20" s="14">
        <f t="shared" si="1"/>
        <v>-6</v>
      </c>
      <c r="C20" s="15"/>
      <c r="D20" s="15"/>
      <c r="E20" s="16"/>
      <c r="F20" s="16"/>
      <c r="G20" s="16"/>
      <c r="H20" s="16"/>
      <c r="I20" s="15">
        <v>8.4749999999999996</v>
      </c>
      <c r="J20" s="16">
        <v>13.2545</v>
      </c>
      <c r="K20" s="15">
        <v>8.5690000000000008</v>
      </c>
    </row>
    <row r="21" spans="1:11" s="47" customFormat="1" x14ac:dyDescent="0.2">
      <c r="A21" s="78">
        <v>1.0000000000000001E-5</v>
      </c>
      <c r="B21" s="14">
        <f t="shared" si="1"/>
        <v>-5</v>
      </c>
      <c r="C21" s="15"/>
      <c r="D21" s="15"/>
      <c r="E21" s="16"/>
      <c r="F21" s="16"/>
      <c r="G21" s="16"/>
      <c r="H21" s="16"/>
      <c r="I21" s="15">
        <v>9.879999999999999</v>
      </c>
      <c r="J21" s="16">
        <v>15.78</v>
      </c>
      <c r="K21" s="15">
        <v>10.3285</v>
      </c>
    </row>
    <row r="22" spans="1:11" s="47" customFormat="1" x14ac:dyDescent="0.2">
      <c r="A22" s="78">
        <v>1E-4</v>
      </c>
      <c r="B22" s="14">
        <f t="shared" si="1"/>
        <v>-4</v>
      </c>
      <c r="C22" s="15"/>
      <c r="D22" s="15"/>
      <c r="E22" s="16"/>
      <c r="F22" s="16"/>
      <c r="G22" s="16"/>
      <c r="H22" s="16"/>
      <c r="I22" s="15">
        <v>10.3255</v>
      </c>
      <c r="J22" s="16">
        <v>16.04</v>
      </c>
      <c r="K22" s="15">
        <v>10.335000000000001</v>
      </c>
    </row>
    <row r="23" spans="1:11" s="47" customFormat="1" x14ac:dyDescent="0.2">
      <c r="A23" s="78">
        <v>1E-3</v>
      </c>
      <c r="B23" s="14">
        <f t="shared" si="1"/>
        <v>-3</v>
      </c>
      <c r="C23" s="15"/>
      <c r="D23" s="15"/>
      <c r="E23" s="16"/>
      <c r="F23" s="16"/>
      <c r="G23" s="16"/>
      <c r="H23" s="16"/>
      <c r="I23" s="15">
        <v>10.956</v>
      </c>
      <c r="J23" s="16">
        <v>16.202500000000001</v>
      </c>
      <c r="K23" s="15">
        <v>10.792333333333334</v>
      </c>
    </row>
    <row r="25" spans="1:11" s="47" customFormat="1" ht="13.5" thickBot="1" x14ac:dyDescent="0.25">
      <c r="A25" s="33" t="s">
        <v>17</v>
      </c>
    </row>
    <row r="26" spans="1:11" s="47" customFormat="1" ht="14.25" thickTop="1" thickBot="1" x14ac:dyDescent="0.25">
      <c r="A26" s="34"/>
      <c r="B26" s="4"/>
      <c r="C26" s="6">
        <v>20161030</v>
      </c>
      <c r="D26" s="7">
        <v>20161214</v>
      </c>
      <c r="E26" s="7">
        <v>20161217</v>
      </c>
      <c r="F26" s="7"/>
      <c r="G26" s="7"/>
      <c r="H26" s="7"/>
      <c r="I26" s="7"/>
      <c r="J26" s="7"/>
      <c r="K26" s="6"/>
    </row>
    <row r="27" spans="1:11" s="47" customFormat="1" ht="13.5" thickTop="1" x14ac:dyDescent="0.2">
      <c r="A27" s="9" t="s">
        <v>4</v>
      </c>
      <c r="B27" s="10" t="s">
        <v>5</v>
      </c>
      <c r="C27" s="11"/>
      <c r="D27" s="13"/>
      <c r="E27" s="13"/>
      <c r="F27" s="13"/>
      <c r="G27" s="13"/>
      <c r="H27" s="13"/>
      <c r="I27" s="13"/>
      <c r="J27" s="13"/>
      <c r="K27" s="12"/>
    </row>
    <row r="28" spans="1:11" s="47" customFormat="1" x14ac:dyDescent="0.2">
      <c r="A28" s="78" t="s">
        <v>192</v>
      </c>
      <c r="B28" s="14"/>
      <c r="C28" s="15">
        <v>1.0760000000000001</v>
      </c>
      <c r="D28" s="15">
        <v>1.002</v>
      </c>
      <c r="E28" s="16">
        <v>1.0149999999999999</v>
      </c>
      <c r="F28" s="16"/>
      <c r="G28" s="16"/>
      <c r="H28" s="16"/>
      <c r="I28" s="15"/>
      <c r="J28" s="16"/>
      <c r="K28" s="15"/>
    </row>
    <row r="29" spans="1:11" s="47" customFormat="1" x14ac:dyDescent="0.2">
      <c r="A29" s="78">
        <v>1.0000000000000001E-9</v>
      </c>
      <c r="B29" s="14">
        <f t="shared" ref="B29:B35" si="2">LOG(A29)</f>
        <v>-9</v>
      </c>
      <c r="C29" s="15">
        <v>1.089</v>
      </c>
      <c r="D29" s="15">
        <v>1.0069999999999999</v>
      </c>
      <c r="E29" s="16">
        <v>1.105</v>
      </c>
      <c r="F29" s="16"/>
      <c r="G29" s="16"/>
      <c r="H29" s="16"/>
      <c r="I29" s="15"/>
      <c r="J29" s="16"/>
      <c r="K29" s="15"/>
    </row>
    <row r="30" spans="1:11" s="47" customFormat="1" x14ac:dyDescent="0.2">
      <c r="A30" s="78">
        <v>1E-8</v>
      </c>
      <c r="B30" s="14">
        <f t="shared" si="2"/>
        <v>-8</v>
      </c>
      <c r="C30" s="15">
        <v>1.2713333333333334</v>
      </c>
      <c r="D30" s="15">
        <v>2.4203333333333332</v>
      </c>
      <c r="E30" s="16">
        <v>2.2926666666666669</v>
      </c>
      <c r="F30" s="16"/>
      <c r="G30" s="16"/>
      <c r="H30" s="16"/>
      <c r="I30" s="15"/>
      <c r="J30" s="16"/>
      <c r="K30" s="15"/>
    </row>
    <row r="31" spans="1:11" s="47" customFormat="1" x14ac:dyDescent="0.2">
      <c r="A31" s="78">
        <v>9.9999999999999995E-8</v>
      </c>
      <c r="B31" s="14">
        <f t="shared" si="2"/>
        <v>-7</v>
      </c>
      <c r="C31" s="15">
        <v>5.1029999999999998</v>
      </c>
      <c r="D31" s="15">
        <v>4.8376666666666663</v>
      </c>
      <c r="E31" s="16">
        <v>3.470333333333333</v>
      </c>
      <c r="F31" s="16"/>
      <c r="G31" s="16"/>
      <c r="H31" s="16"/>
      <c r="I31" s="15"/>
      <c r="J31" s="16"/>
      <c r="K31" s="15"/>
    </row>
    <row r="32" spans="1:11" s="47" customFormat="1" x14ac:dyDescent="0.2">
      <c r="A32" s="78">
        <v>9.9999999999999995E-7</v>
      </c>
      <c r="B32" s="14">
        <f t="shared" si="2"/>
        <v>-6</v>
      </c>
      <c r="C32" s="15">
        <v>7.9086666666666661</v>
      </c>
      <c r="D32" s="15">
        <v>6.681</v>
      </c>
      <c r="E32" s="16">
        <v>5.4319999999999995</v>
      </c>
      <c r="F32" s="16"/>
      <c r="G32" s="16"/>
      <c r="H32" s="16"/>
      <c r="I32" s="15"/>
      <c r="J32" s="16"/>
      <c r="K32" s="15"/>
    </row>
    <row r="33" spans="1:11" s="47" customFormat="1" x14ac:dyDescent="0.2">
      <c r="A33" s="78">
        <v>1.0000000000000001E-5</v>
      </c>
      <c r="B33" s="14">
        <f t="shared" si="2"/>
        <v>-5</v>
      </c>
      <c r="C33" s="15">
        <v>8.89</v>
      </c>
      <c r="D33" s="15">
        <v>7.6536666666666662</v>
      </c>
      <c r="E33" s="16">
        <v>8.0440000000000005</v>
      </c>
      <c r="F33" s="16"/>
      <c r="G33" s="16"/>
      <c r="H33" s="16"/>
      <c r="I33" s="15"/>
      <c r="J33" s="16"/>
      <c r="K33" s="15"/>
    </row>
    <row r="34" spans="1:11" s="47" customFormat="1" x14ac:dyDescent="0.2">
      <c r="A34" s="78">
        <v>1E-4</v>
      </c>
      <c r="B34" s="14">
        <f t="shared" si="2"/>
        <v>-4</v>
      </c>
      <c r="C34" s="15">
        <v>8.8190000000000008</v>
      </c>
      <c r="D34" s="15">
        <v>7.8630000000000004</v>
      </c>
      <c r="E34" s="16">
        <v>8.6415000000000006</v>
      </c>
      <c r="F34" s="16"/>
      <c r="G34" s="16"/>
      <c r="H34" s="16"/>
      <c r="I34" s="15"/>
      <c r="J34" s="16"/>
      <c r="K34" s="15"/>
    </row>
    <row r="35" spans="1:11" s="47" customFormat="1" x14ac:dyDescent="0.2">
      <c r="A35" s="78">
        <v>1E-3</v>
      </c>
      <c r="B35" s="14">
        <f t="shared" si="2"/>
        <v>-3</v>
      </c>
      <c r="C35" s="15">
        <v>8.9339999999999993</v>
      </c>
      <c r="D35" s="15">
        <v>8.322000000000001</v>
      </c>
      <c r="E35" s="16">
        <v>9.1493333333333329</v>
      </c>
      <c r="F35" s="16"/>
      <c r="G35" s="16"/>
      <c r="H35" s="16"/>
      <c r="I35" s="15"/>
      <c r="J35" s="16"/>
      <c r="K35" s="15"/>
    </row>
    <row r="37" spans="1:11" s="47" customFormat="1" ht="13.5" thickBot="1" x14ac:dyDescent="0.25">
      <c r="A37" s="33" t="s">
        <v>18</v>
      </c>
    </row>
    <row r="38" spans="1:11" s="47" customFormat="1" ht="14.25" thickTop="1" thickBot="1" x14ac:dyDescent="0.25">
      <c r="A38" s="34"/>
      <c r="B38" s="4"/>
      <c r="C38" s="6"/>
      <c r="D38" s="7"/>
      <c r="E38" s="7"/>
      <c r="F38" s="7">
        <v>20161229</v>
      </c>
      <c r="G38" s="7">
        <v>20170115</v>
      </c>
      <c r="H38" s="7">
        <v>20170118</v>
      </c>
      <c r="I38" s="7"/>
      <c r="J38" s="7"/>
      <c r="K38" s="6"/>
    </row>
    <row r="39" spans="1:11" s="47" customFormat="1" ht="13.5" thickTop="1" x14ac:dyDescent="0.2">
      <c r="A39" s="9" t="s">
        <v>4</v>
      </c>
      <c r="B39" s="10" t="s">
        <v>5</v>
      </c>
      <c r="C39" s="11"/>
      <c r="D39" s="13"/>
      <c r="E39" s="13"/>
      <c r="F39" s="13"/>
      <c r="G39" s="13"/>
      <c r="H39" s="13"/>
      <c r="I39" s="13"/>
      <c r="J39" s="13"/>
      <c r="K39" s="12"/>
    </row>
    <row r="40" spans="1:11" s="47" customFormat="1" x14ac:dyDescent="0.2">
      <c r="A40" s="78" t="s">
        <v>192</v>
      </c>
      <c r="B40" s="14"/>
      <c r="C40" s="15"/>
      <c r="D40" s="15"/>
      <c r="E40" s="16"/>
      <c r="F40" s="16">
        <v>0.83799999999999997</v>
      </c>
      <c r="G40" s="16">
        <v>0.97699999999999998</v>
      </c>
      <c r="H40" s="16">
        <v>0.91766666666666674</v>
      </c>
      <c r="I40" s="15"/>
      <c r="J40" s="16"/>
      <c r="K40" s="15"/>
    </row>
    <row r="41" spans="1:11" s="47" customFormat="1" x14ac:dyDescent="0.2">
      <c r="A41" s="78">
        <v>1.0000000000000001E-9</v>
      </c>
      <c r="B41" s="14">
        <f t="shared" ref="B41:B47" si="3">LOG(A41)</f>
        <v>-9</v>
      </c>
      <c r="C41" s="15"/>
      <c r="D41" s="15"/>
      <c r="E41" s="16"/>
      <c r="F41" s="16">
        <v>0.83799999999999997</v>
      </c>
      <c r="G41" s="16">
        <v>1.405</v>
      </c>
      <c r="H41" s="16">
        <v>0.93133333333333335</v>
      </c>
      <c r="I41" s="15"/>
      <c r="J41" s="16"/>
      <c r="K41" s="15"/>
    </row>
    <row r="42" spans="1:11" s="47" customFormat="1" x14ac:dyDescent="0.2">
      <c r="A42" s="78">
        <v>1E-8</v>
      </c>
      <c r="B42" s="14">
        <f t="shared" si="3"/>
        <v>-8</v>
      </c>
      <c r="C42" s="15"/>
      <c r="D42" s="15"/>
      <c r="E42" s="16"/>
      <c r="F42" s="16">
        <v>2.5433333333333334</v>
      </c>
      <c r="G42" s="16">
        <v>1.9645000000000001</v>
      </c>
      <c r="H42" s="16">
        <v>3.4455</v>
      </c>
      <c r="I42" s="15"/>
      <c r="J42" s="16"/>
      <c r="K42" s="15"/>
    </row>
    <row r="43" spans="1:11" s="47" customFormat="1" x14ac:dyDescent="0.2">
      <c r="A43" s="78">
        <v>9.9999999999999995E-8</v>
      </c>
      <c r="B43" s="14">
        <f t="shared" si="3"/>
        <v>-7</v>
      </c>
      <c r="C43" s="15"/>
      <c r="D43" s="15"/>
      <c r="E43" s="16"/>
      <c r="F43" s="16">
        <v>5.0015000000000001</v>
      </c>
      <c r="G43" s="16">
        <v>5.7750000000000004</v>
      </c>
      <c r="H43" s="16">
        <v>9.3686666666666678</v>
      </c>
      <c r="I43" s="15"/>
      <c r="J43" s="16"/>
      <c r="K43" s="15"/>
    </row>
    <row r="44" spans="1:11" s="47" customFormat="1" x14ac:dyDescent="0.2">
      <c r="A44" s="78">
        <v>9.9999999999999995E-7</v>
      </c>
      <c r="B44" s="14">
        <f t="shared" si="3"/>
        <v>-6</v>
      </c>
      <c r="C44" s="15"/>
      <c r="D44" s="15"/>
      <c r="E44" s="16"/>
      <c r="F44" s="16">
        <v>8.3170000000000002</v>
      </c>
      <c r="G44" s="16">
        <v>13.351500000000001</v>
      </c>
      <c r="H44" s="16">
        <v>9.4589999999999996</v>
      </c>
      <c r="I44" s="15"/>
      <c r="J44" s="16"/>
      <c r="K44" s="15"/>
    </row>
    <row r="45" spans="1:11" s="47" customFormat="1" x14ac:dyDescent="0.2">
      <c r="A45" s="78">
        <v>1.0000000000000001E-5</v>
      </c>
      <c r="B45" s="14">
        <f t="shared" si="3"/>
        <v>-5</v>
      </c>
      <c r="C45" s="15"/>
      <c r="D45" s="15"/>
      <c r="E45" s="16"/>
      <c r="F45" s="16">
        <v>9.4316666666666666</v>
      </c>
      <c r="G45" s="16">
        <v>14.523</v>
      </c>
      <c r="H45" s="16">
        <v>12.265000000000001</v>
      </c>
      <c r="I45" s="15"/>
      <c r="J45" s="16"/>
      <c r="K45" s="15"/>
    </row>
    <row r="46" spans="1:11" s="47" customFormat="1" x14ac:dyDescent="0.2">
      <c r="A46" s="78">
        <v>1E-4</v>
      </c>
      <c r="B46" s="14">
        <f t="shared" si="3"/>
        <v>-4</v>
      </c>
      <c r="C46" s="15"/>
      <c r="D46" s="15"/>
      <c r="E46" s="16"/>
      <c r="F46" s="16">
        <v>9.7085000000000008</v>
      </c>
      <c r="G46" s="16">
        <v>14.929333333333332</v>
      </c>
      <c r="H46" s="16">
        <v>12.289333333333332</v>
      </c>
      <c r="I46" s="15"/>
      <c r="J46" s="16"/>
      <c r="K46" s="15"/>
    </row>
    <row r="47" spans="1:11" s="47" customFormat="1" x14ac:dyDescent="0.2">
      <c r="A47" s="78">
        <v>1E-3</v>
      </c>
      <c r="B47" s="14">
        <f t="shared" si="3"/>
        <v>-3</v>
      </c>
      <c r="C47" s="15"/>
      <c r="D47" s="15"/>
      <c r="E47" s="16"/>
      <c r="F47" s="16">
        <v>9.7624999999999993</v>
      </c>
      <c r="G47" s="16">
        <v>15.805333333333332</v>
      </c>
      <c r="H47" s="16">
        <v>12.755666666666668</v>
      </c>
      <c r="I47" s="15"/>
      <c r="J47" s="16"/>
      <c r="K47" s="15"/>
    </row>
    <row r="49" spans="1:11" s="47" customFormat="1" ht="13.5" thickBot="1" x14ac:dyDescent="0.25">
      <c r="A49" s="33" t="s">
        <v>193</v>
      </c>
    </row>
    <row r="50" spans="1:11" s="47" customFormat="1" ht="14.25" thickTop="1" thickBot="1" x14ac:dyDescent="0.25">
      <c r="A50" s="34"/>
      <c r="B50" s="4"/>
      <c r="C50" s="6"/>
      <c r="D50" s="7"/>
      <c r="E50" s="7"/>
      <c r="F50" s="7"/>
      <c r="G50" s="7">
        <v>20170115</v>
      </c>
      <c r="H50" s="7">
        <v>20170118</v>
      </c>
      <c r="I50" s="7">
        <v>20170425</v>
      </c>
      <c r="J50" s="7"/>
      <c r="K50" s="6"/>
    </row>
    <row r="51" spans="1:11" s="47" customFormat="1" ht="13.5" thickTop="1" x14ac:dyDescent="0.2">
      <c r="A51" s="9" t="s">
        <v>4</v>
      </c>
      <c r="B51" s="10" t="s">
        <v>5</v>
      </c>
      <c r="C51" s="11"/>
      <c r="D51" s="13"/>
      <c r="E51" s="13"/>
      <c r="F51" s="13"/>
      <c r="G51" s="13"/>
      <c r="H51" s="13"/>
      <c r="I51" s="13"/>
      <c r="J51" s="13"/>
      <c r="K51" s="12"/>
    </row>
    <row r="52" spans="1:11" s="47" customFormat="1" x14ac:dyDescent="0.2">
      <c r="A52" s="78" t="s">
        <v>192</v>
      </c>
      <c r="B52" s="14"/>
      <c r="C52" s="15"/>
      <c r="D52" s="15"/>
      <c r="E52" s="16"/>
      <c r="F52" s="16"/>
      <c r="G52" s="16">
        <v>1.0173333333333334</v>
      </c>
      <c r="H52" s="16">
        <v>0.93500000000000005</v>
      </c>
      <c r="I52" s="15">
        <v>0.73799999999999999</v>
      </c>
      <c r="J52" s="16"/>
      <c r="K52" s="15"/>
    </row>
    <row r="53" spans="1:11" s="47" customFormat="1" x14ac:dyDescent="0.2">
      <c r="A53" s="78">
        <v>1.0000000000000001E-9</v>
      </c>
      <c r="B53" s="14">
        <f t="shared" ref="B53:B59" si="4">LOG(A53)</f>
        <v>-9</v>
      </c>
      <c r="C53" s="15"/>
      <c r="D53" s="15"/>
      <c r="E53" s="16"/>
      <c r="F53" s="16"/>
      <c r="G53" s="16">
        <v>1.052</v>
      </c>
      <c r="H53" s="16">
        <v>1.0129999999999999</v>
      </c>
      <c r="I53" s="15">
        <v>0.87233333333333329</v>
      </c>
      <c r="J53" s="16"/>
      <c r="K53" s="15"/>
    </row>
    <row r="54" spans="1:11" s="47" customFormat="1" x14ac:dyDescent="0.2">
      <c r="A54" s="78">
        <v>1E-8</v>
      </c>
      <c r="B54" s="14">
        <f t="shared" si="4"/>
        <v>-8</v>
      </c>
      <c r="C54" s="15"/>
      <c r="D54" s="15"/>
      <c r="E54" s="16"/>
      <c r="F54" s="16"/>
      <c r="G54" s="16">
        <v>1.0429999999999999</v>
      </c>
      <c r="H54" s="16">
        <v>1.02</v>
      </c>
      <c r="I54" s="15">
        <v>0.85350000000000004</v>
      </c>
      <c r="J54" s="16"/>
      <c r="K54" s="15"/>
    </row>
    <row r="55" spans="1:11" s="47" customFormat="1" x14ac:dyDescent="0.2">
      <c r="A55" s="78">
        <v>9.9999999999999995E-8</v>
      </c>
      <c r="B55" s="14">
        <f t="shared" si="4"/>
        <v>-7</v>
      </c>
      <c r="C55" s="15"/>
      <c r="D55" s="15"/>
      <c r="E55" s="16"/>
      <c r="F55" s="16"/>
      <c r="G55" s="16">
        <v>4.9619999999999997</v>
      </c>
      <c r="H55" s="16">
        <v>6.0656666666666661</v>
      </c>
      <c r="I55" s="15">
        <v>1.9899999999999998</v>
      </c>
      <c r="J55" s="16"/>
      <c r="K55" s="15"/>
    </row>
    <row r="56" spans="1:11" s="47" customFormat="1" x14ac:dyDescent="0.2">
      <c r="A56" s="78">
        <v>9.9999999999999995E-7</v>
      </c>
      <c r="B56" s="14">
        <f t="shared" si="4"/>
        <v>-6</v>
      </c>
      <c r="C56" s="15"/>
      <c r="D56" s="15"/>
      <c r="E56" s="16"/>
      <c r="F56" s="16"/>
      <c r="G56" s="16">
        <v>14.015333333333333</v>
      </c>
      <c r="H56" s="16">
        <v>10.058</v>
      </c>
      <c r="I56" s="15">
        <v>6.66</v>
      </c>
      <c r="J56" s="16"/>
      <c r="K56" s="15"/>
    </row>
    <row r="57" spans="1:11" s="47" customFormat="1" x14ac:dyDescent="0.2">
      <c r="A57" s="78">
        <v>1.0000000000000001E-5</v>
      </c>
      <c r="B57" s="14">
        <f t="shared" si="4"/>
        <v>-5</v>
      </c>
      <c r="C57" s="15"/>
      <c r="D57" s="15"/>
      <c r="E57" s="16"/>
      <c r="F57" s="16"/>
      <c r="G57" s="16">
        <v>17.004666666666665</v>
      </c>
      <c r="H57" s="16">
        <v>14.701000000000001</v>
      </c>
      <c r="I57" s="15">
        <v>9.0530000000000008</v>
      </c>
      <c r="J57" s="16"/>
      <c r="K57" s="15"/>
    </row>
    <row r="58" spans="1:11" s="47" customFormat="1" x14ac:dyDescent="0.2">
      <c r="A58" s="78">
        <v>1E-4</v>
      </c>
      <c r="B58" s="14">
        <f t="shared" si="4"/>
        <v>-4</v>
      </c>
      <c r="C58" s="15"/>
      <c r="D58" s="15"/>
      <c r="E58" s="16"/>
      <c r="F58" s="16"/>
      <c r="G58" s="16">
        <v>19.564999999999998</v>
      </c>
      <c r="H58" s="16">
        <v>16.05</v>
      </c>
      <c r="I58" s="15">
        <v>10.036999999999999</v>
      </c>
      <c r="J58" s="16"/>
      <c r="K58" s="15"/>
    </row>
    <row r="59" spans="1:11" s="47" customFormat="1" x14ac:dyDescent="0.2">
      <c r="A59" s="78">
        <v>1E-3</v>
      </c>
      <c r="B59" s="14">
        <f t="shared" si="4"/>
        <v>-3</v>
      </c>
      <c r="C59" s="15"/>
      <c r="D59" s="15"/>
      <c r="E59" s="16"/>
      <c r="F59" s="16"/>
      <c r="G59" s="16">
        <v>21.246499999999997</v>
      </c>
      <c r="H59" s="16">
        <v>17.730999999999998</v>
      </c>
      <c r="I59" s="15">
        <v>9.8490000000000002</v>
      </c>
      <c r="J59" s="16"/>
      <c r="K59" s="15"/>
    </row>
    <row r="61" spans="1:11" s="47" customFormat="1" ht="13.5" thickBot="1" x14ac:dyDescent="0.25">
      <c r="A61" s="33" t="s">
        <v>20</v>
      </c>
    </row>
    <row r="62" spans="1:11" s="47" customFormat="1" ht="14.25" thickTop="1" thickBot="1" x14ac:dyDescent="0.25">
      <c r="A62" s="34"/>
      <c r="B62" s="4"/>
      <c r="C62" s="6"/>
      <c r="D62" s="7"/>
      <c r="E62" s="7"/>
      <c r="F62" s="7">
        <v>20161229</v>
      </c>
      <c r="G62" s="7">
        <v>20170115</v>
      </c>
      <c r="H62" s="7">
        <v>20170118</v>
      </c>
      <c r="I62" s="7">
        <v>20170425</v>
      </c>
      <c r="J62" s="7">
        <v>20170428</v>
      </c>
      <c r="K62" s="6"/>
    </row>
    <row r="63" spans="1:11" s="47" customFormat="1" ht="13.5" thickTop="1" x14ac:dyDescent="0.2">
      <c r="A63" s="9" t="s">
        <v>4</v>
      </c>
      <c r="B63" s="10" t="s">
        <v>5</v>
      </c>
      <c r="C63" s="11"/>
      <c r="D63" s="13"/>
      <c r="E63" s="13"/>
      <c r="F63" s="13"/>
      <c r="G63" s="13"/>
      <c r="H63" s="13"/>
      <c r="I63" s="13"/>
      <c r="J63" s="13"/>
      <c r="K63" s="12"/>
    </row>
    <row r="64" spans="1:11" s="47" customFormat="1" x14ac:dyDescent="0.2">
      <c r="A64" s="78" t="s">
        <v>192</v>
      </c>
      <c r="B64" s="14"/>
      <c r="C64" s="15"/>
      <c r="D64" s="15"/>
      <c r="E64" s="16"/>
      <c r="F64" s="16">
        <v>0.77700000000000002</v>
      </c>
      <c r="G64" s="16">
        <v>0.99299999999999999</v>
      </c>
      <c r="H64" s="16">
        <v>0.96250000000000002</v>
      </c>
      <c r="I64" s="15">
        <v>0.83799999999999997</v>
      </c>
      <c r="J64" s="16">
        <v>0.91249999999999998</v>
      </c>
      <c r="K64" s="15"/>
    </row>
    <row r="65" spans="1:11" s="47" customFormat="1" x14ac:dyDescent="0.2">
      <c r="A65" s="78">
        <v>1.0000000000000001E-9</v>
      </c>
      <c r="B65" s="14">
        <f t="shared" ref="B65:B71" si="5">LOG(A65)</f>
        <v>-9</v>
      </c>
      <c r="C65" s="15"/>
      <c r="D65" s="15"/>
      <c r="E65" s="16"/>
      <c r="F65" s="16">
        <v>1.056</v>
      </c>
      <c r="G65" s="16">
        <v>0.98750000000000004</v>
      </c>
      <c r="H65" s="16">
        <v>1.046</v>
      </c>
      <c r="I65" s="15">
        <v>0.63500000000000001</v>
      </c>
      <c r="J65" s="16">
        <v>0.93799999999999994</v>
      </c>
      <c r="K65" s="15"/>
    </row>
    <row r="66" spans="1:11" s="47" customFormat="1" x14ac:dyDescent="0.2">
      <c r="A66" s="78">
        <v>1E-8</v>
      </c>
      <c r="B66" s="14">
        <f t="shared" si="5"/>
        <v>-8</v>
      </c>
      <c r="C66" s="15"/>
      <c r="D66" s="15"/>
      <c r="E66" s="16"/>
      <c r="F66" s="16">
        <v>1.079</v>
      </c>
      <c r="G66" s="16">
        <v>0.98499999999999999</v>
      </c>
      <c r="H66" s="16">
        <v>1.2546666666666668</v>
      </c>
      <c r="I66" s="15">
        <v>0.73350000000000004</v>
      </c>
      <c r="J66" s="16">
        <v>0.97750000000000004</v>
      </c>
      <c r="K66" s="15"/>
    </row>
    <row r="67" spans="1:11" s="47" customFormat="1" x14ac:dyDescent="0.2">
      <c r="A67" s="78">
        <v>9.9999999999999995E-8</v>
      </c>
      <c r="B67" s="14">
        <f t="shared" si="5"/>
        <v>-7</v>
      </c>
      <c r="C67" s="15"/>
      <c r="D67" s="15"/>
      <c r="E67" s="16"/>
      <c r="F67" s="16">
        <v>5.157</v>
      </c>
      <c r="G67" s="16">
        <v>3.4609999999999999</v>
      </c>
      <c r="H67" s="16">
        <v>7.46</v>
      </c>
      <c r="I67" s="15">
        <v>2.629</v>
      </c>
      <c r="J67" s="16">
        <v>3.3979999999999997</v>
      </c>
      <c r="K67" s="15"/>
    </row>
    <row r="68" spans="1:11" s="47" customFormat="1" x14ac:dyDescent="0.2">
      <c r="A68" s="78">
        <v>9.9999999999999995E-7</v>
      </c>
      <c r="B68" s="14">
        <f t="shared" si="5"/>
        <v>-6</v>
      </c>
      <c r="C68" s="15"/>
      <c r="D68" s="15"/>
      <c r="E68" s="16"/>
      <c r="F68" s="16">
        <v>7.7746666666666657</v>
      </c>
      <c r="G68" s="16">
        <v>10.908333333333333</v>
      </c>
      <c r="H68" s="16">
        <v>10.404333333333334</v>
      </c>
      <c r="I68" s="15">
        <v>5.8930000000000007</v>
      </c>
      <c r="J68" s="16">
        <v>10.475999999999999</v>
      </c>
      <c r="K68" s="15"/>
    </row>
    <row r="69" spans="1:11" s="47" customFormat="1" x14ac:dyDescent="0.2">
      <c r="A69" s="78">
        <v>1.0000000000000001E-5</v>
      </c>
      <c r="B69" s="14">
        <f t="shared" si="5"/>
        <v>-5</v>
      </c>
      <c r="C69" s="15"/>
      <c r="D69" s="15"/>
      <c r="E69" s="16"/>
      <c r="F69" s="16">
        <v>8.9919999999999991</v>
      </c>
      <c r="G69" s="16">
        <v>17.935333333333332</v>
      </c>
      <c r="H69" s="16">
        <v>15.331</v>
      </c>
      <c r="I69" s="15">
        <v>8.8224999999999998</v>
      </c>
      <c r="J69" s="16">
        <v>14.066000000000001</v>
      </c>
      <c r="K69" s="15"/>
    </row>
    <row r="70" spans="1:11" s="47" customFormat="1" x14ac:dyDescent="0.2">
      <c r="A70" s="78">
        <v>1E-4</v>
      </c>
      <c r="B70" s="14">
        <f t="shared" si="5"/>
        <v>-4</v>
      </c>
      <c r="C70" s="15"/>
      <c r="D70" s="15"/>
      <c r="E70" s="16"/>
      <c r="F70" s="16">
        <v>10.016</v>
      </c>
      <c r="G70" s="16">
        <v>18.915999999999997</v>
      </c>
      <c r="H70" s="16">
        <v>15.579000000000001</v>
      </c>
      <c r="I70" s="15">
        <v>11.622499999999999</v>
      </c>
      <c r="J70" s="16">
        <v>14.734</v>
      </c>
      <c r="K70" s="15"/>
    </row>
    <row r="71" spans="1:11" s="47" customFormat="1" x14ac:dyDescent="0.2">
      <c r="A71" s="78">
        <v>1E-3</v>
      </c>
      <c r="B71" s="14">
        <f t="shared" si="5"/>
        <v>-3</v>
      </c>
      <c r="C71" s="15"/>
      <c r="D71" s="15"/>
      <c r="E71" s="16"/>
      <c r="F71" s="16">
        <v>10.164000000000001</v>
      </c>
      <c r="G71" s="16">
        <v>19.395333333333337</v>
      </c>
      <c r="H71" s="16">
        <v>15.604666666666667</v>
      </c>
      <c r="I71" s="15">
        <v>12.353999999999999</v>
      </c>
      <c r="J71" s="16">
        <v>14.907999999999999</v>
      </c>
      <c r="K71" s="15"/>
    </row>
  </sheetData>
  <phoneticPr fontId="5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zoomScale="70" zoomScaleNormal="70" workbookViewId="0">
      <pane xSplit="1" topLeftCell="B1" activePane="topRight" state="frozen"/>
      <selection activeCell="M54" sqref="M54"/>
      <selection pane="topRight" activeCell="R11" sqref="R11"/>
    </sheetView>
  </sheetViews>
  <sheetFormatPr defaultColWidth="9.125" defaultRowHeight="12.75" x14ac:dyDescent="0.2"/>
  <cols>
    <col min="1" max="1" width="14.625" style="21" bestFit="1" customWidth="1"/>
    <col min="2" max="2" width="5.875" style="21" bestFit="1" customWidth="1"/>
    <col min="3" max="5" width="7.625" style="21" customWidth="1"/>
    <col min="6" max="11" width="9" style="21" customWidth="1"/>
    <col min="12" max="12" width="8.125" style="21" customWidth="1"/>
    <col min="13" max="14" width="6.75" style="21" customWidth="1"/>
    <col min="15" max="15" width="4.125" style="21" customWidth="1"/>
    <col min="16" max="16384" width="9.125" style="21"/>
  </cols>
  <sheetData>
    <row r="1" spans="1:15" s="47" customFormat="1" ht="13.5" thickBot="1" x14ac:dyDescent="0.25">
      <c r="A1" s="33" t="s">
        <v>0</v>
      </c>
    </row>
    <row r="2" spans="1:15" s="47" customFormat="1" ht="14.25" thickTop="1" thickBot="1" x14ac:dyDescent="0.25">
      <c r="A2" s="34"/>
      <c r="B2" s="4"/>
      <c r="C2" s="6">
        <f>'Fig. 5S3D_Raw'!C2</f>
        <v>20161030</v>
      </c>
      <c r="D2" s="6">
        <f>'Fig. 5S3D_Raw'!D2</f>
        <v>20161214</v>
      </c>
      <c r="E2" s="6">
        <f>'Fig. 5S3D_Raw'!E2</f>
        <v>20161217</v>
      </c>
      <c r="F2" s="6">
        <f>'Fig. 5S3D_Raw'!F2</f>
        <v>20161229</v>
      </c>
      <c r="G2" s="6">
        <f>'Fig. 5S3D_Raw'!G2</f>
        <v>20170115</v>
      </c>
      <c r="H2" s="6">
        <f>'Fig. 5S3D_Raw'!H2</f>
        <v>20170118</v>
      </c>
      <c r="I2" s="6">
        <f>'Fig. 5S3D_Raw'!I2</f>
        <v>20170425</v>
      </c>
      <c r="J2" s="6">
        <f>'Fig. 5S3D_Raw'!J2</f>
        <v>20170428</v>
      </c>
      <c r="K2" s="6">
        <f>'Fig. 5S3D_Raw'!K2</f>
        <v>20170512</v>
      </c>
      <c r="M2" s="8" t="s">
        <v>194</v>
      </c>
      <c r="N2" s="8" t="s">
        <v>2</v>
      </c>
      <c r="O2" s="8" t="s">
        <v>3</v>
      </c>
    </row>
    <row r="3" spans="1:15" s="47" customFormat="1" ht="14.25" thickTop="1" thickBot="1" x14ac:dyDescent="0.25">
      <c r="A3" s="9" t="s">
        <v>195</v>
      </c>
      <c r="B3" s="10" t="s">
        <v>196</v>
      </c>
      <c r="C3" s="11"/>
      <c r="D3" s="11"/>
      <c r="E3" s="11"/>
      <c r="F3" s="11"/>
      <c r="G3" s="11"/>
      <c r="H3" s="11"/>
      <c r="I3" s="11"/>
      <c r="J3" s="11"/>
      <c r="K3" s="11"/>
    </row>
    <row r="4" spans="1:15" s="47" customFormat="1" ht="14.25" thickTop="1" thickBot="1" x14ac:dyDescent="0.25">
      <c r="A4" s="78" t="s">
        <v>192</v>
      </c>
      <c r="B4" s="14"/>
      <c r="C4" s="15">
        <f>100*('Fig. 5S3D_Raw'!C4-'Fig. 5S3D_Raw'!C$4)/('Fig. 5S3D_Raw'!C$11-'Fig. 5S3D_Raw'!C$4)</f>
        <v>0</v>
      </c>
      <c r="D4" s="15">
        <f>100*('Fig. 5S3D_Raw'!D4-'Fig. 5S3D_Raw'!D$4)/('Fig. 5S3D_Raw'!D$11-'Fig. 5S3D_Raw'!D$4)</f>
        <v>0</v>
      </c>
      <c r="E4" s="15">
        <f>100*('Fig. 5S3D_Raw'!E4-'Fig. 5S3D_Raw'!E$4)/('Fig. 5S3D_Raw'!E$11-'Fig. 5S3D_Raw'!E$4)</f>
        <v>0</v>
      </c>
      <c r="F4" s="15">
        <f>100*('Fig. 5S3D_Raw'!F4-'Fig. 5S3D_Raw'!F$4)/('Fig. 5S3D_Raw'!F$11-'Fig. 5S3D_Raw'!F$4)</f>
        <v>0</v>
      </c>
      <c r="G4" s="15">
        <f>100*('Fig. 5S3D_Raw'!G4-'Fig. 5S3D_Raw'!G$4)/('Fig. 5S3D_Raw'!G$11-'Fig. 5S3D_Raw'!G$4)</f>
        <v>0</v>
      </c>
      <c r="H4" s="15">
        <f>100*('Fig. 5S3D_Raw'!H4-'Fig. 5S3D_Raw'!H$4)/('Fig. 5S3D_Raw'!H$11-'Fig. 5S3D_Raw'!H$4)</f>
        <v>0</v>
      </c>
      <c r="I4" s="15">
        <f>100*('Fig. 5S3D_Raw'!I4-'Fig. 5S3D_Raw'!I$4)/('Fig. 5S3D_Raw'!I$11-'Fig. 5S3D_Raw'!I$4)</f>
        <v>0</v>
      </c>
      <c r="J4" s="15">
        <f>100*('Fig. 5S3D_Raw'!J4-'Fig. 5S3D_Raw'!J$4)/('Fig. 5S3D_Raw'!J$11-'Fig. 5S3D_Raw'!J$4)</f>
        <v>0</v>
      </c>
      <c r="K4" s="15">
        <f>100*('Fig. 5S3D_Raw'!K4-'Fig. 5S3D_Raw'!K$4)/('Fig. 5S3D_Raw'!K$11-'Fig. 5S3D_Raw'!K$4)</f>
        <v>0</v>
      </c>
      <c r="M4" s="5">
        <f t="shared" ref="M4:M11" si="0">AVERAGE(C4:K4)</f>
        <v>0</v>
      </c>
      <c r="N4" s="5">
        <f t="shared" ref="N4:N11" si="1">STDEVA(C4:K4)/SQRT(COUNT(C4:K4))</f>
        <v>0</v>
      </c>
      <c r="O4" s="5">
        <f t="shared" ref="O4:O11" si="2">COUNT(C4:K4)</f>
        <v>9</v>
      </c>
    </row>
    <row r="5" spans="1:15" s="47" customFormat="1" ht="14.25" thickTop="1" thickBot="1" x14ac:dyDescent="0.25">
      <c r="A5" s="78">
        <v>1.0000000000000001E-9</v>
      </c>
      <c r="B5" s="14">
        <f t="shared" ref="B5:B11" si="3">LOG(A5)</f>
        <v>-9</v>
      </c>
      <c r="C5" s="15">
        <f>100*('Fig. 5S3D_Raw'!C5-'Fig. 5S3D_Raw'!C$4)/('Fig. 5S3D_Raw'!C$11-'Fig. 5S3D_Raw'!C$4)</f>
        <v>0.55670713651169856</v>
      </c>
      <c r="D5" s="15">
        <f>100*('Fig. 5S3D_Raw'!D5-'Fig. 5S3D_Raw'!D$4)/('Fig. 5S3D_Raw'!D$11-'Fig. 5S3D_Raw'!D$4)</f>
        <v>1.093916755602989</v>
      </c>
      <c r="E5" s="15">
        <f>100*('Fig. 5S3D_Raw'!E5-'Fig. 5S3D_Raw'!E$4)/('Fig. 5S3D_Raw'!E$11-'Fig. 5S3D_Raw'!E$4)</f>
        <v>-0.1022285831118374</v>
      </c>
      <c r="F5" s="15">
        <f>100*('Fig. 5S3D_Raw'!F5-'Fig. 5S3D_Raw'!F$4)/('Fig. 5S3D_Raw'!F$11-'Fig. 5S3D_Raw'!F$4)</f>
        <v>0.71163523611040458</v>
      </c>
      <c r="G5" s="15">
        <f>100*('Fig. 5S3D_Raw'!G5-'Fig. 5S3D_Raw'!G$4)/('Fig. 5S3D_Raw'!G$11-'Fig. 5S3D_Raw'!G$4)</f>
        <v>0.85547540508210385</v>
      </c>
      <c r="H5" s="15">
        <f>100*('Fig. 5S3D_Raw'!H5-'Fig. 5S3D_Raw'!H$4)/('Fig. 5S3D_Raw'!H$11-'Fig. 5S3D_Raw'!H$4)</f>
        <v>1.0711214198222609</v>
      </c>
      <c r="I5" s="15">
        <f>100*('Fig. 5S3D_Raw'!I5-'Fig. 5S3D_Raw'!I$4)/('Fig. 5S3D_Raw'!I$11-'Fig. 5S3D_Raw'!I$4)</f>
        <v>6.0748822216712135</v>
      </c>
      <c r="J5" s="15">
        <f>100*('Fig. 5S3D_Raw'!J5-'Fig. 5S3D_Raw'!J$4)/('Fig. 5S3D_Raw'!J$11-'Fig. 5S3D_Raw'!J$4)</f>
        <v>1.3074947466728941</v>
      </c>
      <c r="K5" s="15">
        <f>100*('Fig. 5S3D_Raw'!K5-'Fig. 5S3D_Raw'!K$4)/('Fig. 5S3D_Raw'!K$11-'Fig. 5S3D_Raw'!K$4)</f>
        <v>0.65172357610036491</v>
      </c>
      <c r="M5" s="5">
        <f t="shared" si="0"/>
        <v>1.3578586571624547</v>
      </c>
      <c r="N5" s="5">
        <f t="shared" si="1"/>
        <v>0.60492251920222373</v>
      </c>
      <c r="O5" s="5">
        <f t="shared" si="2"/>
        <v>9</v>
      </c>
    </row>
    <row r="6" spans="1:15" s="47" customFormat="1" ht="14.25" thickTop="1" thickBot="1" x14ac:dyDescent="0.25">
      <c r="A6" s="78">
        <v>1E-8</v>
      </c>
      <c r="B6" s="14">
        <f t="shared" si="3"/>
        <v>-8</v>
      </c>
      <c r="C6" s="15">
        <f>100*('Fig. 5S3D_Raw'!C6-'Fig. 5S3D_Raw'!C$4)/('Fig. 5S3D_Raw'!C$11-'Fig. 5S3D_Raw'!C$4)</f>
        <v>17.532326522554534</v>
      </c>
      <c r="D6" s="15">
        <f>100*('Fig. 5S3D_Raw'!D6-'Fig. 5S3D_Raw'!D$4)/('Fig. 5S3D_Raw'!D$11-'Fig. 5S3D_Raw'!D$4)</f>
        <v>31.816969050160086</v>
      </c>
      <c r="E6" s="15">
        <f>100*('Fig. 5S3D_Raw'!E6-'Fig. 5S3D_Raw'!E$4)/('Fig. 5S3D_Raw'!E$11-'Fig. 5S3D_Raw'!E$4)</f>
        <v>26.80660623821532</v>
      </c>
      <c r="F6" s="15">
        <f>100*('Fig. 5S3D_Raw'!F6-'Fig. 5S3D_Raw'!F$4)/('Fig. 5S3D_Raw'!F$11-'Fig. 5S3D_Raw'!F$4)</f>
        <v>24.325217302902452</v>
      </c>
      <c r="G6" s="15">
        <f>100*('Fig. 5S3D_Raw'!G6-'Fig. 5S3D_Raw'!G$4)/('Fig. 5S3D_Raw'!G$11-'Fig. 5S3D_Raw'!G$4)</f>
        <v>19.222822343857612</v>
      </c>
      <c r="H6" s="15">
        <f>100*('Fig. 5S3D_Raw'!H6-'Fig. 5S3D_Raw'!H$4)/('Fig. 5S3D_Raw'!H$11-'Fig. 5S3D_Raw'!H$4)</f>
        <v>26.637304214120043</v>
      </c>
      <c r="I6" s="15">
        <f>100*('Fig. 5S3D_Raw'!I6-'Fig. 5S3D_Raw'!I$4)/('Fig. 5S3D_Raw'!I$11-'Fig. 5S3D_Raw'!I$4)</f>
        <v>22.061740639722295</v>
      </c>
      <c r="J6" s="15">
        <f>100*('Fig. 5S3D_Raw'!J6-'Fig. 5S3D_Raw'!J$4)/('Fig. 5S3D_Raw'!J$11-'Fig. 5S3D_Raw'!J$4)</f>
        <v>17.075258775001952</v>
      </c>
      <c r="K6" s="15">
        <f>100*('Fig. 5S3D_Raw'!K6-'Fig. 5S3D_Raw'!K$4)/('Fig. 5S3D_Raw'!K$11-'Fig. 5S3D_Raw'!K$4)</f>
        <v>45.737029537043497</v>
      </c>
      <c r="M6" s="5">
        <f t="shared" si="0"/>
        <v>25.690586069286422</v>
      </c>
      <c r="N6" s="5">
        <f t="shared" si="1"/>
        <v>2.9795134349347383</v>
      </c>
      <c r="O6" s="5">
        <f t="shared" si="2"/>
        <v>9</v>
      </c>
    </row>
    <row r="7" spans="1:15" s="47" customFormat="1" ht="14.25" thickTop="1" thickBot="1" x14ac:dyDescent="0.25">
      <c r="A7" s="78">
        <v>9.9999999999999995E-8</v>
      </c>
      <c r="B7" s="14">
        <f t="shared" si="3"/>
        <v>-7</v>
      </c>
      <c r="C7" s="15">
        <f>100*('Fig. 5S3D_Raw'!C7-'Fig. 5S3D_Raw'!C$4)/('Fig. 5S3D_Raw'!C$11-'Fig. 5S3D_Raw'!C$4)</f>
        <v>66.230381995854302</v>
      </c>
      <c r="D7" s="15">
        <f>100*('Fig. 5S3D_Raw'!D7-'Fig. 5S3D_Raw'!D$4)/('Fig. 5S3D_Raw'!D$11-'Fig. 5S3D_Raw'!D$4)</f>
        <v>62.651191746709351</v>
      </c>
      <c r="E7" s="15">
        <f>100*('Fig. 5S3D_Raw'!E7-'Fig. 5S3D_Raw'!E$4)/('Fig. 5S3D_Raw'!E$11-'Fig. 5S3D_Raw'!E$4)</f>
        <v>61.496172107499035</v>
      </c>
      <c r="F7" s="15">
        <f>100*('Fig. 5S3D_Raw'!F7-'Fig. 5S3D_Raw'!F$4)/('Fig. 5S3D_Raw'!F$11-'Fig. 5S3D_Raw'!F$4)</f>
        <v>60.768566054999226</v>
      </c>
      <c r="G7" s="15">
        <f>100*('Fig. 5S3D_Raw'!G7-'Fig. 5S3D_Raw'!G$4)/('Fig. 5S3D_Raw'!G$11-'Fig. 5S3D_Raw'!G$4)</f>
        <v>58.346322543226883</v>
      </c>
      <c r="H7" s="15">
        <f>100*('Fig. 5S3D_Raw'!H7-'Fig. 5S3D_Raw'!H$4)/('Fig. 5S3D_Raw'!H$11-'Fig. 5S3D_Raw'!H$4)</f>
        <v>74.285267519741453</v>
      </c>
      <c r="I7" s="15">
        <f>100*('Fig. 5S3D_Raw'!I7-'Fig. 5S3D_Raw'!I$4)/('Fig. 5S3D_Raw'!I$11-'Fig. 5S3D_Raw'!I$4)</f>
        <v>39.554921894371439</v>
      </c>
      <c r="J7" s="15">
        <f>100*('Fig. 5S3D_Raw'!J7-'Fig. 5S3D_Raw'!J$4)/('Fig. 5S3D_Raw'!J$11-'Fig. 5S3D_Raw'!J$4)</f>
        <v>38.968013074947457</v>
      </c>
      <c r="K7" s="15">
        <f>100*('Fig. 5S3D_Raw'!K7-'Fig. 5S3D_Raw'!K$4)/('Fig. 5S3D_Raw'!K$11-'Fig. 5S3D_Raw'!K$4)</f>
        <v>54.130298163536054</v>
      </c>
      <c r="M7" s="5">
        <f t="shared" si="0"/>
        <v>57.381237233431698</v>
      </c>
      <c r="N7" s="5">
        <f t="shared" si="1"/>
        <v>3.8882962672393759</v>
      </c>
      <c r="O7" s="5">
        <f t="shared" si="2"/>
        <v>9</v>
      </c>
    </row>
    <row r="8" spans="1:15" s="47" customFormat="1" ht="14.25" thickTop="1" thickBot="1" x14ac:dyDescent="0.25">
      <c r="A8" s="78">
        <v>9.9999999999999995E-7</v>
      </c>
      <c r="B8" s="14">
        <f t="shared" si="3"/>
        <v>-6</v>
      </c>
      <c r="C8" s="15">
        <f>100*('Fig. 5S3D_Raw'!C8-'Fig. 5S3D_Raw'!C$4)/('Fig. 5S3D_Raw'!C$11-'Fig. 5S3D_Raw'!C$4)</f>
        <v>82.647320106603473</v>
      </c>
      <c r="D8" s="15">
        <f>100*('Fig. 5S3D_Raw'!D8-'Fig. 5S3D_Raw'!D$4)/('Fig. 5S3D_Raw'!D$11-'Fig. 5S3D_Raw'!D$4)</f>
        <v>81.785841337602264</v>
      </c>
      <c r="E8" s="15">
        <f>100*('Fig. 5S3D_Raw'!E8-'Fig. 5S3D_Raw'!E$4)/('Fig. 5S3D_Raw'!E$11-'Fig. 5S3D_Raw'!E$4)</f>
        <v>71.042050023853321</v>
      </c>
      <c r="F8" s="15">
        <f>100*('Fig. 5S3D_Raw'!F8-'Fig. 5S3D_Raw'!F$4)/('Fig. 5S3D_Raw'!F$11-'Fig. 5S3D_Raw'!F$4)</f>
        <v>73.481421237228673</v>
      </c>
      <c r="G8" s="15">
        <f>100*('Fig. 5S3D_Raw'!G8-'Fig. 5S3D_Raw'!G$4)/('Fig. 5S3D_Raw'!G$11-'Fig. 5S3D_Raw'!G$4)</f>
        <v>87.084496320730764</v>
      </c>
      <c r="H8" s="15">
        <f>100*('Fig. 5S3D_Raw'!H8-'Fig. 5S3D_Raw'!H$4)/('Fig. 5S3D_Raw'!H$11-'Fig. 5S3D_Raw'!H$4)</f>
        <v>84.524771311667664</v>
      </c>
      <c r="I8" s="15">
        <f>100*('Fig. 5S3D_Raw'!I8-'Fig. 5S3D_Raw'!I$4)/('Fig. 5S3D_Raw'!I$11-'Fig. 5S3D_Raw'!I$4)</f>
        <v>91.098437887428716</v>
      </c>
      <c r="J8" s="15">
        <f>100*('Fig. 5S3D_Raw'!J8-'Fig. 5S3D_Raw'!J$4)/('Fig. 5S3D_Raw'!J$11-'Fig. 5S3D_Raw'!J$4)</f>
        <v>81.706747606817672</v>
      </c>
      <c r="K8" s="15">
        <f>100*('Fig. 5S3D_Raw'!K8-'Fig. 5S3D_Raw'!K$4)/('Fig. 5S3D_Raw'!K$11-'Fig. 5S3D_Raw'!K$4)</f>
        <v>66.831925144892125</v>
      </c>
      <c r="M8" s="5">
        <f t="shared" si="0"/>
        <v>80.022556775202744</v>
      </c>
      <c r="N8" s="5">
        <f t="shared" si="1"/>
        <v>2.6433350159833378</v>
      </c>
      <c r="O8" s="5">
        <f t="shared" si="2"/>
        <v>9</v>
      </c>
    </row>
    <row r="9" spans="1:15" s="47" customFormat="1" ht="14.25" thickTop="1" thickBot="1" x14ac:dyDescent="0.25">
      <c r="A9" s="78">
        <v>1.0000000000000001E-5</v>
      </c>
      <c r="B9" s="14">
        <f t="shared" si="3"/>
        <v>-5</v>
      </c>
      <c r="C9" s="15">
        <f>100*('Fig. 5S3D_Raw'!C9-'Fig. 5S3D_Raw'!C$4)/('Fig. 5S3D_Raw'!C$11-'Fig. 5S3D_Raw'!C$4)</f>
        <v>98.602309742374885</v>
      </c>
      <c r="D9" s="15">
        <f>100*('Fig. 5S3D_Raw'!D9-'Fig. 5S3D_Raw'!D$4)/('Fig. 5S3D_Raw'!D$11-'Fig. 5S3D_Raw'!D$4)</f>
        <v>94.016808964781205</v>
      </c>
      <c r="E9" s="15">
        <f>100*('Fig. 5S3D_Raw'!E9-'Fig. 5S3D_Raw'!E$4)/('Fig. 5S3D_Raw'!E$11-'Fig. 5S3D_Raw'!E$4)</f>
        <v>86.730729912083419</v>
      </c>
      <c r="F9" s="15">
        <f>100*('Fig. 5S3D_Raw'!F9-'Fig. 5S3D_Raw'!F$4)/('Fig. 5S3D_Raw'!F$11-'Fig. 5S3D_Raw'!F$4)</f>
        <v>90.545417577390324</v>
      </c>
      <c r="G9" s="15">
        <f>100*('Fig. 5S3D_Raw'!G9-'Fig. 5S3D_Raw'!G$4)/('Fig. 5S3D_Raw'!G$11-'Fig. 5S3D_Raw'!G$4)</f>
        <v>95.146264544894322</v>
      </c>
      <c r="H9" s="15">
        <f>100*('Fig. 5S3D_Raw'!H9-'Fig. 5S3D_Raw'!H$4)/('Fig. 5S3D_Raw'!H$11-'Fig. 5S3D_Raw'!H$4)</f>
        <v>86.436371217846812</v>
      </c>
      <c r="I9" s="15">
        <f>100*('Fig. 5S3D_Raw'!I9-'Fig. 5S3D_Raw'!I$4)/('Fig. 5S3D_Raw'!I$11-'Fig. 5S3D_Raw'!I$4)</f>
        <v>96.950161170344657</v>
      </c>
      <c r="J9" s="15">
        <f>100*('Fig. 5S3D_Raw'!J9-'Fig. 5S3D_Raw'!J$4)/('Fig. 5S3D_Raw'!J$11-'Fig. 5S3D_Raw'!J$4)</f>
        <v>92.721223441512961</v>
      </c>
      <c r="K9" s="15">
        <f>100*('Fig. 5S3D_Raw'!K9-'Fig. 5S3D_Raw'!K$4)/('Fig. 5S3D_Raw'!K$11-'Fig. 5S3D_Raw'!K$4)</f>
        <v>93.131299024742205</v>
      </c>
      <c r="M9" s="5">
        <f t="shared" si="0"/>
        <v>92.697842843996753</v>
      </c>
      <c r="N9" s="5">
        <f t="shared" si="1"/>
        <v>1.3959923295735088</v>
      </c>
      <c r="O9" s="5">
        <f t="shared" si="2"/>
        <v>9</v>
      </c>
    </row>
    <row r="10" spans="1:15" s="47" customFormat="1" ht="14.25" thickTop="1" thickBot="1" x14ac:dyDescent="0.25">
      <c r="A10" s="78">
        <v>1E-4</v>
      </c>
      <c r="B10" s="14">
        <f t="shared" si="3"/>
        <v>-4</v>
      </c>
      <c r="C10" s="15">
        <f>100*('Fig. 5S3D_Raw'!C10-'Fig. 5S3D_Raw'!C$4)/('Fig. 5S3D_Raw'!C$11-'Fig. 5S3D_Raw'!C$4)</f>
        <v>98.768137400059217</v>
      </c>
      <c r="D10" s="15">
        <f>100*('Fig. 5S3D_Raw'!D10-'Fig. 5S3D_Raw'!D$4)/('Fig. 5S3D_Raw'!D$11-'Fig. 5S3D_Raw'!D$4)</f>
        <v>98.172358591248653</v>
      </c>
      <c r="E10" s="15">
        <f>100*('Fig. 5S3D_Raw'!E10-'Fig. 5S3D_Raw'!E$4)/('Fig. 5S3D_Raw'!E$11-'Fig. 5S3D_Raw'!E$4)</f>
        <v>96.312955769099716</v>
      </c>
      <c r="F10" s="15">
        <f>100*('Fig. 5S3D_Raw'!F10-'Fig. 5S3D_Raw'!F$4)/('Fig. 5S3D_Raw'!F$11-'Fig. 5S3D_Raw'!F$4)</f>
        <v>92.756569918161944</v>
      </c>
      <c r="G10" s="15">
        <f>100*('Fig. 5S3D_Raw'!G10-'Fig. 5S3D_Raw'!G$4)/('Fig. 5S3D_Raw'!G$11-'Fig. 5S3D_Raw'!G$4)</f>
        <v>99.423641570304838</v>
      </c>
      <c r="H10" s="15">
        <f>100*('Fig. 5S3D_Raw'!H10-'Fig. 5S3D_Raw'!H$4)/('Fig. 5S3D_Raw'!H$11-'Fig. 5S3D_Raw'!H$4)</f>
        <v>94.231320528524151</v>
      </c>
      <c r="I10" s="15">
        <f>100*('Fig. 5S3D_Raw'!I10-'Fig. 5S3D_Raw'!I$4)/('Fig. 5S3D_Raw'!I$11-'Fig. 5S3D_Raw'!I$4)</f>
        <v>96.553434168113071</v>
      </c>
      <c r="J10" s="15">
        <f>100*('Fig. 5S3D_Raw'!J10-'Fig. 5S3D_Raw'!J$4)/('Fig. 5S3D_Raw'!J$11-'Fig. 5S3D_Raw'!J$4)</f>
        <v>95.793446960852989</v>
      </c>
      <c r="K10" s="15">
        <f>100*('Fig. 5S3D_Raw'!K10-'Fig. 5S3D_Raw'!K$4)/('Fig. 5S3D_Raw'!K$11-'Fig. 5S3D_Raw'!K$4)</f>
        <v>94.96543537462469</v>
      </c>
      <c r="M10" s="5">
        <f t="shared" si="0"/>
        <v>96.330811142332138</v>
      </c>
      <c r="N10" s="5">
        <f t="shared" si="1"/>
        <v>0.7291872243956955</v>
      </c>
      <c r="O10" s="5">
        <f t="shared" si="2"/>
        <v>9</v>
      </c>
    </row>
    <row r="11" spans="1:15" s="47" customFormat="1" ht="14.25" thickTop="1" thickBot="1" x14ac:dyDescent="0.25">
      <c r="A11" s="78">
        <v>1E-3</v>
      </c>
      <c r="B11" s="14">
        <f t="shared" si="3"/>
        <v>-3</v>
      </c>
      <c r="C11" s="15">
        <f>100*('Fig. 5S3D_Raw'!C11-'Fig. 5S3D_Raw'!C$4)/('Fig. 5S3D_Raw'!C$11-'Fig. 5S3D_Raw'!C$4)</f>
        <v>100</v>
      </c>
      <c r="D11" s="15">
        <f>100*('Fig. 5S3D_Raw'!D11-'Fig. 5S3D_Raw'!D$4)/('Fig. 5S3D_Raw'!D$11-'Fig. 5S3D_Raw'!D$4)</f>
        <v>100</v>
      </c>
      <c r="E11" s="15">
        <f>100*('Fig. 5S3D_Raw'!E11-'Fig. 5S3D_Raw'!E$4)/('Fig. 5S3D_Raw'!E$11-'Fig. 5S3D_Raw'!E$4)</f>
        <v>100</v>
      </c>
      <c r="F11" s="15">
        <f>100*('Fig. 5S3D_Raw'!F11-'Fig. 5S3D_Raw'!F$4)/('Fig. 5S3D_Raw'!F$11-'Fig. 5S3D_Raw'!F$4)</f>
        <v>100</v>
      </c>
      <c r="G11" s="15">
        <f>100*('Fig. 5S3D_Raw'!G11-'Fig. 5S3D_Raw'!G$4)/('Fig. 5S3D_Raw'!G$11-'Fig. 5S3D_Raw'!G$4)</f>
        <v>100</v>
      </c>
      <c r="H11" s="15">
        <f>100*('Fig. 5S3D_Raw'!H11-'Fig. 5S3D_Raw'!H$4)/('Fig. 5S3D_Raw'!H$11-'Fig. 5S3D_Raw'!H$4)</f>
        <v>100</v>
      </c>
      <c r="I11" s="15">
        <f>100*('Fig. 5S3D_Raw'!I11-'Fig. 5S3D_Raw'!I$4)/('Fig. 5S3D_Raw'!I$11-'Fig. 5S3D_Raw'!I$4)</f>
        <v>100</v>
      </c>
      <c r="J11" s="15">
        <f>100*('Fig. 5S3D_Raw'!J11-'Fig. 5S3D_Raw'!J$4)/('Fig. 5S3D_Raw'!J$11-'Fig. 5S3D_Raw'!J$4)</f>
        <v>100</v>
      </c>
      <c r="K11" s="15">
        <f>100*('Fig. 5S3D_Raw'!K11-'Fig. 5S3D_Raw'!K$4)/('Fig. 5S3D_Raw'!K$11-'Fig. 5S3D_Raw'!K$4)</f>
        <v>100</v>
      </c>
      <c r="M11" s="5">
        <f t="shared" si="0"/>
        <v>100</v>
      </c>
      <c r="N11" s="5">
        <f t="shared" si="1"/>
        <v>0</v>
      </c>
      <c r="O11" s="5">
        <f t="shared" si="2"/>
        <v>9</v>
      </c>
    </row>
    <row r="12" spans="1:15" ht="13.5" thickTop="1" x14ac:dyDescent="0.2"/>
    <row r="13" spans="1:15" s="47" customFormat="1" ht="13.5" thickBot="1" x14ac:dyDescent="0.25">
      <c r="A13" s="33" t="s">
        <v>16</v>
      </c>
    </row>
    <row r="14" spans="1:15" s="47" customFormat="1" ht="14.25" thickTop="1" thickBot="1" x14ac:dyDescent="0.25">
      <c r="A14" s="34"/>
      <c r="B14" s="4"/>
      <c r="C14" s="6"/>
      <c r="D14" s="6"/>
      <c r="E14" s="6"/>
      <c r="F14" s="6"/>
      <c r="G14" s="6"/>
      <c r="H14" s="6"/>
      <c r="I14" s="6">
        <f>'Fig. 5S3D_Raw'!I14</f>
        <v>20170425</v>
      </c>
      <c r="J14" s="6">
        <f>'Fig. 5S3D_Raw'!J14</f>
        <v>20170428</v>
      </c>
      <c r="K14" s="6">
        <f>'Fig. 5S3D_Raw'!K14</f>
        <v>20170512</v>
      </c>
      <c r="M14" s="8" t="s">
        <v>1</v>
      </c>
      <c r="N14" s="8" t="s">
        <v>2</v>
      </c>
      <c r="O14" s="8" t="s">
        <v>3</v>
      </c>
    </row>
    <row r="15" spans="1:15" s="47" customFormat="1" ht="14.25" thickTop="1" thickBot="1" x14ac:dyDescent="0.25">
      <c r="A15" s="9" t="s">
        <v>4</v>
      </c>
      <c r="B15" s="10" t="s">
        <v>5</v>
      </c>
      <c r="C15" s="11"/>
      <c r="D15" s="11"/>
      <c r="E15" s="11"/>
      <c r="F15" s="11"/>
      <c r="G15" s="11"/>
      <c r="H15" s="11"/>
      <c r="I15" s="11"/>
      <c r="J15" s="11"/>
      <c r="K15" s="11"/>
    </row>
    <row r="16" spans="1:15" s="47" customFormat="1" ht="14.25" thickTop="1" thickBot="1" x14ac:dyDescent="0.25">
      <c r="A16" s="78" t="s">
        <v>192</v>
      </c>
      <c r="B16" s="14"/>
      <c r="C16" s="15"/>
      <c r="D16" s="15"/>
      <c r="E16" s="15"/>
      <c r="F16" s="15"/>
      <c r="G16" s="15"/>
      <c r="H16" s="15"/>
      <c r="I16" s="15">
        <f>100*('Fig. 5S3D_Raw'!I16-'Fig. 5S3D_Raw'!I$4)/('Fig. 5S3D_Raw'!I$11-'Fig. 5S3D_Raw'!I$4)</f>
        <v>1.6364988842053065</v>
      </c>
      <c r="J16" s="15">
        <f>100*('Fig. 5S3D_Raw'!J16-'Fig. 5S3D_Raw'!J$4)/('Fig. 5S3D_Raw'!J$11-'Fig. 5S3D_Raw'!J$4)</f>
        <v>1.3697564012763637</v>
      </c>
      <c r="K16" s="15">
        <f>100*('Fig. 5S3D_Raw'!K16-'Fig. 5S3D_Raw'!K$4)/('Fig. 5S3D_Raw'!K$11-'Fig. 5S3D_Raw'!K$4)</f>
        <v>-0.11172404161720559</v>
      </c>
      <c r="M16" s="5">
        <f t="shared" ref="M16:M23" si="4">AVERAGE(C16:K16)</f>
        <v>0.96484374795482164</v>
      </c>
      <c r="N16" s="5">
        <f t="shared" ref="N16:N23" si="5">STDEVA(C16:K16)/SQRT(COUNT(C16:K16))</f>
        <v>0.54376359514277117</v>
      </c>
      <c r="O16" s="5">
        <f t="shared" ref="O16:O23" si="6">COUNT(C16:K16)</f>
        <v>3</v>
      </c>
    </row>
    <row r="17" spans="1:15" s="47" customFormat="1" ht="14.25" thickTop="1" thickBot="1" x14ac:dyDescent="0.25">
      <c r="A17" s="78">
        <v>1.0000000000000001E-9</v>
      </c>
      <c r="B17" s="14">
        <f t="shared" ref="B17:B23" si="7">LOG(A17)</f>
        <v>-9</v>
      </c>
      <c r="C17" s="15"/>
      <c r="D17" s="15"/>
      <c r="E17" s="15"/>
      <c r="F17" s="15"/>
      <c r="G17" s="15"/>
      <c r="H17" s="15"/>
      <c r="I17" s="15">
        <f>100*('Fig. 5S3D_Raw'!I17-'Fig. 5S3D_Raw'!I$4)/('Fig. 5S3D_Raw'!I$11-'Fig. 5S3D_Raw'!I$4)</f>
        <v>7.5750061988594108</v>
      </c>
      <c r="J17" s="15">
        <f>100*('Fig. 5S3D_Raw'!J17-'Fig. 5S3D_Raw'!J$4)/('Fig. 5S3D_Raw'!J$11-'Fig. 5S3D_Raw'!J$4)</f>
        <v>4.5178613121643743</v>
      </c>
      <c r="K17" s="15">
        <f>100*('Fig. 5S3D_Raw'!K17-'Fig. 5S3D_Raw'!K$4)/('Fig. 5S3D_Raw'!K$11-'Fig. 5S3D_Raw'!K$4)</f>
        <v>0.61448222889463078</v>
      </c>
      <c r="M17" s="5">
        <f t="shared" si="4"/>
        <v>4.235783246639472</v>
      </c>
      <c r="N17" s="5">
        <f t="shared" si="5"/>
        <v>2.0142740222721494</v>
      </c>
      <c r="O17" s="5">
        <f t="shared" si="6"/>
        <v>3</v>
      </c>
    </row>
    <row r="18" spans="1:15" s="47" customFormat="1" ht="14.25" thickTop="1" thickBot="1" x14ac:dyDescent="0.25">
      <c r="A18" s="78">
        <v>1E-8</v>
      </c>
      <c r="B18" s="14">
        <f t="shared" si="7"/>
        <v>-8</v>
      </c>
      <c r="C18" s="15"/>
      <c r="D18" s="15"/>
      <c r="E18" s="15"/>
      <c r="F18" s="15"/>
      <c r="G18" s="15"/>
      <c r="H18" s="15"/>
      <c r="I18" s="15">
        <f>100*('Fig. 5S3D_Raw'!I18-'Fig. 5S3D_Raw'!I$4)/('Fig. 5S3D_Raw'!I$11-'Fig. 5S3D_Raw'!I$4)</f>
        <v>10.383089511529882</v>
      </c>
      <c r="J18" s="15">
        <f>100*('Fig. 5S3D_Raw'!J18-'Fig. 5S3D_Raw'!J$4)/('Fig. 5S3D_Raw'!J$11-'Fig. 5S3D_Raw'!J$4)</f>
        <v>6.2864814382442251</v>
      </c>
      <c r="K18" s="15">
        <f>100*('Fig. 5S3D_Raw'!K18-'Fig. 5S3D_Raw'!K$4)/('Fig. 5S3D_Raw'!K$11-'Fig. 5S3D_Raw'!K$4)</f>
        <v>7.0665456322882472</v>
      </c>
      <c r="M18" s="5">
        <f t="shared" si="4"/>
        <v>7.9120388606874501</v>
      </c>
      <c r="N18" s="5">
        <f t="shared" si="5"/>
        <v>1.2558786467355565</v>
      </c>
      <c r="O18" s="5">
        <f t="shared" si="6"/>
        <v>3</v>
      </c>
    </row>
    <row r="19" spans="1:15" s="47" customFormat="1" ht="14.25" thickTop="1" thickBot="1" x14ac:dyDescent="0.25">
      <c r="A19" s="78">
        <v>9.9999999999999995E-8</v>
      </c>
      <c r="B19" s="14">
        <f t="shared" si="7"/>
        <v>-7</v>
      </c>
      <c r="C19" s="15"/>
      <c r="D19" s="15"/>
      <c r="E19" s="15"/>
      <c r="F19" s="15"/>
      <c r="G19" s="15"/>
      <c r="H19" s="15"/>
      <c r="I19" s="15">
        <f>100*('Fig. 5S3D_Raw'!I19-'Fig. 5S3D_Raw'!I$4)/('Fig. 5S3D_Raw'!I$11-'Fig. 5S3D_Raw'!I$4)</f>
        <v>50.198363501115807</v>
      </c>
      <c r="J19" s="15">
        <f>100*('Fig. 5S3D_Raw'!J19-'Fig. 5S3D_Raw'!J$4)/('Fig. 5S3D_Raw'!J$11-'Fig. 5S3D_Raw'!J$4)</f>
        <v>55.212467896334353</v>
      </c>
      <c r="K19" s="15">
        <f>100*('Fig. 5S3D_Raw'!K19-'Fig. 5S3D_Raw'!K$4)/('Fig. 5S3D_Raw'!K$11-'Fig. 5S3D_Raw'!K$4)</f>
        <v>62.02080860275121</v>
      </c>
      <c r="M19" s="5">
        <f t="shared" si="4"/>
        <v>55.810546666733785</v>
      </c>
      <c r="N19" s="5">
        <f t="shared" si="5"/>
        <v>3.4259220514093047</v>
      </c>
      <c r="O19" s="5">
        <f t="shared" si="6"/>
        <v>3</v>
      </c>
    </row>
    <row r="20" spans="1:15" s="47" customFormat="1" ht="14.25" thickTop="1" thickBot="1" x14ac:dyDescent="0.25">
      <c r="A20" s="78">
        <v>9.9999999999999995E-7</v>
      </c>
      <c r="B20" s="14">
        <f t="shared" si="7"/>
        <v>-6</v>
      </c>
      <c r="C20" s="15"/>
      <c r="D20" s="15"/>
      <c r="E20" s="15"/>
      <c r="F20" s="15"/>
      <c r="G20" s="15"/>
      <c r="H20" s="15"/>
      <c r="I20" s="15">
        <f>100*('Fig. 5S3D_Raw'!I20-'Fig. 5S3D_Raw'!I$4)/('Fig. 5S3D_Raw'!I$11-'Fig. 5S3D_Raw'!I$4)</f>
        <v>97.495660798413098</v>
      </c>
      <c r="J20" s="15">
        <f>100*('Fig. 5S3D_Raw'!J20-'Fig. 5S3D_Raw'!J$4)/('Fig. 5S3D_Raw'!J$11-'Fig. 5S3D_Raw'!J$4)</f>
        <v>143.73686668223209</v>
      </c>
      <c r="K20" s="15">
        <f>100*('Fig. 5S3D_Raw'!K20-'Fig. 5S3D_Raw'!K$4)/('Fig. 5S3D_Raw'!K$11-'Fig. 5S3D_Raw'!K$4)</f>
        <v>105.64904685426995</v>
      </c>
      <c r="M20" s="5">
        <f t="shared" si="4"/>
        <v>115.62719144497173</v>
      </c>
      <c r="N20" s="5">
        <f t="shared" si="5"/>
        <v>14.250553293377111</v>
      </c>
      <c r="O20" s="5">
        <f t="shared" si="6"/>
        <v>3</v>
      </c>
    </row>
    <row r="21" spans="1:15" s="47" customFormat="1" ht="14.25" thickTop="1" thickBot="1" x14ac:dyDescent="0.25">
      <c r="A21" s="78">
        <v>1.0000000000000001E-5</v>
      </c>
      <c r="B21" s="14">
        <f t="shared" si="7"/>
        <v>-5</v>
      </c>
      <c r="C21" s="15"/>
      <c r="D21" s="15"/>
      <c r="E21" s="15"/>
      <c r="F21" s="15"/>
      <c r="G21" s="15"/>
      <c r="H21" s="15"/>
      <c r="I21" s="15">
        <f>100*('Fig. 5S3D_Raw'!I21-'Fig. 5S3D_Raw'!I$4)/('Fig. 5S3D_Raw'!I$11-'Fig. 5S3D_Raw'!I$4)</f>
        <v>114.91445574014381</v>
      </c>
      <c r="J21" s="15">
        <f>100*('Fig. 5S3D_Raw'!J21-'Fig. 5S3D_Raw'!J$4)/('Fig. 5S3D_Raw'!J$11-'Fig. 5S3D_Raw'!J$4)</f>
        <v>173.21970581368203</v>
      </c>
      <c r="K21" s="15">
        <f>100*('Fig. 5S3D_Raw'!K21-'Fig. 5S3D_Raw'!K$4)/('Fig. 5S3D_Raw'!K$11-'Fig. 5S3D_Raw'!K$4)</f>
        <v>130.22135325745407</v>
      </c>
      <c r="M21" s="5">
        <f t="shared" si="4"/>
        <v>139.45183827042663</v>
      </c>
      <c r="N21" s="5">
        <f t="shared" si="5"/>
        <v>17.452573226848081</v>
      </c>
      <c r="O21" s="5">
        <f t="shared" si="6"/>
        <v>3</v>
      </c>
    </row>
    <row r="22" spans="1:15" s="47" customFormat="1" ht="14.25" thickTop="1" thickBot="1" x14ac:dyDescent="0.25">
      <c r="A22" s="78">
        <v>1E-4</v>
      </c>
      <c r="B22" s="14">
        <f t="shared" si="7"/>
        <v>-4</v>
      </c>
      <c r="C22" s="15"/>
      <c r="D22" s="15"/>
      <c r="E22" s="15"/>
      <c r="F22" s="15"/>
      <c r="G22" s="15"/>
      <c r="H22" s="15"/>
      <c r="I22" s="15">
        <f>100*('Fig. 5S3D_Raw'!I22-'Fig. 5S3D_Raw'!I$4)/('Fig. 5S3D_Raw'!I$11-'Fig. 5S3D_Raw'!I$4)</f>
        <v>120.43763947433673</v>
      </c>
      <c r="J22" s="15">
        <f>100*('Fig. 5S3D_Raw'!J22-'Fig. 5S3D_Raw'!J$4)/('Fig. 5S3D_Raw'!J$11-'Fig. 5S3D_Raw'!J$4)</f>
        <v>176.25496147560122</v>
      </c>
      <c r="K22" s="15">
        <f>100*('Fig. 5S3D_Raw'!K22-'Fig. 5S3D_Raw'!K$4)/('Fig. 5S3D_Raw'!K$11-'Fig. 5S3D_Raw'!K$4)</f>
        <v>130.31212904126807</v>
      </c>
      <c r="M22" s="5">
        <f t="shared" si="4"/>
        <v>142.33490999706868</v>
      </c>
      <c r="N22" s="5">
        <f t="shared" si="5"/>
        <v>17.197904962345298</v>
      </c>
      <c r="O22" s="5">
        <f t="shared" si="6"/>
        <v>3</v>
      </c>
    </row>
    <row r="23" spans="1:15" s="47" customFormat="1" ht="14.25" thickTop="1" thickBot="1" x14ac:dyDescent="0.25">
      <c r="A23" s="78">
        <v>1E-3</v>
      </c>
      <c r="B23" s="14">
        <f t="shared" si="7"/>
        <v>-3</v>
      </c>
      <c r="C23" s="15"/>
      <c r="D23" s="15"/>
      <c r="E23" s="15"/>
      <c r="F23" s="15"/>
      <c r="G23" s="15"/>
      <c r="H23" s="15"/>
      <c r="I23" s="15">
        <f>100*('Fig. 5S3D_Raw'!I23-'Fig. 5S3D_Raw'!I$4)/('Fig. 5S3D_Raw'!I$11-'Fig. 5S3D_Raw'!I$4)</f>
        <v>128.25440119018103</v>
      </c>
      <c r="J23" s="15">
        <f>100*('Fig. 5S3D_Raw'!J23-'Fig. 5S3D_Raw'!J$4)/('Fig. 5S3D_Raw'!J$11-'Fig. 5S3D_Raw'!J$4)</f>
        <v>178.15199626430075</v>
      </c>
      <c r="K23" s="15">
        <f>100*('Fig. 5S3D_Raw'!K23-'Fig. 5S3D_Raw'!K$4)/('Fig. 5S3D_Raw'!K$11-'Fig. 5S3D_Raw'!K$4)</f>
        <v>136.69902008705165</v>
      </c>
      <c r="M23" s="5">
        <f t="shared" si="4"/>
        <v>147.70180584717778</v>
      </c>
      <c r="N23" s="5">
        <f t="shared" si="5"/>
        <v>15.419019309580394</v>
      </c>
      <c r="O23" s="5">
        <f t="shared" si="6"/>
        <v>3</v>
      </c>
    </row>
    <row r="24" spans="1:15" ht="13.5" thickTop="1" x14ac:dyDescent="0.2"/>
    <row r="25" spans="1:15" s="47" customFormat="1" ht="13.5" thickBot="1" x14ac:dyDescent="0.25">
      <c r="A25" s="33" t="s">
        <v>17</v>
      </c>
    </row>
    <row r="26" spans="1:15" s="47" customFormat="1" ht="14.25" thickTop="1" thickBot="1" x14ac:dyDescent="0.25">
      <c r="A26" s="34"/>
      <c r="B26" s="4"/>
      <c r="C26" s="6">
        <f>'Fig. 5S3D_Raw'!C26</f>
        <v>20161030</v>
      </c>
      <c r="D26" s="6">
        <f>'Fig. 5S3D_Raw'!D26</f>
        <v>20161214</v>
      </c>
      <c r="E26" s="6">
        <f>'Fig. 5S3D_Raw'!E26</f>
        <v>20161217</v>
      </c>
      <c r="F26" s="6"/>
      <c r="G26" s="6"/>
      <c r="H26" s="6"/>
      <c r="I26" s="6"/>
      <c r="J26" s="6"/>
      <c r="K26" s="6"/>
      <c r="M26" s="8" t="s">
        <v>1</v>
      </c>
      <c r="N26" s="8" t="s">
        <v>2</v>
      </c>
      <c r="O26" s="8" t="s">
        <v>3</v>
      </c>
    </row>
    <row r="27" spans="1:15" s="47" customFormat="1" ht="14.25" thickTop="1" thickBot="1" x14ac:dyDescent="0.25">
      <c r="A27" s="9" t="s">
        <v>4</v>
      </c>
      <c r="B27" s="10" t="s">
        <v>5</v>
      </c>
      <c r="C27" s="11"/>
      <c r="D27" s="11"/>
      <c r="E27" s="11"/>
      <c r="F27" s="11"/>
      <c r="G27" s="11"/>
      <c r="H27" s="11"/>
      <c r="I27" s="11"/>
      <c r="J27" s="11"/>
      <c r="K27" s="11"/>
    </row>
    <row r="28" spans="1:15" s="47" customFormat="1" ht="14.25" thickTop="1" thickBot="1" x14ac:dyDescent="0.25">
      <c r="A28" s="78" t="s">
        <v>192</v>
      </c>
      <c r="B28" s="14"/>
      <c r="C28" s="15">
        <f>100*('Fig. 5S3D_Raw'!C28-'Fig. 5S3D_Raw'!C$4)/('Fig. 5S3D_Raw'!C$11-'Fig. 5S3D_Raw'!C$4)</f>
        <v>0.15990524133846687</v>
      </c>
      <c r="D28" s="15">
        <f>100*('Fig. 5S3D_Raw'!D28-'Fig. 5S3D_Raw'!D$4)/('Fig. 5S3D_Raw'!D$11-'Fig. 5S3D_Raw'!D$4)</f>
        <v>0.72038420490928556</v>
      </c>
      <c r="E28" s="15">
        <f>100*('Fig. 5S3D_Raw'!E28-'Fig. 5S3D_Raw'!E$4)/('Fig. 5S3D_Raw'!E$11-'Fig. 5S3D_Raw'!E$4)</f>
        <v>0.62700197641927247</v>
      </c>
      <c r="F28" s="15"/>
      <c r="G28" s="15"/>
      <c r="H28" s="15"/>
      <c r="I28" s="15"/>
      <c r="J28" s="15"/>
      <c r="K28" s="15"/>
      <c r="M28" s="5">
        <f t="shared" ref="M28:M35" si="8">AVERAGE(C28:K28)</f>
        <v>0.50243047422234166</v>
      </c>
      <c r="N28" s="5">
        <f t="shared" ref="N28:N35" si="9">STDEVA(C28:K28)/SQRT(COUNT(C28:K28))</f>
        <v>0.17337119284073194</v>
      </c>
      <c r="O28" s="5">
        <f t="shared" ref="O28:O35" si="10">COUNT(C28:K28)</f>
        <v>3</v>
      </c>
    </row>
    <row r="29" spans="1:15" s="47" customFormat="1" ht="14.25" thickTop="1" thickBot="1" x14ac:dyDescent="0.25">
      <c r="A29" s="78">
        <v>1.0000000000000001E-9</v>
      </c>
      <c r="B29" s="14">
        <f t="shared" ref="B29:B35" si="11">LOG(A29)</f>
        <v>-9</v>
      </c>
      <c r="C29" s="15">
        <f>100*('Fig. 5S3D_Raw'!C29-'Fig. 5S3D_Raw'!C$4)/('Fig. 5S3D_Raw'!C$11-'Fig. 5S3D_Raw'!C$4)</f>
        <v>0.31388806633106264</v>
      </c>
      <c r="D29" s="15">
        <f>100*('Fig. 5S3D_Raw'!D29-'Fig. 5S3D_Raw'!D$4)/('Fig. 5S3D_Raw'!D$11-'Fig. 5S3D_Raw'!D$4)</f>
        <v>0.78708644610458833</v>
      </c>
      <c r="E29" s="15">
        <f>100*('Fig. 5S3D_Raw'!E29-'Fig. 5S3D_Raw'!E$4)/('Fig. 5S3D_Raw'!E$11-'Fig. 5S3D_Raw'!E$4)</f>
        <v>1.8537449737613305</v>
      </c>
      <c r="F29" s="15"/>
      <c r="G29" s="15"/>
      <c r="H29" s="15"/>
      <c r="I29" s="15"/>
      <c r="J29" s="15"/>
      <c r="K29" s="15"/>
      <c r="M29" s="5">
        <f t="shared" si="8"/>
        <v>0.98490649539899378</v>
      </c>
      <c r="N29" s="5">
        <f t="shared" si="9"/>
        <v>0.45538972421700091</v>
      </c>
      <c r="O29" s="5">
        <f t="shared" si="10"/>
        <v>3</v>
      </c>
    </row>
    <row r="30" spans="1:15" s="47" customFormat="1" ht="14.25" thickTop="1" thickBot="1" x14ac:dyDescent="0.25">
      <c r="A30" s="78">
        <v>1E-8</v>
      </c>
      <c r="B30" s="14">
        <f t="shared" si="11"/>
        <v>-8</v>
      </c>
      <c r="C30" s="15">
        <f>100*('Fig. 5S3D_Raw'!C30-'Fig. 5S3D_Raw'!C$4)/('Fig. 5S3D_Raw'!C$11-'Fig. 5S3D_Raw'!C$4)</f>
        <v>2.4735958937913347</v>
      </c>
      <c r="D30" s="15">
        <f>100*('Fig. 5S3D_Raw'!D30-'Fig. 5S3D_Raw'!D$4)/('Fig. 5S3D_Raw'!D$11-'Fig. 5S3D_Raw'!D$4)</f>
        <v>19.641586623977229</v>
      </c>
      <c r="E30" s="15">
        <f>100*('Fig. 5S3D_Raw'!E30-'Fig. 5S3D_Raw'!E$4)/('Fig. 5S3D_Raw'!E$11-'Fig. 5S3D_Raw'!E$4)</f>
        <v>18.042209046093738</v>
      </c>
      <c r="F30" s="15"/>
      <c r="G30" s="15"/>
      <c r="H30" s="15"/>
      <c r="I30" s="15"/>
      <c r="J30" s="15"/>
      <c r="K30" s="15"/>
      <c r="M30" s="5">
        <f t="shared" si="8"/>
        <v>13.385797187954102</v>
      </c>
      <c r="N30" s="5">
        <f t="shared" si="9"/>
        <v>5.4756005750482064</v>
      </c>
      <c r="O30" s="5">
        <f t="shared" si="10"/>
        <v>3</v>
      </c>
    </row>
    <row r="31" spans="1:15" s="47" customFormat="1" ht="14.25" thickTop="1" thickBot="1" x14ac:dyDescent="0.25">
      <c r="A31" s="78">
        <v>9.9999999999999995E-8</v>
      </c>
      <c r="B31" s="14">
        <f t="shared" si="11"/>
        <v>-7</v>
      </c>
      <c r="C31" s="15">
        <f>100*('Fig. 5S3D_Raw'!C31-'Fig. 5S3D_Raw'!C$4)/('Fig. 5S3D_Raw'!C$11-'Fig. 5S3D_Raw'!C$4)</f>
        <v>47.859046490968304</v>
      </c>
      <c r="D31" s="15">
        <f>100*('Fig. 5S3D_Raw'!D31-'Fig. 5S3D_Raw'!D$4)/('Fig. 5S3D_Raw'!D$11-'Fig. 5S3D_Raw'!D$4)</f>
        <v>51.889896833866942</v>
      </c>
      <c r="E31" s="15">
        <f>100*('Fig. 5S3D_Raw'!E31-'Fig. 5S3D_Raw'!E$4)/('Fig. 5S3D_Raw'!E$11-'Fig. 5S3D_Raw'!E$4)</f>
        <v>34.094368340943682</v>
      </c>
      <c r="F31" s="15"/>
      <c r="G31" s="15"/>
      <c r="H31" s="15"/>
      <c r="I31" s="15"/>
      <c r="J31" s="15"/>
      <c r="K31" s="15"/>
      <c r="M31" s="5">
        <f t="shared" si="8"/>
        <v>44.614437221926302</v>
      </c>
      <c r="N31" s="5">
        <f t="shared" si="9"/>
        <v>5.3872016720859355</v>
      </c>
      <c r="O31" s="5">
        <f t="shared" si="10"/>
        <v>3</v>
      </c>
    </row>
    <row r="32" spans="1:15" s="47" customFormat="1" ht="14.25" thickTop="1" thickBot="1" x14ac:dyDescent="0.25">
      <c r="A32" s="78">
        <v>9.9999999999999995E-7</v>
      </c>
      <c r="B32" s="14">
        <f t="shared" si="11"/>
        <v>-6</v>
      </c>
      <c r="C32" s="15">
        <f>100*('Fig. 5S3D_Raw'!C32-'Fig. 5S3D_Raw'!C$4)/('Fig. 5S3D_Raw'!C$11-'Fig. 5S3D_Raw'!C$4)</f>
        <v>81.091698746421855</v>
      </c>
      <c r="D32" s="15">
        <f>100*('Fig. 5S3D_Raw'!D32-'Fig. 5S3D_Raw'!D$4)/('Fig. 5S3D_Raw'!D$11-'Fig. 5S3D_Raw'!D$4)</f>
        <v>76.480789754535763</v>
      </c>
      <c r="E32" s="15">
        <f>100*('Fig. 5S3D_Raw'!E32-'Fig. 5S3D_Raw'!E$4)/('Fig. 5S3D_Raw'!E$11-'Fig. 5S3D_Raw'!E$4)</f>
        <v>60.832822190417758</v>
      </c>
      <c r="F32" s="15"/>
      <c r="G32" s="15"/>
      <c r="H32" s="15"/>
      <c r="I32" s="15"/>
      <c r="J32" s="15"/>
      <c r="K32" s="15"/>
      <c r="M32" s="5">
        <f t="shared" si="8"/>
        <v>72.801770230458445</v>
      </c>
      <c r="N32" s="5">
        <f t="shared" si="9"/>
        <v>6.1307125285120074</v>
      </c>
      <c r="O32" s="5">
        <f t="shared" si="10"/>
        <v>3</v>
      </c>
    </row>
    <row r="33" spans="1:15" s="47" customFormat="1" ht="14.25" thickTop="1" thickBot="1" x14ac:dyDescent="0.25">
      <c r="A33" s="78">
        <v>1.0000000000000001E-5</v>
      </c>
      <c r="B33" s="14">
        <f t="shared" si="11"/>
        <v>-5</v>
      </c>
      <c r="C33" s="15">
        <f>100*('Fig. 5S3D_Raw'!C33-'Fig. 5S3D_Raw'!C$4)/('Fig. 5S3D_Raw'!C$11-'Fig. 5S3D_Raw'!C$4)</f>
        <v>92.715427894580984</v>
      </c>
      <c r="D33" s="15">
        <f>100*('Fig. 5S3D_Raw'!D33-'Fig. 5S3D_Raw'!D$4)/('Fig. 5S3D_Raw'!D$11-'Fig. 5S3D_Raw'!D$4)</f>
        <v>89.456599075062243</v>
      </c>
      <c r="E33" s="15">
        <f>100*('Fig. 5S3D_Raw'!E33-'Fig. 5S3D_Raw'!E$4)/('Fig. 5S3D_Raw'!E$11-'Fig. 5S3D_Raw'!E$4)</f>
        <v>96.435630068833916</v>
      </c>
      <c r="F33" s="15"/>
      <c r="G33" s="15"/>
      <c r="H33" s="15"/>
      <c r="I33" s="15"/>
      <c r="J33" s="15"/>
      <c r="K33" s="15"/>
      <c r="M33" s="5">
        <f t="shared" si="8"/>
        <v>92.869219012825724</v>
      </c>
      <c r="N33" s="5">
        <f t="shared" si="9"/>
        <v>2.0161396433154648</v>
      </c>
      <c r="O33" s="5">
        <f t="shared" si="10"/>
        <v>3</v>
      </c>
    </row>
    <row r="34" spans="1:15" s="47" customFormat="1" ht="14.25" thickTop="1" thickBot="1" x14ac:dyDescent="0.25">
      <c r="A34" s="78">
        <v>1E-4</v>
      </c>
      <c r="B34" s="14">
        <f t="shared" si="11"/>
        <v>-4</v>
      </c>
      <c r="C34" s="15">
        <f>100*('Fig. 5S3D_Raw'!C34-'Fig. 5S3D_Raw'!C$4)/('Fig. 5S3D_Raw'!C$11-'Fig. 5S3D_Raw'!C$4)</f>
        <v>91.874444773467573</v>
      </c>
      <c r="D34" s="15">
        <f>100*('Fig. 5S3D_Raw'!D34-'Fig. 5S3D_Raw'!D$4)/('Fig. 5S3D_Raw'!D$11-'Fig. 5S3D_Raw'!D$4)</f>
        <v>92.24919957310567</v>
      </c>
      <c r="E34" s="15">
        <f>100*('Fig. 5S3D_Raw'!E34-'Fig. 5S3D_Raw'!E$4)/('Fig. 5S3D_Raw'!E$11-'Fig. 5S3D_Raw'!E$4)</f>
        <v>104.57984052341034</v>
      </c>
      <c r="F34" s="15"/>
      <c r="G34" s="15"/>
      <c r="H34" s="15"/>
      <c r="I34" s="15"/>
      <c r="J34" s="15"/>
      <c r="K34" s="15"/>
      <c r="M34" s="5">
        <f t="shared" si="8"/>
        <v>96.234494956661194</v>
      </c>
      <c r="N34" s="5">
        <f t="shared" si="9"/>
        <v>4.1740749378877418</v>
      </c>
      <c r="O34" s="5">
        <f t="shared" si="10"/>
        <v>3</v>
      </c>
    </row>
    <row r="35" spans="1:15" s="47" customFormat="1" ht="14.25" thickTop="1" thickBot="1" x14ac:dyDescent="0.25">
      <c r="A35" s="78">
        <v>1E-3</v>
      </c>
      <c r="B35" s="14">
        <f t="shared" si="11"/>
        <v>-3</v>
      </c>
      <c r="C35" s="15">
        <f>100*('Fig. 5S3D_Raw'!C35-'Fig. 5S3D_Raw'!C$4)/('Fig. 5S3D_Raw'!C$11-'Fig. 5S3D_Raw'!C$4)</f>
        <v>93.236600533017466</v>
      </c>
      <c r="D35" s="15">
        <f>100*('Fig. 5S3D_Raw'!D35-'Fig. 5S3D_Raw'!D$4)/('Fig. 5S3D_Raw'!D$11-'Fig. 5S3D_Raw'!D$4)</f>
        <v>98.372465314834585</v>
      </c>
      <c r="E35" s="15">
        <f>100*('Fig. 5S3D_Raw'!E35-'Fig. 5S3D_Raw'!E$4)/('Fig. 5S3D_Raw'!E$11-'Fig. 5S3D_Raw'!E$4)</f>
        <v>111.50185147322746</v>
      </c>
      <c r="F35" s="15"/>
      <c r="G35" s="15"/>
      <c r="H35" s="15"/>
      <c r="I35" s="15"/>
      <c r="J35" s="15"/>
      <c r="K35" s="15"/>
      <c r="M35" s="5">
        <f t="shared" si="8"/>
        <v>101.03697244035983</v>
      </c>
      <c r="N35" s="5">
        <f t="shared" si="9"/>
        <v>5.4384295111637906</v>
      </c>
      <c r="O35" s="5">
        <f t="shared" si="10"/>
        <v>3</v>
      </c>
    </row>
    <row r="36" spans="1:15" ht="13.5" thickTop="1" x14ac:dyDescent="0.2"/>
    <row r="37" spans="1:15" s="47" customFormat="1" ht="13.5" thickBot="1" x14ac:dyDescent="0.25">
      <c r="A37" s="33" t="s">
        <v>197</v>
      </c>
    </row>
    <row r="38" spans="1:15" s="47" customFormat="1" ht="14.25" thickTop="1" thickBot="1" x14ac:dyDescent="0.25">
      <c r="A38" s="34"/>
      <c r="B38" s="4"/>
      <c r="C38" s="6"/>
      <c r="D38" s="6"/>
      <c r="E38" s="6"/>
      <c r="F38" s="6">
        <f>'Fig. 5S3D_Raw'!F38</f>
        <v>20161229</v>
      </c>
      <c r="G38" s="6">
        <f>'Fig. 5S3D_Raw'!G38</f>
        <v>20170115</v>
      </c>
      <c r="H38" s="6">
        <f>'Fig. 5S3D_Raw'!H38</f>
        <v>20170118</v>
      </c>
      <c r="I38" s="6"/>
      <c r="J38" s="6"/>
      <c r="K38" s="6"/>
      <c r="M38" s="8" t="s">
        <v>1</v>
      </c>
      <c r="N38" s="8" t="s">
        <v>2</v>
      </c>
      <c r="O38" s="8" t="s">
        <v>3</v>
      </c>
    </row>
    <row r="39" spans="1:15" s="47" customFormat="1" ht="14.25" thickTop="1" thickBot="1" x14ac:dyDescent="0.25">
      <c r="A39" s="9" t="s">
        <v>4</v>
      </c>
      <c r="B39" s="10" t="s">
        <v>5</v>
      </c>
      <c r="C39" s="11"/>
      <c r="D39" s="11"/>
      <c r="E39" s="11"/>
      <c r="F39" s="11"/>
      <c r="G39" s="11"/>
      <c r="H39" s="11"/>
      <c r="I39" s="11"/>
      <c r="J39" s="11"/>
      <c r="K39" s="11"/>
    </row>
    <row r="40" spans="1:15" s="47" customFormat="1" ht="14.25" thickTop="1" thickBot="1" x14ac:dyDescent="0.25">
      <c r="A40" s="78" t="s">
        <v>192</v>
      </c>
      <c r="B40" s="14"/>
      <c r="C40" s="15"/>
      <c r="D40" s="15"/>
      <c r="E40" s="15"/>
      <c r="F40" s="15">
        <f>100*('Fig. 5S3D_Raw'!F40-'Fig. 5S3D_Raw'!F$4)/('Fig. 5S3D_Raw'!F$11-'Fig. 5S3D_Raw'!F$4)</f>
        <v>1.5503481929548097</v>
      </c>
      <c r="G40" s="15">
        <f>100*('Fig. 5S3D_Raw'!G40-'Fig. 5S3D_Raw'!G$4)/('Fig. 5S3D_Raw'!G$11-'Fig. 5S3D_Raw'!G$4)</f>
        <v>-0.15949541450683308</v>
      </c>
      <c r="H40" s="15">
        <f>100*('Fig. 5S3D_Raw'!H40-'Fig. 5S3D_Raw'!H$4)/('Fig. 5S3D_Raw'!H$11-'Fig. 5S3D_Raw'!H$4)</f>
        <v>-0.15897422532641825</v>
      </c>
      <c r="I40" s="15"/>
      <c r="J40" s="15"/>
      <c r="K40" s="15"/>
      <c r="M40" s="5">
        <f t="shared" ref="M40:M47" si="12">AVERAGE(C40:K40)</f>
        <v>0.41062618437385279</v>
      </c>
      <c r="N40" s="5">
        <f t="shared" ref="N40:N47" si="13">STDEVA(C40:K40)/SQRT(COUNT(C40:K40))</f>
        <v>0.5698610241519122</v>
      </c>
      <c r="O40" s="5">
        <f t="shared" ref="O40:O47" si="14">COUNT(C40:K40)</f>
        <v>3</v>
      </c>
    </row>
    <row r="41" spans="1:15" s="47" customFormat="1" ht="14.25" thickTop="1" thickBot="1" x14ac:dyDescent="0.25">
      <c r="A41" s="78">
        <v>1.0000000000000001E-9</v>
      </c>
      <c r="B41" s="14">
        <f t="shared" ref="B41:B47" si="15">LOG(A41)</f>
        <v>-9</v>
      </c>
      <c r="C41" s="15"/>
      <c r="D41" s="15"/>
      <c r="E41" s="15"/>
      <c r="F41" s="15">
        <f>100*('Fig. 5S3D_Raw'!F41-'Fig. 5S3D_Raw'!F$4)/('Fig. 5S3D_Raw'!F$11-'Fig. 5S3D_Raw'!F$4)</f>
        <v>1.5503481929548097</v>
      </c>
      <c r="G41" s="15">
        <f>100*('Fig. 5S3D_Raw'!G41-'Fig. 5S3D_Raw'!G$4)/('Fig. 5S3D_Raw'!G$11-'Fig. 5S3D_Raw'!G$4)</f>
        <v>2.9434153768079168</v>
      </c>
      <c r="H41" s="15">
        <f>100*('Fig. 5S3D_Raw'!H41-'Fig. 5S3D_Raw'!H$4)/('Fig. 5S3D_Raw'!H$11-'Fig. 5S3D_Raw'!H$4)</f>
        <v>-5.2122696828334238E-2</v>
      </c>
      <c r="I41" s="15"/>
      <c r="J41" s="15"/>
      <c r="K41" s="15"/>
      <c r="M41" s="5">
        <f t="shared" si="12"/>
        <v>1.4805469576447974</v>
      </c>
      <c r="N41" s="5">
        <f t="shared" si="13"/>
        <v>0.86544136080753609</v>
      </c>
      <c r="O41" s="5">
        <f t="shared" si="14"/>
        <v>3</v>
      </c>
    </row>
    <row r="42" spans="1:15" s="47" customFormat="1" ht="14.25" thickTop="1" thickBot="1" x14ac:dyDescent="0.25">
      <c r="A42" s="78">
        <v>1E-8</v>
      </c>
      <c r="B42" s="14">
        <f t="shared" si="15"/>
        <v>-8</v>
      </c>
      <c r="C42" s="15"/>
      <c r="D42" s="15"/>
      <c r="E42" s="15"/>
      <c r="F42" s="15">
        <f>100*('Fig. 5S3D_Raw'!F42-'Fig. 5S3D_Raw'!F$4)/('Fig. 5S3D_Raw'!F$11-'Fig. 5S3D_Raw'!F$4)</f>
        <v>27.555532963960754</v>
      </c>
      <c r="G42" s="15">
        <f>100*('Fig. 5S3D_Raw'!G42-'Fig. 5S3D_Raw'!G$4)/('Fig. 5S3D_Raw'!G$11-'Fig. 5S3D_Raw'!G$4)</f>
        <v>6.9996737593794185</v>
      </c>
      <c r="H42" s="15">
        <f>100*('Fig. 5S3D_Raw'!H42-'Fig. 5S3D_Raw'!H$4)/('Fig. 5S3D_Raw'!H$11-'Fig. 5S3D_Raw'!H$4)</f>
        <v>19.604649344557085</v>
      </c>
      <c r="I42" s="15"/>
      <c r="J42" s="15"/>
      <c r="K42" s="15"/>
      <c r="M42" s="5">
        <f t="shared" si="12"/>
        <v>18.053285355965752</v>
      </c>
      <c r="N42" s="5">
        <f t="shared" si="13"/>
        <v>5.9844488629131201</v>
      </c>
      <c r="O42" s="5">
        <f t="shared" si="14"/>
        <v>3</v>
      </c>
    </row>
    <row r="43" spans="1:15" s="47" customFormat="1" ht="14.25" thickTop="1" thickBot="1" x14ac:dyDescent="0.25">
      <c r="A43" s="78">
        <v>9.9999999999999995E-8</v>
      </c>
      <c r="B43" s="14">
        <f t="shared" si="15"/>
        <v>-7</v>
      </c>
      <c r="C43" s="15"/>
      <c r="D43" s="15"/>
      <c r="E43" s="15"/>
      <c r="F43" s="15">
        <f>100*('Fig. 5S3D_Raw'!F43-'Fig. 5S3D_Raw'!F$4)/('Fig. 5S3D_Raw'!F$11-'Fig. 5S3D_Raw'!F$4)</f>
        <v>65.040919026076338</v>
      </c>
      <c r="G43" s="15">
        <f>100*('Fig. 5S3D_Raw'!G43-'Fig. 5S3D_Raw'!G$4)/('Fig. 5S3D_Raw'!G$11-'Fig. 5S3D_Raw'!G$4)</f>
        <v>34.625004531119735</v>
      </c>
      <c r="H43" s="15">
        <f>100*('Fig. 5S3D_Raw'!H43-'Fig. 5S3D_Raw'!H$4)/('Fig. 5S3D_Raw'!H$11-'Fig. 5S3D_Raw'!H$4)</f>
        <v>65.91436240911105</v>
      </c>
      <c r="I43" s="15"/>
      <c r="J43" s="15"/>
      <c r="K43" s="15"/>
      <c r="M43" s="5">
        <f t="shared" si="12"/>
        <v>55.193428655435703</v>
      </c>
      <c r="N43" s="5">
        <f t="shared" si="13"/>
        <v>10.287302514170079</v>
      </c>
      <c r="O43" s="5">
        <f t="shared" si="14"/>
        <v>3</v>
      </c>
    </row>
    <row r="44" spans="1:15" s="47" customFormat="1" ht="14.25" thickTop="1" thickBot="1" x14ac:dyDescent="0.25">
      <c r="A44" s="78">
        <v>9.9999999999999995E-7</v>
      </c>
      <c r="B44" s="14">
        <f t="shared" si="15"/>
        <v>-6</v>
      </c>
      <c r="C44" s="15"/>
      <c r="D44" s="15"/>
      <c r="E44" s="15"/>
      <c r="F44" s="15">
        <f>100*('Fig. 5S3D_Raw'!F44-'Fig. 5S3D_Raw'!F$4)/('Fig. 5S3D_Raw'!F$11-'Fig. 5S3D_Raw'!F$4)</f>
        <v>115.60006099730596</v>
      </c>
      <c r="G44" s="15">
        <f>100*('Fig. 5S3D_Raw'!G44-'Fig. 5S3D_Raw'!G$4)/('Fig. 5S3D_Raw'!G$11-'Fig. 5S3D_Raw'!G$4)</f>
        <v>89.553050349802447</v>
      </c>
      <c r="H44" s="15">
        <f>100*('Fig. 5S3D_Raw'!H44-'Fig. 5S3D_Raw'!H$4)/('Fig. 5S3D_Raw'!H$11-'Fig. 5S3D_Raw'!H$4)</f>
        <v>66.620624951134971</v>
      </c>
      <c r="I44" s="15"/>
      <c r="J44" s="15"/>
      <c r="K44" s="15"/>
      <c r="M44" s="5">
        <f t="shared" si="12"/>
        <v>90.591245432747783</v>
      </c>
      <c r="N44" s="5">
        <f t="shared" si="13"/>
        <v>14.148671028556342</v>
      </c>
      <c r="O44" s="5">
        <f t="shared" si="14"/>
        <v>3</v>
      </c>
    </row>
    <row r="45" spans="1:15" s="47" customFormat="1" ht="14.25" thickTop="1" thickBot="1" x14ac:dyDescent="0.25">
      <c r="A45" s="78">
        <v>1.0000000000000001E-5</v>
      </c>
      <c r="B45" s="14">
        <f t="shared" si="15"/>
        <v>-5</v>
      </c>
      <c r="C45" s="15"/>
      <c r="D45" s="15"/>
      <c r="E45" s="15"/>
      <c r="F45" s="15">
        <f>100*('Fig. 5S3D_Raw'!F45-'Fig. 5S3D_Raw'!F$4)/('Fig. 5S3D_Raw'!F$11-'Fig. 5S3D_Raw'!F$4)</f>
        <v>132.59797692268592</v>
      </c>
      <c r="G45" s="15">
        <f>100*('Fig. 5S3D_Raw'!G45-'Fig. 5S3D_Raw'!G$4)/('Fig. 5S3D_Raw'!G$11-'Fig. 5S3D_Raw'!G$4)</f>
        <v>98.046181172291284</v>
      </c>
      <c r="H45" s="15">
        <f>100*('Fig. 5S3D_Raw'!H45-'Fig. 5S3D_Raw'!H$4)/('Fig. 5S3D_Raw'!H$11-'Fig. 5S3D_Raw'!H$4)</f>
        <v>88.559068046180712</v>
      </c>
      <c r="I45" s="15"/>
      <c r="J45" s="15"/>
      <c r="K45" s="15"/>
      <c r="M45" s="5">
        <f t="shared" si="12"/>
        <v>106.40107538038598</v>
      </c>
      <c r="N45" s="5">
        <f t="shared" si="13"/>
        <v>13.381698530450997</v>
      </c>
      <c r="O45" s="5">
        <f t="shared" si="14"/>
        <v>3</v>
      </c>
    </row>
    <row r="46" spans="1:15" s="47" customFormat="1" ht="14.25" thickTop="1" thickBot="1" x14ac:dyDescent="0.25">
      <c r="A46" s="78">
        <v>1E-4</v>
      </c>
      <c r="B46" s="14">
        <f t="shared" si="15"/>
        <v>-4</v>
      </c>
      <c r="C46" s="15"/>
      <c r="D46" s="15"/>
      <c r="E46" s="15"/>
      <c r="F46" s="15">
        <f>100*('Fig. 5S3D_Raw'!F46-'Fig. 5S3D_Raw'!F$4)/('Fig. 5S3D_Raw'!F$11-'Fig. 5S3D_Raw'!F$4)</f>
        <v>136.81949880546944</v>
      </c>
      <c r="G46" s="15">
        <f>100*('Fig. 5S3D_Raw'!G46-'Fig. 5S3D_Raw'!G$4)/('Fig. 5S3D_Raw'!G$11-'Fig. 5S3D_Raw'!G$4)</f>
        <v>100.9920131462887</v>
      </c>
      <c r="H46" s="15">
        <f>100*('Fig. 5S3D_Raw'!H46-'Fig. 5S3D_Raw'!H$4)/('Fig. 5S3D_Raw'!H$11-'Fig. 5S3D_Raw'!H$4)</f>
        <v>88.749315889604119</v>
      </c>
      <c r="I46" s="15"/>
      <c r="J46" s="15"/>
      <c r="K46" s="15"/>
      <c r="M46" s="5">
        <f t="shared" si="12"/>
        <v>108.85360928045408</v>
      </c>
      <c r="N46" s="5">
        <f t="shared" si="13"/>
        <v>14.422657426467678</v>
      </c>
      <c r="O46" s="5">
        <f t="shared" si="14"/>
        <v>3</v>
      </c>
    </row>
    <row r="47" spans="1:15" s="47" customFormat="1" ht="14.25" thickTop="1" thickBot="1" x14ac:dyDescent="0.25">
      <c r="A47" s="78">
        <v>1E-3</v>
      </c>
      <c r="B47" s="14">
        <f t="shared" si="15"/>
        <v>-3</v>
      </c>
      <c r="C47" s="15"/>
      <c r="D47" s="15"/>
      <c r="E47" s="15"/>
      <c r="F47" s="15">
        <f>100*('Fig. 5S3D_Raw'!F47-'Fig. 5S3D_Raw'!F$4)/('Fig. 5S3D_Raw'!F$11-'Fig. 5S3D_Raw'!F$4)</f>
        <v>137.64296243582575</v>
      </c>
      <c r="G47" s="15">
        <f>100*('Fig. 5S3D_Raw'!G47-'Fig. 5S3D_Raw'!G$4)/('Fig. 5S3D_Raw'!G$11-'Fig. 5S3D_Raw'!G$4)</f>
        <v>107.34283056028805</v>
      </c>
      <c r="H47" s="15">
        <f>100*('Fig. 5S3D_Raw'!H47-'Fig. 5S3D_Raw'!H$4)/('Fig. 5S3D_Raw'!H$11-'Fig. 5S3D_Raw'!H$4)</f>
        <v>92.395298532746111</v>
      </c>
      <c r="I47" s="15"/>
      <c r="J47" s="15"/>
      <c r="K47" s="15"/>
      <c r="M47" s="5">
        <f t="shared" si="12"/>
        <v>112.4603638429533</v>
      </c>
      <c r="N47" s="5">
        <f t="shared" si="13"/>
        <v>13.310141901897074</v>
      </c>
      <c r="O47" s="5">
        <f t="shared" si="14"/>
        <v>3</v>
      </c>
    </row>
    <row r="48" spans="1:15" ht="13.5" thickTop="1" x14ac:dyDescent="0.2"/>
    <row r="49" spans="1:15" s="47" customFormat="1" ht="13.5" thickBot="1" x14ac:dyDescent="0.25">
      <c r="A49" s="33" t="s">
        <v>19</v>
      </c>
    </row>
    <row r="50" spans="1:15" s="47" customFormat="1" ht="14.25" thickTop="1" thickBot="1" x14ac:dyDescent="0.25">
      <c r="A50" s="34"/>
      <c r="B50" s="4"/>
      <c r="C50" s="6"/>
      <c r="D50" s="6"/>
      <c r="E50" s="6"/>
      <c r="F50" s="6"/>
      <c r="G50" s="6">
        <f>'Fig. 5S3D_Raw'!G50</f>
        <v>20170115</v>
      </c>
      <c r="H50" s="6">
        <f>'Fig. 5S3D_Raw'!H50</f>
        <v>20170118</v>
      </c>
      <c r="I50" s="6">
        <f>'Fig. 5S3D_Raw'!I50</f>
        <v>20170425</v>
      </c>
      <c r="J50" s="6"/>
      <c r="K50" s="6"/>
      <c r="M50" s="8" t="s">
        <v>1</v>
      </c>
      <c r="N50" s="8" t="s">
        <v>2</v>
      </c>
      <c r="O50" s="8" t="s">
        <v>198</v>
      </c>
    </row>
    <row r="51" spans="1:15" s="47" customFormat="1" ht="14.25" thickTop="1" thickBot="1" x14ac:dyDescent="0.25">
      <c r="A51" s="9" t="s">
        <v>4</v>
      </c>
      <c r="B51" s="10" t="s">
        <v>5</v>
      </c>
      <c r="C51" s="11"/>
      <c r="D51" s="11"/>
      <c r="E51" s="11"/>
      <c r="F51" s="11"/>
      <c r="G51" s="11"/>
      <c r="H51" s="11"/>
      <c r="I51" s="11"/>
      <c r="J51" s="11"/>
      <c r="K51" s="11"/>
    </row>
    <row r="52" spans="1:15" s="47" customFormat="1" ht="14.25" thickTop="1" thickBot="1" x14ac:dyDescent="0.25">
      <c r="A52" s="78" t="s">
        <v>192</v>
      </c>
      <c r="B52" s="14"/>
      <c r="C52" s="15"/>
      <c r="D52" s="15"/>
      <c r="E52" s="15"/>
      <c r="F52" s="15"/>
      <c r="G52" s="15">
        <f>100*('Fig. 5S3D_Raw'!G52-'Fig. 5S3D_Raw'!G$4)/('Fig. 5S3D_Raw'!G$11-'Fig. 5S3D_Raw'!G$4)</f>
        <v>0.13291284542236143</v>
      </c>
      <c r="H52" s="15">
        <f>100*('Fig. 5S3D_Raw'!H52-'Fig. 5S3D_Raw'!H$4)/('Fig. 5S3D_Raw'!H$11-'Fig. 5S3D_Raw'!H$4)</f>
        <v>-2.3455213572750277E-2</v>
      </c>
      <c r="I52" s="15">
        <f>100*('Fig. 5S3D_Raw'!I52-'Fig. 5S3D_Raw'!I$4)/('Fig. 5S3D_Raw'!I$11-'Fig. 5S3D_Raw'!I$4)</f>
        <v>1.5745102901066206</v>
      </c>
      <c r="J52" s="15"/>
      <c r="K52" s="15"/>
      <c r="M52" s="5">
        <f t="shared" ref="M52:M59" si="16">AVERAGE(C52:K52)</f>
        <v>0.56132264065207726</v>
      </c>
      <c r="N52" s="5">
        <f t="shared" ref="N52:N59" si="17">STDEVA(C52:K52)/SQRT(COUNT(C52:K52))</f>
        <v>0.50860090844849126</v>
      </c>
      <c r="O52" s="5">
        <f t="shared" ref="O52:O59" si="18">COUNT(C52:K52)</f>
        <v>3</v>
      </c>
    </row>
    <row r="53" spans="1:15" s="47" customFormat="1" ht="14.25" thickTop="1" thickBot="1" x14ac:dyDescent="0.25">
      <c r="A53" s="78">
        <v>1.0000000000000001E-9</v>
      </c>
      <c r="B53" s="14">
        <f t="shared" ref="B53:B59" si="19">LOG(A53)</f>
        <v>-9</v>
      </c>
      <c r="C53" s="15"/>
      <c r="D53" s="15"/>
      <c r="E53" s="15"/>
      <c r="F53" s="15"/>
      <c r="G53" s="15">
        <f>100*('Fig. 5S3D_Raw'!G53-'Fig. 5S3D_Raw'!G$4)/('Fig. 5S3D_Raw'!G$11-'Fig. 5S3D_Raw'!G$4)</f>
        <v>0.38423895313009782</v>
      </c>
      <c r="H53" s="15">
        <f>100*('Fig. 5S3D_Raw'!H53-'Fig. 5S3D_Raw'!H$4)/('Fig. 5S3D_Raw'!H$11-'Fig. 5S3D_Raw'!H$4)</f>
        <v>0.58638033931875511</v>
      </c>
      <c r="I53" s="15">
        <f>100*('Fig. 5S3D_Raw'!I53-'Fig. 5S3D_Raw'!I$4)/('Fig. 5S3D_Raw'!I$11-'Fig. 5S3D_Raw'!I$4)</f>
        <v>3.2399371848913132</v>
      </c>
      <c r="J53" s="15"/>
      <c r="K53" s="15"/>
      <c r="M53" s="5">
        <f t="shared" si="16"/>
        <v>1.4035188257800553</v>
      </c>
      <c r="N53" s="5">
        <f t="shared" si="17"/>
        <v>0.92006151556353943</v>
      </c>
      <c r="O53" s="5">
        <f t="shared" si="18"/>
        <v>3</v>
      </c>
    </row>
    <row r="54" spans="1:15" s="47" customFormat="1" ht="14.25" thickTop="1" thickBot="1" x14ac:dyDescent="0.25">
      <c r="A54" s="78">
        <v>1E-8</v>
      </c>
      <c r="B54" s="14">
        <f t="shared" si="19"/>
        <v>-8</v>
      </c>
      <c r="C54" s="15"/>
      <c r="D54" s="15"/>
      <c r="E54" s="15"/>
      <c r="F54" s="15"/>
      <c r="G54" s="15">
        <f>100*('Fig. 5S3D_Raw'!G54-'Fig. 5S3D_Raw'!G$4)/('Fig. 5S3D_Raw'!G$11-'Fig. 5S3D_Raw'!G$4)</f>
        <v>0.31899082901366538</v>
      </c>
      <c r="H54" s="15">
        <f>100*('Fig. 5S3D_Raw'!H54-'Fig. 5S3D_Raw'!H$4)/('Fig. 5S3D_Raw'!H$11-'Fig. 5S3D_Raw'!H$4)</f>
        <v>0.64110917098850662</v>
      </c>
      <c r="I54" s="15">
        <f>100*('Fig. 5S3D_Raw'!I54-'Fig. 5S3D_Raw'!I$4)/('Fig. 5S3D_Raw'!I$11-'Fig. 5S3D_Raw'!I$4)</f>
        <v>3.0064468137862641</v>
      </c>
      <c r="J54" s="15"/>
      <c r="K54" s="15"/>
      <c r="M54" s="5">
        <f t="shared" si="16"/>
        <v>1.322182271262812</v>
      </c>
      <c r="N54" s="5">
        <f t="shared" si="17"/>
        <v>0.84725052246673294</v>
      </c>
      <c r="O54" s="5">
        <f t="shared" si="18"/>
        <v>3</v>
      </c>
    </row>
    <row r="55" spans="1:15" s="47" customFormat="1" ht="14.25" thickTop="1" thickBot="1" x14ac:dyDescent="0.25">
      <c r="A55" s="78">
        <v>9.9999999999999995E-8</v>
      </c>
      <c r="B55" s="14">
        <f t="shared" si="19"/>
        <v>-7</v>
      </c>
      <c r="C55" s="15"/>
      <c r="D55" s="15"/>
      <c r="E55" s="15"/>
      <c r="F55" s="15"/>
      <c r="G55" s="15">
        <f>100*('Fig. 5S3D_Raw'!G55-'Fig. 5S3D_Raw'!G$4)/('Fig. 5S3D_Raw'!G$11-'Fig. 5S3D_Raw'!G$4)</f>
        <v>28.730923985935402</v>
      </c>
      <c r="H55" s="15">
        <f>100*('Fig. 5S3D_Raw'!H55-'Fig. 5S3D_Raw'!H$4)/('Fig. 5S3D_Raw'!H$11-'Fig. 5S3D_Raw'!H$4)</f>
        <v>40.090172265513019</v>
      </c>
      <c r="I55" s="15">
        <f>100*('Fig. 5S3D_Raw'!I55-'Fig. 5S3D_Raw'!I$4)/('Fig. 5S3D_Raw'!I$11-'Fig. 5S3D_Raw'!I$4)</f>
        <v>17.096454252417555</v>
      </c>
      <c r="J55" s="15"/>
      <c r="K55" s="15"/>
      <c r="M55" s="5">
        <f t="shared" si="16"/>
        <v>28.63918350128866</v>
      </c>
      <c r="N55" s="5">
        <f t="shared" si="17"/>
        <v>6.6378731346174895</v>
      </c>
      <c r="O55" s="5">
        <f t="shared" si="18"/>
        <v>3</v>
      </c>
    </row>
    <row r="56" spans="1:15" s="47" customFormat="1" ht="14.25" thickTop="1" thickBot="1" x14ac:dyDescent="0.25">
      <c r="A56" s="78">
        <v>9.9999999999999995E-7</v>
      </c>
      <c r="B56" s="14">
        <f t="shared" si="19"/>
        <v>-6</v>
      </c>
      <c r="C56" s="15"/>
      <c r="D56" s="15"/>
      <c r="E56" s="15"/>
      <c r="F56" s="15"/>
      <c r="G56" s="15">
        <f>100*('Fig. 5S3D_Raw'!G56-'Fig. 5S3D_Raw'!G$4)/('Fig. 5S3D_Raw'!G$11-'Fig. 5S3D_Raw'!G$4)</f>
        <v>94.365703652686648</v>
      </c>
      <c r="H56" s="15">
        <f>100*('Fig. 5S3D_Raw'!H56-'Fig. 5S3D_Raw'!H$4)/('Fig. 5S3D_Raw'!H$11-'Fig. 5S3D_Raw'!H$4)</f>
        <v>71.303849261160764</v>
      </c>
      <c r="I56" s="15">
        <f>100*('Fig. 5S3D_Raw'!I56-'Fig. 5S3D_Raw'!I$4)/('Fig. 5S3D_Raw'!I$11-'Fig. 5S3D_Raw'!I$4)</f>
        <v>74.993801140590151</v>
      </c>
      <c r="J56" s="15"/>
      <c r="K56" s="15"/>
      <c r="M56" s="5">
        <f t="shared" si="16"/>
        <v>80.221118018145845</v>
      </c>
      <c r="N56" s="5">
        <f t="shared" si="17"/>
        <v>7.1520606190982559</v>
      </c>
      <c r="O56" s="5">
        <f t="shared" si="18"/>
        <v>3</v>
      </c>
    </row>
    <row r="57" spans="1:15" s="47" customFormat="1" ht="14.25" thickTop="1" thickBot="1" x14ac:dyDescent="0.25">
      <c r="A57" s="78">
        <v>1.0000000000000001E-5</v>
      </c>
      <c r="B57" s="14">
        <f t="shared" si="19"/>
        <v>-5</v>
      </c>
      <c r="C57" s="15"/>
      <c r="D57" s="15"/>
      <c r="E57" s="15"/>
      <c r="F57" s="15"/>
      <c r="G57" s="15">
        <f>100*('Fig. 5S3D_Raw'!G57-'Fig. 5S3D_Raw'!G$4)/('Fig. 5S3D_Raw'!G$11-'Fig. 5S3D_Raw'!G$4)</f>
        <v>116.03774724809995</v>
      </c>
      <c r="H57" s="15">
        <f>100*('Fig. 5S3D_Raw'!H57-'Fig. 5S3D_Raw'!H$4)/('Fig. 5S3D_Raw'!H$11-'Fig. 5S3D_Raw'!H$4)</f>
        <v>107.60470146725392</v>
      </c>
      <c r="I57" s="15">
        <f>100*('Fig. 5S3D_Raw'!I57-'Fig. 5S3D_Raw'!I$4)/('Fig. 5S3D_Raw'!I$11-'Fig. 5S3D_Raw'!I$4)</f>
        <v>104.6615422762212</v>
      </c>
      <c r="J57" s="15"/>
      <c r="K57" s="15"/>
      <c r="M57" s="5">
        <f t="shared" si="16"/>
        <v>109.43466366385836</v>
      </c>
      <c r="N57" s="5">
        <f t="shared" si="17"/>
        <v>3.4091094204254526</v>
      </c>
      <c r="O57" s="5">
        <f t="shared" si="18"/>
        <v>3</v>
      </c>
    </row>
    <row r="58" spans="1:15" s="47" customFormat="1" ht="14.25" thickTop="1" thickBot="1" x14ac:dyDescent="0.25">
      <c r="A58" s="78">
        <v>1E-4</v>
      </c>
      <c r="B58" s="14">
        <f t="shared" si="19"/>
        <v>-4</v>
      </c>
      <c r="C58" s="15"/>
      <c r="D58" s="15"/>
      <c r="E58" s="15"/>
      <c r="F58" s="15"/>
      <c r="G58" s="15">
        <f>100*('Fig. 5S3D_Raw'!G58-'Fig. 5S3D_Raw'!G$4)/('Fig. 5S3D_Raw'!G$11-'Fig. 5S3D_Raw'!G$4)</f>
        <v>134.59963026062999</v>
      </c>
      <c r="H58" s="15">
        <f>100*('Fig. 5S3D_Raw'!H58-'Fig. 5S3D_Raw'!H$4)/('Fig. 5S3D_Raw'!H$11-'Fig. 5S3D_Raw'!H$4)</f>
        <v>118.15172917046729</v>
      </c>
      <c r="I58" s="15">
        <f>100*('Fig. 5S3D_Raw'!I58-'Fig. 5S3D_Raw'!I$4)/('Fig. 5S3D_Raw'!I$11-'Fig. 5S3D_Raw'!I$4)</f>
        <v>116.86089759484254</v>
      </c>
      <c r="J58" s="15"/>
      <c r="K58" s="15"/>
      <c r="M58" s="5">
        <f t="shared" si="16"/>
        <v>123.20408567531327</v>
      </c>
      <c r="N58" s="5">
        <f t="shared" si="17"/>
        <v>5.7099442156093891</v>
      </c>
      <c r="O58" s="5">
        <f t="shared" si="18"/>
        <v>3</v>
      </c>
    </row>
    <row r="59" spans="1:15" s="47" customFormat="1" ht="14.25" thickTop="1" thickBot="1" x14ac:dyDescent="0.25">
      <c r="A59" s="78">
        <v>1E-3</v>
      </c>
      <c r="B59" s="14">
        <f t="shared" si="19"/>
        <v>-3</v>
      </c>
      <c r="C59" s="15"/>
      <c r="D59" s="15"/>
      <c r="E59" s="15"/>
      <c r="F59" s="15"/>
      <c r="G59" s="15">
        <f>100*('Fig. 5S3D_Raw'!G59-'Fig. 5S3D_Raw'!G$4)/('Fig. 5S3D_Raw'!G$11-'Fig. 5S3D_Raw'!G$4)</f>
        <v>146.79015478304999</v>
      </c>
      <c r="H59" s="15">
        <f>100*('Fig. 5S3D_Raw'!H59-'Fig. 5S3D_Raw'!H$4)/('Fig. 5S3D_Raw'!H$11-'Fig. 5S3D_Raw'!H$4)</f>
        <v>131.29446717573168</v>
      </c>
      <c r="I59" s="15">
        <f>100*('Fig. 5S3D_Raw'!I59-'Fig. 5S3D_Raw'!I$4)/('Fig. 5S3D_Raw'!I$11-'Fig. 5S3D_Raw'!I$4)</f>
        <v>114.53012645673198</v>
      </c>
      <c r="J59" s="15"/>
      <c r="K59" s="15"/>
      <c r="M59" s="5">
        <f t="shared" si="16"/>
        <v>130.87158280517122</v>
      </c>
      <c r="N59" s="5">
        <f t="shared" si="17"/>
        <v>9.3150680852201226</v>
      </c>
      <c r="O59" s="5">
        <f t="shared" si="18"/>
        <v>3</v>
      </c>
    </row>
    <row r="60" spans="1:15" ht="13.5" thickTop="1" x14ac:dyDescent="0.2"/>
    <row r="61" spans="1:15" s="47" customFormat="1" ht="13.5" thickBot="1" x14ac:dyDescent="0.25">
      <c r="A61" s="33" t="s">
        <v>20</v>
      </c>
    </row>
    <row r="62" spans="1:15" s="47" customFormat="1" ht="14.25" thickTop="1" thickBot="1" x14ac:dyDescent="0.25">
      <c r="A62" s="34"/>
      <c r="B62" s="4"/>
      <c r="C62" s="6"/>
      <c r="D62" s="6"/>
      <c r="E62" s="6"/>
      <c r="F62" s="6">
        <f>'Fig. 5S3D_Raw'!F62</f>
        <v>20161229</v>
      </c>
      <c r="G62" s="6">
        <f>'Fig. 5S3D_Raw'!G62</f>
        <v>20170115</v>
      </c>
      <c r="H62" s="6">
        <f>'Fig. 5S3D_Raw'!H62</f>
        <v>20170118</v>
      </c>
      <c r="I62" s="6">
        <f>'Fig. 5S3D_Raw'!I62</f>
        <v>20170425</v>
      </c>
      <c r="J62" s="6">
        <f>'Fig. 5S3D_Raw'!J62</f>
        <v>20170428</v>
      </c>
      <c r="K62" s="6"/>
      <c r="M62" s="8" t="s">
        <v>1</v>
      </c>
      <c r="N62" s="8" t="s">
        <v>2</v>
      </c>
      <c r="O62" s="8" t="s">
        <v>198</v>
      </c>
    </row>
    <row r="63" spans="1:15" s="47" customFormat="1" ht="14.25" thickTop="1" thickBot="1" x14ac:dyDescent="0.25">
      <c r="A63" s="9" t="s">
        <v>4</v>
      </c>
      <c r="B63" s="10" t="s">
        <v>5</v>
      </c>
      <c r="C63" s="11"/>
      <c r="D63" s="11"/>
      <c r="E63" s="11"/>
      <c r="F63" s="11"/>
      <c r="G63" s="11"/>
      <c r="H63" s="11"/>
      <c r="I63" s="11"/>
      <c r="J63" s="11"/>
      <c r="K63" s="11"/>
    </row>
    <row r="64" spans="1:15" s="47" customFormat="1" ht="14.25" thickTop="1" thickBot="1" x14ac:dyDescent="0.25">
      <c r="A64" s="78" t="s">
        <v>192</v>
      </c>
      <c r="B64" s="14"/>
      <c r="C64" s="15"/>
      <c r="D64" s="15"/>
      <c r="E64" s="15"/>
      <c r="F64" s="15">
        <f>100*('Fig. 5S3D_Raw'!F64-'Fig. 5S3D_Raw'!F$4)/('Fig. 5S3D_Raw'!F$11-'Fig. 5S3D_Raw'!F$4)</f>
        <v>0.62013927718192385</v>
      </c>
      <c r="G64" s="15">
        <f>100*('Fig. 5S3D_Raw'!G64-'Fig. 5S3D_Raw'!G$4)/('Fig. 5S3D_Raw'!G$11-'Fig. 5S3D_Raw'!G$4)</f>
        <v>-4.3498749410954475E-2</v>
      </c>
      <c r="H64" s="15">
        <f>100*('Fig. 5S3D_Raw'!H64-'Fig. 5S3D_Raw'!H$4)/('Fig. 5S3D_Raw'!H$11-'Fig. 5S3D_Raw'!H$4)</f>
        <v>0.19155091084412681</v>
      </c>
      <c r="I64" s="15">
        <f>100*('Fig. 5S3D_Raw'!I64-'Fig. 5S3D_Raw'!I$4)/('Fig. 5S3D_Raw'!I$11-'Fig. 5S3D_Raw'!I$4)</f>
        <v>2.8142821720803375</v>
      </c>
      <c r="J64" s="15">
        <f>100*('Fig. 5S3D_Raw'!J64-'Fig. 5S3D_Raw'!J$4)/('Fig. 5S3D_Raw'!J$11-'Fig. 5S3D_Raw'!J$4)</f>
        <v>-0.34438477702544917</v>
      </c>
      <c r="K64" s="15"/>
      <c r="M64" s="5">
        <f t="shared" ref="M64:M71" si="20">AVERAGE(C64:K64)</f>
        <v>0.64761776673399685</v>
      </c>
      <c r="N64" s="5">
        <f t="shared" ref="N64:N71" si="21">STDEVA(C64:K64)/SQRT(COUNT(C64:K64))</f>
        <v>0.56413197815483263</v>
      </c>
      <c r="O64" s="5">
        <f t="shared" ref="O64:O71" si="22">COUNT(C64:K64)</f>
        <v>5</v>
      </c>
    </row>
    <row r="65" spans="1:15" s="47" customFormat="1" ht="14.25" thickTop="1" thickBot="1" x14ac:dyDescent="0.25">
      <c r="A65" s="78">
        <v>1.0000000000000001E-9</v>
      </c>
      <c r="B65" s="14">
        <f t="shared" ref="B65:B71" si="23">LOG(A65)</f>
        <v>-9</v>
      </c>
      <c r="C65" s="15"/>
      <c r="D65" s="15"/>
      <c r="E65" s="15"/>
      <c r="F65" s="15">
        <f>100*('Fig. 5S3D_Raw'!F65-'Fig. 5S3D_Raw'!F$4)/('Fig. 5S3D_Raw'!F$11-'Fig. 5S3D_Raw'!F$4)</f>
        <v>4.8747013673562742</v>
      </c>
      <c r="G65" s="15">
        <f>100*('Fig. 5S3D_Raw'!G65-'Fig. 5S3D_Raw'!G$4)/('Fig. 5S3D_Raw'!G$11-'Fig. 5S3D_Raw'!G$4)</f>
        <v>-8.3372603037662335E-2</v>
      </c>
      <c r="H65" s="15">
        <f>100*('Fig. 5S3D_Raw'!H65-'Fig. 5S3D_Raw'!H$4)/('Fig. 5S3D_Raw'!H$11-'Fig. 5S3D_Raw'!H$4)</f>
        <v>0.84438768861900915</v>
      </c>
      <c r="I65" s="15">
        <f>100*('Fig. 5S3D_Raw'!I65-'Fig. 5S3D_Raw'!I$4)/('Fig. 5S3D_Raw'!I$11-'Fig. 5S3D_Raw'!I$4)</f>
        <v>0.29754525167369233</v>
      </c>
      <c r="J65" s="15">
        <f>100*('Fig. 5S3D_Raw'!J65-'Fig. 5S3D_Raw'!J$4)/('Fig. 5S3D_Raw'!J$11-'Fig. 5S3D_Raw'!J$4)</f>
        <v>-4.6696240952603364E-2</v>
      </c>
      <c r="K65" s="15"/>
      <c r="M65" s="5">
        <f t="shared" si="20"/>
        <v>1.1773130927317419</v>
      </c>
      <c r="N65" s="5">
        <f t="shared" si="21"/>
        <v>0.93922942097920148</v>
      </c>
      <c r="O65" s="5">
        <f t="shared" si="22"/>
        <v>5</v>
      </c>
    </row>
    <row r="66" spans="1:15" s="47" customFormat="1" ht="14.25" thickTop="1" thickBot="1" x14ac:dyDescent="0.25">
      <c r="A66" s="78">
        <v>1E-8</v>
      </c>
      <c r="B66" s="14">
        <f t="shared" si="23"/>
        <v>-8</v>
      </c>
      <c r="C66" s="15"/>
      <c r="D66" s="15"/>
      <c r="E66" s="15"/>
      <c r="F66" s="15">
        <f>100*('Fig. 5S3D_Raw'!F66-'Fig. 5S3D_Raw'!F$4)/('Fig. 5S3D_Raw'!F$11-'Fig. 5S3D_Raw'!F$4)</f>
        <v>5.2254358765821163</v>
      </c>
      <c r="G66" s="15">
        <f>100*('Fig. 5S3D_Raw'!G66-'Fig. 5S3D_Raw'!G$4)/('Fig. 5S3D_Raw'!G$11-'Fig. 5S3D_Raw'!G$4)</f>
        <v>-0.10149708195889377</v>
      </c>
      <c r="H66" s="15">
        <f>100*('Fig. 5S3D_Raw'!H66-'Fig. 5S3D_Raw'!H$4)/('Fig. 5S3D_Raw'!H$11-'Fig. 5S3D_Raw'!H$4)</f>
        <v>2.4758280993458608</v>
      </c>
      <c r="I66" s="15">
        <f>100*('Fig. 5S3D_Raw'!I66-'Fig. 5S3D_Raw'!I$4)/('Fig. 5S3D_Raw'!I$11-'Fig. 5S3D_Raw'!I$4)</f>
        <v>1.518720555417804</v>
      </c>
      <c r="J66" s="15">
        <f>100*('Fig. 5S3D_Raw'!J66-'Fig. 5S3D_Raw'!J$4)/('Fig. 5S3D_Raw'!J$11-'Fig. 5S3D_Raw'!J$4)</f>
        <v>0.41442913845435547</v>
      </c>
      <c r="K66" s="15"/>
      <c r="M66" s="5">
        <f t="shared" si="20"/>
        <v>1.9065833175682485</v>
      </c>
      <c r="N66" s="5">
        <f t="shared" si="21"/>
        <v>0.94202363127283217</v>
      </c>
      <c r="O66" s="5">
        <f t="shared" si="22"/>
        <v>5</v>
      </c>
    </row>
    <row r="67" spans="1:15" s="47" customFormat="1" ht="14.25" thickTop="1" thickBot="1" x14ac:dyDescent="0.25">
      <c r="A67" s="78">
        <v>9.9999999999999995E-8</v>
      </c>
      <c r="B67" s="14">
        <f t="shared" si="23"/>
        <v>-7</v>
      </c>
      <c r="C67" s="15"/>
      <c r="D67" s="15"/>
      <c r="E67" s="15"/>
      <c r="F67" s="15">
        <f>100*('Fig. 5S3D_Raw'!F67-'Fig. 5S3D_Raw'!F$4)/('Fig. 5S3D_Raw'!F$11-'Fig. 5S3D_Raw'!F$4)</f>
        <v>67.412189294972805</v>
      </c>
      <c r="G67" s="15">
        <f>100*('Fig. 5S3D_Raw'!G67-'Fig. 5S3D_Raw'!G$4)/('Fig. 5S3D_Raw'!G$11-'Fig. 5S3D_Raw'!G$4)</f>
        <v>17.848986841628303</v>
      </c>
      <c r="H67" s="15">
        <f>100*('Fig. 5S3D_Raw'!H67-'Fig. 5S3D_Raw'!H$4)/('Fig. 5S3D_Raw'!H$11-'Fig. 5S3D_Raw'!H$4)</f>
        <v>50.99163430715906</v>
      </c>
      <c r="I67" s="15">
        <f>100*('Fig. 5S3D_Raw'!I67-'Fig. 5S3D_Raw'!I$4)/('Fig. 5S3D_Raw'!I$11-'Fig. 5S3D_Raw'!I$4)</f>
        <v>25.018596578229605</v>
      </c>
      <c r="J67" s="15">
        <f>100*('Fig. 5S3D_Raw'!J67-'Fig. 5S3D_Raw'!J$4)/('Fig. 5S3D_Raw'!J$11-'Fig. 5S3D_Raw'!J$4)</f>
        <v>28.671491944898435</v>
      </c>
      <c r="K67" s="15"/>
      <c r="M67" s="5">
        <f t="shared" si="20"/>
        <v>37.988579793377639</v>
      </c>
      <c r="N67" s="5">
        <f t="shared" si="21"/>
        <v>9.2072254714174981</v>
      </c>
      <c r="O67" s="5">
        <f t="shared" si="22"/>
        <v>5</v>
      </c>
    </row>
    <row r="68" spans="1:15" s="47" customFormat="1" ht="14.25" thickTop="1" thickBot="1" x14ac:dyDescent="0.25">
      <c r="A68" s="78">
        <v>9.9999999999999995E-7</v>
      </c>
      <c r="B68" s="14">
        <f t="shared" si="23"/>
        <v>-6</v>
      </c>
      <c r="C68" s="15"/>
      <c r="D68" s="15"/>
      <c r="E68" s="15"/>
      <c r="F68" s="15">
        <f>100*('Fig. 5S3D_Raw'!F68-'Fig. 5S3D_Raw'!F$4)/('Fig. 5S3D_Raw'!F$11-'Fig. 5S3D_Raw'!F$4)</f>
        <v>107.32984293193715</v>
      </c>
      <c r="G68" s="15">
        <f>100*('Fig. 5S3D_Raw'!G68-'Fig. 5S3D_Raw'!G$4)/('Fig. 5S3D_Raw'!G$11-'Fig. 5S3D_Raw'!G$4)</f>
        <v>71.84060124938074</v>
      </c>
      <c r="H68" s="15">
        <f>100*('Fig. 5S3D_Raw'!H68-'Fig. 5S3D_Raw'!H$4)/('Fig. 5S3D_Raw'!H$11-'Fig. 5S3D_Raw'!H$4)</f>
        <v>74.011623361392722</v>
      </c>
      <c r="I68" s="15">
        <f>100*('Fig. 5S3D_Raw'!I68-'Fig. 5S3D_Raw'!I$4)/('Fig. 5S3D_Raw'!I$11-'Fig. 5S3D_Raw'!I$4)</f>
        <v>65.484750805851732</v>
      </c>
      <c r="J68" s="15">
        <f>100*('Fig. 5S3D_Raw'!J68-'Fig. 5S3D_Raw'!J$4)/('Fig. 5S3D_Raw'!J$11-'Fig. 5S3D_Raw'!J$4)</f>
        <v>111.30049031052999</v>
      </c>
      <c r="K68" s="15"/>
      <c r="M68" s="5">
        <f t="shared" si="20"/>
        <v>85.993461731818471</v>
      </c>
      <c r="N68" s="5">
        <f t="shared" si="21"/>
        <v>9.6440706981432935</v>
      </c>
      <c r="O68" s="5">
        <f t="shared" si="22"/>
        <v>5</v>
      </c>
    </row>
    <row r="69" spans="1:15" s="47" customFormat="1" ht="14.25" thickTop="1" thickBot="1" x14ac:dyDescent="0.25">
      <c r="A69" s="78">
        <v>1.0000000000000001E-5</v>
      </c>
      <c r="B69" s="14">
        <f t="shared" si="23"/>
        <v>-5</v>
      </c>
      <c r="C69" s="15"/>
      <c r="D69" s="15"/>
      <c r="E69" s="15"/>
      <c r="F69" s="15">
        <f>100*('Fig. 5S3D_Raw'!F69-'Fig. 5S3D_Raw'!F$4)/('Fig. 5S3D_Raw'!F$11-'Fig. 5S3D_Raw'!F$4)</f>
        <v>125.89335637676001</v>
      </c>
      <c r="G69" s="15">
        <f>100*('Fig. 5S3D_Raw'!G69-'Fig. 5S3D_Raw'!G$4)/('Fig. 5S3D_Raw'!G$11-'Fig. 5S3D_Raw'!G$4)</f>
        <v>122.78488660117689</v>
      </c>
      <c r="H69" s="15">
        <f>100*('Fig. 5S3D_Raw'!H69-'Fig. 5S3D_Raw'!H$4)/('Fig. 5S3D_Raw'!H$11-'Fig. 5S3D_Raw'!H$4)</f>
        <v>112.53029631753147</v>
      </c>
      <c r="I69" s="15">
        <f>100*('Fig. 5S3D_Raw'!I69-'Fig. 5S3D_Raw'!I$4)/('Fig. 5S3D_Raw'!I$11-'Fig. 5S3D_Raw'!I$4)</f>
        <v>101.80386808827176</v>
      </c>
      <c r="J69" s="15">
        <f>100*('Fig. 5S3D_Raw'!J69-'Fig. 5S3D_Raw'!J$4)/('Fig. 5S3D_Raw'!J$11-'Fig. 5S3D_Raw'!J$4)</f>
        <v>153.21036656549151</v>
      </c>
      <c r="K69" s="15"/>
      <c r="M69" s="5">
        <f t="shared" si="20"/>
        <v>123.24455478984632</v>
      </c>
      <c r="N69" s="5">
        <f t="shared" si="21"/>
        <v>8.6013827403231051</v>
      </c>
      <c r="O69" s="5">
        <f t="shared" si="22"/>
        <v>5</v>
      </c>
    </row>
    <row r="70" spans="1:15" s="47" customFormat="1" ht="14.25" thickTop="1" thickBot="1" x14ac:dyDescent="0.25">
      <c r="A70" s="78">
        <v>1E-4</v>
      </c>
      <c r="B70" s="14">
        <f t="shared" si="23"/>
        <v>-4</v>
      </c>
      <c r="C70" s="15"/>
      <c r="D70" s="15"/>
      <c r="E70" s="15"/>
      <c r="F70" s="15">
        <f>100*('Fig. 5S3D_Raw'!F70-'Fig. 5S3D_Raw'!F$4)/('Fig. 5S3D_Raw'!F$11-'Fig. 5S3D_Raw'!F$4)</f>
        <v>141.50866670055404</v>
      </c>
      <c r="G70" s="15">
        <f>100*('Fig. 5S3D_Raw'!G70-'Fig. 5S3D_Raw'!G$4)/('Fig. 5S3D_Raw'!G$11-'Fig. 5S3D_Raw'!G$4)</f>
        <v>129.89451553267841</v>
      </c>
      <c r="H70" s="15">
        <f>100*('Fig. 5S3D_Raw'!H70-'Fig. 5S3D_Raw'!H$4)/('Fig. 5S3D_Raw'!H$11-'Fig. 5S3D_Raw'!H$4)</f>
        <v>114.46926063954548</v>
      </c>
      <c r="I70" s="15">
        <f>100*('Fig. 5S3D_Raw'!I70-'Fig. 5S3D_Raw'!I$4)/('Fig. 5S3D_Raw'!I$11-'Fig. 5S3D_Raw'!I$4)</f>
        <v>136.51748078353583</v>
      </c>
      <c r="J70" s="15">
        <f>100*('Fig. 5S3D_Raw'!J70-'Fig. 5S3D_Raw'!J$4)/('Fig. 5S3D_Raw'!J$11-'Fig. 5S3D_Raw'!J$4)</f>
        <v>161.00863880457626</v>
      </c>
      <c r="K70" s="15"/>
      <c r="M70" s="5">
        <f t="shared" si="20"/>
        <v>136.679712492178</v>
      </c>
      <c r="N70" s="5">
        <f t="shared" si="21"/>
        <v>7.5979761866740683</v>
      </c>
      <c r="O70" s="5">
        <f t="shared" si="22"/>
        <v>5</v>
      </c>
    </row>
    <row r="71" spans="1:15" s="47" customFormat="1" ht="14.25" thickTop="1" thickBot="1" x14ac:dyDescent="0.25">
      <c r="A71" s="78">
        <v>1E-3</v>
      </c>
      <c r="B71" s="14">
        <f t="shared" si="23"/>
        <v>-3</v>
      </c>
      <c r="C71" s="15"/>
      <c r="D71" s="15"/>
      <c r="E71" s="15"/>
      <c r="F71" s="15">
        <f>100*('Fig. 5S3D_Raw'!F71-'Fig. 5S3D_Raw'!F$4)/('Fig. 5S3D_Raw'!F$11-'Fig. 5S3D_Raw'!F$4)</f>
        <v>143.76556702078994</v>
      </c>
      <c r="G71" s="15">
        <f>100*('Fig. 5S3D_Raw'!G71-'Fig. 5S3D_Raw'!G$4)/('Fig. 5S3D_Raw'!G$11-'Fig. 5S3D_Raw'!G$4)</f>
        <v>133.36958229117585</v>
      </c>
      <c r="H71" s="15">
        <f>100*('Fig. 5S3D_Raw'!H71-'Fig. 5S3D_Raw'!H$4)/('Fig. 5S3D_Raw'!H$11-'Fig. 5S3D_Raw'!H$4)</f>
        <v>114.66993302233456</v>
      </c>
      <c r="I71" s="15">
        <f>100*('Fig. 5S3D_Raw'!I71-'Fig. 5S3D_Raw'!I$4)/('Fig. 5S3D_Raw'!I$11-'Fig. 5S3D_Raw'!I$4)</f>
        <v>145.58641210017359</v>
      </c>
      <c r="J71" s="15">
        <f>100*('Fig. 5S3D_Raw'!J71-'Fig. 5S3D_Raw'!J$4)/('Fig. 5S3D_Raw'!J$11-'Fig. 5S3D_Raw'!J$4)</f>
        <v>163.03992528601449</v>
      </c>
      <c r="K71" s="15"/>
      <c r="M71" s="5">
        <f t="shared" si="20"/>
        <v>140.08628394409769</v>
      </c>
      <c r="N71" s="5">
        <f t="shared" si="21"/>
        <v>7.9428054232040965</v>
      </c>
      <c r="O71" s="5">
        <f t="shared" si="22"/>
        <v>5</v>
      </c>
    </row>
    <row r="72" spans="1:15" ht="13.5" thickTop="1" x14ac:dyDescent="0.2"/>
  </sheetData>
  <phoneticPr fontId="5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pane xSplit="1" topLeftCell="B1" activePane="topRight" state="frozen"/>
      <selection activeCell="G14" sqref="G14"/>
      <selection pane="topRight" activeCell="E15" sqref="E15"/>
    </sheetView>
  </sheetViews>
  <sheetFormatPr defaultColWidth="9.125" defaultRowHeight="12.75" x14ac:dyDescent="0.2"/>
  <cols>
    <col min="1" max="1" width="13.75" style="86" bestFit="1" customWidth="1"/>
    <col min="2" max="4" width="8.875" style="17" customWidth="1"/>
    <col min="5" max="5" width="6.25" style="17" customWidth="1"/>
    <col min="6" max="8" width="5.875" style="17" customWidth="1"/>
    <col min="9" max="16384" width="9.125" style="17"/>
  </cols>
  <sheetData>
    <row r="1" spans="1:4" s="47" customFormat="1" ht="13.5" thickBot="1" x14ac:dyDescent="0.25">
      <c r="A1" s="33" t="s">
        <v>199</v>
      </c>
    </row>
    <row r="2" spans="1:4" s="47" customFormat="1" ht="14.25" thickTop="1" thickBot="1" x14ac:dyDescent="0.25">
      <c r="A2" s="34"/>
      <c r="B2" s="79">
        <v>20180906</v>
      </c>
      <c r="C2" s="79">
        <v>20180908</v>
      </c>
      <c r="D2" s="80">
        <v>20180910</v>
      </c>
    </row>
    <row r="3" spans="1:4" s="47" customFormat="1" ht="13.5" thickTop="1" x14ac:dyDescent="0.2">
      <c r="A3" s="9" t="s">
        <v>200</v>
      </c>
      <c r="B3" s="81">
        <v>0.89380793411772375</v>
      </c>
      <c r="C3" s="82">
        <v>0.76244635771023961</v>
      </c>
      <c r="D3" s="83">
        <v>0.99396173159804402</v>
      </c>
    </row>
    <row r="4" spans="1:4" s="47" customFormat="1" x14ac:dyDescent="0.2">
      <c r="A4" s="16" t="s">
        <v>201</v>
      </c>
      <c r="B4" s="84">
        <v>3.4780000000000006</v>
      </c>
      <c r="C4" s="84">
        <v>2.3763329999999994</v>
      </c>
      <c r="D4" s="84">
        <v>3.1166103299999999</v>
      </c>
    </row>
    <row r="5" spans="1:4" s="47" customFormat="1" x14ac:dyDescent="0.2">
      <c r="A5" s="85" t="s">
        <v>19</v>
      </c>
      <c r="B5" s="84">
        <v>1.0430110517139861</v>
      </c>
      <c r="C5" s="84">
        <v>0.91281316242743804</v>
      </c>
      <c r="D5" s="84">
        <v>1.1450685831632632</v>
      </c>
    </row>
    <row r="6" spans="1:4" s="47" customFormat="1" x14ac:dyDescent="0.2">
      <c r="A6" s="16" t="s">
        <v>202</v>
      </c>
      <c r="B6" s="84">
        <v>1.0517604072703477</v>
      </c>
      <c r="C6" s="84">
        <v>0.97119546500681697</v>
      </c>
      <c r="D6" s="84">
        <v>1.2308876755646414</v>
      </c>
    </row>
  </sheetData>
  <phoneticPr fontId="5" type="noConversion"/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pane xSplit="1" topLeftCell="B1" activePane="topRight" state="frozen"/>
      <selection activeCell="G14" sqref="G14"/>
      <selection pane="topRight" activeCell="P5" sqref="P5"/>
    </sheetView>
  </sheetViews>
  <sheetFormatPr defaultColWidth="9.125" defaultRowHeight="12.75" x14ac:dyDescent="0.2"/>
  <cols>
    <col min="1" max="1" width="13.75" style="86" bestFit="1" customWidth="1"/>
    <col min="2" max="4" width="8.875" style="17" customWidth="1"/>
    <col min="5" max="5" width="6.25" style="17" customWidth="1"/>
    <col min="6" max="7" width="7" style="17" customWidth="1"/>
    <col min="8" max="8" width="2.75" style="17" bestFit="1" customWidth="1"/>
    <col min="9" max="14" width="5.875" style="17" customWidth="1"/>
    <col min="15" max="16384" width="9.125" style="17"/>
  </cols>
  <sheetData>
    <row r="1" spans="1:8" s="47" customFormat="1" ht="13.5" thickBot="1" x14ac:dyDescent="0.25">
      <c r="A1" s="33" t="s">
        <v>199</v>
      </c>
    </row>
    <row r="2" spans="1:8" s="47" customFormat="1" ht="14.25" thickTop="1" thickBot="1" x14ac:dyDescent="0.25">
      <c r="A2" s="34"/>
      <c r="B2" s="79">
        <f>'Fig. 5S3E_Raw'!B2</f>
        <v>20180906</v>
      </c>
      <c r="C2" s="79">
        <f>'Fig. 5S3E_Raw'!C2</f>
        <v>20180908</v>
      </c>
      <c r="D2" s="79">
        <f>'Fig. 5S3E_Raw'!D2</f>
        <v>20180910</v>
      </c>
      <c r="F2" s="8" t="s">
        <v>1</v>
      </c>
      <c r="G2" s="8" t="s">
        <v>2</v>
      </c>
      <c r="H2" s="8" t="s">
        <v>198</v>
      </c>
    </row>
    <row r="3" spans="1:8" s="47" customFormat="1" ht="14.25" thickTop="1" thickBot="1" x14ac:dyDescent="0.25">
      <c r="A3" s="9" t="s">
        <v>32</v>
      </c>
      <c r="B3" s="81">
        <f>100*('Fig. 5S3E_Raw'!B3-'Fig. 5S3E_Raw'!B$3)/('Fig. 5S3E_Raw'!B$4-'Fig. 5S3E_Raw'!B$3)</f>
        <v>0</v>
      </c>
      <c r="C3" s="81">
        <f>100*('Fig. 5S3E_Raw'!C3-'Fig. 5S3E_Raw'!C$3)/('Fig. 5S3E_Raw'!C$4-'Fig. 5S3E_Raw'!C$3)</f>
        <v>0</v>
      </c>
      <c r="D3" s="81">
        <f>100*('Fig. 5S3E_Raw'!D3-'Fig. 5S3E_Raw'!D$3)/('Fig. 5S3E_Raw'!D$4-'Fig. 5S3E_Raw'!D$3)</f>
        <v>0</v>
      </c>
      <c r="F3" s="5">
        <f>AVERAGE(B3:D3)</f>
        <v>0</v>
      </c>
      <c r="G3" s="5">
        <f>STDEVA(B3:D3)/SQRT(COUNT(B3:D3))</f>
        <v>0</v>
      </c>
      <c r="H3" s="5">
        <f>COUNT(B3:D3)</f>
        <v>3</v>
      </c>
    </row>
    <row r="4" spans="1:8" s="47" customFormat="1" ht="14.25" thickTop="1" thickBot="1" x14ac:dyDescent="0.25">
      <c r="A4" s="16" t="s">
        <v>201</v>
      </c>
      <c r="B4" s="81">
        <f>100*('Fig. 5S3E_Raw'!B4-'Fig. 5S3E_Raw'!B$3)/('Fig. 5S3E_Raw'!B$4-'Fig. 5S3E_Raw'!B$3)</f>
        <v>100</v>
      </c>
      <c r="C4" s="81">
        <f>100*('Fig. 5S3E_Raw'!C4-'Fig. 5S3E_Raw'!C$3)/('Fig. 5S3E_Raw'!C$4-'Fig. 5S3E_Raw'!C$3)</f>
        <v>100</v>
      </c>
      <c r="D4" s="81">
        <f>100*('Fig. 5S3E_Raw'!D4-'Fig. 5S3E_Raw'!D$3)/('Fig. 5S3E_Raw'!D$4-'Fig. 5S3E_Raw'!D$3)</f>
        <v>100</v>
      </c>
      <c r="F4" s="5">
        <f>AVERAGE(B4:D4)</f>
        <v>100</v>
      </c>
      <c r="G4" s="5">
        <f>STDEVA(B4:D4)/SQRT(COUNT(B4:D4))</f>
        <v>0</v>
      </c>
      <c r="H4" s="5">
        <f>COUNT(B4:D4)</f>
        <v>3</v>
      </c>
    </row>
    <row r="5" spans="1:8" s="47" customFormat="1" ht="14.25" thickTop="1" thickBot="1" x14ac:dyDescent="0.25">
      <c r="A5" s="85" t="s">
        <v>19</v>
      </c>
      <c r="B5" s="81">
        <f>100*('Fig. 5S3E_Raw'!B5-'Fig. 5S3E_Raw'!B$3)/('Fig. 5S3E_Raw'!B$4-'Fig. 5S3E_Raw'!B$3)</f>
        <v>5.7736853063714708</v>
      </c>
      <c r="C5" s="81">
        <f>100*('Fig. 5S3E_Raw'!C5-'Fig. 5S3E_Raw'!C$3)/('Fig. 5S3E_Raw'!C$4-'Fig. 5S3E_Raw'!C$3)</f>
        <v>9.3170611105535972</v>
      </c>
      <c r="D5" s="81">
        <f>100*('Fig. 5S3E_Raw'!D5-'Fig. 5S3E_Raw'!D$3)/('Fig. 5S3E_Raw'!D$4-'Fig. 5S3E_Raw'!D$3)</f>
        <v>7.1187878991831512</v>
      </c>
      <c r="F5" s="5">
        <f>AVERAGE(B5:D5)</f>
        <v>7.4031781053694061</v>
      </c>
      <c r="G5" s="5">
        <f>STDEVA(B5:D5)/SQRT(COUNT(B5:D5))</f>
        <v>1.0327207374127219</v>
      </c>
      <c r="H5" s="5">
        <f>COUNT(B5:D5)</f>
        <v>3</v>
      </c>
    </row>
    <row r="6" spans="1:8" s="47" customFormat="1" ht="14.25" thickTop="1" thickBot="1" x14ac:dyDescent="0.25">
      <c r="A6" s="16" t="s">
        <v>202</v>
      </c>
      <c r="B6" s="81">
        <f>100*('Fig. 5S3E_Raw'!B6-'Fig. 5S3E_Raw'!B$3)/('Fig. 5S3E_Raw'!B$4-'Fig. 5S3E_Raw'!B$3)</f>
        <v>6.112257491925118</v>
      </c>
      <c r="C6" s="81">
        <f>100*('Fig. 5S3E_Raw'!C6-'Fig. 5S3E_Raw'!C$3)/('Fig. 5S3E_Raw'!C$4-'Fig. 5S3E_Raw'!C$3)</f>
        <v>12.93455821658001</v>
      </c>
      <c r="D6" s="81">
        <f>100*('Fig. 5S3E_Raw'!D6-'Fig. 5S3E_Raw'!D$3)/('Fig. 5S3E_Raw'!D$4-'Fig. 5S3E_Raw'!D$3)</f>
        <v>11.161807194321661</v>
      </c>
      <c r="F6" s="5">
        <f>AVERAGE(B6:D6)</f>
        <v>10.06954096760893</v>
      </c>
      <c r="G6" s="5">
        <f>STDEVA(B6:D6)/SQRT(COUNT(B6:D6))</f>
        <v>2.0437490817057755</v>
      </c>
      <c r="H6" s="5">
        <f>COUNT(B6:D6)</f>
        <v>3</v>
      </c>
    </row>
    <row r="7" spans="1:8" ht="13.5" thickTop="1" x14ac:dyDescent="0.2"/>
  </sheetData>
  <phoneticPr fontId="5" type="noConversion"/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topLeftCell="A49" zoomScale="85" zoomScaleNormal="85" workbookViewId="0">
      <pane xSplit="1" topLeftCell="B1" activePane="topRight" state="frozen"/>
      <selection activeCell="K74" sqref="K74"/>
      <selection pane="topRight" activeCell="K74" sqref="K74"/>
    </sheetView>
  </sheetViews>
  <sheetFormatPr defaultColWidth="9.125" defaultRowHeight="12.75" x14ac:dyDescent="0.2"/>
  <cols>
    <col min="1" max="1" width="34.125" style="17" bestFit="1" customWidth="1"/>
    <col min="2" max="2" width="6.125" style="17" bestFit="1" customWidth="1"/>
    <col min="3" max="8" width="9.125" style="17" customWidth="1"/>
    <col min="9" max="16384" width="9.125" style="17"/>
  </cols>
  <sheetData>
    <row r="1" spans="1:8" s="47" customFormat="1" ht="13.5" thickBot="1" x14ac:dyDescent="0.25">
      <c r="A1" s="33" t="s">
        <v>203</v>
      </c>
    </row>
    <row r="2" spans="1:8" s="47" customFormat="1" ht="14.25" thickTop="1" thickBot="1" x14ac:dyDescent="0.25">
      <c r="A2" s="34"/>
      <c r="B2" s="4"/>
      <c r="C2" s="6">
        <v>20170425</v>
      </c>
      <c r="D2" s="6">
        <v>20170428</v>
      </c>
      <c r="E2" s="7">
        <v>20170512</v>
      </c>
      <c r="F2" s="7">
        <v>20190225</v>
      </c>
      <c r="G2" s="6">
        <v>20190227</v>
      </c>
      <c r="H2" s="6">
        <v>20190301</v>
      </c>
    </row>
    <row r="3" spans="1:8" s="47" customFormat="1" ht="13.5" thickTop="1" x14ac:dyDescent="0.2">
      <c r="A3" s="9" t="s">
        <v>195</v>
      </c>
      <c r="B3" s="10" t="s">
        <v>5</v>
      </c>
      <c r="C3" s="11"/>
      <c r="D3" s="12"/>
      <c r="E3" s="13"/>
      <c r="F3" s="13"/>
      <c r="G3" s="12"/>
      <c r="H3" s="12"/>
    </row>
    <row r="4" spans="1:8" s="47" customFormat="1" x14ac:dyDescent="0.2">
      <c r="A4" s="78" t="s">
        <v>192</v>
      </c>
      <c r="B4" s="14"/>
      <c r="C4" s="15">
        <v>0.73799999999999999</v>
      </c>
      <c r="D4" s="15">
        <v>1.0633333333333332</v>
      </c>
      <c r="E4" s="15">
        <v>0.9996666666666667</v>
      </c>
      <c r="F4" s="16">
        <v>0.79659999999999997</v>
      </c>
      <c r="G4" s="15">
        <v>0.91371799999999992</v>
      </c>
      <c r="H4" s="15">
        <v>1.1988203333333332</v>
      </c>
    </row>
    <row r="5" spans="1:8" s="47" customFormat="1" x14ac:dyDescent="0.2">
      <c r="A5" s="78">
        <v>1.0000000000000001E-9</v>
      </c>
      <c r="B5" s="14">
        <f t="shared" ref="B5:B11" si="0">LOG(A5)</f>
        <v>-9</v>
      </c>
      <c r="C5" s="15">
        <v>0.87233333333333329</v>
      </c>
      <c r="D5" s="15">
        <v>1.0024999999999999</v>
      </c>
      <c r="E5" s="15">
        <v>0.91200000000000003</v>
      </c>
      <c r="F5" s="16">
        <v>1.0948</v>
      </c>
      <c r="G5" s="15">
        <v>0.91010233333333324</v>
      </c>
      <c r="H5" s="15">
        <v>1.700359</v>
      </c>
    </row>
    <row r="6" spans="1:8" s="47" customFormat="1" x14ac:dyDescent="0.2">
      <c r="A6" s="78">
        <v>1E-8</v>
      </c>
      <c r="B6" s="14">
        <f t="shared" si="0"/>
        <v>-8</v>
      </c>
      <c r="C6" s="15">
        <v>0.85350000000000004</v>
      </c>
      <c r="D6" s="15">
        <v>0.76350000000000007</v>
      </c>
      <c r="E6" s="15">
        <v>0.90500000000000003</v>
      </c>
      <c r="F6" s="16">
        <v>1.08525</v>
      </c>
      <c r="G6" s="15">
        <v>1.430769</v>
      </c>
      <c r="H6" s="15">
        <v>1.8835379999999999</v>
      </c>
    </row>
    <row r="7" spans="1:8" s="47" customFormat="1" x14ac:dyDescent="0.2">
      <c r="A7" s="78">
        <v>9.9999999999999995E-8</v>
      </c>
      <c r="B7" s="14">
        <f t="shared" si="0"/>
        <v>-7</v>
      </c>
      <c r="C7" s="15">
        <v>1.9899999999999998</v>
      </c>
      <c r="D7" s="15">
        <v>3.640333333333333</v>
      </c>
      <c r="E7" s="15">
        <v>2.6806666666666668</v>
      </c>
      <c r="F7" s="16">
        <v>12.298</v>
      </c>
      <c r="G7" s="15">
        <v>4.1328459999999998</v>
      </c>
      <c r="H7" s="15">
        <v>22.475666666666669</v>
      </c>
    </row>
    <row r="8" spans="1:8" s="47" customFormat="1" x14ac:dyDescent="0.2">
      <c r="A8" s="78">
        <v>9.9999999999999995E-7</v>
      </c>
      <c r="B8" s="14">
        <f t="shared" si="0"/>
        <v>-6</v>
      </c>
      <c r="C8" s="15">
        <v>6.66</v>
      </c>
      <c r="D8" s="15">
        <v>8.8960000000000008</v>
      </c>
      <c r="E8" s="15">
        <v>5.6173333333333337</v>
      </c>
      <c r="F8" s="16">
        <v>34.603999999999999</v>
      </c>
      <c r="G8" s="15">
        <v>12.69031</v>
      </c>
      <c r="H8" s="15">
        <v>54.189690000000006</v>
      </c>
    </row>
    <row r="9" spans="1:8" s="47" customFormat="1" x14ac:dyDescent="0.2">
      <c r="A9" s="78">
        <v>1.0000000000000001E-5</v>
      </c>
      <c r="B9" s="14">
        <f t="shared" si="0"/>
        <v>-5</v>
      </c>
      <c r="C9" s="15">
        <v>9.0530000000000008</v>
      </c>
      <c r="D9" s="15">
        <v>14.135999999999999</v>
      </c>
      <c r="E9" s="15">
        <v>9.8583333333333325</v>
      </c>
      <c r="F9" s="16">
        <v>36.709000000000003</v>
      </c>
      <c r="G9" s="15">
        <v>34.125079999999997</v>
      </c>
      <c r="H9" s="15">
        <v>58.338120000000004</v>
      </c>
    </row>
    <row r="10" spans="1:8" s="47" customFormat="1" x14ac:dyDescent="0.2">
      <c r="A10" s="78">
        <v>1E-4</v>
      </c>
      <c r="B10" s="14">
        <f t="shared" si="0"/>
        <v>-4</v>
      </c>
      <c r="C10" s="15">
        <v>10.036999999999999</v>
      </c>
      <c r="D10" s="15">
        <v>15.744</v>
      </c>
      <c r="E10" s="15">
        <v>10.8325</v>
      </c>
      <c r="F10" s="16">
        <v>39.299999999999997</v>
      </c>
      <c r="G10" s="15">
        <v>37.815693333333336</v>
      </c>
      <c r="H10" s="15">
        <v>65.650513333333336</v>
      </c>
    </row>
    <row r="11" spans="1:8" s="47" customFormat="1" x14ac:dyDescent="0.2">
      <c r="A11" s="78">
        <v>1E-3</v>
      </c>
      <c r="B11" s="14">
        <f t="shared" si="0"/>
        <v>-3</v>
      </c>
      <c r="C11" s="15">
        <v>9.8490000000000002</v>
      </c>
      <c r="D11" s="15">
        <v>14.974</v>
      </c>
      <c r="E11" s="15">
        <v>11.907666666666666</v>
      </c>
      <c r="F11" s="16">
        <v>42.5162695</v>
      </c>
      <c r="G11" s="15">
        <v>36.363849999999999</v>
      </c>
      <c r="H11" s="15">
        <v>67.11027</v>
      </c>
    </row>
    <row r="13" spans="1:8" s="47" customFormat="1" ht="13.5" thickBot="1" x14ac:dyDescent="0.25">
      <c r="A13" s="33" t="s">
        <v>204</v>
      </c>
    </row>
    <row r="14" spans="1:8" s="47" customFormat="1" ht="14.25" thickTop="1" thickBot="1" x14ac:dyDescent="0.25">
      <c r="A14" s="34"/>
      <c r="B14" s="4"/>
      <c r="C14" s="6">
        <v>20170425</v>
      </c>
      <c r="D14" s="6">
        <v>20170428</v>
      </c>
      <c r="E14" s="7">
        <v>20170512</v>
      </c>
      <c r="F14" s="7">
        <v>20190225</v>
      </c>
      <c r="G14" s="6">
        <v>20190227</v>
      </c>
      <c r="H14" s="6">
        <v>20190301</v>
      </c>
    </row>
    <row r="15" spans="1:8" s="47" customFormat="1" ht="13.5" thickTop="1" x14ac:dyDescent="0.2">
      <c r="A15" s="9" t="s">
        <v>4</v>
      </c>
      <c r="B15" s="10" t="s">
        <v>196</v>
      </c>
      <c r="C15" s="11"/>
      <c r="D15" s="12"/>
      <c r="E15" s="13"/>
      <c r="F15" s="13"/>
      <c r="G15" s="12"/>
      <c r="H15" s="12"/>
    </row>
    <row r="16" spans="1:8" s="47" customFormat="1" x14ac:dyDescent="0.2">
      <c r="A16" s="78" t="s">
        <v>192</v>
      </c>
      <c r="B16" s="14"/>
      <c r="C16" s="15">
        <v>0.75150000000000006</v>
      </c>
      <c r="D16" s="15">
        <v>1.077</v>
      </c>
      <c r="E16" s="15">
        <v>0.99199999999999999</v>
      </c>
      <c r="F16" s="16">
        <v>1.0004999999999999</v>
      </c>
      <c r="G16" s="15">
        <v>1.0965130000000001</v>
      </c>
      <c r="H16" s="15">
        <v>1.6795770000000001</v>
      </c>
    </row>
    <row r="17" spans="1:8" s="47" customFormat="1" x14ac:dyDescent="0.2">
      <c r="A17" s="78">
        <v>1.0000000000000001E-9</v>
      </c>
      <c r="B17" s="14">
        <f t="shared" ref="B17:B23" si="1">LOG(A17)</f>
        <v>-9</v>
      </c>
      <c r="C17" s="15">
        <v>1.054</v>
      </c>
      <c r="D17" s="15">
        <v>1.5509999999999999</v>
      </c>
      <c r="E17" s="15">
        <v>0.98899999999999999</v>
      </c>
      <c r="F17" s="16">
        <v>2.3556500000000002</v>
      </c>
      <c r="G17" s="15">
        <v>1.1627180000000001</v>
      </c>
      <c r="H17" s="15">
        <v>2.3463465000000001</v>
      </c>
    </row>
    <row r="18" spans="1:8" s="47" customFormat="1" x14ac:dyDescent="0.2">
      <c r="A18" s="78">
        <v>1E-8</v>
      </c>
      <c r="B18" s="14">
        <f t="shared" si="1"/>
        <v>-8</v>
      </c>
      <c r="C18" s="15">
        <v>1.6020000000000001</v>
      </c>
      <c r="D18" s="15">
        <v>3.7293333333333329</v>
      </c>
      <c r="E18" s="15">
        <v>1.1576666666666666</v>
      </c>
      <c r="F18" s="16">
        <v>9.0508333333333351</v>
      </c>
      <c r="G18" s="15">
        <v>2.9657689999999999</v>
      </c>
      <c r="H18" s="15">
        <v>8.8266163333333321</v>
      </c>
    </row>
    <row r="19" spans="1:8" s="47" customFormat="1" x14ac:dyDescent="0.2">
      <c r="A19" s="78">
        <v>9.9999999999999995E-8</v>
      </c>
      <c r="B19" s="14">
        <f t="shared" si="1"/>
        <v>-7</v>
      </c>
      <c r="C19" s="15">
        <v>4.5539999999999994</v>
      </c>
      <c r="D19" s="15">
        <v>10.653</v>
      </c>
      <c r="E19" s="15">
        <v>4.4349999999999996</v>
      </c>
      <c r="F19" s="16">
        <v>20.872</v>
      </c>
      <c r="G19" s="15">
        <v>8.9260024999999992</v>
      </c>
      <c r="H19" s="15">
        <v>36.898654999999998</v>
      </c>
    </row>
    <row r="20" spans="1:8" s="47" customFormat="1" x14ac:dyDescent="0.2">
      <c r="A20" s="78">
        <v>9.9999999999999995E-7</v>
      </c>
      <c r="B20" s="14">
        <f t="shared" si="1"/>
        <v>-6</v>
      </c>
      <c r="C20" s="15">
        <v>7.6466666666666656</v>
      </c>
      <c r="D20" s="15">
        <v>12.109</v>
      </c>
      <c r="E20" s="15">
        <v>7.6903333333333324</v>
      </c>
      <c r="F20" s="16">
        <v>40.884500000000003</v>
      </c>
      <c r="G20" s="15">
        <v>25.7135</v>
      </c>
      <c r="H20" s="15">
        <v>57.451574999999998</v>
      </c>
    </row>
    <row r="21" spans="1:8" s="47" customFormat="1" x14ac:dyDescent="0.2">
      <c r="A21" s="78">
        <v>1.0000000000000001E-5</v>
      </c>
      <c r="B21" s="14">
        <f t="shared" si="1"/>
        <v>-5</v>
      </c>
      <c r="C21" s="15">
        <v>11.046666666666667</v>
      </c>
      <c r="D21" s="15">
        <v>14.617000000000001</v>
      </c>
      <c r="E21" s="15">
        <v>10.173999999999999</v>
      </c>
      <c r="F21" s="16">
        <v>46.231999999999999</v>
      </c>
      <c r="G21" s="15">
        <v>34.233080000000001</v>
      </c>
      <c r="H21" s="15">
        <v>66.395079999999993</v>
      </c>
    </row>
    <row r="22" spans="1:8" s="47" customFormat="1" x14ac:dyDescent="0.2">
      <c r="A22" s="78">
        <v>1E-4</v>
      </c>
      <c r="B22" s="14">
        <f t="shared" si="1"/>
        <v>-4</v>
      </c>
      <c r="C22" s="15">
        <v>11.548999999999999</v>
      </c>
      <c r="D22" s="15">
        <v>15.488</v>
      </c>
      <c r="E22" s="15">
        <v>11.365333333333334</v>
      </c>
      <c r="F22" s="16">
        <v>47.224333333333334</v>
      </c>
      <c r="G22" s="15">
        <v>39.254150000000003</v>
      </c>
      <c r="H22" s="15">
        <v>69.199486666666658</v>
      </c>
    </row>
    <row r="23" spans="1:8" s="47" customFormat="1" x14ac:dyDescent="0.2">
      <c r="A23" s="78">
        <v>1E-3</v>
      </c>
      <c r="B23" s="14">
        <f t="shared" si="1"/>
        <v>-3</v>
      </c>
      <c r="C23" s="15">
        <v>10.746</v>
      </c>
      <c r="D23" s="15">
        <v>15.637500000000001</v>
      </c>
      <c r="E23" s="15">
        <v>12.235999999999999</v>
      </c>
      <c r="F23" s="16">
        <v>46.287500000000001</v>
      </c>
      <c r="G23" s="15">
        <v>39.200690000000002</v>
      </c>
      <c r="H23" s="15">
        <v>69.558689999999999</v>
      </c>
    </row>
    <row r="24" spans="1:8" s="21" customFormat="1" x14ac:dyDescent="0.2"/>
    <row r="25" spans="1:8" s="47" customFormat="1" ht="13.5" thickBot="1" x14ac:dyDescent="0.25">
      <c r="A25" s="33" t="s">
        <v>205</v>
      </c>
    </row>
    <row r="26" spans="1:8" s="47" customFormat="1" ht="14.25" thickTop="1" thickBot="1" x14ac:dyDescent="0.25">
      <c r="A26" s="34"/>
      <c r="B26" s="4"/>
      <c r="C26" s="6">
        <v>20170425</v>
      </c>
      <c r="D26" s="6">
        <v>20170428</v>
      </c>
      <c r="E26" s="7">
        <v>20170512</v>
      </c>
      <c r="F26" s="7">
        <v>20190225</v>
      </c>
      <c r="G26" s="6">
        <v>20190227</v>
      </c>
      <c r="H26" s="6">
        <v>20190301</v>
      </c>
    </row>
    <row r="27" spans="1:8" s="47" customFormat="1" ht="13.5" thickTop="1" x14ac:dyDescent="0.2">
      <c r="A27" s="9" t="s">
        <v>4</v>
      </c>
      <c r="B27" s="10" t="s">
        <v>196</v>
      </c>
      <c r="C27" s="11"/>
      <c r="D27" s="12"/>
      <c r="E27" s="13"/>
      <c r="F27" s="13"/>
      <c r="G27" s="12"/>
      <c r="H27" s="12"/>
    </row>
    <row r="28" spans="1:8" s="47" customFormat="1" x14ac:dyDescent="0.2">
      <c r="A28" s="78" t="s">
        <v>192</v>
      </c>
      <c r="B28" s="14"/>
      <c r="C28" s="15">
        <v>0.85399999999999998</v>
      </c>
      <c r="D28" s="15">
        <v>1.327</v>
      </c>
      <c r="E28" s="15">
        <v>1.242</v>
      </c>
      <c r="F28" s="16">
        <v>1.3494999999999999</v>
      </c>
      <c r="G28" s="15">
        <v>1.000308</v>
      </c>
      <c r="H28" s="15">
        <v>3.0307689999999998</v>
      </c>
    </row>
    <row r="29" spans="1:8" s="47" customFormat="1" x14ac:dyDescent="0.2">
      <c r="A29" s="78">
        <v>1.0000000000000001E-9</v>
      </c>
      <c r="B29" s="14">
        <f t="shared" ref="B29:B35" si="2">LOG(A29)</f>
        <v>-9</v>
      </c>
      <c r="C29" s="15">
        <v>1.5599999999999998</v>
      </c>
      <c r="D29" s="15">
        <v>2.327</v>
      </c>
      <c r="E29" s="15">
        <v>1.2919999999999998</v>
      </c>
      <c r="F29" s="16">
        <v>2.2785000000000002</v>
      </c>
      <c r="G29" s="15">
        <v>1.6516155000000001</v>
      </c>
      <c r="H29" s="15">
        <v>6.6833080000000002</v>
      </c>
    </row>
    <row r="30" spans="1:8" s="47" customFormat="1" x14ac:dyDescent="0.2">
      <c r="A30" s="78">
        <v>1E-8</v>
      </c>
      <c r="B30" s="14">
        <f t="shared" si="2"/>
        <v>-8</v>
      </c>
      <c r="C30" s="15">
        <v>1.9180000000000001</v>
      </c>
      <c r="D30" s="15">
        <v>5.405333333333334</v>
      </c>
      <c r="E30" s="15">
        <v>3.9529999999999998</v>
      </c>
      <c r="F30" s="16">
        <v>15.073499999999999</v>
      </c>
      <c r="G30" s="15">
        <v>9.878126</v>
      </c>
      <c r="H30" s="15">
        <v>17.312919999999998</v>
      </c>
    </row>
    <row r="31" spans="1:8" s="47" customFormat="1" x14ac:dyDescent="0.2">
      <c r="A31" s="78">
        <v>9.9999999999999995E-8</v>
      </c>
      <c r="B31" s="14">
        <f t="shared" si="2"/>
        <v>-7</v>
      </c>
      <c r="C31" s="15">
        <v>6.0615000000000006</v>
      </c>
      <c r="D31" s="15">
        <v>10.214500000000001</v>
      </c>
      <c r="E31" s="15">
        <v>5.3290000000000006</v>
      </c>
      <c r="F31" s="16">
        <v>30.515000000000001</v>
      </c>
      <c r="G31" s="15">
        <v>21.546005000000001</v>
      </c>
      <c r="H31" s="15">
        <v>52.018654999999995</v>
      </c>
    </row>
    <row r="32" spans="1:8" s="47" customFormat="1" x14ac:dyDescent="0.2">
      <c r="A32" s="78">
        <v>9.9999999999999995E-7</v>
      </c>
      <c r="B32" s="14">
        <f t="shared" si="2"/>
        <v>-6</v>
      </c>
      <c r="C32" s="15">
        <v>8.4626666666666654</v>
      </c>
      <c r="D32" s="15">
        <v>14.545333333333332</v>
      </c>
      <c r="E32" s="15">
        <v>9.7439999999999998</v>
      </c>
      <c r="F32" s="16">
        <v>39.845999999999997</v>
      </c>
      <c r="G32" s="15">
        <v>34.03</v>
      </c>
      <c r="H32" s="15">
        <v>66.366389999999996</v>
      </c>
    </row>
    <row r="33" spans="1:8" s="47" customFormat="1" x14ac:dyDescent="0.2">
      <c r="A33" s="78">
        <v>1.0000000000000001E-5</v>
      </c>
      <c r="B33" s="14">
        <f t="shared" si="2"/>
        <v>-5</v>
      </c>
      <c r="C33" s="15">
        <v>10.3865</v>
      </c>
      <c r="D33" s="15">
        <v>15.867666666666667</v>
      </c>
      <c r="E33" s="15">
        <v>10.411999999999999</v>
      </c>
      <c r="F33" s="16">
        <v>49.350666666666662</v>
      </c>
      <c r="G33" s="15">
        <v>34.60239</v>
      </c>
      <c r="H33" s="15">
        <v>73.58561499999999</v>
      </c>
    </row>
    <row r="34" spans="1:8" s="47" customFormat="1" x14ac:dyDescent="0.2">
      <c r="A34" s="78">
        <v>1E-4</v>
      </c>
      <c r="B34" s="14">
        <f t="shared" si="2"/>
        <v>-4</v>
      </c>
      <c r="C34" s="15">
        <v>11.280666666666667</v>
      </c>
      <c r="D34" s="15">
        <v>16.744666666666664</v>
      </c>
      <c r="E34" s="15">
        <v>10.881</v>
      </c>
      <c r="F34" s="16">
        <v>51.576999999999998</v>
      </c>
      <c r="G34" s="15">
        <v>39.092230000000001</v>
      </c>
      <c r="H34" s="15">
        <v>73.385350000000003</v>
      </c>
    </row>
    <row r="35" spans="1:8" s="47" customFormat="1" x14ac:dyDescent="0.2">
      <c r="A35" s="78">
        <v>1E-3</v>
      </c>
      <c r="B35" s="14">
        <f t="shared" si="2"/>
        <v>-3</v>
      </c>
      <c r="C35" s="15">
        <v>11.947333333333333</v>
      </c>
      <c r="D35" s="15">
        <v>16.934000000000001</v>
      </c>
      <c r="E35" s="15">
        <v>12.398999999999999</v>
      </c>
      <c r="F35" s="16">
        <v>51.182000000000002</v>
      </c>
      <c r="G35" s="15">
        <v>38.1</v>
      </c>
      <c r="H35" s="15">
        <v>71.030304999999998</v>
      </c>
    </row>
    <row r="37" spans="1:8" s="47" customFormat="1" ht="13.5" thickBot="1" x14ac:dyDescent="0.25">
      <c r="A37" s="33" t="s">
        <v>206</v>
      </c>
    </row>
    <row r="38" spans="1:8" s="47" customFormat="1" ht="14.25" thickTop="1" thickBot="1" x14ac:dyDescent="0.25">
      <c r="A38" s="34"/>
      <c r="B38" s="4"/>
      <c r="C38" s="6">
        <v>20170425</v>
      </c>
      <c r="D38" s="6">
        <v>20170428</v>
      </c>
      <c r="E38" s="7">
        <v>20170512</v>
      </c>
      <c r="F38" s="7">
        <v>20190225</v>
      </c>
      <c r="G38" s="6">
        <v>20190227</v>
      </c>
      <c r="H38" s="6">
        <v>20190301</v>
      </c>
    </row>
    <row r="39" spans="1:8" s="47" customFormat="1" ht="13.5" thickTop="1" x14ac:dyDescent="0.2">
      <c r="A39" s="9" t="s">
        <v>207</v>
      </c>
      <c r="B39" s="10" t="s">
        <v>5</v>
      </c>
      <c r="C39" s="11"/>
      <c r="D39" s="12"/>
      <c r="E39" s="13"/>
      <c r="F39" s="13"/>
      <c r="G39" s="12"/>
      <c r="H39" s="12"/>
    </row>
    <row r="40" spans="1:8" s="47" customFormat="1" x14ac:dyDescent="0.2">
      <c r="A40" s="78" t="s">
        <v>192</v>
      </c>
      <c r="B40" s="14"/>
      <c r="C40" s="15">
        <v>0.83799999999999997</v>
      </c>
      <c r="D40" s="15">
        <v>0.91249999999999998</v>
      </c>
      <c r="E40" s="15">
        <v>0.90799999999999992</v>
      </c>
      <c r="F40" s="16">
        <v>1.3035386666666666</v>
      </c>
      <c r="G40" s="15">
        <v>1.277077</v>
      </c>
      <c r="H40" s="15">
        <v>0.93530766666666665</v>
      </c>
    </row>
    <row r="41" spans="1:8" s="47" customFormat="1" x14ac:dyDescent="0.2">
      <c r="A41" s="78">
        <v>1.0000000000000001E-9</v>
      </c>
      <c r="B41" s="14">
        <f t="shared" ref="B41:B47" si="3">LOG(A41)</f>
        <v>-9</v>
      </c>
      <c r="C41" s="15">
        <v>0.63500000000000001</v>
      </c>
      <c r="D41" s="15">
        <v>0.93799999999999994</v>
      </c>
      <c r="E41" s="15">
        <v>0.94133333333333324</v>
      </c>
      <c r="F41" s="16">
        <v>1.4212049999999998</v>
      </c>
      <c r="G41" s="15">
        <v>1.2856920000000001</v>
      </c>
      <c r="H41" s="15">
        <v>1.2151540000000001</v>
      </c>
    </row>
    <row r="42" spans="1:8" s="47" customFormat="1" x14ac:dyDescent="0.2">
      <c r="A42" s="78">
        <v>1E-8</v>
      </c>
      <c r="B42" s="14">
        <f t="shared" si="3"/>
        <v>-8</v>
      </c>
      <c r="C42" s="15">
        <v>0.73350000000000004</v>
      </c>
      <c r="D42" s="15">
        <v>0.97750000000000004</v>
      </c>
      <c r="E42" s="15">
        <v>1.613</v>
      </c>
      <c r="F42" s="16">
        <v>1.120654</v>
      </c>
      <c r="G42" s="15">
        <v>0.74919249999999993</v>
      </c>
      <c r="H42" s="15">
        <v>1.1068203333333333</v>
      </c>
    </row>
    <row r="43" spans="1:8" s="47" customFormat="1" x14ac:dyDescent="0.2">
      <c r="A43" s="78">
        <v>9.9999999999999995E-8</v>
      </c>
      <c r="B43" s="14">
        <f t="shared" si="3"/>
        <v>-7</v>
      </c>
      <c r="C43" s="15">
        <v>2.629</v>
      </c>
      <c r="D43" s="15">
        <v>3.3979999999999997</v>
      </c>
      <c r="E43" s="15">
        <v>4.2755000000000001</v>
      </c>
      <c r="F43" s="16">
        <v>12.711076666666665</v>
      </c>
      <c r="G43" s="15">
        <v>2.5346920000000002</v>
      </c>
      <c r="H43" s="15">
        <v>24.52464333333333</v>
      </c>
    </row>
    <row r="44" spans="1:8" s="47" customFormat="1" x14ac:dyDescent="0.2">
      <c r="A44" s="78">
        <v>9.9999999999999995E-7</v>
      </c>
      <c r="B44" s="14">
        <f t="shared" si="3"/>
        <v>-6</v>
      </c>
      <c r="C44" s="15">
        <v>5.8930000000000007</v>
      </c>
      <c r="D44" s="15">
        <v>10.475999999999999</v>
      </c>
      <c r="E44" s="15">
        <v>9.1286666666666658</v>
      </c>
      <c r="F44" s="16">
        <v>26.811309999999999</v>
      </c>
      <c r="G44" s="15">
        <v>15.089115</v>
      </c>
      <c r="H44" s="15">
        <v>46.790385000000001</v>
      </c>
    </row>
    <row r="45" spans="1:8" s="47" customFormat="1" x14ac:dyDescent="0.2">
      <c r="A45" s="78">
        <v>1.0000000000000001E-5</v>
      </c>
      <c r="B45" s="14">
        <f t="shared" si="3"/>
        <v>-5</v>
      </c>
      <c r="C45" s="15">
        <v>8.8224999999999998</v>
      </c>
      <c r="D45" s="15">
        <v>14.066000000000001</v>
      </c>
      <c r="E45" s="15">
        <v>10.692</v>
      </c>
      <c r="F45" s="16">
        <v>40.308540000000001</v>
      </c>
      <c r="G45" s="15">
        <v>23.95308</v>
      </c>
      <c r="H45" s="15">
        <v>60.512689999999999</v>
      </c>
    </row>
    <row r="46" spans="1:8" s="47" customFormat="1" x14ac:dyDescent="0.2">
      <c r="A46" s="78">
        <v>1E-4</v>
      </c>
      <c r="B46" s="14">
        <f t="shared" si="3"/>
        <v>-4</v>
      </c>
      <c r="C46" s="15">
        <v>11.622499999999999</v>
      </c>
      <c r="D46" s="15">
        <v>14.734</v>
      </c>
      <c r="E46" s="15">
        <v>12.404999999999999</v>
      </c>
      <c r="F46" s="16">
        <v>42.897885000000002</v>
      </c>
      <c r="G46" s="15">
        <v>29.347693333333336</v>
      </c>
      <c r="H46" s="15">
        <v>60.538539999999998</v>
      </c>
    </row>
    <row r="47" spans="1:8" s="47" customFormat="1" x14ac:dyDescent="0.2">
      <c r="A47" s="78">
        <v>1E-3</v>
      </c>
      <c r="B47" s="14">
        <f t="shared" si="3"/>
        <v>-3</v>
      </c>
      <c r="C47" s="15">
        <v>12.353999999999999</v>
      </c>
      <c r="D47" s="15">
        <v>14.907999999999999</v>
      </c>
      <c r="E47" s="15">
        <v>13.626333333333333</v>
      </c>
      <c r="F47" s="16">
        <v>43.443885000000002</v>
      </c>
      <c r="G47" s="15">
        <v>31.016999999999999</v>
      </c>
      <c r="H47" s="15">
        <v>62.825949999999999</v>
      </c>
    </row>
    <row r="49" spans="1:8" s="47" customFormat="1" ht="13.5" thickBot="1" x14ac:dyDescent="0.25">
      <c r="A49" s="33" t="s">
        <v>208</v>
      </c>
    </row>
    <row r="50" spans="1:8" s="47" customFormat="1" ht="14.25" thickTop="1" thickBot="1" x14ac:dyDescent="0.25">
      <c r="A50" s="34"/>
      <c r="B50" s="4"/>
      <c r="C50" s="6">
        <v>20170425</v>
      </c>
      <c r="D50" s="6">
        <v>20170428</v>
      </c>
      <c r="E50" s="7">
        <v>20170512</v>
      </c>
      <c r="F50" s="7">
        <v>20190225</v>
      </c>
      <c r="G50" s="6">
        <v>20190227</v>
      </c>
      <c r="H50" s="6">
        <v>20190301</v>
      </c>
    </row>
    <row r="51" spans="1:8" s="47" customFormat="1" ht="13.5" thickTop="1" x14ac:dyDescent="0.2">
      <c r="A51" s="9" t="s">
        <v>207</v>
      </c>
      <c r="B51" s="10" t="s">
        <v>196</v>
      </c>
      <c r="C51" s="11"/>
      <c r="D51" s="12"/>
      <c r="E51" s="13"/>
      <c r="F51" s="13"/>
      <c r="G51" s="12"/>
      <c r="H51" s="12"/>
    </row>
    <row r="52" spans="1:8" s="47" customFormat="1" x14ac:dyDescent="0.2">
      <c r="A52" s="78" t="s">
        <v>192</v>
      </c>
      <c r="B52" s="14"/>
      <c r="C52" s="15">
        <v>0.84499999999999997</v>
      </c>
      <c r="D52" s="15">
        <v>0.98566666666666658</v>
      </c>
      <c r="E52" s="15">
        <v>0.83850000000000002</v>
      </c>
      <c r="F52" s="16">
        <v>1.015487</v>
      </c>
      <c r="G52" s="15">
        <v>1.146231</v>
      </c>
      <c r="H52" s="15">
        <v>1.318692</v>
      </c>
    </row>
    <row r="53" spans="1:8" s="47" customFormat="1" x14ac:dyDescent="0.2">
      <c r="A53" s="78">
        <v>1.0000000000000001E-9</v>
      </c>
      <c r="B53" s="14">
        <f t="shared" ref="B53:B59" si="4">LOG(A53)</f>
        <v>-9</v>
      </c>
      <c r="C53" s="15">
        <v>0.96200000000000008</v>
      </c>
      <c r="D53" s="15">
        <v>1.47</v>
      </c>
      <c r="E53" s="15">
        <v>1.012</v>
      </c>
      <c r="F53" s="16">
        <v>1.6813843333333331</v>
      </c>
      <c r="G53" s="15">
        <v>1.7943849999999999</v>
      </c>
      <c r="H53" s="15">
        <v>1.4723076666666666</v>
      </c>
    </row>
    <row r="54" spans="1:8" s="47" customFormat="1" x14ac:dyDescent="0.2">
      <c r="A54" s="78">
        <v>1E-8</v>
      </c>
      <c r="B54" s="14">
        <f t="shared" si="4"/>
        <v>-8</v>
      </c>
      <c r="C54" s="15">
        <v>0.98</v>
      </c>
      <c r="D54" s="15">
        <v>3.93</v>
      </c>
      <c r="E54" s="15">
        <v>1.1143333333333334</v>
      </c>
      <c r="F54" s="16">
        <v>4.4419230000000001</v>
      </c>
      <c r="G54" s="15">
        <v>3.5609486666666665</v>
      </c>
      <c r="H54" s="15">
        <v>5.5165126666666664</v>
      </c>
    </row>
    <row r="55" spans="1:8" s="47" customFormat="1" x14ac:dyDescent="0.2">
      <c r="A55" s="78">
        <v>9.9999999999999995E-8</v>
      </c>
      <c r="B55" s="14">
        <f t="shared" si="4"/>
        <v>-7</v>
      </c>
      <c r="C55" s="15">
        <v>3.0329999999999999</v>
      </c>
      <c r="D55" s="15">
        <v>7.5460000000000003</v>
      </c>
      <c r="E55" s="15">
        <v>5.6946666666666665</v>
      </c>
      <c r="F55" s="16">
        <v>17.233229999999999</v>
      </c>
      <c r="G55" s="15">
        <v>10.70923</v>
      </c>
      <c r="H55" s="15">
        <v>33.135194999999996</v>
      </c>
    </row>
    <row r="56" spans="1:8" s="47" customFormat="1" x14ac:dyDescent="0.2">
      <c r="A56" s="78">
        <v>9.9999999999999995E-7</v>
      </c>
      <c r="B56" s="14">
        <f t="shared" si="4"/>
        <v>-6</v>
      </c>
      <c r="C56" s="15">
        <v>7.4980000000000002</v>
      </c>
      <c r="D56" s="15">
        <v>11.718999999999999</v>
      </c>
      <c r="E56" s="15">
        <v>9.8819999999999997</v>
      </c>
      <c r="F56" s="16">
        <v>34.935850000000002</v>
      </c>
      <c r="G56" s="15">
        <v>22.490996666666664</v>
      </c>
      <c r="H56" s="15">
        <v>59.422150000000002</v>
      </c>
    </row>
    <row r="57" spans="1:8" s="47" customFormat="1" x14ac:dyDescent="0.2">
      <c r="A57" s="78">
        <v>1.0000000000000001E-5</v>
      </c>
      <c r="B57" s="14">
        <f t="shared" si="4"/>
        <v>-5</v>
      </c>
      <c r="C57" s="15">
        <v>9.8034999999999997</v>
      </c>
      <c r="D57" s="15">
        <v>15.462</v>
      </c>
      <c r="E57" s="15">
        <v>11.550333333333333</v>
      </c>
      <c r="F57" s="16">
        <v>42.849620000000002</v>
      </c>
      <c r="G57" s="15">
        <v>25.698229999999999</v>
      </c>
      <c r="H57" s="15">
        <v>61.465885</v>
      </c>
    </row>
    <row r="58" spans="1:8" s="47" customFormat="1" x14ac:dyDescent="0.2">
      <c r="A58" s="78">
        <v>1E-4</v>
      </c>
      <c r="B58" s="14">
        <f t="shared" si="4"/>
        <v>-4</v>
      </c>
      <c r="C58" s="15">
        <v>11.727</v>
      </c>
      <c r="D58" s="15">
        <v>15.676</v>
      </c>
      <c r="E58" s="15">
        <v>13.596666666666666</v>
      </c>
      <c r="F58" s="16">
        <v>45.383539999999996</v>
      </c>
      <c r="G58" s="15">
        <v>29.846080000000001</v>
      </c>
      <c r="H58" s="15">
        <v>64.078279999999992</v>
      </c>
    </row>
    <row r="59" spans="1:8" s="47" customFormat="1" x14ac:dyDescent="0.2">
      <c r="A59" s="78">
        <v>1E-3</v>
      </c>
      <c r="B59" s="14">
        <f t="shared" si="4"/>
        <v>-3</v>
      </c>
      <c r="C59" s="15">
        <v>12.467000000000001</v>
      </c>
      <c r="D59" s="15">
        <v>15.934000000000001</v>
      </c>
      <c r="E59" s="15">
        <v>13.824333333333334</v>
      </c>
      <c r="F59" s="16">
        <v>44.623919999999998</v>
      </c>
      <c r="G59" s="15">
        <v>30.523409999999998</v>
      </c>
      <c r="H59" s="15">
        <v>66.877810000000011</v>
      </c>
    </row>
    <row r="60" spans="1:8" s="21" customFormat="1" x14ac:dyDescent="0.2"/>
    <row r="61" spans="1:8" s="47" customFormat="1" ht="13.5" thickBot="1" x14ac:dyDescent="0.25">
      <c r="A61" s="33" t="s">
        <v>209</v>
      </c>
    </row>
    <row r="62" spans="1:8" s="47" customFormat="1" ht="14.25" thickTop="1" thickBot="1" x14ac:dyDescent="0.25">
      <c r="A62" s="34"/>
      <c r="B62" s="4"/>
      <c r="C62" s="6">
        <v>20170425</v>
      </c>
      <c r="D62" s="6">
        <v>20170428</v>
      </c>
      <c r="E62" s="7">
        <v>20170512</v>
      </c>
      <c r="F62" s="7">
        <v>20190225</v>
      </c>
      <c r="G62" s="6">
        <v>20190227</v>
      </c>
      <c r="H62" s="6">
        <v>20190301</v>
      </c>
    </row>
    <row r="63" spans="1:8" s="47" customFormat="1" ht="13.5" thickTop="1" x14ac:dyDescent="0.2">
      <c r="A63" s="9" t="s">
        <v>210</v>
      </c>
      <c r="B63" s="10" t="s">
        <v>211</v>
      </c>
      <c r="C63" s="11"/>
      <c r="D63" s="12"/>
      <c r="E63" s="13"/>
      <c r="F63" s="13"/>
      <c r="G63" s="12"/>
      <c r="H63" s="12"/>
    </row>
    <row r="64" spans="1:8" s="47" customFormat="1" x14ac:dyDescent="0.2">
      <c r="A64" s="78" t="s">
        <v>192</v>
      </c>
      <c r="B64" s="14"/>
      <c r="C64" s="15">
        <v>0.873</v>
      </c>
      <c r="D64" s="15">
        <v>1.2255</v>
      </c>
      <c r="E64" s="15">
        <v>1.093</v>
      </c>
      <c r="F64" s="16">
        <v>2.0143845000000002</v>
      </c>
      <c r="G64" s="15">
        <v>1.626385</v>
      </c>
      <c r="H64" s="15">
        <v>3.1983074999999999</v>
      </c>
    </row>
    <row r="65" spans="1:8" s="47" customFormat="1" x14ac:dyDescent="0.2">
      <c r="A65" s="78">
        <v>1.0000000000000001E-9</v>
      </c>
      <c r="B65" s="14">
        <f t="shared" ref="B65:B71" si="5">LOG(A65)</f>
        <v>-9</v>
      </c>
      <c r="C65" s="15">
        <v>1.7929999999999999</v>
      </c>
      <c r="D65" s="15">
        <v>2.7549999999999999</v>
      </c>
      <c r="E65" s="15">
        <v>1.0024999999999999</v>
      </c>
      <c r="F65" s="16">
        <v>2.8101539999999998</v>
      </c>
      <c r="G65" s="15">
        <v>3.131615</v>
      </c>
      <c r="H65" s="15">
        <v>3.0764619999999998</v>
      </c>
    </row>
    <row r="66" spans="1:8" s="47" customFormat="1" x14ac:dyDescent="0.2">
      <c r="A66" s="78">
        <v>1E-8</v>
      </c>
      <c r="B66" s="14">
        <f t="shared" si="5"/>
        <v>-8</v>
      </c>
      <c r="C66" s="15">
        <v>2.258</v>
      </c>
      <c r="D66" s="15">
        <v>4.835</v>
      </c>
      <c r="E66" s="15">
        <v>3.7686666666666664</v>
      </c>
      <c r="F66" s="16">
        <v>8.9079230000000003</v>
      </c>
      <c r="G66" s="15">
        <v>4.9853074999999993</v>
      </c>
      <c r="H66" s="15">
        <v>13.32808</v>
      </c>
    </row>
    <row r="67" spans="1:8" s="47" customFormat="1" x14ac:dyDescent="0.2">
      <c r="A67" s="78">
        <v>9.9999999999999995E-8</v>
      </c>
      <c r="B67" s="14">
        <f t="shared" si="5"/>
        <v>-7</v>
      </c>
      <c r="C67" s="15">
        <v>5.37</v>
      </c>
      <c r="D67" s="15">
        <v>8.5119999999999987</v>
      </c>
      <c r="E67" s="15">
        <v>7.708333333333333</v>
      </c>
      <c r="F67" s="16">
        <v>21.136310000000002</v>
      </c>
      <c r="G67" s="15">
        <v>17.40485</v>
      </c>
      <c r="H67" s="15">
        <v>47.778823333333342</v>
      </c>
    </row>
    <row r="68" spans="1:8" s="47" customFormat="1" x14ac:dyDescent="0.2">
      <c r="A68" s="78">
        <v>9.9999999999999995E-7</v>
      </c>
      <c r="B68" s="14">
        <f t="shared" si="5"/>
        <v>-6</v>
      </c>
      <c r="C68" s="15">
        <v>8.3484999999999996</v>
      </c>
      <c r="D68" s="15">
        <v>13.762333333333332</v>
      </c>
      <c r="E68" s="15">
        <v>11.446</v>
      </c>
      <c r="F68" s="16">
        <v>38.962690000000002</v>
      </c>
      <c r="G68" s="15">
        <v>25.588079999999998</v>
      </c>
      <c r="H68" s="15">
        <v>66.315115000000006</v>
      </c>
    </row>
    <row r="69" spans="1:8" s="47" customFormat="1" x14ac:dyDescent="0.2">
      <c r="A69" s="78">
        <v>1.0000000000000001E-5</v>
      </c>
      <c r="B69" s="14">
        <f t="shared" si="5"/>
        <v>-5</v>
      </c>
      <c r="C69" s="15">
        <v>10.426</v>
      </c>
      <c r="D69" s="15">
        <v>15.718000000000002</v>
      </c>
      <c r="E69" s="15">
        <v>13.878666666666666</v>
      </c>
      <c r="F69" s="16">
        <v>46.68862</v>
      </c>
      <c r="G69" s="15">
        <v>29.25827</v>
      </c>
      <c r="H69" s="15">
        <v>67.345389999999995</v>
      </c>
    </row>
    <row r="70" spans="1:8" s="47" customFormat="1" x14ac:dyDescent="0.2">
      <c r="A70" s="78">
        <v>1E-4</v>
      </c>
      <c r="B70" s="14">
        <f t="shared" si="5"/>
        <v>-4</v>
      </c>
      <c r="C70" s="15">
        <v>11.835000000000001</v>
      </c>
      <c r="D70" s="15">
        <v>15.650499999999999</v>
      </c>
      <c r="E70" s="15">
        <v>14.182500000000001</v>
      </c>
      <c r="F70" s="16">
        <v>45.076689999999999</v>
      </c>
      <c r="G70" s="15">
        <v>30.248996666666667</v>
      </c>
      <c r="H70" s="15">
        <v>69.689149999999998</v>
      </c>
    </row>
    <row r="71" spans="1:8" s="47" customFormat="1" x14ac:dyDescent="0.2">
      <c r="A71" s="78">
        <v>1E-3</v>
      </c>
      <c r="B71" s="14">
        <f t="shared" si="5"/>
        <v>-3</v>
      </c>
      <c r="C71" s="15">
        <v>12.61</v>
      </c>
      <c r="D71" s="15">
        <v>16.433499999999999</v>
      </c>
      <c r="E71" s="15">
        <v>14.1365</v>
      </c>
      <c r="F71" s="16">
        <v>45.21754</v>
      </c>
      <c r="G71" s="15">
        <v>31.125593333333331</v>
      </c>
      <c r="H71" s="15">
        <v>70.456154999999995</v>
      </c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zoomScale="85" zoomScaleNormal="85" workbookViewId="0">
      <pane xSplit="1" topLeftCell="B1" activePane="topRight" state="frozen"/>
      <selection activeCell="K74" sqref="K74"/>
      <selection pane="topRight" activeCell="K74" sqref="K74"/>
    </sheetView>
  </sheetViews>
  <sheetFormatPr defaultColWidth="9.125" defaultRowHeight="12.75" x14ac:dyDescent="0.2"/>
  <cols>
    <col min="1" max="1" width="33.75" style="17" customWidth="1"/>
    <col min="2" max="2" width="6.125" style="17" bestFit="1" customWidth="1"/>
    <col min="3" max="8" width="9.125" style="17" customWidth="1"/>
    <col min="9" max="9" width="5.125" style="17" customWidth="1"/>
    <col min="10" max="11" width="6" style="17" customWidth="1"/>
    <col min="12" max="12" width="2.875" style="17" bestFit="1" customWidth="1"/>
    <col min="13" max="16384" width="9.125" style="17"/>
  </cols>
  <sheetData>
    <row r="1" spans="1:15" s="47" customFormat="1" ht="13.5" thickBot="1" x14ac:dyDescent="0.25">
      <c r="A1" s="33" t="s">
        <v>203</v>
      </c>
    </row>
    <row r="2" spans="1:15" s="47" customFormat="1" ht="14.25" thickTop="1" thickBot="1" x14ac:dyDescent="0.25">
      <c r="A2" s="34"/>
      <c r="B2" s="4"/>
      <c r="C2" s="6">
        <f>'Fig. 5S4A_Raw'!C2</f>
        <v>20170425</v>
      </c>
      <c r="D2" s="6">
        <f>'Fig. 5S4A_Raw'!D2</f>
        <v>20170428</v>
      </c>
      <c r="E2" s="6">
        <f>'Fig. 5S4A_Raw'!E2</f>
        <v>20170512</v>
      </c>
      <c r="F2" s="6">
        <f>'Fig. 5S4A_Raw'!F2</f>
        <v>20190225</v>
      </c>
      <c r="G2" s="6">
        <f>'Fig. 5S4A_Raw'!G2</f>
        <v>20190227</v>
      </c>
      <c r="H2" s="6">
        <f>'Fig. 5S4A_Raw'!H2</f>
        <v>20190301</v>
      </c>
      <c r="J2" s="8" t="s">
        <v>1</v>
      </c>
      <c r="K2" s="8" t="s">
        <v>2</v>
      </c>
      <c r="L2" s="8" t="s">
        <v>3</v>
      </c>
    </row>
    <row r="3" spans="1:15" s="47" customFormat="1" ht="14.25" thickTop="1" thickBot="1" x14ac:dyDescent="0.25">
      <c r="A3" s="9" t="s">
        <v>4</v>
      </c>
      <c r="B3" s="10" t="s">
        <v>5</v>
      </c>
      <c r="C3" s="12"/>
      <c r="D3" s="12"/>
      <c r="E3" s="12"/>
      <c r="F3" s="12"/>
      <c r="G3" s="12"/>
      <c r="H3" s="12"/>
    </row>
    <row r="4" spans="1:15" s="47" customFormat="1" ht="14.25" thickTop="1" thickBot="1" x14ac:dyDescent="0.25">
      <c r="A4" s="78" t="s">
        <v>192</v>
      </c>
      <c r="B4" s="14"/>
      <c r="C4" s="87">
        <f>100*('Fig. 5S4A_Raw'!C4-'Fig. 5S4A_Raw'!C$4)/('Fig. 5S4A_Raw'!C$11-'Fig. 5S4A_Raw'!C$4)</f>
        <v>0</v>
      </c>
      <c r="D4" s="87">
        <f>100*('Fig. 5S4A_Raw'!D4-'Fig. 5S4A_Raw'!D$4)/('Fig. 5S4A_Raw'!D$11-'Fig. 5S4A_Raw'!D$4)</f>
        <v>0</v>
      </c>
      <c r="E4" s="87">
        <f>100*('Fig. 5S4A_Raw'!E4-'Fig. 5S4A_Raw'!E$4)/('Fig. 5S4A_Raw'!E$11-'Fig. 5S4A_Raw'!E$4)</f>
        <v>0</v>
      </c>
      <c r="F4" s="87">
        <f>100*('Fig. 5S4A_Raw'!F4-'Fig. 5S4A_Raw'!F$4)/('Fig. 5S4A_Raw'!F$11-'Fig. 5S4A_Raw'!F$4)</f>
        <v>0</v>
      </c>
      <c r="G4" s="87">
        <f>100*('Fig. 5S4A_Raw'!G4-'Fig. 5S4A_Raw'!G$4)/('Fig. 5S4A_Raw'!G$11-'Fig. 5S4A_Raw'!G$4)</f>
        <v>0</v>
      </c>
      <c r="H4" s="87">
        <f>100*('Fig. 5S4A_Raw'!H4-'Fig. 5S4A_Raw'!H$4)/('Fig. 5S4A_Raw'!H$11-'Fig. 5S4A_Raw'!H$4)</f>
        <v>0</v>
      </c>
      <c r="J4" s="5">
        <f t="shared" ref="J4:J11" si="0">AVERAGE(C4:H4)</f>
        <v>0</v>
      </c>
      <c r="K4" s="5">
        <f t="shared" ref="K4:K11" si="1">STDEVA(C4:H4)/SQRT(COUNT(C4:H4))</f>
        <v>0</v>
      </c>
      <c r="L4" s="5">
        <f t="shared" ref="L4:L11" si="2">COUNT(C4:H4)</f>
        <v>6</v>
      </c>
    </row>
    <row r="5" spans="1:15" s="47" customFormat="1" ht="14.25" thickTop="1" thickBot="1" x14ac:dyDescent="0.25">
      <c r="A5" s="78">
        <v>1.0000000000000001E-9</v>
      </c>
      <c r="B5" s="14">
        <f t="shared" ref="B5:B11" si="3">LOG(A5)</f>
        <v>-9</v>
      </c>
      <c r="C5" s="87">
        <f>100*('Fig. 5S4A_Raw'!C5-'Fig. 5S4A_Raw'!C$4)/('Fig. 5S4A_Raw'!C$11-'Fig. 5S4A_Raw'!C$4)</f>
        <v>1.4744082244905421</v>
      </c>
      <c r="D5" s="87">
        <f>100*('Fig. 5S4A_Raw'!D5-'Fig. 5S4A_Raw'!D$4)/('Fig. 5S4A_Raw'!D$11-'Fig. 5S4A_Raw'!D$4)</f>
        <v>-0.43731429119141157</v>
      </c>
      <c r="E5" s="87">
        <f>100*('Fig. 5S4A_Raw'!E5-'Fig. 5S4A_Raw'!E$4)/('Fig. 5S4A_Raw'!E$11-'Fig. 5S4A_Raw'!E$4)</f>
        <v>-0.80369148025913717</v>
      </c>
      <c r="F5" s="87">
        <f>100*('Fig. 5S4A_Raw'!F5-'Fig. 5S4A_Raw'!F$4)/('Fig. 5S4A_Raw'!F$11-'Fig. 5S4A_Raw'!F$4)</f>
        <v>0.71477076298507103</v>
      </c>
      <c r="G5" s="87">
        <f>100*('Fig. 5S4A_Raw'!G5-'Fig. 5S4A_Raw'!G$4)/('Fig. 5S4A_Raw'!G$11-'Fig. 5S4A_Raw'!G$4)</f>
        <v>-1.0199303818295187E-2</v>
      </c>
      <c r="H5" s="87">
        <f>100*('Fig. 5S4A_Raw'!H5-'Fig. 5S4A_Raw'!H$4)/('Fig. 5S4A_Raw'!H$11-'Fig. 5S4A_Raw'!H$4)</f>
        <v>0.7609279862650471</v>
      </c>
      <c r="J5" s="5">
        <f t="shared" si="0"/>
        <v>0.28315031641196936</v>
      </c>
      <c r="K5" s="5">
        <f t="shared" si="1"/>
        <v>0.34737162889138157</v>
      </c>
      <c r="L5" s="5">
        <f t="shared" si="2"/>
        <v>6</v>
      </c>
    </row>
    <row r="6" spans="1:15" s="47" customFormat="1" ht="14.25" thickTop="1" thickBot="1" x14ac:dyDescent="0.25">
      <c r="A6" s="78">
        <v>1E-8</v>
      </c>
      <c r="B6" s="14">
        <f t="shared" si="3"/>
        <v>-8</v>
      </c>
      <c r="C6" s="87">
        <f>100*('Fig. 5S4A_Raw'!C6-'Fig. 5S4A_Raw'!C$4)/('Fig. 5S4A_Raw'!C$11-'Fig. 5S4A_Raw'!C$4)</f>
        <v>1.2676983865656901</v>
      </c>
      <c r="D6" s="87">
        <f>100*('Fig. 5S4A_Raw'!D6-'Fig. 5S4A_Raw'!D$4)/('Fig. 5S4A_Raw'!D$11-'Fig. 5S4A_Raw'!D$4)</f>
        <v>-2.1554203009680806</v>
      </c>
      <c r="E6" s="87">
        <f>100*('Fig. 5S4A_Raw'!E6-'Fig. 5S4A_Raw'!E$4)/('Fig. 5S4A_Raw'!E$11-'Fig. 5S4A_Raw'!E$4)</f>
        <v>-0.86786456423420144</v>
      </c>
      <c r="F6" s="87">
        <f>100*('Fig. 5S4A_Raw'!F6-'Fig. 5S4A_Raw'!F$4)/('Fig. 5S4A_Raw'!F$11-'Fig. 5S4A_Raw'!F$4)</f>
        <v>0.69187988174259163</v>
      </c>
      <c r="G6" s="87">
        <f>100*('Fig. 5S4A_Raw'!G6-'Fig. 5S4A_Raw'!G$4)/('Fig. 5S4A_Raw'!G$11-'Fig. 5S4A_Raw'!G$4)</f>
        <v>1.4585305352318578</v>
      </c>
      <c r="H6" s="87">
        <f>100*('Fig. 5S4A_Raw'!H6-'Fig. 5S4A_Raw'!H$4)/('Fig. 5S4A_Raw'!H$11-'Fig. 5S4A_Raw'!H$4)</f>
        <v>1.0388447987860725</v>
      </c>
      <c r="J6" s="5">
        <f t="shared" si="0"/>
        <v>0.23894478952065501</v>
      </c>
      <c r="K6" s="5">
        <f t="shared" si="1"/>
        <v>0.58733081845680846</v>
      </c>
      <c r="L6" s="5">
        <f t="shared" si="2"/>
        <v>6</v>
      </c>
    </row>
    <row r="7" spans="1:15" s="47" customFormat="1" ht="14.25" thickTop="1" thickBot="1" x14ac:dyDescent="0.25">
      <c r="A7" s="78">
        <v>9.9999999999999995E-8</v>
      </c>
      <c r="B7" s="14">
        <f t="shared" si="3"/>
        <v>-7</v>
      </c>
      <c r="C7" s="87">
        <f>100*('Fig. 5S4A_Raw'!C7-'Fig. 5S4A_Raw'!C$4)/('Fig. 5S4A_Raw'!C$11-'Fig. 5S4A_Raw'!C$4)</f>
        <v>13.741630995499941</v>
      </c>
      <c r="D7" s="87">
        <f>100*('Fig. 5S4A_Raw'!D7-'Fig. 5S4A_Raw'!D$4)/('Fig. 5S4A_Raw'!D$11-'Fig. 5S4A_Raw'!D$4)</f>
        <v>18.525352247675642</v>
      </c>
      <c r="E7" s="87">
        <f>100*('Fig. 5S4A_Raw'!E7-'Fig. 5S4A_Raw'!E$4)/('Fig. 5S4A_Raw'!E$11-'Fig. 5S4A_Raw'!E$4)</f>
        <v>15.410707737440411</v>
      </c>
      <c r="F7" s="87">
        <f>100*('Fig. 5S4A_Raw'!F7-'Fig. 5S4A_Raw'!F$4)/('Fig. 5S4A_Raw'!F$11-'Fig. 5S4A_Raw'!F$4)</f>
        <v>27.568291258874908</v>
      </c>
      <c r="G7" s="87">
        <f>100*('Fig. 5S4A_Raw'!G7-'Fig. 5S4A_Raw'!G$4)/('Fig. 5S4A_Raw'!G$11-'Fig. 5S4A_Raw'!G$4)</f>
        <v>9.0807221817961086</v>
      </c>
      <c r="H7" s="87">
        <f>100*('Fig. 5S4A_Raw'!H7-'Fig. 5S4A_Raw'!H$4)/('Fig. 5S4A_Raw'!H$11-'Fig. 5S4A_Raw'!H$4)</f>
        <v>32.280956405808887</v>
      </c>
      <c r="J7" s="5">
        <f t="shared" si="0"/>
        <v>19.434610137849315</v>
      </c>
      <c r="K7" s="5">
        <f t="shared" si="1"/>
        <v>3.5954458637533668</v>
      </c>
      <c r="L7" s="5">
        <f t="shared" si="2"/>
        <v>6</v>
      </c>
    </row>
    <row r="8" spans="1:15" s="47" customFormat="1" ht="14.25" thickTop="1" thickBot="1" x14ac:dyDescent="0.25">
      <c r="A8" s="78">
        <v>9.9999999999999995E-7</v>
      </c>
      <c r="B8" s="14">
        <f t="shared" si="3"/>
        <v>-6</v>
      </c>
      <c r="C8" s="87">
        <f>100*('Fig. 5S4A_Raw'!C8-'Fig. 5S4A_Raw'!C$4)/('Fig. 5S4A_Raw'!C$11-'Fig. 5S4A_Raw'!C$4)</f>
        <v>64.998353638459008</v>
      </c>
      <c r="D8" s="87">
        <f>100*('Fig. 5S4A_Raw'!D8-'Fig. 5S4A_Raw'!D$4)/('Fig. 5S4A_Raw'!D$11-'Fig. 5S4A_Raw'!D$4)</f>
        <v>56.306910763922176</v>
      </c>
      <c r="E8" s="87">
        <f>100*('Fig. 5S4A_Raw'!E8-'Fig. 5S4A_Raw'!E$4)/('Fig. 5S4A_Raw'!E$11-'Fig. 5S4A_Raw'!E$4)</f>
        <v>42.332844395550666</v>
      </c>
      <c r="F8" s="87">
        <f>100*('Fig. 5S4A_Raw'!F8-'Fig. 5S4A_Raw'!F$4)/('Fig. 5S4A_Raw'!F$11-'Fig. 5S4A_Raw'!F$4)</f>
        <v>81.034678378744104</v>
      </c>
      <c r="G8" s="87">
        <f>100*('Fig. 5S4A_Raw'!G8-'Fig. 5S4A_Raw'!G$4)/('Fig. 5S4A_Raw'!G$11-'Fig. 5S4A_Raw'!G$4)</f>
        <v>33.220164032111363</v>
      </c>
      <c r="H8" s="87">
        <f>100*('Fig. 5S4A_Raw'!H8-'Fig. 5S4A_Raw'!H$4)/('Fig. 5S4A_Raw'!H$11-'Fig. 5S4A_Raw'!H$4)</f>
        <v>80.397062930123496</v>
      </c>
      <c r="J8" s="5">
        <f t="shared" si="0"/>
        <v>59.715002356485137</v>
      </c>
      <c r="K8" s="5">
        <f t="shared" si="1"/>
        <v>8.0123258744498322</v>
      </c>
      <c r="L8" s="5">
        <f t="shared" si="2"/>
        <v>6</v>
      </c>
    </row>
    <row r="9" spans="1:15" s="47" customFormat="1" ht="14.25" thickTop="1" thickBot="1" x14ac:dyDescent="0.25">
      <c r="A9" s="78">
        <v>1.0000000000000001E-5</v>
      </c>
      <c r="B9" s="14">
        <f t="shared" si="3"/>
        <v>-5</v>
      </c>
      <c r="C9" s="87">
        <f>100*('Fig. 5S4A_Raw'!C9-'Fig. 5S4A_Raw'!C$4)/('Fig. 5S4A_Raw'!C$11-'Fig. 5S4A_Raw'!C$4)</f>
        <v>91.263308089123043</v>
      </c>
      <c r="D9" s="87">
        <f>100*('Fig. 5S4A_Raw'!D9-'Fig. 5S4A_Raw'!D$4)/('Fig. 5S4A_Raw'!D$11-'Fig. 5S4A_Raw'!D$4)</f>
        <v>93.975845873670082</v>
      </c>
      <c r="E9" s="87">
        <f>100*('Fig. 5S4A_Raw'!E9-'Fig. 5S4A_Raw'!E$4)/('Fig. 5S4A_Raw'!E$11-'Fig. 5S4A_Raw'!E$4)</f>
        <v>81.212565701014555</v>
      </c>
      <c r="F9" s="87">
        <f>100*('Fig. 5S4A_Raw'!F9-'Fig. 5S4A_Raw'!F$4)/('Fig. 5S4A_Raw'!F$11-'Fig. 5S4A_Raw'!F$4)</f>
        <v>86.08026005575141</v>
      </c>
      <c r="G9" s="87">
        <f>100*('Fig. 5S4A_Raw'!G9-'Fig. 5S4A_Raw'!G$4)/('Fig. 5S4A_Raw'!G$11-'Fig. 5S4A_Raw'!G$4)</f>
        <v>93.684734375601195</v>
      </c>
      <c r="H9" s="87">
        <f>100*('Fig. 5S4A_Raw'!H9-'Fig. 5S4A_Raw'!H$4)/('Fig. 5S4A_Raw'!H$11-'Fig. 5S4A_Raw'!H$4)</f>
        <v>86.691007337324081</v>
      </c>
      <c r="J9" s="5">
        <f t="shared" si="0"/>
        <v>88.817953572080725</v>
      </c>
      <c r="K9" s="5">
        <f t="shared" si="1"/>
        <v>2.0504467630460996</v>
      </c>
      <c r="L9" s="5">
        <f t="shared" si="2"/>
        <v>6</v>
      </c>
    </row>
    <row r="10" spans="1:15" s="47" customFormat="1" ht="14.25" thickTop="1" thickBot="1" x14ac:dyDescent="0.25">
      <c r="A10" s="78">
        <v>1E-4</v>
      </c>
      <c r="B10" s="14">
        <f t="shared" si="3"/>
        <v>-4</v>
      </c>
      <c r="C10" s="87">
        <f>100*('Fig. 5S4A_Raw'!C10-'Fig. 5S4A_Raw'!C$4)/('Fig. 5S4A_Raw'!C$11-'Fig. 5S4A_Raw'!C$4)</f>
        <v>102.0634397980463</v>
      </c>
      <c r="D10" s="87">
        <f>100*('Fig. 5S4A_Raw'!D10-'Fig. 5S4A_Raw'!D$4)/('Fig. 5S4A_Raw'!D$11-'Fig. 5S4A_Raw'!D$4)</f>
        <v>105.53532061727211</v>
      </c>
      <c r="E10" s="87">
        <f>100*('Fig. 5S4A_Raw'!E10-'Fig. 5S4A_Raw'!E$4)/('Fig. 5S4A_Raw'!E$11-'Fig. 5S4A_Raw'!E$4)</f>
        <v>90.143319887544308</v>
      </c>
      <c r="F10" s="87">
        <f>100*('Fig. 5S4A_Raw'!F10-'Fig. 5S4A_Raw'!F$4)/('Fig. 5S4A_Raw'!F$11-'Fig. 5S4A_Raw'!F$4)</f>
        <v>92.290759877663945</v>
      </c>
      <c r="G10" s="87">
        <f>100*('Fig. 5S4A_Raw'!G10-'Fig. 5S4A_Raw'!G$4)/('Fig. 5S4A_Raw'!G$11-'Fig. 5S4A_Raw'!G$4)</f>
        <v>104.09545254537653</v>
      </c>
      <c r="H10" s="87">
        <f>100*('Fig. 5S4A_Raw'!H10-'Fig. 5S4A_Raw'!H$4)/('Fig. 5S4A_Raw'!H$11-'Fig. 5S4A_Raw'!H$4)</f>
        <v>97.785276042252022</v>
      </c>
      <c r="J10" s="5">
        <f t="shared" si="0"/>
        <v>98.652261461359203</v>
      </c>
      <c r="K10" s="5">
        <f t="shared" si="1"/>
        <v>2.5965581255994947</v>
      </c>
      <c r="L10" s="5">
        <f t="shared" si="2"/>
        <v>6</v>
      </c>
    </row>
    <row r="11" spans="1:15" s="47" customFormat="1" ht="14.25" thickTop="1" thickBot="1" x14ac:dyDescent="0.25">
      <c r="A11" s="78">
        <v>1E-3</v>
      </c>
      <c r="B11" s="14">
        <f t="shared" si="3"/>
        <v>-3</v>
      </c>
      <c r="C11" s="87">
        <f>100*('Fig. 5S4A_Raw'!C11-'Fig. 5S4A_Raw'!C$4)/('Fig. 5S4A_Raw'!C$11-'Fig. 5S4A_Raw'!C$4)</f>
        <v>100</v>
      </c>
      <c r="D11" s="87">
        <f>100*('Fig. 5S4A_Raw'!D11-'Fig. 5S4A_Raw'!D$4)/('Fig. 5S4A_Raw'!D$11-'Fig. 5S4A_Raw'!D$4)</f>
        <v>100</v>
      </c>
      <c r="E11" s="87">
        <f>100*('Fig. 5S4A_Raw'!E11-'Fig. 5S4A_Raw'!E$4)/('Fig. 5S4A_Raw'!E$11-'Fig. 5S4A_Raw'!E$4)</f>
        <v>100</v>
      </c>
      <c r="F11" s="87">
        <f>100*('Fig. 5S4A_Raw'!F11-'Fig. 5S4A_Raw'!F$4)/('Fig. 5S4A_Raw'!F$11-'Fig. 5S4A_Raw'!F$4)</f>
        <v>100</v>
      </c>
      <c r="G11" s="87">
        <f>100*('Fig. 5S4A_Raw'!G11-'Fig. 5S4A_Raw'!G$4)/('Fig. 5S4A_Raw'!G$11-'Fig. 5S4A_Raw'!G$4)</f>
        <v>100</v>
      </c>
      <c r="H11" s="87">
        <f>100*('Fig. 5S4A_Raw'!H11-'Fig. 5S4A_Raw'!H$4)/('Fig. 5S4A_Raw'!H$11-'Fig. 5S4A_Raw'!H$4)</f>
        <v>100</v>
      </c>
      <c r="J11" s="5">
        <f t="shared" si="0"/>
        <v>100</v>
      </c>
      <c r="K11" s="5">
        <f t="shared" si="1"/>
        <v>0</v>
      </c>
      <c r="L11" s="5">
        <f t="shared" si="2"/>
        <v>6</v>
      </c>
    </row>
    <row r="12" spans="1:15" ht="13.5" thickTop="1" x14ac:dyDescent="0.2">
      <c r="J12" s="31"/>
      <c r="K12" s="31"/>
      <c r="L12" s="31"/>
      <c r="M12" s="31"/>
      <c r="N12" s="31"/>
      <c r="O12" s="31"/>
    </row>
    <row r="13" spans="1:15" s="47" customFormat="1" ht="13.5" thickBot="1" x14ac:dyDescent="0.25">
      <c r="A13" s="33" t="s">
        <v>204</v>
      </c>
      <c r="J13" s="27"/>
      <c r="K13" s="27"/>
      <c r="L13" s="27"/>
      <c r="M13" s="27"/>
      <c r="N13" s="27"/>
      <c r="O13" s="27"/>
    </row>
    <row r="14" spans="1:15" s="47" customFormat="1" ht="14.25" thickTop="1" thickBot="1" x14ac:dyDescent="0.25">
      <c r="A14" s="34"/>
      <c r="B14" s="4"/>
      <c r="C14" s="6">
        <f>'Fig. 5S4A_Raw'!C14</f>
        <v>20170425</v>
      </c>
      <c r="D14" s="6">
        <f>'Fig. 5S4A_Raw'!D14</f>
        <v>20170428</v>
      </c>
      <c r="E14" s="6">
        <f>'Fig. 5S4A_Raw'!E14</f>
        <v>20170512</v>
      </c>
      <c r="F14" s="6">
        <f>'Fig. 5S4A_Raw'!F14</f>
        <v>20190225</v>
      </c>
      <c r="G14" s="6">
        <f>'Fig. 5S4A_Raw'!G14</f>
        <v>20190227</v>
      </c>
      <c r="H14" s="6">
        <f>'Fig. 5S4A_Raw'!H14</f>
        <v>20190301</v>
      </c>
      <c r="J14" s="28" t="s">
        <v>1</v>
      </c>
      <c r="K14" s="28" t="s">
        <v>2</v>
      </c>
      <c r="L14" s="28" t="s">
        <v>3</v>
      </c>
      <c r="M14" s="27"/>
      <c r="N14" s="27"/>
      <c r="O14" s="27"/>
    </row>
    <row r="15" spans="1:15" s="47" customFormat="1" ht="14.25" thickTop="1" thickBot="1" x14ac:dyDescent="0.25">
      <c r="A15" s="9" t="s">
        <v>4</v>
      </c>
      <c r="B15" s="10" t="s">
        <v>5</v>
      </c>
      <c r="C15" s="11"/>
      <c r="D15" s="12"/>
      <c r="E15" s="13"/>
      <c r="F15" s="13"/>
      <c r="G15" s="12"/>
      <c r="H15" s="12"/>
      <c r="J15" s="27"/>
      <c r="K15" s="27"/>
      <c r="L15" s="27"/>
      <c r="M15" s="27"/>
      <c r="N15" s="27"/>
      <c r="O15" s="27"/>
    </row>
    <row r="16" spans="1:15" s="47" customFormat="1" ht="14.25" customHeight="1" thickTop="1" thickBot="1" x14ac:dyDescent="0.25">
      <c r="A16" s="78" t="s">
        <v>192</v>
      </c>
      <c r="B16" s="14"/>
      <c r="C16" s="87">
        <f>100*('Fig. 5S4A_Raw'!C16-'Fig. 5S4A_Raw'!C$4)/('Fig. 5S4A_Raw'!C$11-'Fig. 5S4A_Raw'!C$4)</f>
        <v>0.14817253868949695</v>
      </c>
      <c r="D16" s="87">
        <f>100*('Fig. 5S4A_Raw'!D16-'Fig. 5S4A_Raw'!D$4)/('Fig. 5S4A_Raw'!D$11-'Fig. 5S4A_Raw'!D$4)</f>
        <v>9.8245950349851785E-2</v>
      </c>
      <c r="E16" s="87">
        <f>100*('Fig. 5S4A_Raw'!E16-'Fig. 5S4A_Raw'!E$4)/('Fig. 5S4A_Raw'!E$11-'Fig. 5S4A_Raw'!E$4)</f>
        <v>-7.0284806258404026E-2</v>
      </c>
      <c r="F16" s="87">
        <f>100*('Fig. 5S4A_Raw'!F16-'Fig. 5S4A_Raw'!F$4)/('Fig. 5S4A_Raw'!F$11-'Fig. 5S4A_Raw'!F$4)</f>
        <v>0.48873829165880606</v>
      </c>
      <c r="G16" s="87">
        <f>100*('Fig. 5S4A_Raw'!G16-'Fig. 5S4A_Raw'!G$4)/('Fig. 5S4A_Raw'!G$11-'Fig. 5S4A_Raw'!G$4)</f>
        <v>0.51563982892926941</v>
      </c>
      <c r="H16" s="87">
        <f>100*('Fig. 5S4A_Raw'!H16-'Fig. 5S4A_Raw'!H$4)/('Fig. 5S4A_Raw'!H$11-'Fig. 5S4A_Raw'!H$4)</f>
        <v>0.72939780432382073</v>
      </c>
      <c r="J16" s="29">
        <f t="shared" ref="J16:J23" si="4">AVERAGE(C16:H16)</f>
        <v>0.31831826794880685</v>
      </c>
      <c r="K16" s="29">
        <f t="shared" ref="K16:K23" si="5">STDEVA(C16:H16)/SQRT(COUNT(C16:H16))</f>
        <v>0.12454703416477274</v>
      </c>
      <c r="L16" s="29">
        <f t="shared" ref="L16:L23" si="6">COUNT(C16:H16)</f>
        <v>6</v>
      </c>
      <c r="M16" s="27"/>
      <c r="N16" s="27"/>
      <c r="O16" s="27"/>
    </row>
    <row r="17" spans="1:15" s="47" customFormat="1" ht="14.25" thickTop="1" thickBot="1" x14ac:dyDescent="0.25">
      <c r="A17" s="78">
        <v>1.0000000000000001E-9</v>
      </c>
      <c r="B17" s="14">
        <f t="shared" ref="B17:B23" si="7">LOG(A17)</f>
        <v>-9</v>
      </c>
      <c r="C17" s="87">
        <f>100*('Fig. 5S4A_Raw'!C17-'Fig. 5S4A_Raw'!C$4)/('Fig. 5S4A_Raw'!C$11-'Fig. 5S4A_Raw'!C$4)</f>
        <v>3.4683349796948746</v>
      </c>
      <c r="D17" s="87">
        <f>100*('Fig. 5S4A_Raw'!D17-'Fig. 5S4A_Raw'!D$4)/('Fig. 5S4A_Raw'!D$11-'Fig. 5S4A_Raw'!D$4)</f>
        <v>3.505703057605674</v>
      </c>
      <c r="E17" s="87">
        <f>100*('Fig. 5S4A_Raw'!E17-'Fig. 5S4A_Raw'!E$4)/('Fig. 5S4A_Raw'!E$11-'Fig. 5S4A_Raw'!E$4)</f>
        <v>-9.7787556533431547E-2</v>
      </c>
      <c r="F17" s="87">
        <f>100*('Fig. 5S4A_Raw'!F17-'Fig. 5S4A_Raw'!F$4)/('Fig. 5S4A_Raw'!F$11-'Fig. 5S4A_Raw'!F$4)</f>
        <v>3.7369663247212452</v>
      </c>
      <c r="G17" s="87">
        <f>100*('Fig. 5S4A_Raw'!G17-'Fig. 5S4A_Raw'!G$4)/('Fig. 5S4A_Raw'!G$11-'Fig. 5S4A_Raw'!G$4)</f>
        <v>0.70239512789402381</v>
      </c>
      <c r="H17" s="87">
        <f>100*('Fig. 5S4A_Raw'!H17-'Fig. 5S4A_Raw'!H$4)/('Fig. 5S4A_Raw'!H$11-'Fig. 5S4A_Raw'!H$4)</f>
        <v>1.7410118764949638</v>
      </c>
      <c r="J17" s="29">
        <f t="shared" si="4"/>
        <v>2.176103968312892</v>
      </c>
      <c r="K17" s="29">
        <f t="shared" si="5"/>
        <v>0.66847317478308477</v>
      </c>
      <c r="L17" s="29">
        <f t="shared" si="6"/>
        <v>6</v>
      </c>
      <c r="M17" s="27"/>
      <c r="N17" s="27"/>
      <c r="O17" s="27"/>
    </row>
    <row r="18" spans="1:15" s="47" customFormat="1" ht="14.25" thickTop="1" thickBot="1" x14ac:dyDescent="0.25">
      <c r="A18" s="78">
        <v>1E-8</v>
      </c>
      <c r="B18" s="14">
        <f t="shared" si="7"/>
        <v>-8</v>
      </c>
      <c r="C18" s="87">
        <f>100*('Fig. 5S4A_Raw'!C18-'Fig. 5S4A_Raw'!C$4)/('Fig. 5S4A_Raw'!C$11-'Fig. 5S4A_Raw'!C$4)</f>
        <v>9.483042476127757</v>
      </c>
      <c r="D18" s="87">
        <f>100*('Fig. 5S4A_Raw'!D18-'Fig. 5S4A_Raw'!D$4)/('Fig. 5S4A_Raw'!D$11-'Fig. 5S4A_Raw'!D$4)</f>
        <v>19.165149046295404</v>
      </c>
      <c r="E18" s="87">
        <f>100*('Fig. 5S4A_Raw'!E18-'Fig. 5S4A_Raw'!E$4)/('Fig. 5S4A_Raw'!E$11-'Fig. 5S4A_Raw'!E$4)</f>
        <v>1.4484781811514478</v>
      </c>
      <c r="F18" s="87">
        <f>100*('Fig. 5S4A_Raw'!F18-'Fig. 5S4A_Raw'!F$4)/('Fig. 5S4A_Raw'!F$11-'Fig. 5S4A_Raw'!F$4)</f>
        <v>19.784992144612591</v>
      </c>
      <c r="G18" s="87">
        <f>100*('Fig. 5S4A_Raw'!G18-'Fig. 5S4A_Raw'!G$4)/('Fig. 5S4A_Raw'!G$11-'Fig. 5S4A_Raw'!G$4)</f>
        <v>5.7885567252612775</v>
      </c>
      <c r="H18" s="87">
        <f>100*('Fig. 5S4A_Raw'!H18-'Fig. 5S4A_Raw'!H$4)/('Fig. 5S4A_Raw'!H$11-'Fig. 5S4A_Raw'!H$4)</f>
        <v>11.572793556470048</v>
      </c>
      <c r="J18" s="29">
        <f t="shared" si="4"/>
        <v>11.207168688319754</v>
      </c>
      <c r="K18" s="29">
        <f t="shared" si="5"/>
        <v>2.9698944727937642</v>
      </c>
      <c r="L18" s="29">
        <f t="shared" si="6"/>
        <v>6</v>
      </c>
      <c r="M18" s="27"/>
      <c r="N18" s="27"/>
      <c r="O18" s="27"/>
    </row>
    <row r="19" spans="1:15" s="47" customFormat="1" ht="14.25" thickTop="1" thickBot="1" x14ac:dyDescent="0.25">
      <c r="A19" s="78">
        <v>9.9999999999999995E-8</v>
      </c>
      <c r="B19" s="14">
        <f t="shared" si="7"/>
        <v>-7</v>
      </c>
      <c r="C19" s="87">
        <f>100*('Fig. 5S4A_Raw'!C19-'Fig. 5S4A_Raw'!C$4)/('Fig. 5S4A_Raw'!C$11-'Fig. 5S4A_Raw'!C$4)</f>
        <v>41.883437602897587</v>
      </c>
      <c r="D19" s="87">
        <f>100*('Fig. 5S4A_Raw'!D19-'Fig. 5S4A_Raw'!D$4)/('Fig. 5S4A_Raw'!D$11-'Fig. 5S4A_Raw'!D$4)</f>
        <v>68.937505990606738</v>
      </c>
      <c r="E19" s="87">
        <f>100*('Fig. 5S4A_Raw'!E19-'Fig. 5S4A_Raw'!E$4)/('Fig. 5S4A_Raw'!E$11-'Fig. 5S4A_Raw'!E$4)</f>
        <v>31.49370492604816</v>
      </c>
      <c r="F19" s="87">
        <f>100*('Fig. 5S4A_Raw'!F19-'Fig. 5S4A_Raw'!F$4)/('Fig. 5S4A_Raw'!F$11-'Fig. 5S4A_Raw'!F$4)</f>
        <v>48.119748407882277</v>
      </c>
      <c r="G19" s="87">
        <f>100*('Fig. 5S4A_Raw'!G19-'Fig. 5S4A_Raw'!G$4)/('Fig. 5S4A_Raw'!G$11-'Fig. 5S4A_Raw'!G$4)</f>
        <v>22.601564642975095</v>
      </c>
      <c r="H19" s="87">
        <f>100*('Fig. 5S4A_Raw'!H19-'Fig. 5S4A_Raw'!H$4)/('Fig. 5S4A_Raw'!H$11-'Fig. 5S4A_Raw'!H$4)</f>
        <v>54.163327991132178</v>
      </c>
      <c r="J19" s="29">
        <f t="shared" si="4"/>
        <v>44.533214926923677</v>
      </c>
      <c r="K19" s="29">
        <f t="shared" si="5"/>
        <v>6.7310701166746423</v>
      </c>
      <c r="L19" s="29">
        <f t="shared" si="6"/>
        <v>6</v>
      </c>
      <c r="M19" s="27"/>
      <c r="N19" s="27"/>
      <c r="O19" s="27"/>
    </row>
    <row r="20" spans="1:15" s="47" customFormat="1" ht="14.25" thickTop="1" thickBot="1" x14ac:dyDescent="0.25">
      <c r="A20" s="78">
        <v>9.9999999999999995E-7</v>
      </c>
      <c r="B20" s="14">
        <f t="shared" si="7"/>
        <v>-6</v>
      </c>
      <c r="C20" s="87">
        <f>100*('Fig. 5S4A_Raw'!C20-'Fig. 5S4A_Raw'!C$4)/('Fig. 5S4A_Raw'!C$11-'Fig. 5S4A_Raw'!C$4)</f>
        <v>75.827753996999945</v>
      </c>
      <c r="D20" s="87">
        <f>100*('Fig. 5S4A_Raw'!D20-'Fig. 5S4A_Raw'!D$4)/('Fig. 5S4A_Raw'!D$11-'Fig. 5S4A_Raw'!D$4)</f>
        <v>79.404294066903105</v>
      </c>
      <c r="E20" s="87">
        <f>100*('Fig. 5S4A_Raw'!E20-'Fig. 5S4A_Raw'!E$4)/('Fig. 5S4A_Raw'!E$11-'Fig. 5S4A_Raw'!E$4)</f>
        <v>61.33724483559466</v>
      </c>
      <c r="F20" s="87">
        <f>100*('Fig. 5S4A_Raw'!F20-'Fig. 5S4A_Raw'!F$4)/('Fig. 5S4A_Raw'!F$11-'Fig. 5S4A_Raw'!F$4)</f>
        <v>96.088728603183213</v>
      </c>
      <c r="G20" s="87">
        <f>100*('Fig. 5S4A_Raw'!G20-'Fig. 5S4A_Raw'!G$4)/('Fig. 5S4A_Raw'!G$11-'Fig. 5S4A_Raw'!G$4)</f>
        <v>69.95681144431282</v>
      </c>
      <c r="H20" s="87">
        <f>100*('Fig. 5S4A_Raw'!H20-'Fig. 5S4A_Raw'!H$4)/('Fig. 5S4A_Raw'!H$11-'Fig. 5S4A_Raw'!H$4)</f>
        <v>85.34595271558004</v>
      </c>
      <c r="J20" s="29">
        <f t="shared" si="4"/>
        <v>77.993464277095626</v>
      </c>
      <c r="K20" s="29">
        <f t="shared" si="5"/>
        <v>4.9335445466731791</v>
      </c>
      <c r="L20" s="29">
        <f t="shared" si="6"/>
        <v>6</v>
      </c>
      <c r="M20" s="27"/>
      <c r="N20" s="27"/>
      <c r="O20" s="27"/>
    </row>
    <row r="21" spans="1:15" s="47" customFormat="1" ht="14.25" thickTop="1" thickBot="1" x14ac:dyDescent="0.25">
      <c r="A21" s="78">
        <v>1.0000000000000001E-5</v>
      </c>
      <c r="B21" s="14">
        <f t="shared" si="7"/>
        <v>-5</v>
      </c>
      <c r="C21" s="87">
        <f>100*('Fig. 5S4A_Raw'!C21-'Fig. 5S4A_Raw'!C$4)/('Fig. 5S4A_Raw'!C$11-'Fig. 5S4A_Raw'!C$4)</f>
        <v>113.14528225953975</v>
      </c>
      <c r="D21" s="87">
        <f>100*('Fig. 5S4A_Raw'!D21-'Fig. 5S4A_Raw'!D$4)/('Fig. 5S4A_Raw'!D$11-'Fig. 5S4A_Raw'!D$4)</f>
        <v>97.433624077446567</v>
      </c>
      <c r="E21" s="87">
        <f>100*('Fig. 5S4A_Raw'!E21-'Fig. 5S4A_Raw'!E$4)/('Fig. 5S4A_Raw'!E$11-'Fig. 5S4A_Raw'!E$4)</f>
        <v>84.106466202175767</v>
      </c>
      <c r="F21" s="87">
        <f>100*('Fig. 5S4A_Raw'!F21-'Fig. 5S4A_Raw'!F$4)/('Fig. 5S4A_Raw'!F$11-'Fig. 5S4A_Raw'!F$4)</f>
        <v>108.90642362351407</v>
      </c>
      <c r="G21" s="87">
        <f>100*('Fig. 5S4A_Raw'!G21-'Fig. 5S4A_Raw'!G$4)/('Fig. 5S4A_Raw'!G$11-'Fig. 5S4A_Raw'!G$4)</f>
        <v>93.989387684085344</v>
      </c>
      <c r="H21" s="87">
        <f>100*('Fig. 5S4A_Raw'!H21-'Fig. 5S4A_Raw'!H$4)/('Fig. 5S4A_Raw'!H$11-'Fig. 5S4A_Raw'!H$4)</f>
        <v>98.91492297071764</v>
      </c>
      <c r="J21" s="29">
        <f t="shared" si="4"/>
        <v>99.416017802913188</v>
      </c>
      <c r="K21" s="29">
        <f t="shared" si="5"/>
        <v>4.2683805310504619</v>
      </c>
      <c r="L21" s="29">
        <f t="shared" si="6"/>
        <v>6</v>
      </c>
      <c r="M21" s="27"/>
      <c r="N21" s="27"/>
      <c r="O21" s="27"/>
    </row>
    <row r="22" spans="1:15" s="47" customFormat="1" ht="14.25" thickTop="1" thickBot="1" x14ac:dyDescent="0.25">
      <c r="A22" s="78">
        <v>1E-4</v>
      </c>
      <c r="B22" s="14">
        <f t="shared" si="7"/>
        <v>-4</v>
      </c>
      <c r="C22" s="87">
        <f>100*('Fig. 5S4A_Raw'!C22-'Fig. 5S4A_Raw'!C$4)/('Fig. 5S4A_Raw'!C$11-'Fig. 5S4A_Raw'!C$4)</f>
        <v>118.65876413126988</v>
      </c>
      <c r="D22" s="87">
        <f>100*('Fig. 5S4A_Raw'!D22-'Fig. 5S4A_Raw'!D$4)/('Fig. 5S4A_Raw'!D$11-'Fig. 5S4A_Raw'!D$4)</f>
        <v>103.69500623023099</v>
      </c>
      <c r="E22" s="87">
        <f>100*('Fig. 5S4A_Raw'!E22-'Fig. 5S4A_Raw'!E$4)/('Fig. 5S4A_Raw'!E$11-'Fig. 5S4A_Raw'!E$4)</f>
        <v>95.02811392250338</v>
      </c>
      <c r="F22" s="87">
        <f>100*('Fig. 5S4A_Raw'!F22-'Fig. 5S4A_Raw'!F$4)/('Fig. 5S4A_Raw'!F$11-'Fig. 5S4A_Raw'!F$4)</f>
        <v>111.28499791527192</v>
      </c>
      <c r="G22" s="87">
        <f>100*('Fig. 5S4A_Raw'!G22-'Fig. 5S4A_Raw'!G$4)/('Fig. 5S4A_Raw'!G$11-'Fig. 5S4A_Raw'!G$4)</f>
        <v>108.15314312510883</v>
      </c>
      <c r="H22" s="87">
        <f>100*('Fig. 5S4A_Raw'!H22-'Fig. 5S4A_Raw'!H$4)/('Fig. 5S4A_Raw'!H$11-'Fig. 5S4A_Raw'!H$4)</f>
        <v>103.16973253847766</v>
      </c>
      <c r="J22" s="29">
        <f t="shared" si="4"/>
        <v>106.66495964381043</v>
      </c>
      <c r="K22" s="29">
        <f t="shared" si="5"/>
        <v>3.285646582360759</v>
      </c>
      <c r="L22" s="29">
        <f t="shared" si="6"/>
        <v>6</v>
      </c>
      <c r="M22" s="27"/>
      <c r="N22" s="27"/>
      <c r="O22" s="27"/>
    </row>
    <row r="23" spans="1:15" s="47" customFormat="1" ht="14.25" thickTop="1" thickBot="1" x14ac:dyDescent="0.25">
      <c r="A23" s="78">
        <v>1E-3</v>
      </c>
      <c r="B23" s="14">
        <f t="shared" si="7"/>
        <v>-3</v>
      </c>
      <c r="C23" s="87">
        <f>100*('Fig. 5S4A_Raw'!C23-'Fig. 5S4A_Raw'!C$4)/('Fig. 5S4A_Raw'!C$11-'Fig. 5S4A_Raw'!C$4)</f>
        <v>109.84524201514652</v>
      </c>
      <c r="D23" s="87">
        <f>100*('Fig. 5S4A_Raw'!D23-'Fig. 5S4A_Raw'!D$4)/('Fig. 5S4A_Raw'!D$11-'Fig. 5S4A_Raw'!D$4)</f>
        <v>104.76972107735071</v>
      </c>
      <c r="E23" s="87">
        <f>100*('Fig. 5S4A_Raw'!E23-'Fig. 5S4A_Raw'!E$4)/('Fig. 5S4A_Raw'!E$11-'Fig. 5S4A_Raw'!E$4)</f>
        <v>103.01002322454467</v>
      </c>
      <c r="F23" s="87">
        <f>100*('Fig. 5S4A_Raw'!F23-'Fig. 5S4A_Raw'!F$4)/('Fig. 5S4A_Raw'!F$11-'Fig. 5S4A_Raw'!F$4)</f>
        <v>109.03945439932116</v>
      </c>
      <c r="G23" s="87">
        <f>100*('Fig. 5S4A_Raw'!G23-'Fig. 5S4A_Raw'!G$4)/('Fig. 5S4A_Raw'!G$11-'Fig. 5S4A_Raw'!G$4)</f>
        <v>108.00233973740917</v>
      </c>
      <c r="H23" s="87">
        <f>100*('Fig. 5S4A_Raw'!H23-'Fig. 5S4A_Raw'!H$4)/('Fig. 5S4A_Raw'!H$11-'Fig. 5S4A_Raw'!H$4)</f>
        <v>103.71471119567597</v>
      </c>
      <c r="J23" s="29">
        <f t="shared" si="4"/>
        <v>106.39691527490804</v>
      </c>
      <c r="K23" s="29">
        <f t="shared" si="5"/>
        <v>1.1939343292426496</v>
      </c>
      <c r="L23" s="29">
        <f t="shared" si="6"/>
        <v>6</v>
      </c>
      <c r="M23" s="27"/>
      <c r="N23" s="27"/>
      <c r="O23" s="27"/>
    </row>
    <row r="24" spans="1:15" s="21" customFormat="1" ht="13.5" thickTop="1" x14ac:dyDescent="0.2">
      <c r="J24" s="25"/>
      <c r="K24" s="25"/>
      <c r="L24" s="25"/>
      <c r="M24" s="25"/>
      <c r="N24" s="25"/>
      <c r="O24" s="25"/>
    </row>
    <row r="25" spans="1:15" s="47" customFormat="1" ht="13.5" thickBot="1" x14ac:dyDescent="0.25">
      <c r="A25" s="33" t="s">
        <v>205</v>
      </c>
      <c r="J25" s="27"/>
      <c r="K25" s="27"/>
      <c r="L25" s="27"/>
      <c r="M25" s="27"/>
      <c r="N25" s="27"/>
      <c r="O25" s="27"/>
    </row>
    <row r="26" spans="1:15" s="47" customFormat="1" ht="14.25" thickTop="1" thickBot="1" x14ac:dyDescent="0.25">
      <c r="A26" s="34"/>
      <c r="B26" s="4"/>
      <c r="C26" s="6">
        <f>'Fig. 5S4A_Raw'!C26</f>
        <v>20170425</v>
      </c>
      <c r="D26" s="6">
        <f>'Fig. 5S4A_Raw'!D26</f>
        <v>20170428</v>
      </c>
      <c r="E26" s="6">
        <f>'Fig. 5S4A_Raw'!E26</f>
        <v>20170512</v>
      </c>
      <c r="F26" s="6">
        <f>'Fig. 5S4A_Raw'!F26</f>
        <v>20190225</v>
      </c>
      <c r="G26" s="6">
        <f>'Fig. 5S4A_Raw'!G26</f>
        <v>20190227</v>
      </c>
      <c r="H26" s="6">
        <f>'Fig. 5S4A_Raw'!H26</f>
        <v>20190301</v>
      </c>
      <c r="J26" s="28" t="s">
        <v>1</v>
      </c>
      <c r="K26" s="28" t="s">
        <v>2</v>
      </c>
      <c r="L26" s="28" t="s">
        <v>3</v>
      </c>
      <c r="M26" s="27"/>
      <c r="N26" s="27"/>
      <c r="O26" s="27"/>
    </row>
    <row r="27" spans="1:15" s="47" customFormat="1" ht="14.25" thickTop="1" thickBot="1" x14ac:dyDescent="0.25">
      <c r="A27" s="9" t="s">
        <v>4</v>
      </c>
      <c r="B27" s="10" t="s">
        <v>5</v>
      </c>
      <c r="C27" s="11"/>
      <c r="D27" s="12"/>
      <c r="E27" s="13"/>
      <c r="F27" s="13"/>
      <c r="G27" s="12"/>
      <c r="H27" s="12"/>
      <c r="J27" s="27"/>
      <c r="K27" s="27"/>
      <c r="L27" s="27"/>
      <c r="M27" s="27"/>
      <c r="N27" s="27"/>
      <c r="O27" s="27"/>
    </row>
    <row r="28" spans="1:15" s="47" customFormat="1" ht="14.25" customHeight="1" thickTop="1" thickBot="1" x14ac:dyDescent="0.25">
      <c r="A28" s="78" t="s">
        <v>192</v>
      </c>
      <c r="B28" s="14"/>
      <c r="C28" s="87">
        <f>100*('Fig. 5S4A_Raw'!C28-'Fig. 5S4A_Raw'!C$4)/('Fig. 5S4A_Raw'!C$11-'Fig. 5S4A_Raw'!C$4)</f>
        <v>1.2731862583690043</v>
      </c>
      <c r="D28" s="87">
        <f>100*('Fig. 5S4A_Raw'!D28-'Fig. 5S4A_Raw'!D$4)/('Fig. 5S4A_Raw'!D$11-'Fig. 5S4A_Raw'!D$4)</f>
        <v>1.8954279689446949</v>
      </c>
      <c r="E28" s="87">
        <f>100*('Fig. 5S4A_Raw'!E28-'Fig. 5S4A_Raw'!E$4)/('Fig. 5S4A_Raw'!E$11-'Fig. 5S4A_Raw'!E$4)</f>
        <v>2.2216110499938879</v>
      </c>
      <c r="F28" s="87">
        <f>100*('Fig. 5S4A_Raw'!F28-'Fig. 5S4A_Raw'!F$4)/('Fig. 5S4A_Raw'!F$11-'Fig. 5S4A_Raw'!F$4)</f>
        <v>1.325274161148376</v>
      </c>
      <c r="G28" s="87">
        <f>100*('Fig. 5S4A_Raw'!G28-'Fig. 5S4A_Raw'!G$4)/('Fig. 5S4A_Raw'!G$11-'Fig. 5S4A_Raw'!G$4)</f>
        <v>0.24425861094113857</v>
      </c>
      <c r="H28" s="87">
        <f>100*('Fig. 5S4A_Raw'!H28-'Fig. 5S4A_Raw'!H$4)/('Fig. 5S4A_Raw'!H$11-'Fig. 5S4A_Raw'!H$4)</f>
        <v>2.779408852227288</v>
      </c>
      <c r="J28" s="29">
        <f t="shared" ref="J28:J35" si="8">AVERAGE(C28:H28)</f>
        <v>1.623194483604065</v>
      </c>
      <c r="K28" s="29">
        <f t="shared" ref="K28:K35" si="9">STDEVA(C28:H28)/SQRT(COUNT(C28:H28))</f>
        <v>0.35971152983384963</v>
      </c>
      <c r="L28" s="29">
        <f t="shared" ref="L28:L35" si="10">COUNT(C28:H28)</f>
        <v>6</v>
      </c>
      <c r="M28" s="27"/>
      <c r="N28" s="27"/>
      <c r="O28" s="27"/>
    </row>
    <row r="29" spans="1:15" s="47" customFormat="1" ht="14.25" thickTop="1" thickBot="1" x14ac:dyDescent="0.25">
      <c r="A29" s="78">
        <v>1.0000000000000001E-9</v>
      </c>
      <c r="B29" s="14">
        <f t="shared" ref="B29:B35" si="11">LOG(A29)</f>
        <v>-9</v>
      </c>
      <c r="C29" s="87">
        <f>100*('Fig. 5S4A_Raw'!C29-'Fig. 5S4A_Raw'!C$4)/('Fig. 5S4A_Raw'!C$11-'Fig. 5S4A_Raw'!C$4)</f>
        <v>9.0220612446493238</v>
      </c>
      <c r="D29" s="87">
        <f>100*('Fig. 5S4A_Raw'!D29-'Fig. 5S4A_Raw'!D$4)/('Fig. 5S4A_Raw'!D$11-'Fig. 5S4A_Raw'!D$4)</f>
        <v>9.084156043324068</v>
      </c>
      <c r="E29" s="87">
        <f>100*('Fig. 5S4A_Raw'!E29-'Fig. 5S4A_Raw'!E$4)/('Fig. 5S4A_Raw'!E$11-'Fig. 5S4A_Raw'!E$4)</f>
        <v>2.6799902212443447</v>
      </c>
      <c r="F29" s="87">
        <f>100*('Fig. 5S4A_Raw'!F29-'Fig. 5S4A_Raw'!F$4)/('Fig. 5S4A_Raw'!F$11-'Fig. 5S4A_Raw'!F$4)</f>
        <v>3.5520415615948258</v>
      </c>
      <c r="G29" s="87">
        <f>100*('Fig. 5S4A_Raw'!G29-'Fig. 5S4A_Raw'!G$4)/('Fig. 5S4A_Raw'!G$11-'Fig. 5S4A_Raw'!G$4)</f>
        <v>2.0815084694183943</v>
      </c>
      <c r="H29" s="87">
        <f>100*('Fig. 5S4A_Raw'!H29-'Fig. 5S4A_Raw'!H$4)/('Fig. 5S4A_Raw'!H$11-'Fig. 5S4A_Raw'!H$4)</f>
        <v>8.3209938400737862</v>
      </c>
      <c r="J29" s="29">
        <f t="shared" si="8"/>
        <v>5.7901252300507906</v>
      </c>
      <c r="K29" s="29">
        <f t="shared" si="9"/>
        <v>1.3679320387566638</v>
      </c>
      <c r="L29" s="29">
        <f t="shared" si="10"/>
        <v>6</v>
      </c>
      <c r="M29" s="27"/>
      <c r="N29" s="27"/>
      <c r="O29" s="27"/>
    </row>
    <row r="30" spans="1:15" s="47" customFormat="1" ht="14.25" thickTop="1" thickBot="1" x14ac:dyDescent="0.25">
      <c r="A30" s="78">
        <v>1E-8</v>
      </c>
      <c r="B30" s="14">
        <f t="shared" si="11"/>
        <v>-8</v>
      </c>
      <c r="C30" s="87">
        <f>100*('Fig. 5S4A_Raw'!C30-'Fig. 5S4A_Raw'!C$4)/('Fig. 5S4A_Raw'!C$11-'Fig. 5S4A_Raw'!C$4)</f>
        <v>12.951377455822632</v>
      </c>
      <c r="D30" s="87">
        <f>100*('Fig. 5S4A_Raw'!D30-'Fig. 5S4A_Raw'!D$4)/('Fig. 5S4A_Raw'!D$11-'Fig. 5S4A_Raw'!D$4)</f>
        <v>31.213457298955241</v>
      </c>
      <c r="E30" s="87">
        <f>100*('Fig. 5S4A_Raw'!E30-'Fig. 5S4A_Raw'!E$4)/('Fig. 5S4A_Raw'!E$11-'Fig. 5S4A_Raw'!E$4)</f>
        <v>27.07492971519374</v>
      </c>
      <c r="F30" s="87">
        <f>100*('Fig. 5S4A_Raw'!F30-'Fig. 5S4A_Raw'!F$4)/('Fig. 5S4A_Raw'!F$11-'Fig. 5S4A_Raw'!F$4)</f>
        <v>34.221028524686659</v>
      </c>
      <c r="G30" s="87">
        <f>100*('Fig. 5S4A_Raw'!G30-'Fig. 5S4A_Raw'!G$4)/('Fig. 5S4A_Raw'!G$11-'Fig. 5S4A_Raw'!G$4)</f>
        <v>25.287375516683554</v>
      </c>
      <c r="H30" s="87">
        <f>100*('Fig. 5S4A_Raw'!H30-'Fig. 5S4A_Raw'!H$4)/('Fig. 5S4A_Raw'!H$11-'Fig. 5S4A_Raw'!H$4)</f>
        <v>24.448103854732892</v>
      </c>
      <c r="J30" s="29">
        <f t="shared" si="8"/>
        <v>25.866045394345786</v>
      </c>
      <c r="K30" s="29">
        <f t="shared" si="9"/>
        <v>2.9944171580149139</v>
      </c>
      <c r="L30" s="29">
        <f t="shared" si="10"/>
        <v>6</v>
      </c>
      <c r="M30" s="27"/>
      <c r="N30" s="27"/>
      <c r="O30" s="27"/>
    </row>
    <row r="31" spans="1:15" s="47" customFormat="1" ht="14.25" thickTop="1" thickBot="1" x14ac:dyDescent="0.25">
      <c r="A31" s="78">
        <v>9.9999999999999995E-8</v>
      </c>
      <c r="B31" s="14">
        <f t="shared" si="11"/>
        <v>-7</v>
      </c>
      <c r="C31" s="87">
        <f>100*('Fig. 5S4A_Raw'!C31-'Fig. 5S4A_Raw'!C$4)/('Fig. 5S4A_Raw'!C$11-'Fig. 5S4A_Raw'!C$4)</f>
        <v>58.429371089891347</v>
      </c>
      <c r="D31" s="87">
        <f>100*('Fig. 5S4A_Raw'!D31-'Fig. 5S4A_Raw'!D$4)/('Fig. 5S4A_Raw'!D$11-'Fig. 5S4A_Raw'!D$4)</f>
        <v>65.78524872999138</v>
      </c>
      <c r="E31" s="87">
        <f>100*('Fig. 5S4A_Raw'!E31-'Fig. 5S4A_Raw'!E$4)/('Fig. 5S4A_Raw'!E$11-'Fig. 5S4A_Raw'!E$4)</f>
        <v>39.689524508006372</v>
      </c>
      <c r="F31" s="87">
        <f>100*('Fig. 5S4A_Raw'!F31-'Fig. 5S4A_Raw'!F$4)/('Fig. 5S4A_Raw'!F$11-'Fig. 5S4A_Raw'!F$4)</f>
        <v>71.233546085498105</v>
      </c>
      <c r="G31" s="87">
        <f>100*('Fig. 5S4A_Raw'!G31-'Fig. 5S4A_Raw'!G$4)/('Fig. 5S4A_Raw'!G$11-'Fig. 5S4A_Raw'!G$4)</f>
        <v>58.200874964301974</v>
      </c>
      <c r="H31" s="87">
        <f>100*('Fig. 5S4A_Raw'!H31-'Fig. 5S4A_Raw'!H$4)/('Fig. 5S4A_Raw'!H$11-'Fig. 5S4A_Raw'!H$4)</f>
        <v>77.10319667322949</v>
      </c>
      <c r="J31" s="29">
        <f t="shared" si="8"/>
        <v>61.740293675153112</v>
      </c>
      <c r="K31" s="29">
        <f t="shared" si="9"/>
        <v>5.3298793147362344</v>
      </c>
      <c r="L31" s="29">
        <f t="shared" si="10"/>
        <v>6</v>
      </c>
      <c r="M31" s="27"/>
      <c r="N31" s="27"/>
      <c r="O31" s="27"/>
    </row>
    <row r="32" spans="1:15" s="47" customFormat="1" ht="14.25" thickTop="1" thickBot="1" x14ac:dyDescent="0.25">
      <c r="A32" s="78">
        <v>9.9999999999999995E-7</v>
      </c>
      <c r="B32" s="14">
        <f t="shared" si="11"/>
        <v>-6</v>
      </c>
      <c r="C32" s="87">
        <f>100*('Fig. 5S4A_Raw'!C32-'Fig. 5S4A_Raw'!C$4)/('Fig. 5S4A_Raw'!C$11-'Fig. 5S4A_Raw'!C$4)</f>
        <v>84.783960780009494</v>
      </c>
      <c r="D32" s="87">
        <f>100*('Fig. 5S4A_Raw'!D32-'Fig. 5S4A_Raw'!D$4)/('Fig. 5S4A_Raw'!D$11-'Fig. 5S4A_Raw'!D$4)</f>
        <v>96.918431898782686</v>
      </c>
      <c r="E32" s="87">
        <f>100*('Fig. 5S4A_Raw'!E32-'Fig. 5S4A_Raw'!E$4)/('Fig. 5S4A_Raw'!E$11-'Fig. 5S4A_Raw'!E$4)</f>
        <v>80.164405329421839</v>
      </c>
      <c r="F32" s="87">
        <f>100*('Fig. 5S4A_Raw'!F32-'Fig. 5S4A_Raw'!F$4)/('Fig. 5S4A_Raw'!F$11-'Fig. 5S4A_Raw'!F$4)</f>
        <v>93.59949507749576</v>
      </c>
      <c r="G32" s="87">
        <f>100*('Fig. 5S4A_Raw'!G32-'Fig. 5S4A_Raw'!G$4)/('Fig. 5S4A_Raw'!G$11-'Fig. 5S4A_Raw'!G$4)</f>
        <v>93.416526629576438</v>
      </c>
      <c r="H32" s="87">
        <f>100*('Fig. 5S4A_Raw'!H32-'Fig. 5S4A_Raw'!H$4)/('Fig. 5S4A_Raw'!H$11-'Fig. 5S4A_Raw'!H$4)</f>
        <v>98.871394873330786</v>
      </c>
      <c r="J32" s="29">
        <f t="shared" si="8"/>
        <v>91.292369098102824</v>
      </c>
      <c r="K32" s="29">
        <f t="shared" si="9"/>
        <v>2.9727655267678088</v>
      </c>
      <c r="L32" s="29">
        <f t="shared" si="10"/>
        <v>6</v>
      </c>
      <c r="M32" s="27"/>
      <c r="N32" s="27"/>
      <c r="O32" s="27"/>
    </row>
    <row r="33" spans="1:15" s="47" customFormat="1" ht="14.25" thickTop="1" thickBot="1" x14ac:dyDescent="0.25">
      <c r="A33" s="78">
        <v>1.0000000000000001E-5</v>
      </c>
      <c r="B33" s="14">
        <f t="shared" si="11"/>
        <v>-5</v>
      </c>
      <c r="C33" s="87">
        <f>100*('Fig. 5S4A_Raw'!C33-'Fig. 5S4A_Raw'!C$4)/('Fig. 5S4A_Raw'!C$11-'Fig. 5S4A_Raw'!C$4)</f>
        <v>105.89946218856328</v>
      </c>
      <c r="D33" s="87">
        <f>100*('Fig. 5S4A_Raw'!D33-'Fig. 5S4A_Raw'!D$4)/('Fig. 5S4A_Raw'!D$11-'Fig. 5S4A_Raw'!D$4)</f>
        <v>106.4243266558037</v>
      </c>
      <c r="E33" s="87">
        <f>100*('Fig. 5S4A_Raw'!E33-'Fig. 5S4A_Raw'!E$4)/('Fig. 5S4A_Raw'!E$11-'Fig. 5S4A_Raw'!E$4)</f>
        <v>86.288351057327944</v>
      </c>
      <c r="F33" s="87">
        <f>100*('Fig. 5S4A_Raw'!F33-'Fig. 5S4A_Raw'!F$4)/('Fig. 5S4A_Raw'!F$11-'Fig. 5S4A_Raw'!F$4)</f>
        <v>116.38171454514199</v>
      </c>
      <c r="G33" s="87">
        <f>100*('Fig. 5S4A_Raw'!G33-'Fig. 5S4A_Raw'!G$4)/('Fig. 5S4A_Raw'!G$11-'Fig. 5S4A_Raw'!G$4)</f>
        <v>95.031160955902791</v>
      </c>
      <c r="H33" s="87">
        <f>100*('Fig. 5S4A_Raw'!H33-'Fig. 5S4A_Raw'!H$4)/('Fig. 5S4A_Raw'!H$11-'Fig. 5S4A_Raw'!H$4)</f>
        <v>109.82430978645999</v>
      </c>
      <c r="J33" s="29">
        <f t="shared" si="8"/>
        <v>103.3082208648666</v>
      </c>
      <c r="K33" s="29">
        <f t="shared" si="9"/>
        <v>4.4271359731486282</v>
      </c>
      <c r="L33" s="29">
        <f t="shared" si="10"/>
        <v>6</v>
      </c>
      <c r="M33" s="27"/>
      <c r="N33" s="27"/>
      <c r="O33" s="27"/>
    </row>
    <row r="34" spans="1:15" s="47" customFormat="1" ht="14.25" thickTop="1" thickBot="1" x14ac:dyDescent="0.25">
      <c r="A34" s="78">
        <v>1E-4</v>
      </c>
      <c r="B34" s="14">
        <f t="shared" si="11"/>
        <v>-4</v>
      </c>
      <c r="C34" s="87">
        <f>100*('Fig. 5S4A_Raw'!C34-'Fig. 5S4A_Raw'!C$4)/('Fig. 5S4A_Raw'!C$11-'Fig. 5S4A_Raw'!C$4)</f>
        <v>115.713606263491</v>
      </c>
      <c r="D34" s="87">
        <f>100*('Fig. 5S4A_Raw'!D34-'Fig. 5S4A_Raw'!D$4)/('Fig. 5S4A_Raw'!D$11-'Fig. 5S4A_Raw'!D$4)</f>
        <v>112.7288411770344</v>
      </c>
      <c r="E34" s="87">
        <f>100*('Fig. 5S4A_Raw'!E34-'Fig. 5S4A_Raw'!E$4)/('Fig. 5S4A_Raw'!E$11-'Fig. 5S4A_Raw'!E$4)</f>
        <v>90.587947683657262</v>
      </c>
      <c r="F34" s="87">
        <f>100*('Fig. 5S4A_Raw'!F34-'Fig. 5S4A_Raw'!F$4)/('Fig. 5S4A_Raw'!F$11-'Fig. 5S4A_Raw'!F$4)</f>
        <v>121.71812626655635</v>
      </c>
      <c r="G34" s="87">
        <f>100*('Fig. 5S4A_Raw'!G34-'Fig. 5S4A_Raw'!G$4)/('Fig. 5S4A_Raw'!G$11-'Fig. 5S4A_Raw'!G$4)</f>
        <v>107.69638883149997</v>
      </c>
      <c r="H34" s="87">
        <f>100*('Fig. 5S4A_Raw'!H34-'Fig. 5S4A_Raw'!H$4)/('Fig. 5S4A_Raw'!H$11-'Fig. 5S4A_Raw'!H$4)</f>
        <v>109.52047031545339</v>
      </c>
      <c r="J34" s="29">
        <f t="shared" si="8"/>
        <v>109.66089675628206</v>
      </c>
      <c r="K34" s="29">
        <f t="shared" si="9"/>
        <v>4.3169462822295532</v>
      </c>
      <c r="L34" s="29">
        <f t="shared" si="10"/>
        <v>6</v>
      </c>
      <c r="M34" s="27"/>
      <c r="N34" s="27"/>
      <c r="O34" s="27"/>
    </row>
    <row r="35" spans="1:15" s="47" customFormat="1" ht="14.25" thickTop="1" thickBot="1" x14ac:dyDescent="0.25">
      <c r="A35" s="78">
        <v>1E-3</v>
      </c>
      <c r="B35" s="14">
        <f t="shared" si="11"/>
        <v>-3</v>
      </c>
      <c r="C35" s="87">
        <f>100*('Fig. 5S4A_Raw'!C35-'Fig. 5S4A_Raw'!C$4)/('Fig. 5S4A_Raw'!C$11-'Fig. 5S4A_Raw'!C$4)</f>
        <v>123.03076866791058</v>
      </c>
      <c r="D35" s="87">
        <f>100*('Fig. 5S4A_Raw'!D35-'Fig. 5S4A_Raw'!D$4)/('Fig. 5S4A_Raw'!D$11-'Fig. 5S4A_Raw'!D$4)</f>
        <v>114.08990702578357</v>
      </c>
      <c r="E35" s="87">
        <f>100*('Fig. 5S4A_Raw'!E35-'Fig. 5S4A_Raw'!E$4)/('Fig. 5S4A_Raw'!E$11-'Fig. 5S4A_Raw'!E$4)</f>
        <v>104.50433932282118</v>
      </c>
      <c r="F35" s="87">
        <f>100*('Fig. 5S4A_Raw'!F35-'Fig. 5S4A_Raw'!F$4)/('Fig. 5S4A_Raw'!F$11-'Fig. 5S4A_Raw'!F$4)</f>
        <v>120.77133065495643</v>
      </c>
      <c r="G35" s="87">
        <f>100*('Fig. 5S4A_Raw'!G35-'Fig. 5S4A_Raw'!G$4)/('Fig. 5S4A_Raw'!G$11-'Fig. 5S4A_Raw'!G$4)</f>
        <v>104.89744297708116</v>
      </c>
      <c r="H35" s="87">
        <f>100*('Fig. 5S4A_Raw'!H35-'Fig. 5S4A_Raw'!H$4)/('Fig. 5S4A_Raw'!H$11-'Fig. 5S4A_Raw'!H$4)</f>
        <v>105.94742646357309</v>
      </c>
      <c r="J35" s="29">
        <f t="shared" si="8"/>
        <v>112.20686918535436</v>
      </c>
      <c r="K35" s="29">
        <f t="shared" si="9"/>
        <v>3.3960267605243959</v>
      </c>
      <c r="L35" s="29">
        <f t="shared" si="10"/>
        <v>6</v>
      </c>
      <c r="M35" s="27"/>
      <c r="N35" s="27"/>
      <c r="O35" s="27"/>
    </row>
    <row r="36" spans="1:15" ht="13.5" thickTop="1" x14ac:dyDescent="0.2">
      <c r="J36" s="31"/>
      <c r="K36" s="31"/>
      <c r="L36" s="31"/>
      <c r="M36" s="31"/>
      <c r="N36" s="31"/>
      <c r="O36" s="31"/>
    </row>
    <row r="37" spans="1:15" s="47" customFormat="1" ht="13.5" thickBot="1" x14ac:dyDescent="0.25">
      <c r="A37" s="33" t="s">
        <v>206</v>
      </c>
      <c r="J37" s="27"/>
      <c r="K37" s="27"/>
      <c r="L37" s="27"/>
      <c r="M37" s="27"/>
      <c r="N37" s="27"/>
      <c r="O37" s="27"/>
    </row>
    <row r="38" spans="1:15" s="47" customFormat="1" ht="14.25" thickTop="1" thickBot="1" x14ac:dyDescent="0.25">
      <c r="A38" s="34"/>
      <c r="B38" s="4"/>
      <c r="C38" s="6">
        <f>'Fig. 5S4A_Raw'!C38</f>
        <v>20170425</v>
      </c>
      <c r="D38" s="6">
        <f>'Fig. 5S4A_Raw'!D38</f>
        <v>20170428</v>
      </c>
      <c r="E38" s="6">
        <f>'Fig. 5S4A_Raw'!E38</f>
        <v>20170512</v>
      </c>
      <c r="F38" s="6">
        <f>'Fig. 5S4A_Raw'!F38</f>
        <v>20190225</v>
      </c>
      <c r="G38" s="6">
        <f>'Fig. 5S4A_Raw'!G38</f>
        <v>20190227</v>
      </c>
      <c r="H38" s="6">
        <f>'Fig. 5S4A_Raw'!H38</f>
        <v>20190301</v>
      </c>
      <c r="J38" s="28" t="s">
        <v>1</v>
      </c>
      <c r="K38" s="28" t="s">
        <v>212</v>
      </c>
      <c r="L38" s="28" t="s">
        <v>3</v>
      </c>
      <c r="M38" s="27"/>
      <c r="N38" s="27"/>
      <c r="O38" s="27"/>
    </row>
    <row r="39" spans="1:15" s="47" customFormat="1" ht="14.25" thickTop="1" thickBot="1" x14ac:dyDescent="0.25">
      <c r="A39" s="9" t="s">
        <v>207</v>
      </c>
      <c r="B39" s="10" t="s">
        <v>196</v>
      </c>
      <c r="C39" s="11"/>
      <c r="D39" s="12"/>
      <c r="E39" s="13"/>
      <c r="F39" s="13"/>
      <c r="G39" s="12"/>
      <c r="H39" s="12"/>
      <c r="J39" s="27"/>
      <c r="K39" s="27"/>
      <c r="L39" s="27"/>
      <c r="M39" s="27"/>
      <c r="N39" s="27"/>
      <c r="O39" s="27"/>
    </row>
    <row r="40" spans="1:15" s="47" customFormat="1" ht="14.25" thickTop="1" thickBot="1" x14ac:dyDescent="0.25">
      <c r="A40" s="78" t="s">
        <v>192</v>
      </c>
      <c r="B40" s="14"/>
      <c r="C40" s="87">
        <f>100*('Fig. 5S4A_Raw'!C40-'Fig. 5S4A_Raw'!C$40)/('Fig. 5S4A_Raw'!C$47-'Fig. 5S4A_Raw'!C$40)</f>
        <v>0</v>
      </c>
      <c r="D40" s="87">
        <f>100*('Fig. 5S4A_Raw'!D40-'Fig. 5S4A_Raw'!D$40)/('Fig. 5S4A_Raw'!D$47-'Fig. 5S4A_Raw'!D$40)</f>
        <v>0</v>
      </c>
      <c r="E40" s="87">
        <f>100*('Fig. 5S4A_Raw'!E40-'Fig. 5S4A_Raw'!E$40)/('Fig. 5S4A_Raw'!E$47-'Fig. 5S4A_Raw'!E$40)</f>
        <v>0</v>
      </c>
      <c r="F40" s="87">
        <f>100*('Fig. 5S4A_Raw'!F40-'Fig. 5S4A_Raw'!F$40)/('Fig. 5S4A_Raw'!F$47-'Fig. 5S4A_Raw'!F$40)</f>
        <v>0</v>
      </c>
      <c r="G40" s="87">
        <f>100*('Fig. 5S4A_Raw'!G40-'Fig. 5S4A_Raw'!G$40)/('Fig. 5S4A_Raw'!G$47-'Fig. 5S4A_Raw'!G$40)</f>
        <v>0</v>
      </c>
      <c r="H40" s="87">
        <f>100*('Fig. 5S4A_Raw'!H40-'Fig. 5S4A_Raw'!H$40)/('Fig. 5S4A_Raw'!H$47-'Fig. 5S4A_Raw'!H$40)</f>
        <v>0</v>
      </c>
      <c r="J40" s="29">
        <f t="shared" ref="J40:J47" si="12">AVERAGE(C40:H40)</f>
        <v>0</v>
      </c>
      <c r="K40" s="29">
        <f t="shared" ref="K40:K47" si="13">STDEVA(C40:H40)/SQRT(COUNT(C40:H40))</f>
        <v>0</v>
      </c>
      <c r="L40" s="29">
        <f t="shared" ref="L40:L47" si="14">COUNT(C40:H40)</f>
        <v>6</v>
      </c>
      <c r="M40" s="27"/>
      <c r="N40" s="27"/>
      <c r="O40" s="27"/>
    </row>
    <row r="41" spans="1:15" s="47" customFormat="1" ht="14.25" thickTop="1" thickBot="1" x14ac:dyDescent="0.25">
      <c r="A41" s="78">
        <v>1.0000000000000001E-9</v>
      </c>
      <c r="B41" s="14">
        <f t="shared" ref="B41:B47" si="15">LOG(A41)</f>
        <v>-9</v>
      </c>
      <c r="C41" s="87">
        <f>100*('Fig. 5S4A_Raw'!C41-'Fig. 5S4A_Raw'!C$40)/('Fig. 5S4A_Raw'!C$47-'Fig. 5S4A_Raw'!C$40)</f>
        <v>-1.7627648489058698</v>
      </c>
      <c r="D41" s="87">
        <f>100*('Fig. 5S4A_Raw'!D41-'Fig. 5S4A_Raw'!D$40)/('Fig. 5S4A_Raw'!D$47-'Fig. 5S4A_Raw'!D$40)</f>
        <v>0.18220142188560587</v>
      </c>
      <c r="E41" s="87">
        <f>100*('Fig. 5S4A_Raw'!E41-'Fig. 5S4A_Raw'!E$40)/('Fig. 5S4A_Raw'!E$47-'Fig. 5S4A_Raw'!E$40)</f>
        <v>0.26208884811951244</v>
      </c>
      <c r="F41" s="87">
        <f>100*('Fig. 5S4A_Raw'!F41-'Fig. 5S4A_Raw'!F$40)/('Fig. 5S4A_Raw'!F$47-'Fig. 5S4A_Raw'!F$40)</f>
        <v>0.27922488439602178</v>
      </c>
      <c r="G41" s="87">
        <f>100*('Fig. 5S4A_Raw'!G41-'Fig. 5S4A_Raw'!G$40)/('Fig. 5S4A_Raw'!G$47-'Fig. 5S4A_Raw'!G$40)</f>
        <v>2.896779524277867E-2</v>
      </c>
      <c r="H41" s="87">
        <f>100*('Fig. 5S4A_Raw'!H41-'Fig. 5S4A_Raw'!H$40)/('Fig. 5S4A_Raw'!H$47-'Fig. 5S4A_Raw'!H$40)</f>
        <v>0.4521625932174444</v>
      </c>
      <c r="J41" s="29">
        <f t="shared" si="12"/>
        <v>-9.3019884340751077E-2</v>
      </c>
      <c r="K41" s="29">
        <f t="shared" si="13"/>
        <v>0.33865264020918778</v>
      </c>
      <c r="L41" s="29">
        <f t="shared" si="14"/>
        <v>6</v>
      </c>
      <c r="M41" s="27"/>
      <c r="N41" s="27"/>
      <c r="O41" s="27"/>
    </row>
    <row r="42" spans="1:15" s="47" customFormat="1" ht="14.25" thickTop="1" thickBot="1" x14ac:dyDescent="0.25">
      <c r="A42" s="78">
        <v>1E-8</v>
      </c>
      <c r="B42" s="14">
        <f t="shared" si="15"/>
        <v>-8</v>
      </c>
      <c r="C42" s="87">
        <f>100*('Fig. 5S4A_Raw'!C42-'Fig. 5S4A_Raw'!C$40)/('Fig. 5S4A_Raw'!C$47-'Fig. 5S4A_Raw'!C$40)</f>
        <v>-0.90743313650573043</v>
      </c>
      <c r="D42" s="87">
        <f>100*('Fig. 5S4A_Raw'!D42-'Fig. 5S4A_Raw'!D$40)/('Fig. 5S4A_Raw'!D$47-'Fig. 5S4A_Raw'!D$40)</f>
        <v>0.46443499696331003</v>
      </c>
      <c r="E42" s="87">
        <f>100*('Fig. 5S4A_Raw'!E42-'Fig. 5S4A_Raw'!E$40)/('Fig. 5S4A_Raw'!E$47-'Fig. 5S4A_Raw'!E$40)</f>
        <v>5.5431791377276891</v>
      </c>
      <c r="F42" s="87">
        <f>100*('Fig. 5S4A_Raw'!F42-'Fig. 5S4A_Raw'!F$40)/('Fig. 5S4A_Raw'!F$47-'Fig. 5S4A_Raw'!F$40)</f>
        <v>-0.43398947227446827</v>
      </c>
      <c r="G42" s="87">
        <f>100*('Fig. 5S4A_Raw'!G42-'Fig. 5S4A_Raw'!G$40)/('Fig. 5S4A_Raw'!G$47-'Fig. 5S4A_Raw'!G$40)</f>
        <v>-1.775002914432563</v>
      </c>
      <c r="H42" s="87">
        <f>100*('Fig. 5S4A_Raw'!H42-'Fig. 5S4A_Raw'!H$40)/('Fig. 5S4A_Raw'!H$47-'Fig. 5S4A_Raw'!H$40)</f>
        <v>0.2771221305846629</v>
      </c>
      <c r="J42" s="29">
        <f t="shared" si="12"/>
        <v>0.52805179034381677</v>
      </c>
      <c r="K42" s="29">
        <f t="shared" si="13"/>
        <v>1.0568619657648379</v>
      </c>
      <c r="L42" s="29">
        <f t="shared" si="14"/>
        <v>6</v>
      </c>
      <c r="M42" s="27"/>
      <c r="N42" s="27"/>
      <c r="O42" s="27"/>
    </row>
    <row r="43" spans="1:15" s="47" customFormat="1" ht="14.25" thickTop="1" thickBot="1" x14ac:dyDescent="0.25">
      <c r="A43" s="78">
        <v>9.9999999999999995E-8</v>
      </c>
      <c r="B43" s="14">
        <f t="shared" si="15"/>
        <v>-7</v>
      </c>
      <c r="C43" s="87">
        <f>100*('Fig. 5S4A_Raw'!C43-'Fig. 5S4A_Raw'!C$40)/('Fig. 5S4A_Raw'!C$47-'Fig. 5S4A_Raw'!C$40)</f>
        <v>15.552275095519278</v>
      </c>
      <c r="D43" s="87">
        <f>100*('Fig. 5S4A_Raw'!D43-'Fig. 5S4A_Raw'!D$40)/('Fig. 5S4A_Raw'!D$47-'Fig. 5S4A_Raw'!D$40)</f>
        <v>17.759279768497013</v>
      </c>
      <c r="E43" s="87">
        <f>100*('Fig. 5S4A_Raw'!E43-'Fig. 5S4A_Raw'!E$40)/('Fig. 5S4A_Raw'!E$47-'Fig. 5S4A_Raw'!E$40)</f>
        <v>26.477525881273753</v>
      </c>
      <c r="F43" s="87">
        <f>100*('Fig. 5S4A_Raw'!F43-'Fig. 5S4A_Raw'!F$40)/('Fig. 5S4A_Raw'!F$47-'Fig. 5S4A_Raw'!F$40)</f>
        <v>27.070347048800951</v>
      </c>
      <c r="G43" s="87">
        <f>100*('Fig. 5S4A_Raw'!G43-'Fig. 5S4A_Raw'!G$40)/('Fig. 5S4A_Raw'!G$47-'Fig. 5S4A_Raw'!G$40)</f>
        <v>4.2287096708353955</v>
      </c>
      <c r="H43" s="87">
        <f>100*('Fig. 5S4A_Raw'!H43-'Fig. 5S4A_Raw'!H$40)/('Fig. 5S4A_Raw'!H$47-'Fig. 5S4A_Raw'!H$40)</f>
        <v>38.114543293343417</v>
      </c>
      <c r="J43" s="29">
        <f t="shared" si="12"/>
        <v>21.533780126378304</v>
      </c>
      <c r="K43" s="29">
        <f t="shared" si="13"/>
        <v>4.759224801833593</v>
      </c>
      <c r="L43" s="29">
        <f t="shared" si="14"/>
        <v>6</v>
      </c>
      <c r="M43" s="27"/>
      <c r="N43" s="27"/>
      <c r="O43" s="27"/>
    </row>
    <row r="44" spans="1:15" s="47" customFormat="1" ht="14.25" thickTop="1" thickBot="1" x14ac:dyDescent="0.25">
      <c r="A44" s="78">
        <v>9.9999999999999995E-7</v>
      </c>
      <c r="B44" s="14">
        <f t="shared" si="15"/>
        <v>-6</v>
      </c>
      <c r="C44" s="87">
        <f>100*('Fig. 5S4A_Raw'!C44-'Fig. 5S4A_Raw'!C$40)/('Fig. 5S4A_Raw'!C$47-'Fig. 5S4A_Raw'!C$40)</f>
        <v>43.895449808961452</v>
      </c>
      <c r="D44" s="87">
        <f>100*('Fig. 5S4A_Raw'!D44-'Fig. 5S4A_Raw'!D$40)/('Fig. 5S4A_Raw'!D$47-'Fig. 5S4A_Raw'!D$40)</f>
        <v>68.33267836090171</v>
      </c>
      <c r="E44" s="87">
        <f>100*('Fig. 5S4A_Raw'!E44-'Fig. 5S4A_Raw'!E$40)/('Fig. 5S4A_Raw'!E$47-'Fig. 5S4A_Raw'!E$40)</f>
        <v>64.636351723234171</v>
      </c>
      <c r="F44" s="87">
        <f>100*('Fig. 5S4A_Raw'!F44-'Fig. 5S4A_Raw'!F$40)/('Fig. 5S4A_Raw'!F$47-'Fig. 5S4A_Raw'!F$40)</f>
        <v>60.530521347795592</v>
      </c>
      <c r="G44" s="87">
        <f>100*('Fig. 5S4A_Raw'!G44-'Fig. 5S4A_Raw'!G$40)/('Fig. 5S4A_Raw'!G$47-'Fig. 5S4A_Raw'!G$40)</f>
        <v>46.442749700461562</v>
      </c>
      <c r="H44" s="87">
        <f>100*('Fig. 5S4A_Raw'!H44-'Fig. 5S4A_Raw'!H$40)/('Fig. 5S4A_Raw'!H$47-'Fig. 5S4A_Raw'!H$40)</f>
        <v>74.090485418401471</v>
      </c>
      <c r="J44" s="29">
        <f t="shared" si="12"/>
        <v>59.654706059959324</v>
      </c>
      <c r="K44" s="29">
        <f t="shared" si="13"/>
        <v>4.9402858328382626</v>
      </c>
      <c r="L44" s="29">
        <f t="shared" si="14"/>
        <v>6</v>
      </c>
      <c r="M44" s="27"/>
      <c r="N44" s="27"/>
      <c r="O44" s="27"/>
    </row>
    <row r="45" spans="1:15" s="47" customFormat="1" ht="14.25" thickTop="1" thickBot="1" x14ac:dyDescent="0.25">
      <c r="A45" s="78">
        <v>1.0000000000000001E-5</v>
      </c>
      <c r="B45" s="14">
        <f t="shared" si="15"/>
        <v>-5</v>
      </c>
      <c r="C45" s="87">
        <f>100*('Fig. 5S4A_Raw'!C45-'Fig. 5S4A_Raw'!C$40)/('Fig. 5S4A_Raw'!C$47-'Fig. 5S4A_Raw'!C$40)</f>
        <v>69.333970128516839</v>
      </c>
      <c r="D45" s="87">
        <f>100*('Fig. 5S4A_Raw'!D45-'Fig. 5S4A_Raw'!D$40)/('Fig. 5S4A_Raw'!D$47-'Fig. 5S4A_Raw'!D$40)</f>
        <v>93.983780500875298</v>
      </c>
      <c r="E45" s="87">
        <f>100*('Fig. 5S4A_Raw'!E45-'Fig. 5S4A_Raw'!E$40)/('Fig. 5S4A_Raw'!E$47-'Fig. 5S4A_Raw'!E$40)</f>
        <v>76.928318700039313</v>
      </c>
      <c r="F45" s="87">
        <f>100*('Fig. 5S4A_Raw'!F45-'Fig. 5S4A_Raw'!F$40)/('Fig. 5S4A_Raw'!F$47-'Fig. 5S4A_Raw'!F$40)</f>
        <v>92.559755026218383</v>
      </c>
      <c r="G45" s="87">
        <f>100*('Fig. 5S4A_Raw'!G45-'Fig. 5S4A_Raw'!G$40)/('Fig. 5S4A_Raw'!G$47-'Fig. 5S4A_Raw'!G$40)</f>
        <v>76.247685644646765</v>
      </c>
      <c r="H45" s="87">
        <f>100*('Fig. 5S4A_Raw'!H45-'Fig. 5S4A_Raw'!H$40)/('Fig. 5S4A_Raw'!H$47-'Fig. 5S4A_Raw'!H$40)</f>
        <v>96.262342879653531</v>
      </c>
      <c r="J45" s="29">
        <f t="shared" si="12"/>
        <v>84.219308813325028</v>
      </c>
      <c r="K45" s="29">
        <f t="shared" si="13"/>
        <v>4.6483733370817051</v>
      </c>
      <c r="L45" s="29">
        <f t="shared" si="14"/>
        <v>6</v>
      </c>
      <c r="M45" s="27"/>
      <c r="N45" s="27"/>
      <c r="O45" s="27"/>
    </row>
    <row r="46" spans="1:15" s="47" customFormat="1" ht="14.25" thickTop="1" thickBot="1" x14ac:dyDescent="0.25">
      <c r="A46" s="78">
        <v>1E-4</v>
      </c>
      <c r="B46" s="14">
        <f t="shared" si="15"/>
        <v>-4</v>
      </c>
      <c r="C46" s="87">
        <f>100*('Fig. 5S4A_Raw'!C46-'Fig. 5S4A_Raw'!C$40)/('Fig. 5S4A_Raw'!C$47-'Fig. 5S4A_Raw'!C$40)</f>
        <v>93.647968044459887</v>
      </c>
      <c r="D46" s="87">
        <f>100*('Fig. 5S4A_Raw'!D46-'Fig. 5S4A_Raw'!D$40)/('Fig. 5S4A_Raw'!D$47-'Fig. 5S4A_Raw'!D$40)</f>
        <v>98.756743238898224</v>
      </c>
      <c r="E46" s="87">
        <f>100*('Fig. 5S4A_Raw'!E46-'Fig. 5S4A_Raw'!E$40)/('Fig. 5S4A_Raw'!E$47-'Fig. 5S4A_Raw'!E$40)</f>
        <v>90.397064604901061</v>
      </c>
      <c r="F46" s="87">
        <f>100*('Fig. 5S4A_Raw'!F46-'Fig. 5S4A_Raw'!F$40)/('Fig. 5S4A_Raw'!F$47-'Fig. 5S4A_Raw'!F$40)</f>
        <v>98.704329585520966</v>
      </c>
      <c r="G46" s="87">
        <f>100*('Fig. 5S4A_Raw'!G46-'Fig. 5S4A_Raw'!G$40)/('Fig. 5S4A_Raw'!G$47-'Fig. 5S4A_Raw'!G$40)</f>
        <v>94.386983898153787</v>
      </c>
      <c r="H46" s="87">
        <f>100*('Fig. 5S4A_Raw'!H46-'Fig. 5S4A_Raw'!H$40)/('Fig. 5S4A_Raw'!H$47-'Fig. 5S4A_Raw'!H$40)</f>
        <v>96.304110098453393</v>
      </c>
      <c r="J46" s="29">
        <f t="shared" si="12"/>
        <v>95.366199911731215</v>
      </c>
      <c r="K46" s="29">
        <f t="shared" si="13"/>
        <v>1.3181054553073366</v>
      </c>
      <c r="L46" s="29">
        <f t="shared" si="14"/>
        <v>6</v>
      </c>
      <c r="M46" s="27"/>
      <c r="N46" s="27"/>
      <c r="O46" s="27"/>
    </row>
    <row r="47" spans="1:15" s="47" customFormat="1" ht="14.25" thickTop="1" thickBot="1" x14ac:dyDescent="0.25">
      <c r="A47" s="78">
        <v>1E-3</v>
      </c>
      <c r="B47" s="14">
        <f t="shared" si="15"/>
        <v>-3</v>
      </c>
      <c r="C47" s="87">
        <f>100*('Fig. 5S4A_Raw'!C47-'Fig. 5S4A_Raw'!C$40)/('Fig. 5S4A_Raw'!C$47-'Fig. 5S4A_Raw'!C$40)</f>
        <v>99.999999999999986</v>
      </c>
      <c r="D47" s="87">
        <f>100*('Fig. 5S4A_Raw'!D47-'Fig. 5S4A_Raw'!D$40)/('Fig. 5S4A_Raw'!D$47-'Fig. 5S4A_Raw'!D$40)</f>
        <v>100</v>
      </c>
      <c r="E47" s="87">
        <f>100*('Fig. 5S4A_Raw'!E47-'Fig. 5S4A_Raw'!E$40)/('Fig. 5S4A_Raw'!E$47-'Fig. 5S4A_Raw'!E$40)</f>
        <v>100.00000000000001</v>
      </c>
      <c r="F47" s="87">
        <f>100*('Fig. 5S4A_Raw'!F47-'Fig. 5S4A_Raw'!F$40)/('Fig. 5S4A_Raw'!F$47-'Fig. 5S4A_Raw'!F$40)</f>
        <v>100.00000000000001</v>
      </c>
      <c r="G47" s="87">
        <f>100*('Fig. 5S4A_Raw'!G47-'Fig. 5S4A_Raw'!G$40)/('Fig. 5S4A_Raw'!G$47-'Fig. 5S4A_Raw'!G$40)</f>
        <v>99.999999999999986</v>
      </c>
      <c r="H47" s="87">
        <f>100*('Fig. 5S4A_Raw'!H47-'Fig. 5S4A_Raw'!H$40)/('Fig. 5S4A_Raw'!H$47-'Fig. 5S4A_Raw'!H$40)</f>
        <v>100</v>
      </c>
      <c r="J47" s="29">
        <f t="shared" si="12"/>
        <v>100</v>
      </c>
      <c r="K47" s="29">
        <f t="shared" si="13"/>
        <v>5.1890704592965274E-15</v>
      </c>
      <c r="L47" s="29">
        <f t="shared" si="14"/>
        <v>6</v>
      </c>
      <c r="M47" s="27"/>
      <c r="N47" s="27"/>
      <c r="O47" s="27"/>
    </row>
    <row r="48" spans="1:15" ht="13.5" thickTop="1" x14ac:dyDescent="0.2">
      <c r="J48" s="31"/>
      <c r="K48" s="31"/>
      <c r="L48" s="31"/>
      <c r="M48" s="31"/>
      <c r="N48" s="31"/>
      <c r="O48" s="31"/>
    </row>
    <row r="49" spans="1:15" s="47" customFormat="1" ht="13.5" thickBot="1" x14ac:dyDescent="0.25">
      <c r="A49" s="33" t="s">
        <v>208</v>
      </c>
      <c r="J49" s="27"/>
      <c r="K49" s="27"/>
      <c r="L49" s="27"/>
      <c r="M49" s="27"/>
      <c r="N49" s="27"/>
      <c r="O49" s="27"/>
    </row>
    <row r="50" spans="1:15" s="47" customFormat="1" ht="14.25" thickTop="1" thickBot="1" x14ac:dyDescent="0.25">
      <c r="A50" s="34"/>
      <c r="B50" s="4"/>
      <c r="C50" s="6">
        <f>'Fig. 5S4A_Raw'!C50</f>
        <v>20170425</v>
      </c>
      <c r="D50" s="6">
        <f>'Fig. 5S4A_Raw'!D50</f>
        <v>20170428</v>
      </c>
      <c r="E50" s="6">
        <f>'Fig. 5S4A_Raw'!E50</f>
        <v>20170512</v>
      </c>
      <c r="F50" s="6">
        <f>'Fig. 5S4A_Raw'!F50</f>
        <v>20190225</v>
      </c>
      <c r="G50" s="6">
        <f>'Fig. 5S4A_Raw'!G50</f>
        <v>20190227</v>
      </c>
      <c r="H50" s="6">
        <f>'Fig. 5S4A_Raw'!H50</f>
        <v>20190301</v>
      </c>
      <c r="J50" s="28" t="s">
        <v>1</v>
      </c>
      <c r="K50" s="28" t="s">
        <v>2</v>
      </c>
      <c r="L50" s="28" t="s">
        <v>3</v>
      </c>
      <c r="M50" s="27"/>
      <c r="N50" s="27"/>
      <c r="O50" s="27"/>
    </row>
    <row r="51" spans="1:15" s="47" customFormat="1" ht="14.25" thickTop="1" thickBot="1" x14ac:dyDescent="0.25">
      <c r="A51" s="9" t="s">
        <v>207</v>
      </c>
      <c r="B51" s="10" t="s">
        <v>5</v>
      </c>
      <c r="C51" s="11"/>
      <c r="D51" s="12"/>
      <c r="E51" s="13"/>
      <c r="F51" s="13"/>
      <c r="G51" s="12"/>
      <c r="H51" s="12"/>
      <c r="J51" s="27"/>
      <c r="K51" s="27"/>
      <c r="L51" s="27"/>
      <c r="M51" s="27"/>
      <c r="N51" s="27"/>
      <c r="O51" s="27"/>
    </row>
    <row r="52" spans="1:15" s="47" customFormat="1" ht="14.25" customHeight="1" thickTop="1" thickBot="1" x14ac:dyDescent="0.25">
      <c r="A52" s="78" t="s">
        <v>192</v>
      </c>
      <c r="B52" s="14"/>
      <c r="C52" s="87">
        <f>100*('Fig. 5S4A_Raw'!C52-'Fig. 5S4A_Raw'!C$40)/('Fig. 5S4A_Raw'!C$47-'Fig. 5S4A_Raw'!C$40)</f>
        <v>6.0784994789857646E-2</v>
      </c>
      <c r="D52" s="87">
        <f>100*('Fig. 5S4A_Raw'!D52-'Fig. 5S4A_Raw'!D$40)/('Fig. 5S4A_Raw'!D$47-'Fig. 5S4A_Raw'!D$40)</f>
        <v>0.52278708632536608</v>
      </c>
      <c r="E52" s="87">
        <f>100*('Fig. 5S4A_Raw'!E52-'Fig. 5S4A_Raw'!E$40)/('Fig. 5S4A_Raw'!E$47-'Fig. 5S4A_Raw'!E$40)</f>
        <v>-0.5464552483291828</v>
      </c>
      <c r="F52" s="87">
        <f>100*('Fig. 5S4A_Raw'!F52-'Fig. 5S4A_Raw'!F$40)/('Fig. 5S4A_Raw'!F$47-'Fig. 5S4A_Raw'!F$40)</f>
        <v>-0.68355315447138487</v>
      </c>
      <c r="G52" s="87">
        <f>100*('Fig. 5S4A_Raw'!G52-'Fig. 5S4A_Raw'!G$40)/('Fig. 5S4A_Raw'!G$47-'Fig. 5S4A_Raw'!G$40)</f>
        <v>-0.43996751437453291</v>
      </c>
      <c r="H52" s="87">
        <f>100*('Fig. 5S4A_Raw'!H52-'Fig. 5S4A_Raw'!H$40)/('Fig. 5S4A_Raw'!H$47-'Fig. 5S4A_Raw'!H$40)</f>
        <v>0.6194544423508892</v>
      </c>
      <c r="J52" s="29">
        <f t="shared" ref="J52:J59" si="16">AVERAGE(C52:H52)</f>
        <v>-7.7824898951497953E-2</v>
      </c>
      <c r="K52" s="29">
        <f t="shared" ref="K52:K59" si="17">STDEVA(C52:H52)/SQRT(COUNT(C52:H52))</f>
        <v>0.22976903889969957</v>
      </c>
      <c r="L52" s="29">
        <f t="shared" ref="L52:L59" si="18">COUNT(C52:H52)</f>
        <v>6</v>
      </c>
      <c r="M52" s="27"/>
      <c r="N52" s="27"/>
      <c r="O52" s="27"/>
    </row>
    <row r="53" spans="1:15" s="47" customFormat="1" ht="14.25" thickTop="1" thickBot="1" x14ac:dyDescent="0.25">
      <c r="A53" s="78">
        <v>1.0000000000000001E-9</v>
      </c>
      <c r="B53" s="14">
        <f t="shared" ref="B53:B59" si="19">LOG(A53)</f>
        <v>-9</v>
      </c>
      <c r="C53" s="87">
        <f>100*('Fig. 5S4A_Raw'!C53-'Fig. 5S4A_Raw'!C$40)/('Fig. 5S4A_Raw'!C$47-'Fig. 5S4A_Raw'!C$40)</f>
        <v>1.0767627648489069</v>
      </c>
      <c r="D53" s="87">
        <f>100*('Fig. 5S4A_Raw'!D53-'Fig. 5S4A_Raw'!D$40)/('Fig. 5S4A_Raw'!D$47-'Fig. 5S4A_Raw'!D$40)</f>
        <v>3.9834232431853098</v>
      </c>
      <c r="E53" s="87">
        <f>100*('Fig. 5S4A_Raw'!E53-'Fig. 5S4A_Raw'!E$40)/('Fig. 5S4A_Raw'!E$47-'Fig. 5S4A_Raw'!E$40)</f>
        <v>0.81771720613287979</v>
      </c>
      <c r="F53" s="87">
        <f>100*('Fig. 5S4A_Raw'!F53-'Fig. 5S4A_Raw'!F$40)/('Fig. 5S4A_Raw'!F$47-'Fig. 5S4A_Raw'!F$40)</f>
        <v>0.89663635813023135</v>
      </c>
      <c r="G53" s="87">
        <f>100*('Fig. 5S4A_Raw'!G53-'Fig. 5S4A_Raw'!G$40)/('Fig. 5S4A_Raw'!G$47-'Fig. 5S4A_Raw'!G$40)</f>
        <v>1.7394396078295153</v>
      </c>
      <c r="H53" s="87">
        <f>100*('Fig. 5S4A_Raw'!H53-'Fig. 5S4A_Raw'!H$40)/('Fig. 5S4A_Raw'!H$47-'Fig. 5S4A_Raw'!H$40)</f>
        <v>0.8676594388983746</v>
      </c>
      <c r="J53" s="29">
        <f t="shared" si="16"/>
        <v>1.5636064365042028</v>
      </c>
      <c r="K53" s="29">
        <f t="shared" si="17"/>
        <v>0.50361987965700716</v>
      </c>
      <c r="L53" s="29">
        <f t="shared" si="18"/>
        <v>6</v>
      </c>
      <c r="M53" s="27"/>
      <c r="N53" s="27"/>
      <c r="O53" s="27"/>
    </row>
    <row r="54" spans="1:15" s="47" customFormat="1" ht="14.25" thickTop="1" thickBot="1" x14ac:dyDescent="0.25">
      <c r="A54" s="78">
        <v>1E-8</v>
      </c>
      <c r="B54" s="14">
        <f t="shared" si="19"/>
        <v>-8</v>
      </c>
      <c r="C54" s="87">
        <f>100*('Fig. 5S4A_Raw'!C54-'Fig. 5S4A_Raw'!C$40)/('Fig. 5S4A_Raw'!C$47-'Fig. 5S4A_Raw'!C$40)</f>
        <v>1.2330670371656827</v>
      </c>
      <c r="D54" s="87">
        <f>100*('Fig. 5S4A_Raw'!D54-'Fig. 5S4A_Raw'!D$40)/('Fig. 5S4A_Raw'!D$47-'Fig. 5S4A_Raw'!D$40)</f>
        <v>21.560501589796722</v>
      </c>
      <c r="E54" s="87">
        <f>100*('Fig. 5S4A_Raw'!E54-'Fig. 5S4A_Raw'!E$40)/('Fig. 5S4A_Raw'!E$47-'Fig. 5S4A_Raw'!E$40)</f>
        <v>1.6223299698597835</v>
      </c>
      <c r="F54" s="87">
        <f>100*('Fig. 5S4A_Raw'!F54-'Fig. 5S4A_Raw'!F$40)/('Fig. 5S4A_Raw'!F$47-'Fig. 5S4A_Raw'!F$40)</f>
        <v>7.4474573808873696</v>
      </c>
      <c r="G54" s="87">
        <f>100*('Fig. 5S4A_Raw'!G54-'Fig. 5S4A_Raw'!G$40)/('Fig. 5S4A_Raw'!G$47-'Fig. 5S4A_Raw'!G$40)</f>
        <v>7.6794807661965576</v>
      </c>
      <c r="H54" s="87">
        <f>100*('Fig. 5S4A_Raw'!H54-'Fig. 5S4A_Raw'!H$40)/('Fig. 5S4A_Raw'!H$47-'Fig. 5S4A_Raw'!H$40)</f>
        <v>7.4020963869244492</v>
      </c>
      <c r="J54" s="29">
        <f t="shared" si="16"/>
        <v>7.8241555218050935</v>
      </c>
      <c r="K54" s="29">
        <f t="shared" si="17"/>
        <v>3.0051802889696688</v>
      </c>
      <c r="L54" s="29">
        <f t="shared" si="18"/>
        <v>6</v>
      </c>
      <c r="M54" s="27"/>
      <c r="N54" s="27"/>
      <c r="O54" s="27"/>
    </row>
    <row r="55" spans="1:15" s="47" customFormat="1" ht="14.25" thickTop="1" thickBot="1" x14ac:dyDescent="0.25">
      <c r="A55" s="78">
        <v>9.9999999999999995E-8</v>
      </c>
      <c r="B55" s="14">
        <f t="shared" si="19"/>
        <v>-7</v>
      </c>
      <c r="C55" s="87">
        <f>100*('Fig. 5S4A_Raw'!C55-'Fig. 5S4A_Raw'!C$40)/('Fig. 5S4A_Raw'!C$47-'Fig. 5S4A_Raw'!C$40)</f>
        <v>19.060437651962484</v>
      </c>
      <c r="D55" s="87">
        <f>100*('Fig. 5S4A_Raw'!D55-'Fig. 5S4A_Raw'!D$40)/('Fig. 5S4A_Raw'!D$47-'Fig. 5S4A_Raw'!D$40)</f>
        <v>47.397377728555611</v>
      </c>
      <c r="E55" s="87">
        <f>100*('Fig. 5S4A_Raw'!E55-'Fig. 5S4A_Raw'!E$40)/('Fig. 5S4A_Raw'!E$47-'Fig. 5S4A_Raw'!E$40)</f>
        <v>37.635958589961994</v>
      </c>
      <c r="F55" s="87">
        <f>100*('Fig. 5S4A_Raw'!F55-'Fig. 5S4A_Raw'!F$40)/('Fig. 5S4A_Raw'!F$47-'Fig. 5S4A_Raw'!F$40)</f>
        <v>37.801519729639303</v>
      </c>
      <c r="G55" s="87">
        <f>100*('Fig. 5S4A_Raw'!G55-'Fig. 5S4A_Raw'!G$40)/('Fig. 5S4A_Raw'!G$47-'Fig. 5S4A_Raw'!G$40)</f>
        <v>31.715458711846697</v>
      </c>
      <c r="H55" s="87">
        <f>100*('Fig. 5S4A_Raw'!H55-'Fig. 5S4A_Raw'!H$40)/('Fig. 5S4A_Raw'!H$47-'Fig. 5S4A_Raw'!H$40)</f>
        <v>52.027069229480233</v>
      </c>
      <c r="J55" s="29">
        <f t="shared" si="16"/>
        <v>37.606303606907723</v>
      </c>
      <c r="K55" s="29">
        <f t="shared" si="17"/>
        <v>4.7697442277541802</v>
      </c>
      <c r="L55" s="29">
        <f t="shared" si="18"/>
        <v>6</v>
      </c>
      <c r="M55" s="27"/>
      <c r="N55" s="27"/>
      <c r="O55" s="27"/>
    </row>
    <row r="56" spans="1:15" s="47" customFormat="1" ht="14.25" thickTop="1" thickBot="1" x14ac:dyDescent="0.25">
      <c r="A56" s="78">
        <v>9.9999999999999995E-7</v>
      </c>
      <c r="B56" s="14">
        <f t="shared" si="19"/>
        <v>-6</v>
      </c>
      <c r="C56" s="87">
        <f>100*('Fig. 5S4A_Raw'!C56-'Fig. 5S4A_Raw'!C$40)/('Fig. 5S4A_Raw'!C$47-'Fig. 5S4A_Raw'!C$40)</f>
        <v>57.832580757207367</v>
      </c>
      <c r="D56" s="87">
        <f>100*('Fig. 5S4A_Raw'!D56-'Fig. 5S4A_Raw'!D$40)/('Fig. 5S4A_Raw'!D$47-'Fig. 5S4A_Raw'!D$40)</f>
        <v>77.214104533600093</v>
      </c>
      <c r="E56" s="87">
        <f>100*('Fig. 5S4A_Raw'!E56-'Fig. 5S4A_Raw'!E$40)/('Fig. 5S4A_Raw'!E$47-'Fig. 5S4A_Raw'!E$40)</f>
        <v>70.559559690735156</v>
      </c>
      <c r="F56" s="87">
        <f>100*('Fig. 5S4A_Raw'!F56-'Fig. 5S4A_Raw'!F$40)/('Fig. 5S4A_Raw'!F$47-'Fig. 5S4A_Raw'!F$40)</f>
        <v>79.810239496607835</v>
      </c>
      <c r="G56" s="87">
        <f>100*('Fig. 5S4A_Raw'!G56-'Fig. 5S4A_Raw'!G$40)/('Fig. 5S4A_Raw'!G$47-'Fig. 5S4A_Raw'!G$40)</f>
        <v>71.33145457930965</v>
      </c>
      <c r="H56" s="87">
        <f>100*('Fig. 5S4A_Raw'!H56-'Fig. 5S4A_Raw'!H$40)/('Fig. 5S4A_Raw'!H$47-'Fig. 5S4A_Raw'!H$40)</f>
        <v>94.500299444837452</v>
      </c>
      <c r="J56" s="29">
        <f t="shared" si="16"/>
        <v>75.208039750382923</v>
      </c>
      <c r="K56" s="29">
        <f t="shared" si="17"/>
        <v>4.9529071503981061</v>
      </c>
      <c r="L56" s="29">
        <f t="shared" si="18"/>
        <v>6</v>
      </c>
      <c r="M56" s="27"/>
      <c r="N56" s="27"/>
      <c r="O56" s="27"/>
    </row>
    <row r="57" spans="1:15" s="47" customFormat="1" ht="14.25" thickTop="1" thickBot="1" x14ac:dyDescent="0.25">
      <c r="A57" s="78">
        <v>1.0000000000000001E-5</v>
      </c>
      <c r="B57" s="14">
        <f t="shared" si="19"/>
        <v>-5</v>
      </c>
      <c r="C57" s="87">
        <f>100*('Fig. 5S4A_Raw'!C57-'Fig. 5S4A_Raw'!C$40)/('Fig. 5S4A_Raw'!C$47-'Fig. 5S4A_Raw'!C$40)</f>
        <v>77.852552969781186</v>
      </c>
      <c r="D57" s="87">
        <f>100*('Fig. 5S4A_Raw'!D57-'Fig. 5S4A_Raw'!D$40)/('Fig. 5S4A_Raw'!D$47-'Fig. 5S4A_Raw'!D$40)</f>
        <v>103.95841520488729</v>
      </c>
      <c r="E57" s="87">
        <f>100*('Fig. 5S4A_Raw'!E57-'Fig. 5S4A_Raw'!E$40)/('Fig. 5S4A_Raw'!E$47-'Fig. 5S4A_Raw'!E$40)</f>
        <v>83.677106539116764</v>
      </c>
      <c r="F57" s="87">
        <f>100*('Fig. 5S4A_Raw'!F57-'Fig. 5S4A_Raw'!F$40)/('Fig. 5S4A_Raw'!F$47-'Fig. 5S4A_Raw'!F$40)</f>
        <v>98.589795643112851</v>
      </c>
      <c r="G57" s="87">
        <f>100*('Fig. 5S4A_Raw'!G57-'Fig. 5S4A_Raw'!G$40)/('Fig. 5S4A_Raw'!G$47-'Fig. 5S4A_Raw'!G$40)</f>
        <v>82.115723702445351</v>
      </c>
      <c r="H57" s="87">
        <f>100*('Fig. 5S4A_Raw'!H57-'Fig. 5S4A_Raw'!H$40)/('Fig. 5S4A_Raw'!H$47-'Fig. 5S4A_Raw'!H$40)</f>
        <v>97.802470698761041</v>
      </c>
      <c r="J57" s="29">
        <f t="shared" si="16"/>
        <v>90.666010793017406</v>
      </c>
      <c r="K57" s="29">
        <f t="shared" si="17"/>
        <v>4.3838352112233245</v>
      </c>
      <c r="L57" s="29">
        <f t="shared" si="18"/>
        <v>6</v>
      </c>
      <c r="M57" s="27"/>
      <c r="N57" s="27"/>
      <c r="O57" s="27"/>
    </row>
    <row r="58" spans="1:15" s="47" customFormat="1" ht="14.25" thickTop="1" thickBot="1" x14ac:dyDescent="0.25">
      <c r="A58" s="78">
        <v>1E-4</v>
      </c>
      <c r="B58" s="14">
        <f t="shared" si="19"/>
        <v>-4</v>
      </c>
      <c r="C58" s="87">
        <f>100*('Fig. 5S4A_Raw'!C58-'Fig. 5S4A_Raw'!C$40)/('Fig. 5S4A_Raw'!C$47-'Fig. 5S4A_Raw'!C$40)</f>
        <v>94.555401180965617</v>
      </c>
      <c r="D58" s="87">
        <f>100*('Fig. 5S4A_Raw'!D58-'Fig. 5S4A_Raw'!D$40)/('Fig. 5S4A_Raw'!D$47-'Fig. 5S4A_Raw'!D$40)</f>
        <v>105.4874781179665</v>
      </c>
      <c r="E58" s="87">
        <f>100*('Fig. 5S4A_Raw'!E58-'Fig. 5S4A_Raw'!E$40)/('Fig. 5S4A_Raw'!E$47-'Fig. 5S4A_Raw'!E$40)</f>
        <v>99.766740925173622</v>
      </c>
      <c r="F58" s="87">
        <f>100*('Fig. 5S4A_Raw'!F58-'Fig. 5S4A_Raw'!F$40)/('Fig. 5S4A_Raw'!F$47-'Fig. 5S4A_Raw'!F$40)</f>
        <v>104.60284541720938</v>
      </c>
      <c r="G58" s="87">
        <f>100*('Fig. 5S4A_Raw'!G58-'Fig. 5S4A_Raw'!G$40)/('Fig. 5S4A_Raw'!G$47-'Fig. 5S4A_Raw'!G$40)</f>
        <v>96.062800835092958</v>
      </c>
      <c r="H58" s="87">
        <f>100*('Fig. 5S4A_Raw'!H58-'Fig. 5S4A_Raw'!H$40)/('Fig. 5S4A_Raw'!H$47-'Fig. 5S4A_Raw'!H$40)</f>
        <v>102.02345613615567</v>
      </c>
      <c r="J58" s="29">
        <f t="shared" si="16"/>
        <v>100.41645376876062</v>
      </c>
      <c r="K58" s="29">
        <f t="shared" si="17"/>
        <v>1.8216474016313478</v>
      </c>
      <c r="L58" s="29">
        <f t="shared" si="18"/>
        <v>6</v>
      </c>
      <c r="M58" s="27"/>
      <c r="N58" s="27"/>
      <c r="O58" s="27"/>
    </row>
    <row r="59" spans="1:15" s="47" customFormat="1" ht="14.25" thickTop="1" thickBot="1" x14ac:dyDescent="0.25">
      <c r="A59" s="78">
        <v>1E-3</v>
      </c>
      <c r="B59" s="14">
        <f t="shared" si="19"/>
        <v>-3</v>
      </c>
      <c r="C59" s="87">
        <f>100*('Fig. 5S4A_Raw'!C59-'Fig. 5S4A_Raw'!C$40)/('Fig. 5S4A_Raw'!C$47-'Fig. 5S4A_Raw'!C$40)</f>
        <v>100.98124348732199</v>
      </c>
      <c r="D59" s="87">
        <f>100*('Fig. 5S4A_Raw'!D59-'Fig. 5S4A_Raw'!D$40)/('Fig. 5S4A_Raw'!D$47-'Fig. 5S4A_Raw'!D$40)</f>
        <v>107.33092779822087</v>
      </c>
      <c r="E59" s="87">
        <f>100*('Fig. 5S4A_Raw'!E59-'Fig. 5S4A_Raw'!E$40)/('Fig. 5S4A_Raw'!E$47-'Fig. 5S4A_Raw'!E$40)</f>
        <v>101.55680775782992</v>
      </c>
      <c r="F59" s="87">
        <f>100*('Fig. 5S4A_Raw'!F59-'Fig. 5S4A_Raw'!F$40)/('Fig. 5S4A_Raw'!F$47-'Fig. 5S4A_Raw'!F$40)</f>
        <v>102.80024988562228</v>
      </c>
      <c r="G59" s="87">
        <f>100*('Fig. 5S4A_Raw'!G59-'Fig. 5S4A_Raw'!G$40)/('Fig. 5S4A_Raw'!G$47-'Fig. 5S4A_Raw'!G$40)</f>
        <v>98.3403117755214</v>
      </c>
      <c r="H59" s="87">
        <f>100*('Fig. 5S4A_Raw'!H59-'Fig. 5S4A_Raw'!H$40)/('Fig. 5S4A_Raw'!H$47-'Fig. 5S4A_Raw'!H$40)</f>
        <v>106.54680553835155</v>
      </c>
      <c r="J59" s="29">
        <f t="shared" si="16"/>
        <v>102.92605770714466</v>
      </c>
      <c r="K59" s="29">
        <f t="shared" si="17"/>
        <v>1.4049286637539706</v>
      </c>
      <c r="L59" s="29">
        <f t="shared" si="18"/>
        <v>6</v>
      </c>
      <c r="M59" s="27"/>
      <c r="N59" s="27"/>
      <c r="O59" s="27"/>
    </row>
    <row r="60" spans="1:15" s="21" customFormat="1" ht="13.5" thickTop="1" x14ac:dyDescent="0.2">
      <c r="J60" s="25"/>
      <c r="K60" s="25"/>
      <c r="L60" s="25"/>
      <c r="M60" s="25"/>
      <c r="N60" s="25"/>
      <c r="O60" s="25"/>
    </row>
    <row r="61" spans="1:15" s="47" customFormat="1" ht="13.5" thickBot="1" x14ac:dyDescent="0.25">
      <c r="A61" s="33" t="s">
        <v>209</v>
      </c>
      <c r="J61" s="27"/>
      <c r="K61" s="27"/>
      <c r="L61" s="27"/>
      <c r="M61" s="27"/>
      <c r="N61" s="27"/>
      <c r="O61" s="27"/>
    </row>
    <row r="62" spans="1:15" s="47" customFormat="1" ht="14.25" thickTop="1" thickBot="1" x14ac:dyDescent="0.25">
      <c r="A62" s="34"/>
      <c r="B62" s="4"/>
      <c r="C62" s="6">
        <f>'Fig. 5S4A_Raw'!C62</f>
        <v>20170425</v>
      </c>
      <c r="D62" s="6">
        <f>'Fig. 5S4A_Raw'!D62</f>
        <v>20170428</v>
      </c>
      <c r="E62" s="6">
        <f>'Fig. 5S4A_Raw'!E62</f>
        <v>20170512</v>
      </c>
      <c r="F62" s="6">
        <f>'Fig. 5S4A_Raw'!F62</f>
        <v>20190225</v>
      </c>
      <c r="G62" s="6">
        <f>'Fig. 5S4A_Raw'!G62</f>
        <v>20190227</v>
      </c>
      <c r="H62" s="6">
        <f>'Fig. 5S4A_Raw'!H62</f>
        <v>20190301</v>
      </c>
      <c r="J62" s="28" t="s">
        <v>194</v>
      </c>
      <c r="K62" s="28" t="s">
        <v>2</v>
      </c>
      <c r="L62" s="28" t="s">
        <v>3</v>
      </c>
      <c r="M62" s="27"/>
      <c r="N62" s="27"/>
      <c r="O62" s="27"/>
    </row>
    <row r="63" spans="1:15" s="47" customFormat="1" ht="14.25" thickTop="1" thickBot="1" x14ac:dyDescent="0.25">
      <c r="A63" s="9" t="s">
        <v>4</v>
      </c>
      <c r="B63" s="10" t="s">
        <v>5</v>
      </c>
      <c r="C63" s="11"/>
      <c r="D63" s="12"/>
      <c r="E63" s="13"/>
      <c r="F63" s="13"/>
      <c r="G63" s="12"/>
      <c r="H63" s="12"/>
      <c r="J63" s="27"/>
      <c r="K63" s="27"/>
      <c r="L63" s="27"/>
      <c r="M63" s="27"/>
      <c r="N63" s="27"/>
      <c r="O63" s="27"/>
    </row>
    <row r="64" spans="1:15" s="47" customFormat="1" ht="14.25" customHeight="1" thickTop="1" thickBot="1" x14ac:dyDescent="0.25">
      <c r="A64" s="78" t="s">
        <v>192</v>
      </c>
      <c r="B64" s="14"/>
      <c r="C64" s="87">
        <f>100*('Fig. 5S4A_Raw'!C64-'Fig. 5S4A_Raw'!C$40)/('Fig. 5S4A_Raw'!C$47-'Fig. 5S4A_Raw'!C$40)</f>
        <v>0.30392497394928819</v>
      </c>
      <c r="D64" s="87">
        <f>100*('Fig. 5S4A_Raw'!D64-'Fig. 5S4A_Raw'!D$40)/('Fig. 5S4A_Raw'!D$47-'Fig. 5S4A_Raw'!D$40)</f>
        <v>2.2364331392233221</v>
      </c>
      <c r="E64" s="87">
        <f>100*('Fig. 5S4A_Raw'!E64-'Fig. 5S4A_Raw'!E$40)/('Fig. 5S4A_Raw'!E$47-'Fig. 5S4A_Raw'!E$40)</f>
        <v>1.4545931070632949</v>
      </c>
      <c r="F64" s="87">
        <f>100*('Fig. 5S4A_Raw'!F64-'Fig. 5S4A_Raw'!F$40)/('Fig. 5S4A_Raw'!F$47-'Fig. 5S4A_Raw'!F$40)</f>
        <v>1.6868533251020035</v>
      </c>
      <c r="G64" s="87">
        <f>100*('Fig. 5S4A_Raw'!G64-'Fig. 5S4A_Raw'!G$40)/('Fig. 5S4A_Raw'!G$47-'Fig. 5S4A_Raw'!G$40)</f>
        <v>1.1745423819691798</v>
      </c>
      <c r="H64" s="87">
        <f>100*('Fig. 5S4A_Raw'!H64-'Fig. 5S4A_Raw'!H$40)/('Fig. 5S4A_Raw'!H$47-'Fig. 5S4A_Raw'!H$40)</f>
        <v>3.6564490979834554</v>
      </c>
      <c r="J64" s="29">
        <f t="shared" ref="J64:J71" si="20">AVERAGE(C64:H64)</f>
        <v>1.7521326708817575</v>
      </c>
      <c r="K64" s="29">
        <f t="shared" ref="K64:K71" si="21">STDEVA(C64:H64)/SQRT(COUNT(C64:H64))</f>
        <v>0.46132689994870618</v>
      </c>
      <c r="L64" s="29">
        <f t="shared" ref="L64:L71" si="22">COUNT(C64:H64)</f>
        <v>6</v>
      </c>
      <c r="M64" s="27"/>
      <c r="N64" s="27"/>
      <c r="O64" s="27"/>
    </row>
    <row r="65" spans="1:15" s="47" customFormat="1" ht="14.25" thickTop="1" thickBot="1" x14ac:dyDescent="0.25">
      <c r="A65" s="78">
        <v>1.0000000000000001E-9</v>
      </c>
      <c r="B65" s="14">
        <f t="shared" ref="B65:B71" si="23">LOG(A65)</f>
        <v>-9</v>
      </c>
      <c r="C65" s="87">
        <f>100*('Fig. 5S4A_Raw'!C65-'Fig. 5S4A_Raw'!C$40)/('Fig. 5S4A_Raw'!C$47-'Fig. 5S4A_Raw'!C$40)</f>
        <v>8.2928100034734289</v>
      </c>
      <c r="D65" s="87">
        <f>100*('Fig. 5S4A_Raw'!D65-'Fig. 5S4A_Raw'!D$40)/('Fig. 5S4A_Raw'!D$47-'Fig. 5S4A_Raw'!D$40)</f>
        <v>13.164945875459967</v>
      </c>
      <c r="E65" s="87">
        <f>100*('Fig. 5S4A_Raw'!E65-'Fig. 5S4A_Raw'!E$40)/('Fig. 5S4A_Raw'!E$47-'Fig. 5S4A_Raw'!E$40)</f>
        <v>0.74302188441881822</v>
      </c>
      <c r="F65" s="87">
        <f>100*('Fig. 5S4A_Raw'!F65-'Fig. 5S4A_Raw'!F$40)/('Fig. 5S4A_Raw'!F$47-'Fig. 5S4A_Raw'!F$40)</f>
        <v>3.5752324421253965</v>
      </c>
      <c r="G65" s="87">
        <f>100*('Fig. 5S4A_Raw'!G65-'Fig. 5S4A_Raw'!G$40)/('Fig. 5S4A_Raw'!G$47-'Fig. 5S4A_Raw'!G$40)</f>
        <v>6.2358534015034266</v>
      </c>
      <c r="H65" s="87">
        <f>100*('Fig. 5S4A_Raw'!H65-'Fig. 5S4A_Raw'!H$40)/('Fig. 5S4A_Raw'!H$47-'Fig. 5S4A_Raw'!H$40)</f>
        <v>3.4595768481467855</v>
      </c>
      <c r="J65" s="29">
        <f t="shared" si="20"/>
        <v>5.9119067425213041</v>
      </c>
      <c r="K65" s="29">
        <f t="shared" si="21"/>
        <v>1.7941716548601896</v>
      </c>
      <c r="L65" s="29">
        <f t="shared" si="22"/>
        <v>6</v>
      </c>
      <c r="M65" s="27"/>
      <c r="N65" s="27"/>
      <c r="O65" s="27"/>
    </row>
    <row r="66" spans="1:15" s="47" customFormat="1" ht="14.25" thickTop="1" thickBot="1" x14ac:dyDescent="0.25">
      <c r="A66" s="78">
        <v>1E-8</v>
      </c>
      <c r="B66" s="14">
        <f t="shared" si="23"/>
        <v>-8</v>
      </c>
      <c r="C66" s="87">
        <f>100*('Fig. 5S4A_Raw'!C66-'Fig. 5S4A_Raw'!C$40)/('Fig. 5S4A_Raw'!C$47-'Fig. 5S4A_Raw'!C$40)</f>
        <v>12.330670371656826</v>
      </c>
      <c r="D66" s="87">
        <f>100*('Fig. 5S4A_Raw'!D66-'Fig. 5S4A_Raw'!D$40)/('Fig. 5S4A_Raw'!D$47-'Fig. 5S4A_Raw'!D$40)</f>
        <v>28.026865778285877</v>
      </c>
      <c r="E66" s="87">
        <f>100*('Fig. 5S4A_Raw'!E66-'Fig. 5S4A_Raw'!E$40)/('Fig. 5S4A_Raw'!E$47-'Fig. 5S4A_Raw'!E$40)</f>
        <v>22.492464945616565</v>
      </c>
      <c r="F66" s="87">
        <f>100*('Fig. 5S4A_Raw'!F66-'Fig. 5S4A_Raw'!F$40)/('Fig. 5S4A_Raw'!F$47-'Fig. 5S4A_Raw'!F$40)</f>
        <v>18.045376924959459</v>
      </c>
      <c r="G66" s="87">
        <f>100*('Fig. 5S4A_Raw'!G66-'Fig. 5S4A_Raw'!G$40)/('Fig. 5S4A_Raw'!G$47-'Fig. 5S4A_Raw'!G$40)</f>
        <v>12.468863823218369</v>
      </c>
      <c r="H66" s="87">
        <f>100*('Fig. 5S4A_Raw'!H66-'Fig. 5S4A_Raw'!H$40)/('Fig. 5S4A_Raw'!H$47-'Fig. 5S4A_Raw'!H$40)</f>
        <v>20.023660873622536</v>
      </c>
      <c r="J66" s="29">
        <f t="shared" si="20"/>
        <v>18.897983786226604</v>
      </c>
      <c r="K66" s="29">
        <f t="shared" si="21"/>
        <v>2.4678874743327941</v>
      </c>
      <c r="L66" s="29">
        <f t="shared" si="22"/>
        <v>6</v>
      </c>
      <c r="M66" s="27"/>
      <c r="N66" s="27"/>
      <c r="O66" s="27"/>
    </row>
    <row r="67" spans="1:15" s="47" customFormat="1" ht="14.25" thickTop="1" thickBot="1" x14ac:dyDescent="0.25">
      <c r="A67" s="78">
        <v>9.9999999999999995E-8</v>
      </c>
      <c r="B67" s="14">
        <f t="shared" si="23"/>
        <v>-7</v>
      </c>
      <c r="C67" s="87">
        <f>100*('Fig. 5S4A_Raw'!C67-'Fig. 5S4A_Raw'!C$40)/('Fig. 5S4A_Raw'!C$47-'Fig. 5S4A_Raw'!C$40)</f>
        <v>39.353942341090658</v>
      </c>
      <c r="D67" s="87">
        <f>100*('Fig. 5S4A_Raw'!D67-'Fig. 5S4A_Raw'!D$40)/('Fig. 5S4A_Raw'!D$47-'Fig. 5S4A_Raw'!D$40)</f>
        <v>54.299596298810329</v>
      </c>
      <c r="E67" s="87">
        <f>100*('Fig. 5S4A_Raw'!E67-'Fig. 5S4A_Raw'!E$40)/('Fig. 5S4A_Raw'!E$47-'Fig. 5S4A_Raw'!E$40)</f>
        <v>53.468745904861741</v>
      </c>
      <c r="F67" s="87">
        <f>100*('Fig. 5S4A_Raw'!F67-'Fig. 5S4A_Raw'!F$40)/('Fig. 5S4A_Raw'!F$47-'Fig. 5S4A_Raw'!F$40)</f>
        <v>47.063617314519931</v>
      </c>
      <c r="G67" s="87">
        <f>100*('Fig. 5S4A_Raw'!G67-'Fig. 5S4A_Raw'!G$40)/('Fig. 5S4A_Raw'!G$47-'Fig. 5S4A_Raw'!G$40)</f>
        <v>54.229370398840651</v>
      </c>
      <c r="H67" s="87">
        <f>100*('Fig. 5S4A_Raw'!H67-'Fig. 5S4A_Raw'!H$40)/('Fig. 5S4A_Raw'!H$47-'Fig. 5S4A_Raw'!H$40)</f>
        <v>75.687557764184788</v>
      </c>
      <c r="J67" s="29">
        <f t="shared" si="20"/>
        <v>54.017138337051342</v>
      </c>
      <c r="K67" s="29">
        <f t="shared" si="21"/>
        <v>4.9443348348809799</v>
      </c>
      <c r="L67" s="29">
        <f t="shared" si="22"/>
        <v>6</v>
      </c>
      <c r="M67" s="27"/>
      <c r="N67" s="27"/>
      <c r="O67" s="27"/>
    </row>
    <row r="68" spans="1:15" s="47" customFormat="1" ht="14.25" thickTop="1" thickBot="1" x14ac:dyDescent="0.25">
      <c r="A68" s="78">
        <v>9.9999999999999995E-7</v>
      </c>
      <c r="B68" s="14">
        <f t="shared" si="23"/>
        <v>-6</v>
      </c>
      <c r="C68" s="87">
        <f>100*('Fig. 5S4A_Raw'!C68-'Fig. 5S4A_Raw'!C$40)/('Fig. 5S4A_Raw'!C$47-'Fig. 5S4A_Raw'!C$40)</f>
        <v>65.217957624175057</v>
      </c>
      <c r="D68" s="87">
        <f>100*('Fig. 5S4A_Raw'!D68-'Fig. 5S4A_Raw'!D$40)/('Fig. 5S4A_Raw'!D$47-'Fig. 5S4A_Raw'!D$40)</f>
        <v>91.81403546378003</v>
      </c>
      <c r="E68" s="87">
        <f>100*('Fig. 5S4A_Raw'!E68-'Fig. 5S4A_Raw'!E$40)/('Fig. 5S4A_Raw'!E$47-'Fig. 5S4A_Raw'!E$40)</f>
        <v>82.856768444502677</v>
      </c>
      <c r="F68" s="87">
        <f>100*('Fig. 5S4A_Raw'!F68-'Fig. 5S4A_Raw'!F$40)/('Fig. 5S4A_Raw'!F$47-'Fig. 5S4A_Raw'!F$40)</f>
        <v>89.366022375437055</v>
      </c>
      <c r="G68" s="87">
        <f>100*('Fig. 5S4A_Raw'!G68-'Fig. 5S4A_Raw'!G$40)/('Fig. 5S4A_Raw'!G$47-'Fig. 5S4A_Raw'!G$40)</f>
        <v>81.745346146323243</v>
      </c>
      <c r="H68" s="87">
        <f>100*('Fig. 5S4A_Raw'!H68-'Fig. 5S4A_Raw'!H$40)/('Fig. 5S4A_Raw'!H$47-'Fig. 5S4A_Raw'!H$40)</f>
        <v>105.63762932239078</v>
      </c>
      <c r="J68" s="29">
        <f t="shared" si="20"/>
        <v>86.106293229434812</v>
      </c>
      <c r="K68" s="29">
        <f t="shared" si="21"/>
        <v>5.4484770968365588</v>
      </c>
      <c r="L68" s="29">
        <f t="shared" si="22"/>
        <v>6</v>
      </c>
      <c r="M68" s="27"/>
      <c r="N68" s="27"/>
      <c r="O68" s="27"/>
    </row>
    <row r="69" spans="1:15" s="47" customFormat="1" ht="14.25" thickTop="1" thickBot="1" x14ac:dyDescent="0.25">
      <c r="A69" s="78">
        <v>1.0000000000000001E-5</v>
      </c>
      <c r="B69" s="14">
        <f t="shared" si="23"/>
        <v>-5</v>
      </c>
      <c r="C69" s="87">
        <f>100*('Fig. 5S4A_Raw'!C69-'Fig. 5S4A_Raw'!C$40)/('Fig. 5S4A_Raw'!C$47-'Fig. 5S4A_Raw'!C$40)</f>
        <v>83.258075720736372</v>
      </c>
      <c r="D69" s="87">
        <f>100*('Fig. 5S4A_Raw'!D69-'Fig. 5S4A_Raw'!D$40)/('Fig. 5S4A_Raw'!D$47-'Fig. 5S4A_Raw'!D$40)</f>
        <v>105.7875745775428</v>
      </c>
      <c r="E69" s="87">
        <f>100*('Fig. 5S4A_Raw'!E69-'Fig. 5S4A_Raw'!E$40)/('Fig. 5S4A_Raw'!E$47-'Fig. 5S4A_Raw'!E$40)</f>
        <v>101.9840125802647</v>
      </c>
      <c r="F69" s="87">
        <f>100*('Fig. 5S4A_Raw'!F69-'Fig. 5S4A_Raw'!F$40)/('Fig. 5S4A_Raw'!F$47-'Fig. 5S4A_Raw'!F$40)</f>
        <v>107.69982993099747</v>
      </c>
      <c r="G69" s="87">
        <f>100*('Fig. 5S4A_Raw'!G69-'Fig. 5S4A_Raw'!G$40)/('Fig. 5S4A_Raw'!G$47-'Fig. 5S4A_Raw'!G$40)</f>
        <v>94.086299416444362</v>
      </c>
      <c r="H69" s="87">
        <f>100*('Fig. 5S4A_Raw'!H69-'Fig. 5S4A_Raw'!H$40)/('Fig. 5S4A_Raw'!H$47-'Fig. 5S4A_Raw'!H$40)</f>
        <v>107.30229939391967</v>
      </c>
      <c r="J69" s="29">
        <f t="shared" si="20"/>
        <v>100.01968193665088</v>
      </c>
      <c r="K69" s="29">
        <f t="shared" si="21"/>
        <v>3.9382942234202267</v>
      </c>
      <c r="L69" s="29">
        <f t="shared" si="22"/>
        <v>6</v>
      </c>
      <c r="M69" s="27"/>
      <c r="N69" s="27"/>
      <c r="O69" s="27"/>
    </row>
    <row r="70" spans="1:15" s="47" customFormat="1" ht="14.25" thickTop="1" thickBot="1" x14ac:dyDescent="0.25">
      <c r="A70" s="78">
        <v>1E-4</v>
      </c>
      <c r="B70" s="14">
        <f t="shared" si="23"/>
        <v>-4</v>
      </c>
      <c r="C70" s="87">
        <f>100*('Fig. 5S4A_Raw'!C70-'Fig. 5S4A_Raw'!C$40)/('Fig. 5S4A_Raw'!C$47-'Fig. 5S4A_Raw'!C$40)</f>
        <v>95.49322681486629</v>
      </c>
      <c r="D70" s="87">
        <f>100*('Fig. 5S4A_Raw'!D70-'Fig. 5S4A_Raw'!D$40)/('Fig. 5S4A_Raw'!D$47-'Fig. 5S4A_Raw'!D$40)</f>
        <v>105.30527669608088</v>
      </c>
      <c r="E70" s="87">
        <f>100*('Fig. 5S4A_Raw'!E70-'Fig. 5S4A_Raw'!E$40)/('Fig. 5S4A_Raw'!E$47-'Fig. 5S4A_Raw'!E$40)</f>
        <v>104.37295243087407</v>
      </c>
      <c r="F70" s="87">
        <f>100*('Fig. 5S4A_Raw'!F70-'Fig. 5S4A_Raw'!F$40)/('Fig. 5S4A_Raw'!F$47-'Fig. 5S4A_Raw'!F$40)</f>
        <v>103.87468339031766</v>
      </c>
      <c r="G70" s="87">
        <f>100*('Fig. 5S4A_Raw'!G70-'Fig. 5S4A_Raw'!G$40)/('Fig. 5S4A_Raw'!G$47-'Fig. 5S4A_Raw'!G$40)</f>
        <v>97.417601473503026</v>
      </c>
      <c r="H70" s="87">
        <f>100*('Fig. 5S4A_Raw'!H70-'Fig. 5S4A_Raw'!H$40)/('Fig. 5S4A_Raw'!H$47-'Fig. 5S4A_Raw'!H$40)</f>
        <v>111.08923698519054</v>
      </c>
      <c r="J70" s="29">
        <f t="shared" si="20"/>
        <v>102.92549629847207</v>
      </c>
      <c r="K70" s="29">
        <f t="shared" si="21"/>
        <v>2.3157550043937336</v>
      </c>
      <c r="L70" s="29">
        <f t="shared" si="22"/>
        <v>6</v>
      </c>
      <c r="M70" s="27"/>
      <c r="N70" s="27"/>
      <c r="O70" s="27"/>
    </row>
    <row r="71" spans="1:15" s="47" customFormat="1" ht="14.25" thickTop="1" thickBot="1" x14ac:dyDescent="0.25">
      <c r="A71" s="78">
        <v>1E-3</v>
      </c>
      <c r="B71" s="14">
        <f t="shared" si="23"/>
        <v>-3</v>
      </c>
      <c r="C71" s="87">
        <f>100*('Fig. 5S4A_Raw'!C71-'Fig. 5S4A_Raw'!C$40)/('Fig. 5S4A_Raw'!C$47-'Fig. 5S4A_Raw'!C$40)</f>
        <v>102.22299409517194</v>
      </c>
      <c r="D71" s="87">
        <f>100*('Fig. 5S4A_Raw'!D71-'Fig. 5S4A_Raw'!D$40)/('Fig. 5S4A_Raw'!D$47-'Fig. 5S4A_Raw'!D$40)</f>
        <v>110.8999321210389</v>
      </c>
      <c r="E71" s="87">
        <f>100*('Fig. 5S4A_Raw'!E71-'Fig. 5S4A_Raw'!E$40)/('Fig. 5S4A_Raw'!E$47-'Fig. 5S4A_Raw'!E$40)</f>
        <v>104.01126982046915</v>
      </c>
      <c r="F71" s="87">
        <f>100*('Fig. 5S4A_Raw'!F71-'Fig. 5S4A_Raw'!F$40)/('Fig. 5S4A_Raw'!F$47-'Fig. 5S4A_Raw'!F$40)</f>
        <v>104.20892364284398</v>
      </c>
      <c r="G71" s="87">
        <f>100*('Fig. 5S4A_Raw'!G71-'Fig. 5S4A_Raw'!G$40)/('Fig. 5S4A_Raw'!G$47-'Fig. 5S4A_Raw'!G$40)</f>
        <v>100.36514329016028</v>
      </c>
      <c r="H71" s="87">
        <f>100*('Fig. 5S4A_Raw'!H71-'Fig. 5S4A_Raw'!H$40)/('Fig. 5S4A_Raw'!H$47-'Fig. 5S4A_Raw'!H$40)</f>
        <v>112.32852772621895</v>
      </c>
      <c r="J71" s="29">
        <f t="shared" si="20"/>
        <v>105.6727984493172</v>
      </c>
      <c r="K71" s="29">
        <f t="shared" si="21"/>
        <v>1.971442947296618</v>
      </c>
      <c r="L71" s="29">
        <f t="shared" si="22"/>
        <v>6</v>
      </c>
      <c r="M71" s="27"/>
      <c r="N71" s="27"/>
      <c r="O71" s="27"/>
    </row>
    <row r="72" spans="1:15" ht="13.5" thickTop="1" x14ac:dyDescent="0.2">
      <c r="J72" s="31"/>
      <c r="K72" s="31"/>
      <c r="L72" s="31"/>
      <c r="M72" s="31"/>
      <c r="N72" s="31"/>
      <c r="O72" s="31"/>
    </row>
    <row r="73" spans="1:15" x14ac:dyDescent="0.2">
      <c r="J73" s="31"/>
      <c r="K73" s="31"/>
      <c r="L73" s="31"/>
      <c r="M73" s="31"/>
      <c r="N73" s="31"/>
      <c r="O73" s="31"/>
    </row>
    <row r="74" spans="1:15" x14ac:dyDescent="0.2">
      <c r="J74" s="31"/>
      <c r="K74" s="31"/>
      <c r="L74" s="31"/>
      <c r="M74" s="31"/>
      <c r="N74" s="31"/>
      <c r="O74" s="31"/>
    </row>
    <row r="75" spans="1:15" x14ac:dyDescent="0.2">
      <c r="J75" s="31"/>
      <c r="K75" s="31"/>
      <c r="L75" s="31"/>
      <c r="M75" s="31"/>
      <c r="N75" s="31"/>
      <c r="O75" s="31"/>
    </row>
    <row r="76" spans="1:15" x14ac:dyDescent="0.2">
      <c r="J76" s="31"/>
      <c r="K76" s="31"/>
      <c r="L76" s="31"/>
      <c r="M76" s="31"/>
      <c r="N76" s="31"/>
      <c r="O76" s="31"/>
    </row>
    <row r="77" spans="1:15" x14ac:dyDescent="0.2">
      <c r="J77" s="31"/>
      <c r="K77" s="31"/>
      <c r="L77" s="31"/>
      <c r="M77" s="31"/>
      <c r="N77" s="31"/>
      <c r="O77" s="31"/>
    </row>
    <row r="78" spans="1:15" x14ac:dyDescent="0.2">
      <c r="J78" s="31"/>
      <c r="K78" s="31"/>
      <c r="L78" s="31"/>
      <c r="M78" s="31"/>
      <c r="N78" s="31"/>
      <c r="O78" s="31"/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zoomScale="85" zoomScaleNormal="85" workbookViewId="0">
      <pane xSplit="1" topLeftCell="B1" activePane="topRight" state="frozen"/>
      <selection activeCell="K74" sqref="K74"/>
      <selection pane="topRight" activeCell="K74" sqref="K74"/>
    </sheetView>
  </sheetViews>
  <sheetFormatPr defaultColWidth="9.125" defaultRowHeight="12.75" x14ac:dyDescent="0.2"/>
  <cols>
    <col min="1" max="1" width="33.75" style="17" customWidth="1"/>
    <col min="2" max="2" width="6.125" style="17" bestFit="1" customWidth="1"/>
    <col min="3" max="4" width="9.125" style="17" customWidth="1"/>
    <col min="5" max="16384" width="9.125" style="17"/>
  </cols>
  <sheetData>
    <row r="1" spans="1:4" s="47" customFormat="1" ht="13.5" thickBot="1" x14ac:dyDescent="0.25">
      <c r="A1" s="33" t="s">
        <v>203</v>
      </c>
    </row>
    <row r="2" spans="1:4" s="47" customFormat="1" ht="14.25" thickTop="1" thickBot="1" x14ac:dyDescent="0.25">
      <c r="A2" s="34"/>
      <c r="B2" s="4"/>
      <c r="C2" s="6">
        <v>20170709</v>
      </c>
      <c r="D2" s="6">
        <v>20170716</v>
      </c>
    </row>
    <row r="3" spans="1:4" s="47" customFormat="1" ht="13.5" thickTop="1" x14ac:dyDescent="0.2">
      <c r="A3" s="9" t="s">
        <v>213</v>
      </c>
      <c r="B3" s="10" t="s">
        <v>214</v>
      </c>
      <c r="C3" s="11"/>
      <c r="D3" s="12"/>
    </row>
    <row r="4" spans="1:4" s="47" customFormat="1" x14ac:dyDescent="0.2">
      <c r="A4" s="78" t="s">
        <v>192</v>
      </c>
      <c r="B4" s="14"/>
      <c r="C4" s="15">
        <v>1.5629999999999999</v>
      </c>
      <c r="D4" s="15">
        <v>1.2075</v>
      </c>
    </row>
    <row r="5" spans="1:4" s="47" customFormat="1" x14ac:dyDescent="0.2">
      <c r="A5" s="78">
        <v>1.0000000000000001E-9</v>
      </c>
      <c r="B5" s="14">
        <f t="shared" ref="B5:B11" si="0">LOG(A5)</f>
        <v>-9</v>
      </c>
      <c r="C5" s="15">
        <v>1.4626666666666666</v>
      </c>
      <c r="D5" s="15">
        <v>1.2330000000000001</v>
      </c>
    </row>
    <row r="6" spans="1:4" s="47" customFormat="1" x14ac:dyDescent="0.2">
      <c r="A6" s="78">
        <v>1E-8</v>
      </c>
      <c r="B6" s="14">
        <f t="shared" si="0"/>
        <v>-8</v>
      </c>
      <c r="C6" s="15">
        <v>1.419</v>
      </c>
      <c r="D6" s="15">
        <v>1.4140000000000001</v>
      </c>
    </row>
    <row r="7" spans="1:4" s="47" customFormat="1" x14ac:dyDescent="0.2">
      <c r="A7" s="78">
        <v>9.9999999999999995E-8</v>
      </c>
      <c r="B7" s="14">
        <f t="shared" si="0"/>
        <v>-7</v>
      </c>
      <c r="C7" s="15">
        <v>6.4990000000000006</v>
      </c>
      <c r="D7" s="15">
        <v>6.4413333333333336</v>
      </c>
    </row>
    <row r="8" spans="1:4" s="47" customFormat="1" x14ac:dyDescent="0.2">
      <c r="A8" s="78">
        <v>9.9999999999999995E-7</v>
      </c>
      <c r="B8" s="14">
        <f t="shared" si="0"/>
        <v>-6</v>
      </c>
      <c r="C8" s="15">
        <v>16.192333333333334</v>
      </c>
      <c r="D8" s="15">
        <v>14.535000000000002</v>
      </c>
    </row>
    <row r="9" spans="1:4" s="47" customFormat="1" x14ac:dyDescent="0.2">
      <c r="A9" s="78">
        <v>1.0000000000000001E-5</v>
      </c>
      <c r="B9" s="14">
        <f t="shared" si="0"/>
        <v>-5</v>
      </c>
      <c r="C9" s="15">
        <v>18.323</v>
      </c>
      <c r="D9" s="15">
        <v>17.505666666666666</v>
      </c>
    </row>
    <row r="10" spans="1:4" s="47" customFormat="1" x14ac:dyDescent="0.2">
      <c r="A10" s="78">
        <v>1E-4</v>
      </c>
      <c r="B10" s="14">
        <f t="shared" si="0"/>
        <v>-4</v>
      </c>
      <c r="C10" s="15">
        <v>20.093</v>
      </c>
      <c r="D10" s="15">
        <v>18.209333333333333</v>
      </c>
    </row>
    <row r="11" spans="1:4" s="47" customFormat="1" x14ac:dyDescent="0.2">
      <c r="A11" s="78">
        <v>1E-3</v>
      </c>
      <c r="B11" s="14">
        <f t="shared" si="0"/>
        <v>-3</v>
      </c>
      <c r="C11" s="15">
        <v>20.664499999999997</v>
      </c>
      <c r="D11" s="15">
        <v>18.468</v>
      </c>
    </row>
    <row r="13" spans="1:4" s="47" customFormat="1" ht="13.5" thickBot="1" x14ac:dyDescent="0.25">
      <c r="A13" s="33" t="s">
        <v>215</v>
      </c>
    </row>
    <row r="14" spans="1:4" s="47" customFormat="1" ht="14.25" thickTop="1" thickBot="1" x14ac:dyDescent="0.25">
      <c r="A14" s="34"/>
      <c r="B14" s="4"/>
      <c r="C14" s="6">
        <v>20170709</v>
      </c>
      <c r="D14" s="6">
        <v>20170716</v>
      </c>
    </row>
    <row r="15" spans="1:4" s="47" customFormat="1" ht="13.5" thickTop="1" x14ac:dyDescent="0.2">
      <c r="A15" s="9" t="s">
        <v>216</v>
      </c>
      <c r="B15" s="10" t="s">
        <v>217</v>
      </c>
      <c r="C15" s="11"/>
      <c r="D15" s="12"/>
    </row>
    <row r="16" spans="1:4" s="47" customFormat="1" x14ac:dyDescent="0.2">
      <c r="A16" s="78" t="s">
        <v>192</v>
      </c>
      <c r="B16" s="14"/>
      <c r="C16" s="15">
        <v>1.4245000000000001</v>
      </c>
      <c r="D16" s="15">
        <v>1.2993333333333332</v>
      </c>
    </row>
    <row r="17" spans="1:4" s="47" customFormat="1" x14ac:dyDescent="0.2">
      <c r="A17" s="78">
        <v>1.0000000000000001E-9</v>
      </c>
      <c r="B17" s="14">
        <f t="shared" ref="B17:B23" si="1">LOG(A17)</f>
        <v>-9</v>
      </c>
      <c r="C17" s="15">
        <v>1.2903333333333333</v>
      </c>
      <c r="D17" s="15">
        <v>1.1829999999999998</v>
      </c>
    </row>
    <row r="18" spans="1:4" s="47" customFormat="1" x14ac:dyDescent="0.2">
      <c r="A18" s="78">
        <v>1E-8</v>
      </c>
      <c r="B18" s="14">
        <f t="shared" si="1"/>
        <v>-8</v>
      </c>
      <c r="C18" s="15">
        <v>2.1126666666666662</v>
      </c>
      <c r="D18" s="15">
        <v>1.8156666666666668</v>
      </c>
    </row>
    <row r="19" spans="1:4" s="47" customFormat="1" x14ac:dyDescent="0.2">
      <c r="A19" s="78">
        <v>9.9999999999999995E-8</v>
      </c>
      <c r="B19" s="14">
        <f t="shared" si="1"/>
        <v>-7</v>
      </c>
      <c r="C19" s="15">
        <v>7.6624999999999996</v>
      </c>
      <c r="D19" s="15">
        <v>7.9513333333333334</v>
      </c>
    </row>
    <row r="20" spans="1:4" s="47" customFormat="1" x14ac:dyDescent="0.2">
      <c r="A20" s="78">
        <v>9.9999999999999995E-7</v>
      </c>
      <c r="B20" s="14">
        <f t="shared" si="1"/>
        <v>-6</v>
      </c>
      <c r="C20" s="15">
        <v>16.361000000000001</v>
      </c>
      <c r="D20" s="15">
        <v>15.3355</v>
      </c>
    </row>
    <row r="21" spans="1:4" s="47" customFormat="1" x14ac:dyDescent="0.2">
      <c r="A21" s="78">
        <v>1.0000000000000001E-5</v>
      </c>
      <c r="B21" s="14">
        <f t="shared" si="1"/>
        <v>-5</v>
      </c>
      <c r="C21" s="15">
        <v>20.144500000000001</v>
      </c>
      <c r="D21" s="15">
        <v>18.318999999999999</v>
      </c>
    </row>
    <row r="22" spans="1:4" s="47" customFormat="1" x14ac:dyDescent="0.2">
      <c r="A22" s="78">
        <v>1E-4</v>
      </c>
      <c r="B22" s="14">
        <f t="shared" si="1"/>
        <v>-4</v>
      </c>
      <c r="C22" s="15">
        <v>20.475999999999999</v>
      </c>
      <c r="D22" s="15">
        <v>19.102</v>
      </c>
    </row>
    <row r="23" spans="1:4" s="47" customFormat="1" x14ac:dyDescent="0.2">
      <c r="A23" s="78">
        <v>1E-3</v>
      </c>
      <c r="B23" s="14">
        <f t="shared" si="1"/>
        <v>-3</v>
      </c>
      <c r="C23" s="15">
        <v>20.812000000000001</v>
      </c>
      <c r="D23" s="15">
        <v>18.875500000000002</v>
      </c>
    </row>
    <row r="24" spans="1:4" s="21" customFormat="1" x14ac:dyDescent="0.2"/>
    <row r="25" spans="1:4" s="47" customFormat="1" ht="13.5" thickBot="1" x14ac:dyDescent="0.25">
      <c r="A25" s="33" t="s">
        <v>218</v>
      </c>
    </row>
    <row r="26" spans="1:4" s="47" customFormat="1" ht="14.25" thickTop="1" thickBot="1" x14ac:dyDescent="0.25">
      <c r="A26" s="34"/>
      <c r="B26" s="4"/>
      <c r="C26" s="6">
        <v>20170709</v>
      </c>
      <c r="D26" s="6">
        <v>20170716</v>
      </c>
    </row>
    <row r="27" spans="1:4" s="47" customFormat="1" ht="13.5" thickTop="1" x14ac:dyDescent="0.2">
      <c r="A27" s="9" t="s">
        <v>216</v>
      </c>
      <c r="B27" s="10" t="s">
        <v>217</v>
      </c>
      <c r="C27" s="11"/>
      <c r="D27" s="12"/>
    </row>
    <row r="28" spans="1:4" s="47" customFormat="1" x14ac:dyDescent="0.2">
      <c r="A28" s="78" t="s">
        <v>192</v>
      </c>
      <c r="B28" s="14"/>
      <c r="C28" s="15">
        <v>1.468</v>
      </c>
      <c r="D28" s="15">
        <v>1.875</v>
      </c>
    </row>
    <row r="29" spans="1:4" s="47" customFormat="1" x14ac:dyDescent="0.2">
      <c r="A29" s="78">
        <v>1.0000000000000001E-9</v>
      </c>
      <c r="B29" s="14">
        <f t="shared" ref="B29:B35" si="2">LOG(A29)</f>
        <v>-9</v>
      </c>
      <c r="C29" s="15">
        <v>1.3574999999999999</v>
      </c>
      <c r="D29" s="15">
        <v>1.734</v>
      </c>
    </row>
    <row r="30" spans="1:4" s="47" customFormat="1" x14ac:dyDescent="0.2">
      <c r="A30" s="78">
        <v>1E-8</v>
      </c>
      <c r="B30" s="14">
        <f t="shared" si="2"/>
        <v>-8</v>
      </c>
      <c r="C30" s="15">
        <v>2.8053333333333335</v>
      </c>
      <c r="D30" s="15">
        <v>2.3459999999999996</v>
      </c>
    </row>
    <row r="31" spans="1:4" s="47" customFormat="1" x14ac:dyDescent="0.2">
      <c r="A31" s="78">
        <v>9.9999999999999995E-8</v>
      </c>
      <c r="B31" s="14">
        <f t="shared" si="2"/>
        <v>-7</v>
      </c>
      <c r="C31" s="15">
        <v>11.395</v>
      </c>
      <c r="D31" s="15">
        <v>9.609</v>
      </c>
    </row>
    <row r="32" spans="1:4" s="47" customFormat="1" x14ac:dyDescent="0.2">
      <c r="A32" s="78">
        <v>9.9999999999999995E-7</v>
      </c>
      <c r="B32" s="14">
        <f t="shared" si="2"/>
        <v>-6</v>
      </c>
      <c r="C32" s="15">
        <v>17.044</v>
      </c>
      <c r="D32" s="15">
        <v>17.292999999999999</v>
      </c>
    </row>
    <row r="33" spans="1:4" s="47" customFormat="1" x14ac:dyDescent="0.2">
      <c r="A33" s="78">
        <v>1.0000000000000001E-5</v>
      </c>
      <c r="B33" s="14">
        <f t="shared" si="2"/>
        <v>-5</v>
      </c>
      <c r="C33" s="15">
        <v>21.296500000000002</v>
      </c>
      <c r="D33" s="15">
        <v>19.499666666666666</v>
      </c>
    </row>
    <row r="34" spans="1:4" s="47" customFormat="1" x14ac:dyDescent="0.2">
      <c r="A34" s="78">
        <v>1E-4</v>
      </c>
      <c r="B34" s="14">
        <f t="shared" si="2"/>
        <v>-4</v>
      </c>
      <c r="C34" s="15">
        <v>21.652666666666665</v>
      </c>
      <c r="D34" s="15">
        <v>19.742666666666665</v>
      </c>
    </row>
    <row r="35" spans="1:4" s="47" customFormat="1" x14ac:dyDescent="0.2">
      <c r="A35" s="78">
        <v>1E-3</v>
      </c>
      <c r="B35" s="14">
        <f t="shared" si="2"/>
        <v>-3</v>
      </c>
      <c r="C35" s="15">
        <v>21.724</v>
      </c>
      <c r="D35" s="15">
        <v>20.086333333333332</v>
      </c>
    </row>
    <row r="37" spans="1:4" s="47" customFormat="1" ht="13.5" thickBot="1" x14ac:dyDescent="0.25">
      <c r="A37" s="33" t="s">
        <v>206</v>
      </c>
    </row>
    <row r="38" spans="1:4" s="47" customFormat="1" ht="14.25" thickTop="1" thickBot="1" x14ac:dyDescent="0.25">
      <c r="A38" s="34"/>
      <c r="B38" s="4"/>
      <c r="C38" s="6">
        <v>20170709</v>
      </c>
      <c r="D38" s="6">
        <v>20170716</v>
      </c>
    </row>
    <row r="39" spans="1:4" s="47" customFormat="1" ht="13.5" thickTop="1" x14ac:dyDescent="0.2">
      <c r="A39" s="9" t="s">
        <v>207</v>
      </c>
      <c r="B39" s="10" t="s">
        <v>217</v>
      </c>
      <c r="C39" s="11"/>
      <c r="D39" s="12"/>
    </row>
    <row r="40" spans="1:4" s="47" customFormat="1" x14ac:dyDescent="0.2">
      <c r="A40" s="78" t="s">
        <v>192</v>
      </c>
      <c r="B40" s="14"/>
      <c r="C40" s="15">
        <v>1.3069999999999999</v>
      </c>
      <c r="D40" s="15">
        <v>1.2124999999999999</v>
      </c>
    </row>
    <row r="41" spans="1:4" s="47" customFormat="1" x14ac:dyDescent="0.2">
      <c r="A41" s="78">
        <v>1.0000000000000001E-9</v>
      </c>
      <c r="B41" s="14">
        <f t="shared" ref="B41:B47" si="3">LOG(A41)</f>
        <v>-9</v>
      </c>
      <c r="C41" s="15">
        <v>1.3506666666666665</v>
      </c>
      <c r="D41" s="15">
        <v>1.2919999999999998</v>
      </c>
    </row>
    <row r="42" spans="1:4" s="47" customFormat="1" x14ac:dyDescent="0.2">
      <c r="A42" s="78">
        <v>1E-8</v>
      </c>
      <c r="B42" s="14">
        <f t="shared" si="3"/>
        <v>-8</v>
      </c>
      <c r="C42" s="15">
        <v>1.4933333333333332</v>
      </c>
      <c r="D42" s="15">
        <v>1.4856666666666667</v>
      </c>
    </row>
    <row r="43" spans="1:4" s="47" customFormat="1" x14ac:dyDescent="0.2">
      <c r="A43" s="78">
        <v>9.9999999999999995E-8</v>
      </c>
      <c r="B43" s="14">
        <f t="shared" si="3"/>
        <v>-7</v>
      </c>
      <c r="C43" s="15">
        <v>11.5535</v>
      </c>
      <c r="D43" s="15">
        <v>9.7889999999999997</v>
      </c>
    </row>
    <row r="44" spans="1:4" s="47" customFormat="1" x14ac:dyDescent="0.2">
      <c r="A44" s="78">
        <v>9.9999999999999995E-7</v>
      </c>
      <c r="B44" s="14">
        <f t="shared" si="3"/>
        <v>-6</v>
      </c>
      <c r="C44" s="15">
        <v>19.756499999999999</v>
      </c>
      <c r="D44" s="15">
        <v>17.148666666666667</v>
      </c>
    </row>
    <row r="45" spans="1:4" s="47" customFormat="1" x14ac:dyDescent="0.2">
      <c r="A45" s="78">
        <v>1.0000000000000001E-5</v>
      </c>
      <c r="B45" s="14">
        <f t="shared" si="3"/>
        <v>-5</v>
      </c>
      <c r="C45" s="15">
        <v>22.4315</v>
      </c>
      <c r="D45" s="15">
        <v>19.070333333333334</v>
      </c>
    </row>
    <row r="46" spans="1:4" s="47" customFormat="1" x14ac:dyDescent="0.2">
      <c r="A46" s="78">
        <v>1E-4</v>
      </c>
      <c r="B46" s="14">
        <f t="shared" si="3"/>
        <v>-4</v>
      </c>
      <c r="C46" s="15">
        <v>22.474333333333334</v>
      </c>
      <c r="D46" s="15">
        <v>20.15433333333333</v>
      </c>
    </row>
    <row r="47" spans="1:4" s="47" customFormat="1" x14ac:dyDescent="0.2">
      <c r="A47" s="78">
        <v>1E-3</v>
      </c>
      <c r="B47" s="14">
        <f t="shared" si="3"/>
        <v>-3</v>
      </c>
      <c r="C47" s="15">
        <v>22.522333333333336</v>
      </c>
      <c r="D47" s="15">
        <v>20.555000000000003</v>
      </c>
    </row>
    <row r="49" spans="1:4" s="47" customFormat="1" ht="13.5" thickBot="1" x14ac:dyDescent="0.25">
      <c r="A49" s="33" t="s">
        <v>219</v>
      </c>
    </row>
    <row r="50" spans="1:4" s="47" customFormat="1" ht="14.25" thickTop="1" thickBot="1" x14ac:dyDescent="0.25">
      <c r="A50" s="34"/>
      <c r="B50" s="4"/>
      <c r="C50" s="6">
        <v>20170709</v>
      </c>
      <c r="D50" s="6">
        <v>20170716</v>
      </c>
    </row>
    <row r="51" spans="1:4" s="47" customFormat="1" ht="13.5" thickTop="1" x14ac:dyDescent="0.2">
      <c r="A51" s="9" t="s">
        <v>207</v>
      </c>
      <c r="B51" s="10" t="s">
        <v>196</v>
      </c>
      <c r="C51" s="11"/>
      <c r="D51" s="12"/>
    </row>
    <row r="52" spans="1:4" s="47" customFormat="1" x14ac:dyDescent="0.2">
      <c r="A52" s="78" t="s">
        <v>192</v>
      </c>
      <c r="B52" s="14"/>
      <c r="C52" s="15">
        <v>1.548</v>
      </c>
      <c r="D52" s="15">
        <v>1.5536666666666665</v>
      </c>
    </row>
    <row r="53" spans="1:4" s="47" customFormat="1" x14ac:dyDescent="0.2">
      <c r="A53" s="78">
        <v>1.0000000000000001E-9</v>
      </c>
      <c r="B53" s="14">
        <f t="shared" ref="B53:B59" si="4">LOG(A53)</f>
        <v>-9</v>
      </c>
      <c r="C53" s="15">
        <v>1.542</v>
      </c>
      <c r="D53" s="15">
        <v>1.5580000000000001</v>
      </c>
    </row>
    <row r="54" spans="1:4" s="47" customFormat="1" x14ac:dyDescent="0.2">
      <c r="A54" s="78">
        <v>1E-8</v>
      </c>
      <c r="B54" s="14">
        <f t="shared" si="4"/>
        <v>-8</v>
      </c>
      <c r="C54" s="15">
        <v>3.1909999999999998</v>
      </c>
      <c r="D54" s="15">
        <v>3.3249999999999997</v>
      </c>
    </row>
    <row r="55" spans="1:4" s="47" customFormat="1" x14ac:dyDescent="0.2">
      <c r="A55" s="78">
        <v>9.9999999999999995E-8</v>
      </c>
      <c r="B55" s="14">
        <f t="shared" si="4"/>
        <v>-7</v>
      </c>
      <c r="C55" s="15">
        <v>15.149000000000001</v>
      </c>
      <c r="D55" s="15">
        <v>11.496500000000001</v>
      </c>
    </row>
    <row r="56" spans="1:4" s="47" customFormat="1" x14ac:dyDescent="0.2">
      <c r="A56" s="78">
        <v>9.9999999999999995E-7</v>
      </c>
      <c r="B56" s="14">
        <f t="shared" si="4"/>
        <v>-6</v>
      </c>
      <c r="C56" s="15">
        <v>21.013999999999999</v>
      </c>
      <c r="D56" s="15">
        <v>18.02933333333333</v>
      </c>
    </row>
    <row r="57" spans="1:4" s="47" customFormat="1" x14ac:dyDescent="0.2">
      <c r="A57" s="78">
        <v>1.0000000000000001E-5</v>
      </c>
      <c r="B57" s="14">
        <f t="shared" si="4"/>
        <v>-5</v>
      </c>
      <c r="C57" s="15">
        <v>22.569499999999998</v>
      </c>
      <c r="D57" s="15">
        <v>20.363999999999997</v>
      </c>
    </row>
    <row r="58" spans="1:4" s="47" customFormat="1" x14ac:dyDescent="0.2">
      <c r="A58" s="78">
        <v>1E-4</v>
      </c>
      <c r="B58" s="14">
        <f t="shared" si="4"/>
        <v>-4</v>
      </c>
      <c r="C58" s="15">
        <v>22.683500000000002</v>
      </c>
      <c r="D58" s="15">
        <v>20.859000000000002</v>
      </c>
    </row>
    <row r="59" spans="1:4" s="47" customFormat="1" x14ac:dyDescent="0.2">
      <c r="A59" s="78">
        <v>1E-3</v>
      </c>
      <c r="B59" s="14">
        <f t="shared" si="4"/>
        <v>-3</v>
      </c>
      <c r="C59" s="15">
        <v>23.851333333333333</v>
      </c>
      <c r="D59" s="15">
        <v>20.728999999999999</v>
      </c>
    </row>
    <row r="60" spans="1:4" s="21" customFormat="1" x14ac:dyDescent="0.2"/>
    <row r="61" spans="1:4" s="47" customFormat="1" ht="13.5" thickBot="1" x14ac:dyDescent="0.25">
      <c r="A61" s="33" t="s">
        <v>220</v>
      </c>
    </row>
    <row r="62" spans="1:4" s="47" customFormat="1" ht="14.25" thickTop="1" thickBot="1" x14ac:dyDescent="0.25">
      <c r="A62" s="34"/>
      <c r="B62" s="4"/>
      <c r="C62" s="6">
        <v>20170709</v>
      </c>
      <c r="D62" s="6">
        <v>20170716</v>
      </c>
    </row>
    <row r="63" spans="1:4" s="47" customFormat="1" ht="13.5" thickTop="1" x14ac:dyDescent="0.2">
      <c r="A63" s="9" t="s">
        <v>216</v>
      </c>
      <c r="B63" s="10" t="s">
        <v>5</v>
      </c>
      <c r="C63" s="11"/>
      <c r="D63" s="12"/>
    </row>
    <row r="64" spans="1:4" s="47" customFormat="1" x14ac:dyDescent="0.2">
      <c r="A64" s="78" t="s">
        <v>192</v>
      </c>
      <c r="B64" s="14"/>
      <c r="C64" s="15">
        <v>1.569</v>
      </c>
      <c r="D64" s="15">
        <v>1.7749999999999999</v>
      </c>
    </row>
    <row r="65" spans="1:4" s="47" customFormat="1" x14ac:dyDescent="0.2">
      <c r="A65" s="78">
        <v>1.0000000000000001E-9</v>
      </c>
      <c r="B65" s="14">
        <f t="shared" ref="B65:B71" si="5">LOG(A65)</f>
        <v>-9</v>
      </c>
      <c r="C65" s="15">
        <v>2.8966666666666669</v>
      </c>
      <c r="D65" s="15">
        <v>2.0386666666666664</v>
      </c>
    </row>
    <row r="66" spans="1:4" s="47" customFormat="1" x14ac:dyDescent="0.2">
      <c r="A66" s="78">
        <v>1E-8</v>
      </c>
      <c r="B66" s="14">
        <f t="shared" si="5"/>
        <v>-8</v>
      </c>
      <c r="C66" s="15">
        <v>5.609</v>
      </c>
      <c r="D66" s="15">
        <v>4.5659999999999998</v>
      </c>
    </row>
    <row r="67" spans="1:4" s="47" customFormat="1" x14ac:dyDescent="0.2">
      <c r="A67" s="78">
        <v>9.9999999999999995E-8</v>
      </c>
      <c r="B67" s="14">
        <f t="shared" si="5"/>
        <v>-7</v>
      </c>
      <c r="C67" s="15">
        <v>18.561999999999998</v>
      </c>
      <c r="D67" s="15">
        <v>12.7485</v>
      </c>
    </row>
    <row r="68" spans="1:4" s="47" customFormat="1" x14ac:dyDescent="0.2">
      <c r="A68" s="78">
        <v>9.9999999999999995E-7</v>
      </c>
      <c r="B68" s="14">
        <f t="shared" si="5"/>
        <v>-6</v>
      </c>
      <c r="C68" s="15">
        <v>22.883999999999997</v>
      </c>
      <c r="D68" s="15">
        <v>19.387</v>
      </c>
    </row>
    <row r="69" spans="1:4" s="47" customFormat="1" x14ac:dyDescent="0.2">
      <c r="A69" s="78">
        <v>1.0000000000000001E-5</v>
      </c>
      <c r="B69" s="14">
        <f t="shared" si="5"/>
        <v>-5</v>
      </c>
      <c r="C69" s="15">
        <v>24.164666666666665</v>
      </c>
      <c r="D69" s="15">
        <v>21.865666666666669</v>
      </c>
    </row>
    <row r="70" spans="1:4" s="47" customFormat="1" x14ac:dyDescent="0.2">
      <c r="A70" s="78">
        <v>1E-4</v>
      </c>
      <c r="B70" s="14">
        <f t="shared" si="5"/>
        <v>-4</v>
      </c>
      <c r="C70" s="15">
        <v>25.819499999999998</v>
      </c>
      <c r="D70" s="15">
        <v>21.958500000000001</v>
      </c>
    </row>
    <row r="71" spans="1:4" s="47" customFormat="1" x14ac:dyDescent="0.2">
      <c r="A71" s="78">
        <v>1E-3</v>
      </c>
      <c r="B71" s="14">
        <f t="shared" si="5"/>
        <v>-3</v>
      </c>
      <c r="C71" s="15">
        <v>26.248333333333335</v>
      </c>
      <c r="D71" s="15">
        <v>22.053333333333331</v>
      </c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topLeftCell="A61" zoomScale="70" zoomScaleNormal="70" workbookViewId="0">
      <pane xSplit="1" topLeftCell="T1" activePane="topRight" state="frozen"/>
      <selection pane="topRight" activeCell="W99" sqref="W99"/>
    </sheetView>
  </sheetViews>
  <sheetFormatPr defaultColWidth="9.125" defaultRowHeight="12.75" x14ac:dyDescent="0.2"/>
  <cols>
    <col min="1" max="1" width="15" style="25" bestFit="1" customWidth="1"/>
    <col min="2" max="2" width="6.125" style="21" bestFit="1" customWidth="1"/>
    <col min="3" max="25" width="8.5" style="21" customWidth="1"/>
    <col min="26" max="26" width="8.125" style="21" customWidth="1"/>
    <col min="27" max="27" width="9.125" style="25"/>
    <col min="28" max="16384" width="9.125" style="21"/>
  </cols>
  <sheetData>
    <row r="1" spans="1:29" s="3" customFormat="1" ht="13.5" thickBot="1" x14ac:dyDescent="0.25">
      <c r="A1" s="22" t="s">
        <v>31</v>
      </c>
      <c r="AA1" s="27"/>
    </row>
    <row r="2" spans="1:29" s="3" customFormat="1" ht="14.25" thickTop="1" thickBot="1" x14ac:dyDescent="0.25">
      <c r="A2" s="23"/>
      <c r="B2" s="4"/>
      <c r="C2" s="6">
        <f>'Fig. 5B GABA_Raw'!C2</f>
        <v>20161030</v>
      </c>
      <c r="D2" s="6">
        <f>'Fig. 5B GABA_Raw'!D2</f>
        <v>20161111</v>
      </c>
      <c r="E2" s="6">
        <f>'Fig. 5B GABA_Raw'!E2</f>
        <v>20161214</v>
      </c>
      <c r="F2" s="6">
        <f>'Fig. 5B GABA_Raw'!F2</f>
        <v>20161217</v>
      </c>
      <c r="G2" s="6">
        <f>'Fig. 5B GABA_Raw'!G2</f>
        <v>20161220</v>
      </c>
      <c r="H2" s="6">
        <f>'Fig. 5B GABA_Raw'!H2</f>
        <v>20161223</v>
      </c>
      <c r="I2" s="6">
        <f>'Fig. 5B GABA_Raw'!I2</f>
        <v>20161226</v>
      </c>
      <c r="J2" s="6">
        <f>'Fig. 5B GABA_Raw'!J2</f>
        <v>20161229</v>
      </c>
      <c r="K2" s="6">
        <f>'Fig. 5B GABA_Raw'!K2</f>
        <v>20170115</v>
      </c>
      <c r="L2" s="6">
        <f>'Fig. 5B GABA_Raw'!L2</f>
        <v>20170118</v>
      </c>
      <c r="M2" s="6">
        <f>'Fig. 5B GABA_Raw'!M2</f>
        <v>20170416</v>
      </c>
      <c r="N2" s="6">
        <f>'Fig. 5B GABA_Raw'!N2</f>
        <v>20170419</v>
      </c>
      <c r="O2" s="6">
        <f>'Fig. 5B GABA_Raw'!O2</f>
        <v>20170425</v>
      </c>
      <c r="P2" s="6">
        <f>'Fig. 5B GABA_Raw'!P2</f>
        <v>20170428</v>
      </c>
      <c r="Q2" s="6">
        <f>'Fig. 5B GABA_Raw'!Q2</f>
        <v>20170512</v>
      </c>
      <c r="R2" s="6">
        <f>'Fig. 5B GABA_Raw'!R2</f>
        <v>20170612</v>
      </c>
      <c r="S2" s="6">
        <f>'Fig. 5B GABA_Raw'!S2</f>
        <v>20170624</v>
      </c>
      <c r="T2" s="6">
        <f>'Fig. 5B GABA_Raw'!T2</f>
        <v>20170628</v>
      </c>
      <c r="U2" s="6">
        <f>'Fig. 5B GABA_Raw'!U2</f>
        <v>20170706</v>
      </c>
      <c r="V2" s="6">
        <f>'Fig. 5B GABA_Raw'!V2</f>
        <v>20170709</v>
      </c>
      <c r="W2" s="6">
        <f>'Fig. 5B GABA_Raw'!W2</f>
        <v>20170716</v>
      </c>
      <c r="X2" s="6">
        <f>'Fig. 5B GABA_Raw'!X2</f>
        <v>20171227</v>
      </c>
      <c r="Y2" s="6">
        <f>'Fig. 5B GABA_Raw'!Y2</f>
        <v>20171229</v>
      </c>
      <c r="AA2" s="28" t="s">
        <v>1</v>
      </c>
      <c r="AB2" s="8" t="s">
        <v>2</v>
      </c>
      <c r="AC2" s="8" t="s">
        <v>3</v>
      </c>
    </row>
    <row r="3" spans="1:29" s="3" customFormat="1" ht="14.25" thickTop="1" thickBot="1" x14ac:dyDescent="0.25">
      <c r="A3" s="9" t="s">
        <v>4</v>
      </c>
      <c r="B3" s="10" t="s">
        <v>5</v>
      </c>
      <c r="C3" s="11"/>
      <c r="D3" s="12"/>
      <c r="E3" s="13"/>
      <c r="F3" s="13"/>
      <c r="G3" s="12"/>
      <c r="H3" s="13"/>
      <c r="I3" s="13"/>
      <c r="J3" s="13"/>
      <c r="K3" s="13"/>
      <c r="L3" s="13"/>
      <c r="M3" s="11"/>
      <c r="N3" s="12"/>
      <c r="O3" s="13"/>
      <c r="P3" s="13"/>
      <c r="Q3" s="12"/>
      <c r="R3" s="13"/>
      <c r="S3" s="13"/>
      <c r="T3" s="13"/>
      <c r="U3" s="13"/>
      <c r="V3" s="13"/>
      <c r="W3" s="11"/>
      <c r="X3" s="12"/>
      <c r="Y3" s="13"/>
      <c r="AA3" s="27"/>
    </row>
    <row r="4" spans="1:29" s="3" customFormat="1" ht="14.25" thickTop="1" thickBot="1" x14ac:dyDescent="0.25">
      <c r="A4" s="24">
        <v>1E-3</v>
      </c>
      <c r="B4" s="14">
        <f t="shared" ref="B4" si="0">LOG(A4)</f>
        <v>-3</v>
      </c>
      <c r="C4" s="15">
        <f>100*('Fig. 5B GABA_Raw'!C4-'Fig. 5B GABA_Raw'!C$9)/('Fig. 5B GABA_Raw'!C$10-'Fig. 5B GABA_Raw'!C$9)</f>
        <v>0.98904352976014098</v>
      </c>
      <c r="D4" s="15">
        <f>100*('Fig. 5B GABA_Raw'!D4-'Fig. 5B GABA_Raw'!D$9)/('Fig. 5B GABA_Raw'!D$10-'Fig. 5B GABA_Raw'!D$9)</f>
        <v>0.95217943292424734</v>
      </c>
      <c r="E4" s="15">
        <f>100*('Fig. 5B GABA_Raw'!E4-'Fig. 5B GABA_Raw'!E$9)/('Fig. 5B GABA_Raw'!E$10-'Fig. 5B GABA_Raw'!E$9)</f>
        <v>5.3361792956243374E-2</v>
      </c>
      <c r="F4" s="15">
        <f>100*('Fig. 5B GABA_Raw'!F4-'Fig. 5B GABA_Raw'!F$9)/('Fig. 5B GABA_Raw'!F$10-'Fig. 5B GABA_Raw'!F$9)</f>
        <v>4.0891433244735265E-2</v>
      </c>
      <c r="G4" s="15">
        <f>100*('Fig. 5B GABA_Raw'!G4-'Fig. 5B GABA_Raw'!G$9)/('Fig. 5B GABA_Raw'!G$10-'Fig. 5B GABA_Raw'!G$9)</f>
        <v>-2.5889967637540479E-2</v>
      </c>
      <c r="H4" s="15">
        <f>100*('Fig. 5B GABA_Raw'!H4-'Fig. 5B GABA_Raw'!H$9)/('Fig. 5B GABA_Raw'!H$10-'Fig. 5B GABA_Raw'!H$9)</f>
        <v>0.17094017094017108</v>
      </c>
      <c r="I4" s="15">
        <f>100*('Fig. 5B GABA_Raw'!I4-'Fig. 5B GABA_Raw'!I$9)/('Fig. 5B GABA_Raw'!I$10-'Fig. 5B GABA_Raw'!I$9)</f>
        <v>0.14263485477178292</v>
      </c>
      <c r="J4" s="15">
        <f>100*('Fig. 5B GABA_Raw'!J4-'Fig. 5B GABA_Raw'!J$9)/('Fig. 5B GABA_Raw'!J$10-'Fig. 5B GABA_Raw'!J$9)</f>
        <v>1.6570934783713707</v>
      </c>
      <c r="K4" s="15">
        <f>100*('Fig. 5B GABA_Raw'!K4-'Fig. 5B GABA_Raw'!K$9)/('Fig. 5B GABA_Raw'!K$10-'Fig. 5B GABA_Raw'!K$9)</f>
        <v>0.46761155616775935</v>
      </c>
      <c r="L4" s="15">
        <f>100*('Fig. 5B GABA_Raw'!L4-'Fig. 5B GABA_Raw'!L$9)/('Fig. 5B GABA_Raw'!L$10-'Fig. 5B GABA_Raw'!L$9)</f>
        <v>0.10945766333950042</v>
      </c>
      <c r="M4" s="15">
        <f>100*('Fig. 5B GABA_Raw'!M4-'Fig. 5B GABA_Raw'!M$9)/('Fig. 5B GABA_Raw'!M$10-'Fig. 5B GABA_Raw'!M$9)</f>
        <v>0.20675086520742522</v>
      </c>
      <c r="N4" s="15">
        <f>100*('Fig. 5B GABA_Raw'!N4-'Fig. 5B GABA_Raw'!N$9)/('Fig. 5B GABA_Raw'!N$10-'Fig. 5B GABA_Raw'!N$9)</f>
        <v>-1.6849424979941172</v>
      </c>
      <c r="O4" s="15">
        <f>100*('Fig. 5B GABA_Raw'!O4-'Fig. 5B GABA_Raw'!O$9)/('Fig. 5B GABA_Raw'!O$10-'Fig. 5B GABA_Raw'!O$9)</f>
        <v>2.5105380609967769</v>
      </c>
      <c r="P4" s="15">
        <f>100*('Fig. 5B GABA_Raw'!P4-'Fig. 5B GABA_Raw'!P$9)/('Fig. 5B GABA_Raw'!P$10-'Fig. 5B GABA_Raw'!P$9)</f>
        <v>-0.40859210833527815</v>
      </c>
      <c r="Q4" s="15">
        <f>100*('Fig. 5B GABA_Raw'!Q4-'Fig. 5B GABA_Raw'!Q$9)/('Fig. 5B GABA_Raw'!Q$10-'Fig. 5B GABA_Raw'!Q$9)</f>
        <v>0.85189581733119102</v>
      </c>
      <c r="R4" s="15">
        <f>100*('Fig. 5B GABA_Raw'!R4-'Fig. 5B GABA_Raw'!R$9)/('Fig. 5B GABA_Raw'!R$10-'Fig. 5B GABA_Raw'!R$9)</f>
        <v>-1.8160831088880336</v>
      </c>
      <c r="S4" s="15">
        <f>100*('Fig. 5B GABA_Raw'!S4-'Fig. 5B GABA_Raw'!S$9)/('Fig. 5B GABA_Raw'!S$10-'Fig. 5B GABA_Raw'!S$9)</f>
        <v>0.72108086226090506</v>
      </c>
      <c r="T4" s="15">
        <f>100*('Fig. 5B GABA_Raw'!T4-'Fig. 5B GABA_Raw'!T$9)/('Fig. 5B GABA_Raw'!T$10-'Fig. 5B GABA_Raw'!T$9)</f>
        <v>-0.90285301552907127</v>
      </c>
      <c r="U4" s="15">
        <f>100*('Fig. 5B GABA_Raw'!U4-'Fig. 5B GABA_Raw'!U$9)/('Fig. 5B GABA_Raw'!U$10-'Fig. 5B GABA_Raw'!U$9)</f>
        <v>-1.3925792370468786</v>
      </c>
      <c r="V4" s="15">
        <f>100*('Fig. 5B GABA_Raw'!V4-'Fig. 5B GABA_Raw'!V$9)/('Fig. 5B GABA_Raw'!V$10-'Fig. 5B GABA_Raw'!V$9)</f>
        <v>0.6325065738042791</v>
      </c>
      <c r="W4" s="15">
        <f>100*('Fig. 5B GABA_Raw'!W4-'Fig. 5B GABA_Raw'!W$9)/('Fig. 5B GABA_Raw'!W$10-'Fig. 5B GABA_Raw'!W$9)</f>
        <v>-0.36555754195906948</v>
      </c>
      <c r="X4" s="15">
        <f>100*('Fig. 5B GABA_Raw'!X4-'Fig. 5B GABA_Raw'!X$9)/('Fig. 5B GABA_Raw'!X$10-'Fig. 5B GABA_Raw'!X$9)</f>
        <v>0.55068781730971716</v>
      </c>
      <c r="Y4" s="15">
        <f>100*('Fig. 5B GABA_Raw'!Y4-'Fig. 5B GABA_Raw'!Y$9)/('Fig. 5B GABA_Raw'!Y$10-'Fig. 5B GABA_Raw'!Y$9)</f>
        <v>-4.960309485546717E-2</v>
      </c>
      <c r="AA4" s="29">
        <f t="shared" ref="AA4" si="1">AVERAGE(C4:Y4)</f>
        <v>0.14828579726699087</v>
      </c>
      <c r="AB4" s="5">
        <f t="shared" ref="AB4" si="2">STDEVA(C4:Y4)/SQRT(COUNT(C4:Y4))</f>
        <v>0.20803841779489704</v>
      </c>
      <c r="AC4" s="5">
        <f t="shared" ref="AC4" si="3">COUNT(C4:Y4)</f>
        <v>23</v>
      </c>
    </row>
    <row r="5" spans="1:29" ht="13.5" thickTop="1" x14ac:dyDescent="0.2"/>
    <row r="6" spans="1:29" s="3" customFormat="1" ht="13.5" thickBot="1" x14ac:dyDescent="0.25">
      <c r="A6" s="22" t="s">
        <v>0</v>
      </c>
      <c r="AA6" s="27"/>
    </row>
    <row r="7" spans="1:29" s="3" customFormat="1" ht="14.25" thickTop="1" thickBot="1" x14ac:dyDescent="0.25">
      <c r="A7" s="23"/>
      <c r="B7" s="4"/>
      <c r="C7" s="6">
        <f>'Fig. 5B GABA_Raw'!C7</f>
        <v>20161030</v>
      </c>
      <c r="D7" s="6">
        <f>'Fig. 5B GABA_Raw'!D7</f>
        <v>20161111</v>
      </c>
      <c r="E7" s="6">
        <f>'Fig. 5B GABA_Raw'!E7</f>
        <v>20161214</v>
      </c>
      <c r="F7" s="6">
        <f>'Fig. 5B GABA_Raw'!F7</f>
        <v>20161217</v>
      </c>
      <c r="G7" s="6">
        <f>'Fig. 5B GABA_Raw'!G7</f>
        <v>20161220</v>
      </c>
      <c r="H7" s="6">
        <f>'Fig. 5B GABA_Raw'!H7</f>
        <v>20161223</v>
      </c>
      <c r="I7" s="6">
        <f>'Fig. 5B GABA_Raw'!I7</f>
        <v>20161226</v>
      </c>
      <c r="J7" s="6">
        <f>'Fig. 5B GABA_Raw'!J7</f>
        <v>20161229</v>
      </c>
      <c r="K7" s="6">
        <f>'Fig. 5B GABA_Raw'!K7</f>
        <v>20170115</v>
      </c>
      <c r="L7" s="6">
        <f>'Fig. 5B GABA_Raw'!L7</f>
        <v>20170118</v>
      </c>
      <c r="M7" s="6">
        <f>'Fig. 5B GABA_Raw'!M7</f>
        <v>20170416</v>
      </c>
      <c r="N7" s="6">
        <f>'Fig. 5B GABA_Raw'!N7</f>
        <v>20170419</v>
      </c>
      <c r="O7" s="6">
        <f>'Fig. 5B GABA_Raw'!O7</f>
        <v>20170425</v>
      </c>
      <c r="P7" s="6">
        <f>'Fig. 5B GABA_Raw'!P7</f>
        <v>20170428</v>
      </c>
      <c r="Q7" s="6">
        <f>'Fig. 5B GABA_Raw'!Q7</f>
        <v>20170512</v>
      </c>
      <c r="R7" s="6">
        <f>'Fig. 5B GABA_Raw'!R7</f>
        <v>20170612</v>
      </c>
      <c r="S7" s="6">
        <f>'Fig. 5B GABA_Raw'!S7</f>
        <v>20170624</v>
      </c>
      <c r="T7" s="6">
        <f>'Fig. 5B GABA_Raw'!T7</f>
        <v>20170628</v>
      </c>
      <c r="U7" s="6">
        <f>'Fig. 5B GABA_Raw'!U7</f>
        <v>20170706</v>
      </c>
      <c r="V7" s="6">
        <f>'Fig. 5B GABA_Raw'!V7</f>
        <v>20170709</v>
      </c>
      <c r="W7" s="6">
        <f>'Fig. 5B GABA_Raw'!W7</f>
        <v>20170716</v>
      </c>
      <c r="X7" s="6">
        <f>'Fig. 5B GABA_Raw'!X7</f>
        <v>20171227</v>
      </c>
      <c r="Y7" s="6">
        <f>'Fig. 5B GABA_Raw'!Y7</f>
        <v>20171229</v>
      </c>
      <c r="AA7" s="28" t="s">
        <v>1</v>
      </c>
      <c r="AB7" s="8" t="s">
        <v>2</v>
      </c>
      <c r="AC7" s="8" t="s">
        <v>3</v>
      </c>
    </row>
    <row r="8" spans="1:29" s="3" customFormat="1" ht="14.25" thickTop="1" thickBot="1" x14ac:dyDescent="0.25">
      <c r="A8" s="9" t="s">
        <v>4</v>
      </c>
      <c r="B8" s="10" t="s">
        <v>5</v>
      </c>
      <c r="C8" s="11"/>
      <c r="D8" s="12"/>
      <c r="E8" s="13"/>
      <c r="F8" s="13"/>
      <c r="G8" s="12"/>
      <c r="H8" s="13"/>
      <c r="I8" s="13"/>
      <c r="J8" s="13"/>
      <c r="K8" s="13"/>
      <c r="L8" s="13"/>
      <c r="M8" s="11"/>
      <c r="N8" s="12"/>
      <c r="O8" s="13"/>
      <c r="P8" s="13"/>
      <c r="Q8" s="12"/>
      <c r="R8" s="13"/>
      <c r="S8" s="13"/>
      <c r="T8" s="13"/>
      <c r="U8" s="13"/>
      <c r="V8" s="13"/>
      <c r="W8" s="11"/>
      <c r="X8" s="12"/>
      <c r="Y8" s="13"/>
      <c r="AA8" s="27"/>
    </row>
    <row r="9" spans="1:29" s="3" customFormat="1" ht="14.25" thickTop="1" thickBot="1" x14ac:dyDescent="0.25">
      <c r="A9" s="24" t="s">
        <v>53</v>
      </c>
      <c r="B9" s="14"/>
      <c r="C9" s="15">
        <f>100*('Fig. 5B GABA_Raw'!C9-'Fig. 5B GABA_Raw'!C$9)/('Fig. 5B GABA_Raw'!C$10-'Fig. 5B GABA_Raw'!C$9)</f>
        <v>0</v>
      </c>
      <c r="D9" s="15">
        <f>100*('Fig. 5B GABA_Raw'!D9-'Fig. 5B GABA_Raw'!D$9)/('Fig. 5B GABA_Raw'!D$10-'Fig. 5B GABA_Raw'!D$9)</f>
        <v>0</v>
      </c>
      <c r="E9" s="15">
        <f>100*('Fig. 5B GABA_Raw'!E9-'Fig. 5B GABA_Raw'!E$9)/('Fig. 5B GABA_Raw'!E$10-'Fig. 5B GABA_Raw'!E$9)</f>
        <v>0</v>
      </c>
      <c r="F9" s="15">
        <f>100*('Fig. 5B GABA_Raw'!F9-'Fig. 5B GABA_Raw'!F$9)/('Fig. 5B GABA_Raw'!F$10-'Fig. 5B GABA_Raw'!F$9)</f>
        <v>0</v>
      </c>
      <c r="G9" s="15">
        <f>100*('Fig. 5B GABA_Raw'!G9-'Fig. 5B GABA_Raw'!G$9)/('Fig. 5B GABA_Raw'!G$10-'Fig. 5B GABA_Raw'!G$9)</f>
        <v>0</v>
      </c>
      <c r="H9" s="15">
        <f>100*('Fig. 5B GABA_Raw'!H9-'Fig. 5B GABA_Raw'!H$9)/('Fig. 5B GABA_Raw'!H$10-'Fig. 5B GABA_Raw'!H$9)</f>
        <v>0</v>
      </c>
      <c r="I9" s="15">
        <f>100*('Fig. 5B GABA_Raw'!I9-'Fig. 5B GABA_Raw'!I$9)/('Fig. 5B GABA_Raw'!I$10-'Fig. 5B GABA_Raw'!I$9)</f>
        <v>0</v>
      </c>
      <c r="J9" s="15">
        <f>100*('Fig. 5B GABA_Raw'!J9-'Fig. 5B GABA_Raw'!J$9)/('Fig. 5B GABA_Raw'!J$10-'Fig. 5B GABA_Raw'!J$9)</f>
        <v>0</v>
      </c>
      <c r="K9" s="15">
        <f>100*('Fig. 5B GABA_Raw'!K9-'Fig. 5B GABA_Raw'!K$9)/('Fig. 5B GABA_Raw'!K$10-'Fig. 5B GABA_Raw'!K$9)</f>
        <v>0</v>
      </c>
      <c r="L9" s="15">
        <f>100*('Fig. 5B GABA_Raw'!L9-'Fig. 5B GABA_Raw'!L$9)/('Fig. 5B GABA_Raw'!L$10-'Fig. 5B GABA_Raw'!L$9)</f>
        <v>0</v>
      </c>
      <c r="M9" s="15">
        <f>100*('Fig. 5B GABA_Raw'!M9-'Fig. 5B GABA_Raw'!M$9)/('Fig. 5B GABA_Raw'!M$10-'Fig. 5B GABA_Raw'!M$9)</f>
        <v>0</v>
      </c>
      <c r="N9" s="15">
        <f>100*('Fig. 5B GABA_Raw'!N9-'Fig. 5B GABA_Raw'!N$9)/('Fig. 5B GABA_Raw'!N$10-'Fig. 5B GABA_Raw'!N$9)</f>
        <v>0</v>
      </c>
      <c r="O9" s="15">
        <f>100*('Fig. 5B GABA_Raw'!O9-'Fig. 5B GABA_Raw'!O$9)/('Fig. 5B GABA_Raw'!O$10-'Fig. 5B GABA_Raw'!O$9)</f>
        <v>0</v>
      </c>
      <c r="P9" s="15">
        <f>100*('Fig. 5B GABA_Raw'!P9-'Fig. 5B GABA_Raw'!P$9)/('Fig. 5B GABA_Raw'!P$10-'Fig. 5B GABA_Raw'!P$9)</f>
        <v>0</v>
      </c>
      <c r="Q9" s="15">
        <f>100*('Fig. 5B GABA_Raw'!Q9-'Fig. 5B GABA_Raw'!Q$9)/('Fig. 5B GABA_Raw'!Q$10-'Fig. 5B GABA_Raw'!Q$9)</f>
        <v>0</v>
      </c>
      <c r="R9" s="15">
        <f>100*('Fig. 5B GABA_Raw'!R9-'Fig. 5B GABA_Raw'!R$9)/('Fig. 5B GABA_Raw'!R$10-'Fig. 5B GABA_Raw'!R$9)</f>
        <v>0</v>
      </c>
      <c r="S9" s="15">
        <f>100*('Fig. 5B GABA_Raw'!S9-'Fig. 5B GABA_Raw'!S$9)/('Fig. 5B GABA_Raw'!S$10-'Fig. 5B GABA_Raw'!S$9)</f>
        <v>0</v>
      </c>
      <c r="T9" s="15">
        <f>100*('Fig. 5B GABA_Raw'!T9-'Fig. 5B GABA_Raw'!T$9)/('Fig. 5B GABA_Raw'!T$10-'Fig. 5B GABA_Raw'!T$9)</f>
        <v>0</v>
      </c>
      <c r="U9" s="15">
        <f>100*('Fig. 5B GABA_Raw'!U9-'Fig. 5B GABA_Raw'!U$9)/('Fig. 5B GABA_Raw'!U$10-'Fig. 5B GABA_Raw'!U$9)</f>
        <v>0</v>
      </c>
      <c r="V9" s="15">
        <f>100*('Fig. 5B GABA_Raw'!V9-'Fig. 5B GABA_Raw'!V$9)/('Fig. 5B GABA_Raw'!V$10-'Fig. 5B GABA_Raw'!V$9)</f>
        <v>0</v>
      </c>
      <c r="W9" s="15">
        <f>100*('Fig. 5B GABA_Raw'!W9-'Fig. 5B GABA_Raw'!W$9)/('Fig. 5B GABA_Raw'!W$10-'Fig. 5B GABA_Raw'!W$9)</f>
        <v>0</v>
      </c>
      <c r="X9" s="15">
        <f>100*('Fig. 5B GABA_Raw'!X9-'Fig. 5B GABA_Raw'!X$9)/('Fig. 5B GABA_Raw'!X$10-'Fig. 5B GABA_Raw'!X$9)</f>
        <v>0</v>
      </c>
      <c r="Y9" s="15">
        <f>100*('Fig. 5B GABA_Raw'!Y9-'Fig. 5B GABA_Raw'!Y$9)/('Fig. 5B GABA_Raw'!Y$10-'Fig. 5B GABA_Raw'!Y$9)</f>
        <v>0</v>
      </c>
      <c r="AA9" s="29">
        <f t="shared" ref="AA9:AA10" si="4">AVERAGE(C9:Y9)</f>
        <v>0</v>
      </c>
      <c r="AB9" s="5">
        <f t="shared" ref="AB9:AB10" si="5">STDEVA(C9:Y9)/SQRT(COUNT(C9:Y9))</f>
        <v>0</v>
      </c>
      <c r="AC9" s="5">
        <f t="shared" ref="AC9:AC10" si="6">COUNT(C9:Y9)</f>
        <v>23</v>
      </c>
    </row>
    <row r="10" spans="1:29" s="3" customFormat="1" ht="14.25" thickTop="1" thickBot="1" x14ac:dyDescent="0.25">
      <c r="A10" s="24">
        <v>1E-3</v>
      </c>
      <c r="B10" s="14">
        <f t="shared" ref="B10" si="7">LOG(A10)</f>
        <v>-3</v>
      </c>
      <c r="C10" s="15">
        <f>100*('Fig. 5B GABA_Raw'!C10-'Fig. 5B GABA_Raw'!C$9)/('Fig. 5B GABA_Raw'!C$10-'Fig. 5B GABA_Raw'!C$9)</f>
        <v>100</v>
      </c>
      <c r="D10" s="15">
        <f>100*('Fig. 5B GABA_Raw'!D10-'Fig. 5B GABA_Raw'!D$9)/('Fig. 5B GABA_Raw'!D$10-'Fig. 5B GABA_Raw'!D$9)</f>
        <v>100</v>
      </c>
      <c r="E10" s="15">
        <f>100*('Fig. 5B GABA_Raw'!E10-'Fig. 5B GABA_Raw'!E$9)/('Fig. 5B GABA_Raw'!E$10-'Fig. 5B GABA_Raw'!E$9)</f>
        <v>100</v>
      </c>
      <c r="F10" s="15">
        <f>100*('Fig. 5B GABA_Raw'!F10-'Fig. 5B GABA_Raw'!F$9)/('Fig. 5B GABA_Raw'!F$10-'Fig. 5B GABA_Raw'!F$9)</f>
        <v>100</v>
      </c>
      <c r="G10" s="15">
        <f>100*('Fig. 5B GABA_Raw'!G10-'Fig. 5B GABA_Raw'!G$9)/('Fig. 5B GABA_Raw'!G$10-'Fig. 5B GABA_Raw'!G$9)</f>
        <v>100</v>
      </c>
      <c r="H10" s="15">
        <f>100*('Fig. 5B GABA_Raw'!H10-'Fig. 5B GABA_Raw'!H$9)/('Fig. 5B GABA_Raw'!H$10-'Fig. 5B GABA_Raw'!H$9)</f>
        <v>99.999999999999986</v>
      </c>
      <c r="I10" s="15">
        <f>100*('Fig. 5B GABA_Raw'!I10-'Fig. 5B GABA_Raw'!I$9)/('Fig. 5B GABA_Raw'!I$10-'Fig. 5B GABA_Raw'!I$9)</f>
        <v>100</v>
      </c>
      <c r="J10" s="15">
        <f>100*('Fig. 5B GABA_Raw'!J10-'Fig. 5B GABA_Raw'!J$9)/('Fig. 5B GABA_Raw'!J$10-'Fig. 5B GABA_Raw'!J$9)</f>
        <v>100</v>
      </c>
      <c r="K10" s="15">
        <f>100*('Fig. 5B GABA_Raw'!K10-'Fig. 5B GABA_Raw'!K$9)/('Fig. 5B GABA_Raw'!K$10-'Fig. 5B GABA_Raw'!K$9)</f>
        <v>100</v>
      </c>
      <c r="L10" s="15">
        <f>100*('Fig. 5B GABA_Raw'!L10-'Fig. 5B GABA_Raw'!L$9)/('Fig. 5B GABA_Raw'!L$10-'Fig. 5B GABA_Raw'!L$9)</f>
        <v>100</v>
      </c>
      <c r="M10" s="15">
        <f>100*('Fig. 5B GABA_Raw'!M10-'Fig. 5B GABA_Raw'!M$9)/('Fig. 5B GABA_Raw'!M$10-'Fig. 5B GABA_Raw'!M$9)</f>
        <v>100</v>
      </c>
      <c r="N10" s="15">
        <f>100*('Fig. 5B GABA_Raw'!N10-'Fig. 5B GABA_Raw'!N$9)/('Fig. 5B GABA_Raw'!N$10-'Fig. 5B GABA_Raw'!N$9)</f>
        <v>100</v>
      </c>
      <c r="O10" s="15">
        <f>100*('Fig. 5B GABA_Raw'!O10-'Fig. 5B GABA_Raw'!O$9)/('Fig. 5B GABA_Raw'!O$10-'Fig. 5B GABA_Raw'!O$9)</f>
        <v>100</v>
      </c>
      <c r="P10" s="15">
        <f>100*('Fig. 5B GABA_Raw'!P10-'Fig. 5B GABA_Raw'!P$9)/('Fig. 5B GABA_Raw'!P$10-'Fig. 5B GABA_Raw'!P$9)</f>
        <v>100</v>
      </c>
      <c r="Q10" s="15">
        <f>100*('Fig. 5B GABA_Raw'!Q10-'Fig. 5B GABA_Raw'!Q$9)/('Fig. 5B GABA_Raw'!Q$10-'Fig. 5B GABA_Raw'!Q$9)</f>
        <v>100</v>
      </c>
      <c r="R10" s="15">
        <f>100*('Fig. 5B GABA_Raw'!R10-'Fig. 5B GABA_Raw'!R$9)/('Fig. 5B GABA_Raw'!R$10-'Fig. 5B GABA_Raw'!R$9)</f>
        <v>99.999999999999986</v>
      </c>
      <c r="S10" s="15">
        <f>100*('Fig. 5B GABA_Raw'!S10-'Fig. 5B GABA_Raw'!S$9)/('Fig. 5B GABA_Raw'!S$10-'Fig. 5B GABA_Raw'!S$9)</f>
        <v>100</v>
      </c>
      <c r="T10" s="15">
        <f>100*('Fig. 5B GABA_Raw'!T10-'Fig. 5B GABA_Raw'!T$9)/('Fig. 5B GABA_Raw'!T$10-'Fig. 5B GABA_Raw'!T$9)</f>
        <v>100</v>
      </c>
      <c r="U10" s="15">
        <f>100*('Fig. 5B GABA_Raw'!U10-'Fig. 5B GABA_Raw'!U$9)/('Fig. 5B GABA_Raw'!U$10-'Fig. 5B GABA_Raw'!U$9)</f>
        <v>100.00000000000001</v>
      </c>
      <c r="V10" s="15">
        <f>100*('Fig. 5B GABA_Raw'!V10-'Fig. 5B GABA_Raw'!V$9)/('Fig. 5B GABA_Raw'!V$10-'Fig. 5B GABA_Raw'!V$9)</f>
        <v>100</v>
      </c>
      <c r="W10" s="15">
        <f>100*('Fig. 5B GABA_Raw'!W10-'Fig. 5B GABA_Raw'!W$9)/('Fig. 5B GABA_Raw'!W$10-'Fig. 5B GABA_Raw'!W$9)</f>
        <v>100</v>
      </c>
      <c r="X10" s="15">
        <f>100*('Fig. 5B GABA_Raw'!X10-'Fig. 5B GABA_Raw'!X$9)/('Fig. 5B GABA_Raw'!X$10-'Fig. 5B GABA_Raw'!X$9)</f>
        <v>100</v>
      </c>
      <c r="Y10" s="15">
        <f>100*('Fig. 5B GABA_Raw'!Y10-'Fig. 5B GABA_Raw'!Y$9)/('Fig. 5B GABA_Raw'!Y$10-'Fig. 5B GABA_Raw'!Y$9)</f>
        <v>100</v>
      </c>
      <c r="AA10" s="29">
        <f t="shared" si="4"/>
        <v>100</v>
      </c>
      <c r="AB10" s="5">
        <f t="shared" si="5"/>
        <v>1.0942223177451894E-15</v>
      </c>
      <c r="AC10" s="5">
        <f t="shared" si="6"/>
        <v>23</v>
      </c>
    </row>
    <row r="11" spans="1:29" ht="13.5" thickTop="1" x14ac:dyDescent="0.2"/>
    <row r="12" spans="1:29" s="3" customFormat="1" ht="13.5" thickBot="1" x14ac:dyDescent="0.25">
      <c r="A12" s="22" t="s">
        <v>6</v>
      </c>
      <c r="AA12" s="27"/>
    </row>
    <row r="13" spans="1:29" s="3" customFormat="1" ht="14.25" thickTop="1" thickBot="1" x14ac:dyDescent="0.25">
      <c r="A13" s="23"/>
      <c r="B13" s="4"/>
      <c r="C13" s="6"/>
      <c r="D13" s="6">
        <f>'Fig. 5B GABA_Raw'!D13</f>
        <v>20161111</v>
      </c>
      <c r="E13" s="6">
        <f>'Fig. 5B GABA_Raw'!E13</f>
        <v>20161214</v>
      </c>
      <c r="F13" s="6">
        <f>'Fig. 5B GABA_Raw'!F13</f>
        <v>20161217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AA13" s="28" t="s">
        <v>1</v>
      </c>
      <c r="AB13" s="8" t="s">
        <v>2</v>
      </c>
      <c r="AC13" s="8" t="s">
        <v>3</v>
      </c>
    </row>
    <row r="14" spans="1:29" s="3" customFormat="1" ht="14.25" thickTop="1" thickBot="1" x14ac:dyDescent="0.25">
      <c r="A14" s="9" t="s">
        <v>4</v>
      </c>
      <c r="B14" s="10" t="s">
        <v>5</v>
      </c>
      <c r="C14" s="11"/>
      <c r="D14" s="12"/>
      <c r="E14" s="13"/>
      <c r="F14" s="13"/>
      <c r="G14" s="12"/>
      <c r="H14" s="13"/>
      <c r="I14" s="13"/>
      <c r="J14" s="13"/>
      <c r="K14" s="13"/>
      <c r="L14" s="13"/>
      <c r="M14" s="11"/>
      <c r="N14" s="12"/>
      <c r="O14" s="13"/>
      <c r="P14" s="13"/>
      <c r="Q14" s="12"/>
      <c r="R14" s="13"/>
      <c r="S14" s="13"/>
      <c r="T14" s="13"/>
      <c r="U14" s="13"/>
      <c r="V14" s="13"/>
      <c r="W14" s="11"/>
      <c r="X14" s="12"/>
      <c r="Y14" s="13"/>
      <c r="AA14" s="27"/>
    </row>
    <row r="15" spans="1:29" s="3" customFormat="1" ht="14.25" thickTop="1" thickBot="1" x14ac:dyDescent="0.25">
      <c r="A15" s="24">
        <v>1E-3</v>
      </c>
      <c r="B15" s="14">
        <f t="shared" ref="B15" si="8">LOG(A15)</f>
        <v>-3</v>
      </c>
      <c r="C15" s="15"/>
      <c r="D15" s="15">
        <f>100*('Fig. 5B GABA_Raw'!D15-'Fig. 5B GABA_Raw'!D$9)/('Fig. 5B GABA_Raw'!D$10-'Fig. 5B GABA_Raw'!D$9)</f>
        <v>88.785442234447729</v>
      </c>
      <c r="E15" s="15">
        <f>100*('Fig. 5B GABA_Raw'!E15-'Fig. 5B GABA_Raw'!E$9)/('Fig. 5B GABA_Raw'!E$10-'Fig. 5B GABA_Raw'!E$9)</f>
        <v>82.257203842049094</v>
      </c>
      <c r="F15" s="15">
        <f>100*('Fig. 5B GABA_Raw'!F15-'Fig. 5B GABA_Raw'!F$9)/('Fig. 5B GABA_Raw'!F$10-'Fig. 5B GABA_Raw'!F$9)</f>
        <v>84.597560144483055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AA15" s="29">
        <f t="shared" ref="AA15" si="9">AVERAGE(C15:Y15)</f>
        <v>85.213402073659964</v>
      </c>
      <c r="AB15" s="5">
        <f t="shared" ref="AB15" si="10">STDEVA(C15:Y15)/SQRT(COUNT(C15:Y15))</f>
        <v>1.9095304910104758</v>
      </c>
      <c r="AC15" s="5">
        <f t="shared" ref="AC15" si="11">COUNT(C15:Y15)</f>
        <v>3</v>
      </c>
    </row>
    <row r="16" spans="1:29" s="3" customFormat="1" ht="13.5" thickTop="1" x14ac:dyDescent="0.2">
      <c r="A16" s="26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AA16" s="30"/>
      <c r="AB16" s="20"/>
      <c r="AC16" s="20"/>
    </row>
    <row r="17" spans="1:29" s="3" customFormat="1" ht="13.5" thickBot="1" x14ac:dyDescent="0.25">
      <c r="A17" s="22" t="s">
        <v>7</v>
      </c>
      <c r="AA17" s="27"/>
    </row>
    <row r="18" spans="1:29" s="3" customFormat="1" ht="14.25" thickTop="1" thickBot="1" x14ac:dyDescent="0.25">
      <c r="A18" s="23"/>
      <c r="B18" s="4"/>
      <c r="C18" s="6"/>
      <c r="D18" s="6"/>
      <c r="E18" s="6"/>
      <c r="F18" s="6"/>
      <c r="G18" s="6">
        <f>'Fig. 5B GABA_Raw'!G18</f>
        <v>20161220</v>
      </c>
      <c r="H18" s="6">
        <f>'Fig. 5B GABA_Raw'!H18</f>
        <v>20161223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>
        <f>'Fig. 5B GABA_Raw'!X18</f>
        <v>20171227</v>
      </c>
      <c r="Y18" s="6">
        <f>'Fig. 5B GABA_Raw'!Y18</f>
        <v>20171229</v>
      </c>
      <c r="AA18" s="28" t="s">
        <v>1</v>
      </c>
      <c r="AB18" s="8" t="s">
        <v>2</v>
      </c>
      <c r="AC18" s="8" t="s">
        <v>3</v>
      </c>
    </row>
    <row r="19" spans="1:29" s="3" customFormat="1" ht="14.25" thickTop="1" thickBot="1" x14ac:dyDescent="0.25">
      <c r="A19" s="9" t="s">
        <v>4</v>
      </c>
      <c r="B19" s="10" t="s">
        <v>5</v>
      </c>
      <c r="C19" s="11"/>
      <c r="D19" s="12"/>
      <c r="E19" s="13"/>
      <c r="F19" s="13"/>
      <c r="G19" s="12"/>
      <c r="H19" s="13"/>
      <c r="I19" s="13"/>
      <c r="J19" s="13"/>
      <c r="K19" s="13"/>
      <c r="L19" s="13"/>
      <c r="M19" s="11"/>
      <c r="N19" s="12"/>
      <c r="O19" s="13"/>
      <c r="P19" s="13"/>
      <c r="Q19" s="12"/>
      <c r="R19" s="13"/>
      <c r="S19" s="13"/>
      <c r="T19" s="13"/>
      <c r="U19" s="13"/>
      <c r="V19" s="13"/>
      <c r="W19" s="11"/>
      <c r="X19" s="12"/>
      <c r="Y19" s="13"/>
      <c r="AA19" s="27"/>
    </row>
    <row r="20" spans="1:29" s="3" customFormat="1" ht="14.25" thickTop="1" thickBot="1" x14ac:dyDescent="0.25">
      <c r="A20" s="24">
        <v>1E-3</v>
      </c>
      <c r="B20" s="14">
        <f t="shared" ref="B20" si="12">LOG(A20)</f>
        <v>-3</v>
      </c>
      <c r="C20" s="15"/>
      <c r="D20" s="15"/>
      <c r="E20" s="15"/>
      <c r="F20" s="15"/>
      <c r="G20" s="15">
        <f>100*('Fig. 5B GABA_Raw'!G20-'Fig. 5B GABA_Raw'!G$9)/('Fig. 5B GABA_Raw'!G$10-'Fig. 5B GABA_Raw'!G$9)</f>
        <v>45.229773462783172</v>
      </c>
      <c r="H20" s="15">
        <f>100*('Fig. 5B GABA_Raw'!H20-'Fig. 5B GABA_Raw'!H$9)/('Fig. 5B GABA_Raw'!H$10-'Fig. 5B GABA_Raw'!H$9)</f>
        <v>87.880341880341874</v>
      </c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>
        <f>100*('Fig. 5B GABA_Raw'!X20-'Fig. 5B GABA_Raw'!X$9)/('Fig. 5B GABA_Raw'!X$10-'Fig. 5B GABA_Raw'!X$9)</f>
        <v>81.776699029126206</v>
      </c>
      <c r="Y20" s="15">
        <f>100*('Fig. 5B GABA_Raw'!Y20-'Fig. 5B GABA_Raw'!Y$9)/('Fig. 5B GABA_Raw'!Y$10-'Fig. 5B GABA_Raw'!Y$9)</f>
        <v>82.98575498575488</v>
      </c>
      <c r="AA20" s="29">
        <f t="shared" ref="AA20" si="13">AVERAGE(C20:Y20)</f>
        <v>74.468142339501526</v>
      </c>
      <c r="AB20" s="5">
        <f t="shared" ref="AB20" si="14">STDEVA(C20:Y20)/SQRT(COUNT(C20:Y20))</f>
        <v>9.8350310843918436</v>
      </c>
      <c r="AC20" s="5">
        <f t="shared" ref="AC20" si="15">COUNT(C20:Y20)</f>
        <v>4</v>
      </c>
    </row>
    <row r="21" spans="1:29" s="3" customFormat="1" ht="13.5" thickTop="1" x14ac:dyDescent="0.2">
      <c r="A21" s="26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AA21" s="30"/>
      <c r="AB21" s="20"/>
      <c r="AC21" s="20"/>
    </row>
    <row r="22" spans="1:29" s="3" customFormat="1" ht="13.5" thickBot="1" x14ac:dyDescent="0.25">
      <c r="A22" s="22" t="s">
        <v>8</v>
      </c>
      <c r="AA22" s="27"/>
    </row>
    <row r="23" spans="1:29" s="3" customFormat="1" ht="14.25" thickTop="1" thickBot="1" x14ac:dyDescent="0.25">
      <c r="A23" s="23"/>
      <c r="B23" s="4"/>
      <c r="C23" s="6"/>
      <c r="D23" s="6"/>
      <c r="E23" s="6"/>
      <c r="F23" s="6"/>
      <c r="G23" s="6">
        <f>'Fig. 5B GABA_Raw'!G23</f>
        <v>20161220</v>
      </c>
      <c r="H23" s="6">
        <f>'Fig. 5B GABA_Raw'!H23</f>
        <v>20161223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>
        <f>'Fig. 5B GABA_Raw'!X23</f>
        <v>20171227</v>
      </c>
      <c r="Y23" s="6">
        <f>'Fig. 5B GABA_Raw'!Y23</f>
        <v>20171229</v>
      </c>
      <c r="AA23" s="28" t="s">
        <v>1</v>
      </c>
      <c r="AB23" s="8" t="s">
        <v>2</v>
      </c>
      <c r="AC23" s="8" t="s">
        <v>3</v>
      </c>
    </row>
    <row r="24" spans="1:29" s="3" customFormat="1" ht="14.25" thickTop="1" thickBot="1" x14ac:dyDescent="0.25">
      <c r="A24" s="9" t="s">
        <v>4</v>
      </c>
      <c r="B24" s="10" t="s">
        <v>5</v>
      </c>
      <c r="C24" s="11"/>
      <c r="D24" s="12"/>
      <c r="E24" s="13"/>
      <c r="F24" s="13"/>
      <c r="G24" s="12"/>
      <c r="H24" s="13"/>
      <c r="I24" s="13"/>
      <c r="J24" s="13"/>
      <c r="K24" s="13"/>
      <c r="L24" s="13"/>
      <c r="M24" s="11"/>
      <c r="N24" s="12"/>
      <c r="O24" s="13"/>
      <c r="P24" s="13"/>
      <c r="Q24" s="12"/>
      <c r="R24" s="13"/>
      <c r="S24" s="13"/>
      <c r="T24" s="13"/>
      <c r="U24" s="13"/>
      <c r="V24" s="13"/>
      <c r="W24" s="11"/>
      <c r="X24" s="12"/>
      <c r="Y24" s="13"/>
      <c r="AA24" s="27"/>
    </row>
    <row r="25" spans="1:29" s="3" customFormat="1" ht="14.25" thickTop="1" thickBot="1" x14ac:dyDescent="0.25">
      <c r="A25" s="24">
        <v>1E-3</v>
      </c>
      <c r="B25" s="14">
        <f t="shared" ref="B25" si="16">LOG(A25)</f>
        <v>-3</v>
      </c>
      <c r="C25" s="15"/>
      <c r="D25" s="15"/>
      <c r="E25" s="15"/>
      <c r="F25" s="15"/>
      <c r="G25" s="15">
        <f>100*('Fig. 5B GABA_Raw'!G25-'Fig. 5B GABA_Raw'!G$9)/('Fig. 5B GABA_Raw'!G$10-'Fig. 5B GABA_Raw'!G$9)</f>
        <v>45.81661272923408</v>
      </c>
      <c r="H25" s="15">
        <f>100*('Fig. 5B GABA_Raw'!H25-'Fig. 5B GABA_Raw'!H$9)/('Fig. 5B GABA_Raw'!H$10-'Fig. 5B GABA_Raw'!H$9)</f>
        <v>80.410256410256423</v>
      </c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>
        <f>100*('Fig. 5B GABA_Raw'!X25-'Fig. 5B GABA_Raw'!X$9)/('Fig. 5B GABA_Raw'!X$10-'Fig. 5B GABA_Raw'!X$9)</f>
        <v>71.052858683926601</v>
      </c>
      <c r="Y25" s="15">
        <f>100*('Fig. 5B GABA_Raw'!Y25-'Fig. 5B GABA_Raw'!Y$9)/('Fig. 5B GABA_Raw'!Y$10-'Fig. 5B GABA_Raw'!Y$9)</f>
        <v>75.709401709401689</v>
      </c>
      <c r="AA25" s="29">
        <f t="shared" ref="AA25" si="17">AVERAGE(C25:Y25)</f>
        <v>68.247282383204691</v>
      </c>
      <c r="AB25" s="5">
        <f t="shared" ref="AB25" si="18">STDEVA(C25:Y25)/SQRT(COUNT(C25:Y25))</f>
        <v>7.7170123835041258</v>
      </c>
      <c r="AC25" s="5">
        <f t="shared" ref="AC25" si="19">COUNT(C25:Y25)</f>
        <v>4</v>
      </c>
    </row>
    <row r="26" spans="1:29" s="3" customFormat="1" ht="13.5" thickTop="1" x14ac:dyDescent="0.2">
      <c r="A26" s="26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AA26" s="30"/>
      <c r="AB26" s="20"/>
      <c r="AC26" s="20"/>
    </row>
    <row r="27" spans="1:29" s="3" customFormat="1" ht="13.5" thickBot="1" x14ac:dyDescent="0.25">
      <c r="A27" s="22" t="s">
        <v>9</v>
      </c>
      <c r="AA27" s="27"/>
    </row>
    <row r="28" spans="1:29" s="3" customFormat="1" ht="14.25" thickTop="1" thickBot="1" x14ac:dyDescent="0.25">
      <c r="A28" s="23"/>
      <c r="B28" s="4"/>
      <c r="C28" s="6"/>
      <c r="D28" s="6"/>
      <c r="E28" s="6"/>
      <c r="F28" s="6"/>
      <c r="G28" s="6">
        <f>'Fig. 5B GABA_Raw'!G28</f>
        <v>20161220</v>
      </c>
      <c r="H28" s="6">
        <f>'Fig. 5B GABA_Raw'!H28</f>
        <v>20161223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>
        <f>'Fig. 5B GABA_Raw'!X28</f>
        <v>20171227</v>
      </c>
      <c r="Y28" s="6">
        <f>'Fig. 5B GABA_Raw'!Y28</f>
        <v>20171229</v>
      </c>
      <c r="AA28" s="28" t="s">
        <v>1</v>
      </c>
      <c r="AB28" s="8" t="s">
        <v>2</v>
      </c>
      <c r="AC28" s="8" t="s">
        <v>3</v>
      </c>
    </row>
    <row r="29" spans="1:29" s="3" customFormat="1" ht="14.25" thickTop="1" thickBot="1" x14ac:dyDescent="0.25">
      <c r="A29" s="9" t="s">
        <v>4</v>
      </c>
      <c r="B29" s="10" t="s">
        <v>5</v>
      </c>
      <c r="C29" s="11"/>
      <c r="D29" s="12"/>
      <c r="E29" s="13"/>
      <c r="F29" s="13"/>
      <c r="G29" s="12"/>
      <c r="H29" s="13"/>
      <c r="I29" s="13"/>
      <c r="J29" s="13"/>
      <c r="K29" s="13"/>
      <c r="L29" s="13"/>
      <c r="M29" s="11"/>
      <c r="N29" s="12"/>
      <c r="O29" s="13"/>
      <c r="P29" s="13"/>
      <c r="Q29" s="12"/>
      <c r="R29" s="13"/>
      <c r="S29" s="13"/>
      <c r="T29" s="13"/>
      <c r="U29" s="13"/>
      <c r="V29" s="13"/>
      <c r="W29" s="11"/>
      <c r="X29" s="12"/>
      <c r="Y29" s="13"/>
      <c r="AA29" s="27"/>
    </row>
    <row r="30" spans="1:29" s="3" customFormat="1" ht="14.25" thickTop="1" thickBot="1" x14ac:dyDescent="0.25">
      <c r="A30" s="24">
        <v>1E-3</v>
      </c>
      <c r="B30" s="14">
        <f t="shared" ref="B30" si="20">LOG(A30)</f>
        <v>-3</v>
      </c>
      <c r="C30" s="15"/>
      <c r="D30" s="15"/>
      <c r="E30" s="15"/>
      <c r="F30" s="15"/>
      <c r="G30" s="15">
        <f>100*('Fig. 5B GABA_Raw'!G30-'Fig. 5B GABA_Raw'!G$9)/('Fig. 5B GABA_Raw'!G$10-'Fig. 5B GABA_Raw'!G$9)</f>
        <v>56.496224379719528</v>
      </c>
      <c r="H30" s="15">
        <f>100*('Fig. 5B GABA_Raw'!H30-'Fig. 5B GABA_Raw'!H$9)/('Fig. 5B GABA_Raw'!H$10-'Fig. 5B GABA_Raw'!H$9)</f>
        <v>91.304843304843317</v>
      </c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>
        <f>100*('Fig. 5B GABA_Raw'!X30-'Fig. 5B GABA_Raw'!X$9)/('Fig. 5B GABA_Raw'!X$10-'Fig. 5B GABA_Raw'!X$9)</f>
        <v>88.317152103559906</v>
      </c>
      <c r="Y30" s="15">
        <f>100*('Fig. 5B GABA_Raw'!Y30-'Fig. 5B GABA_Raw'!Y$9)/('Fig. 5B GABA_Raw'!Y$10-'Fig. 5B GABA_Raw'!Y$9)</f>
        <v>81.569800569800591</v>
      </c>
      <c r="AA30" s="29">
        <f t="shared" ref="AA30" si="21">AVERAGE(C30:Y30)</f>
        <v>79.422005089480834</v>
      </c>
      <c r="AB30" s="5">
        <f t="shared" ref="AB30" si="22">STDEVA(C30:Y30)/SQRT(COUNT(C30:Y30))</f>
        <v>7.9084866390053099</v>
      </c>
      <c r="AC30" s="5">
        <f t="shared" ref="AC30" si="23">COUNT(C30:Y30)</f>
        <v>4</v>
      </c>
    </row>
    <row r="31" spans="1:29" s="3" customFormat="1" ht="13.5" thickTop="1" x14ac:dyDescent="0.2">
      <c r="A31" s="26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AA31" s="30"/>
      <c r="AB31" s="20"/>
      <c r="AC31" s="20"/>
    </row>
    <row r="32" spans="1:29" s="3" customFormat="1" ht="13.5" thickBot="1" x14ac:dyDescent="0.25">
      <c r="A32" s="22" t="s">
        <v>10</v>
      </c>
      <c r="AA32" s="27"/>
    </row>
    <row r="33" spans="1:29" s="3" customFormat="1" ht="14.25" thickTop="1" thickBot="1" x14ac:dyDescent="0.25">
      <c r="A33" s="23"/>
      <c r="B33" s="4"/>
      <c r="C33" s="6"/>
      <c r="D33" s="6"/>
      <c r="E33" s="6"/>
      <c r="F33" s="6"/>
      <c r="G33" s="6">
        <f>'Fig. 5B GABA_Raw'!G33</f>
        <v>20161220</v>
      </c>
      <c r="H33" s="6">
        <f>'Fig. 5B GABA_Raw'!H33</f>
        <v>20161223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>
        <f>'Fig. 5B GABA_Raw'!X33</f>
        <v>20171227</v>
      </c>
      <c r="Y33" s="6">
        <f>'Fig. 5B GABA_Raw'!Y33</f>
        <v>20171229</v>
      </c>
      <c r="AA33" s="28" t="s">
        <v>1</v>
      </c>
      <c r="AB33" s="8" t="s">
        <v>2</v>
      </c>
      <c r="AC33" s="8" t="s">
        <v>3</v>
      </c>
    </row>
    <row r="34" spans="1:29" s="3" customFormat="1" ht="14.25" thickTop="1" thickBot="1" x14ac:dyDescent="0.25">
      <c r="A34" s="9" t="s">
        <v>4</v>
      </c>
      <c r="B34" s="10" t="s">
        <v>5</v>
      </c>
      <c r="C34" s="11"/>
      <c r="D34" s="12"/>
      <c r="E34" s="13"/>
      <c r="F34" s="13"/>
      <c r="G34" s="12"/>
      <c r="H34" s="13"/>
      <c r="I34" s="13"/>
      <c r="J34" s="13"/>
      <c r="K34" s="13"/>
      <c r="L34" s="13"/>
      <c r="M34" s="11"/>
      <c r="N34" s="12"/>
      <c r="O34" s="13"/>
      <c r="P34" s="13"/>
      <c r="Q34" s="12"/>
      <c r="R34" s="13"/>
      <c r="S34" s="13"/>
      <c r="T34" s="13"/>
      <c r="U34" s="13"/>
      <c r="V34" s="13"/>
      <c r="W34" s="11"/>
      <c r="X34" s="12"/>
      <c r="Y34" s="13"/>
      <c r="AA34" s="27"/>
    </row>
    <row r="35" spans="1:29" s="3" customFormat="1" ht="14.25" thickTop="1" thickBot="1" x14ac:dyDescent="0.25">
      <c r="A35" s="24">
        <v>1E-3</v>
      </c>
      <c r="B35" s="14">
        <f t="shared" ref="B35" si="24">LOG(A35)</f>
        <v>-3</v>
      </c>
      <c r="C35" s="15"/>
      <c r="D35" s="15"/>
      <c r="E35" s="15"/>
      <c r="F35" s="15"/>
      <c r="G35" s="15">
        <f>100*('Fig. 5B GABA_Raw'!G35-'Fig. 5B GABA_Raw'!G$9)/('Fig. 5B GABA_Raw'!G$10-'Fig. 5B GABA_Raw'!G$9)</f>
        <v>80.375404530744333</v>
      </c>
      <c r="H35" s="15">
        <f>100*('Fig. 5B GABA_Raw'!H35-'Fig. 5B GABA_Raw'!H$9)/('Fig. 5B GABA_Raw'!H$10-'Fig. 5B GABA_Raw'!H$9)</f>
        <v>124.37606837606837</v>
      </c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>
        <f>100*('Fig. 5B GABA_Raw'!X35-'Fig. 5B GABA_Raw'!X$9)/('Fig. 5B GABA_Raw'!X$10-'Fig. 5B GABA_Raw'!X$9)</f>
        <v>101.404530744336</v>
      </c>
      <c r="Y35" s="15">
        <f>100*('Fig. 5B GABA_Raw'!Y35-'Fig. 5B GABA_Raw'!Y$9)/('Fig. 5B GABA_Raw'!Y$10-'Fig. 5B GABA_Raw'!Y$9)</f>
        <v>99.458689458688994</v>
      </c>
      <c r="AA35" s="29">
        <f t="shared" ref="AA35" si="25">AVERAGE(C35:Y35)</f>
        <v>101.40367327745942</v>
      </c>
      <c r="AB35" s="5">
        <f t="shared" ref="AB35" si="26">STDEVA(C35:Y35)/SQRT(COUNT(C35:Y35))</f>
        <v>9.007876117788971</v>
      </c>
      <c r="AC35" s="5">
        <f t="shared" ref="AC35" si="27">COUNT(C35:Y35)</f>
        <v>4</v>
      </c>
    </row>
    <row r="36" spans="1:29" s="3" customFormat="1" ht="13.5" thickTop="1" x14ac:dyDescent="0.2">
      <c r="A36" s="26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AA36" s="30"/>
      <c r="AB36" s="20"/>
      <c r="AC36" s="20"/>
    </row>
    <row r="37" spans="1:29" s="3" customFormat="1" ht="13.5" thickBot="1" x14ac:dyDescent="0.25">
      <c r="A37" s="22" t="s">
        <v>11</v>
      </c>
      <c r="AA37" s="27"/>
    </row>
    <row r="38" spans="1:29" s="3" customFormat="1" ht="14.25" thickTop="1" thickBot="1" x14ac:dyDescent="0.25">
      <c r="A38" s="23"/>
      <c r="B38" s="4"/>
      <c r="C38" s="6"/>
      <c r="D38" s="6"/>
      <c r="E38" s="6"/>
      <c r="F38" s="6"/>
      <c r="G38" s="6"/>
      <c r="H38" s="6"/>
      <c r="I38" s="6">
        <f>'Fig. 5B GABA_Raw'!I38</f>
        <v>20161226</v>
      </c>
      <c r="J38" s="6">
        <f>'Fig. 5B GABA_Raw'!J38</f>
        <v>20161229</v>
      </c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>
        <f>'Fig. 5B GABA_Raw'!X38</f>
        <v>20171227</v>
      </c>
      <c r="Y38" s="6">
        <f>'Fig. 5B GABA_Raw'!Y38</f>
        <v>20171229</v>
      </c>
      <c r="AA38" s="28" t="s">
        <v>1</v>
      </c>
      <c r="AB38" s="8" t="s">
        <v>2</v>
      </c>
      <c r="AC38" s="8" t="s">
        <v>3</v>
      </c>
    </row>
    <row r="39" spans="1:29" s="3" customFormat="1" ht="14.25" thickTop="1" thickBot="1" x14ac:dyDescent="0.25">
      <c r="A39" s="9" t="s">
        <v>4</v>
      </c>
      <c r="B39" s="10" t="s">
        <v>5</v>
      </c>
      <c r="C39" s="11"/>
      <c r="D39" s="12"/>
      <c r="E39" s="13"/>
      <c r="F39" s="13"/>
      <c r="G39" s="12"/>
      <c r="H39" s="13"/>
      <c r="I39" s="13"/>
      <c r="J39" s="13"/>
      <c r="K39" s="13"/>
      <c r="L39" s="13"/>
      <c r="M39" s="11"/>
      <c r="N39" s="12"/>
      <c r="O39" s="13"/>
      <c r="P39" s="13"/>
      <c r="Q39" s="12"/>
      <c r="R39" s="13"/>
      <c r="S39" s="13"/>
      <c r="T39" s="13"/>
      <c r="U39" s="13"/>
      <c r="V39" s="13"/>
      <c r="W39" s="11"/>
      <c r="X39" s="12"/>
      <c r="Y39" s="13"/>
      <c r="AA39" s="27"/>
    </row>
    <row r="40" spans="1:29" s="3" customFormat="1" ht="14.25" thickTop="1" thickBot="1" x14ac:dyDescent="0.25">
      <c r="A40" s="24">
        <v>1E-3</v>
      </c>
      <c r="B40" s="14">
        <f t="shared" ref="B40" si="28">LOG(A40)</f>
        <v>-3</v>
      </c>
      <c r="C40" s="15"/>
      <c r="D40" s="15"/>
      <c r="E40" s="15"/>
      <c r="F40" s="15"/>
      <c r="G40" s="15"/>
      <c r="H40" s="15"/>
      <c r="I40" s="15">
        <f>100*('Fig. 5B GABA_Raw'!I40-'Fig. 5B GABA_Raw'!I$9)/('Fig. 5B GABA_Raw'!I$10-'Fig. 5B GABA_Raw'!I$9)</f>
        <v>44.311894882434295</v>
      </c>
      <c r="J40" s="15">
        <f>100*('Fig. 5B GABA_Raw'!J40-'Fig. 5B GABA_Raw'!J$9)/('Fig. 5B GABA_Raw'!J$10-'Fig. 5B GABA_Raw'!J$9)</f>
        <v>49.392568494891471</v>
      </c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>
        <f>100*('Fig. 5B GABA_Raw'!X40-'Fig. 5B GABA_Raw'!X$9)/('Fig. 5B GABA_Raw'!X$10-'Fig. 5B GABA_Raw'!X$9)</f>
        <v>47.702282157676301</v>
      </c>
      <c r="Y40" s="15">
        <f>100*('Fig. 5B GABA_Raw'!Y40-'Fig. 5B GABA_Raw'!Y$9)/('Fig. 5B GABA_Raw'!Y$10-'Fig. 5B GABA_Raw'!Y$9)</f>
        <v>48.8465409444416</v>
      </c>
      <c r="AA40" s="29">
        <f t="shared" ref="AA40" si="29">AVERAGE(C40:Y40)</f>
        <v>47.563321619860915</v>
      </c>
      <c r="AB40" s="5">
        <f t="shared" ref="AB40" si="30">STDEVA(C40:Y40)/SQRT(COUNT(C40:Y40))</f>
        <v>1.1395862489192083</v>
      </c>
      <c r="AC40" s="5">
        <f t="shared" ref="AC40" si="31">COUNT(C40:Y40)</f>
        <v>4</v>
      </c>
    </row>
    <row r="41" spans="1:29" s="3" customFormat="1" ht="13.5" thickTop="1" x14ac:dyDescent="0.2">
      <c r="A41" s="26"/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AA41" s="30"/>
      <c r="AB41" s="20"/>
      <c r="AC41" s="20"/>
    </row>
    <row r="42" spans="1:29" s="3" customFormat="1" ht="13.5" thickBot="1" x14ac:dyDescent="0.25">
      <c r="A42" s="22" t="s">
        <v>12</v>
      </c>
      <c r="AA42" s="27"/>
    </row>
    <row r="43" spans="1:29" s="3" customFormat="1" ht="14.25" thickTop="1" thickBot="1" x14ac:dyDescent="0.25">
      <c r="A43" s="23"/>
      <c r="B43" s="4"/>
      <c r="C43" s="6"/>
      <c r="D43" s="6"/>
      <c r="E43" s="6"/>
      <c r="F43" s="6"/>
      <c r="G43" s="6"/>
      <c r="H43" s="6"/>
      <c r="I43" s="6">
        <f>'Fig. 5B GABA_Raw'!I43</f>
        <v>20161226</v>
      </c>
      <c r="J43" s="6">
        <f>'Fig. 5B GABA_Raw'!J43</f>
        <v>20161229</v>
      </c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>
        <f>'Fig. 5B GABA_Raw'!X43</f>
        <v>20171227</v>
      </c>
      <c r="Y43" s="6">
        <f>'Fig. 5B GABA_Raw'!Y43</f>
        <v>20171229</v>
      </c>
      <c r="AA43" s="28" t="s">
        <v>1</v>
      </c>
      <c r="AB43" s="8" t="s">
        <v>2</v>
      </c>
      <c r="AC43" s="8" t="s">
        <v>3</v>
      </c>
    </row>
    <row r="44" spans="1:29" s="3" customFormat="1" ht="14.25" thickTop="1" thickBot="1" x14ac:dyDescent="0.25">
      <c r="A44" s="9" t="s">
        <v>4</v>
      </c>
      <c r="B44" s="10" t="s">
        <v>5</v>
      </c>
      <c r="C44" s="11"/>
      <c r="D44" s="12"/>
      <c r="E44" s="13"/>
      <c r="F44" s="13"/>
      <c r="G44" s="12"/>
      <c r="H44" s="13"/>
      <c r="I44" s="13"/>
      <c r="J44" s="13"/>
      <c r="K44" s="13"/>
      <c r="L44" s="13"/>
      <c r="M44" s="11"/>
      <c r="N44" s="12"/>
      <c r="O44" s="13"/>
      <c r="P44" s="13"/>
      <c r="Q44" s="12"/>
      <c r="R44" s="13"/>
      <c r="S44" s="13"/>
      <c r="T44" s="13"/>
      <c r="U44" s="13"/>
      <c r="V44" s="13"/>
      <c r="W44" s="11"/>
      <c r="X44" s="12"/>
      <c r="Y44" s="13"/>
      <c r="AA44" s="27"/>
    </row>
    <row r="45" spans="1:29" s="3" customFormat="1" ht="14.25" thickTop="1" thickBot="1" x14ac:dyDescent="0.25">
      <c r="A45" s="24">
        <v>1E-3</v>
      </c>
      <c r="B45" s="14">
        <f t="shared" ref="B45" si="32">LOG(A45)</f>
        <v>-3</v>
      </c>
      <c r="C45" s="15"/>
      <c r="D45" s="15"/>
      <c r="E45" s="15"/>
      <c r="F45" s="15"/>
      <c r="G45" s="15"/>
      <c r="H45" s="15"/>
      <c r="I45" s="15">
        <f>100*('Fig. 5B GABA_Raw'!I45-'Fig. 5B GABA_Raw'!I$9)/('Fig. 5B GABA_Raw'!I$10-'Fig. 5B GABA_Raw'!I$9)</f>
        <v>81.310511756569852</v>
      </c>
      <c r="J45" s="15">
        <f>100*('Fig. 5B GABA_Raw'!J45-'Fig. 5B GABA_Raw'!J$9)/('Fig. 5B GABA_Raw'!J$10-'Fig. 5B GABA_Raw'!J$9)</f>
        <v>106.26239007777157</v>
      </c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>
        <f>100*('Fig. 5B GABA_Raw'!X45-'Fig. 5B GABA_Raw'!X$9)/('Fig. 5B GABA_Raw'!X$10-'Fig. 5B GABA_Raw'!X$9)</f>
        <v>90.148620727153997</v>
      </c>
      <c r="Y45" s="15">
        <f>100*('Fig. 5B GABA_Raw'!Y45-'Fig. 5B GABA_Raw'!Y$9)/('Fig. 5B GABA_Raw'!Y$10-'Fig. 5B GABA_Raw'!Y$9)</f>
        <v>96.110213442443495</v>
      </c>
      <c r="AA45" s="29">
        <f t="shared" ref="AA45" si="33">AVERAGE(C45:Y45)</f>
        <v>93.457934000984721</v>
      </c>
      <c r="AB45" s="5">
        <f t="shared" ref="AB45" si="34">STDEVA(C45:Y45)/SQRT(COUNT(C45:Y45))</f>
        <v>5.2400707945790668</v>
      </c>
      <c r="AC45" s="5">
        <f t="shared" ref="AC45" si="35">COUNT(C45:Y45)</f>
        <v>4</v>
      </c>
    </row>
    <row r="46" spans="1:29" ht="13.5" thickTop="1" x14ac:dyDescent="0.2"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</row>
    <row r="47" spans="1:29" s="3" customFormat="1" ht="13.5" thickBot="1" x14ac:dyDescent="0.25">
      <c r="A47" s="22" t="s">
        <v>13</v>
      </c>
      <c r="AA47" s="27"/>
    </row>
    <row r="48" spans="1:29" s="3" customFormat="1" ht="14.25" thickTop="1" thickBot="1" x14ac:dyDescent="0.25">
      <c r="A48" s="23"/>
      <c r="B48" s="4"/>
      <c r="C48" s="6"/>
      <c r="D48" s="6"/>
      <c r="E48" s="6"/>
      <c r="F48" s="6"/>
      <c r="G48" s="6"/>
      <c r="H48" s="6"/>
      <c r="I48" s="6"/>
      <c r="J48" s="6"/>
      <c r="K48" s="6">
        <f>'Fig. 5B GABA_Raw'!K48</f>
        <v>20170115</v>
      </c>
      <c r="L48" s="6">
        <f>'Fig. 5B GABA_Raw'!L48</f>
        <v>20170118</v>
      </c>
      <c r="M48" s="6">
        <f>'Fig. 5B GABA_Raw'!M48</f>
        <v>20170416</v>
      </c>
      <c r="N48" s="6">
        <f>'Fig. 5B GABA_Raw'!N48</f>
        <v>20170419</v>
      </c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AA48" s="28" t="s">
        <v>1</v>
      </c>
      <c r="AB48" s="8" t="s">
        <v>2</v>
      </c>
      <c r="AC48" s="8" t="s">
        <v>3</v>
      </c>
    </row>
    <row r="49" spans="1:29" s="3" customFormat="1" ht="14.25" thickTop="1" thickBot="1" x14ac:dyDescent="0.25">
      <c r="A49" s="9" t="s">
        <v>4</v>
      </c>
      <c r="B49" s="10" t="s">
        <v>5</v>
      </c>
      <c r="C49" s="11"/>
      <c r="D49" s="12"/>
      <c r="E49" s="13"/>
      <c r="F49" s="13"/>
      <c r="G49" s="12"/>
      <c r="H49" s="13"/>
      <c r="I49" s="13"/>
      <c r="J49" s="13"/>
      <c r="K49" s="13"/>
      <c r="L49" s="13"/>
      <c r="M49" s="11"/>
      <c r="N49" s="12"/>
      <c r="O49" s="13"/>
      <c r="P49" s="13"/>
      <c r="Q49" s="12"/>
      <c r="R49" s="13"/>
      <c r="S49" s="13"/>
      <c r="T49" s="13"/>
      <c r="U49" s="13"/>
      <c r="V49" s="13"/>
      <c r="W49" s="11"/>
      <c r="X49" s="12"/>
      <c r="Y49" s="13"/>
      <c r="AA49" s="27"/>
    </row>
    <row r="50" spans="1:29" s="3" customFormat="1" ht="14.25" thickTop="1" thickBot="1" x14ac:dyDescent="0.25">
      <c r="A50" s="24">
        <v>1E-3</v>
      </c>
      <c r="B50" s="14">
        <f t="shared" ref="B50" si="36">LOG(A50)</f>
        <v>-3</v>
      </c>
      <c r="C50" s="15"/>
      <c r="D50" s="15"/>
      <c r="E50" s="15"/>
      <c r="F50" s="15"/>
      <c r="G50" s="15"/>
      <c r="H50" s="15"/>
      <c r="I50" s="15"/>
      <c r="J50" s="15"/>
      <c r="K50" s="15">
        <f>100*('Fig. 5B GABA_Raw'!K50-'Fig. 5B GABA_Raw'!K$9)/('Fig. 5B GABA_Raw'!K$10-'Fig. 5B GABA_Raw'!K$9)</f>
        <v>74.643853989197822</v>
      </c>
      <c r="L50" s="15">
        <f>100*('Fig. 5B GABA_Raw'!L50-'Fig. 5B GABA_Raw'!L$9)/('Fig. 5B GABA_Raw'!L$10-'Fig. 5B GABA_Raw'!L$9)</f>
        <v>70.654921685648006</v>
      </c>
      <c r="M50" s="15">
        <f>100*('Fig. 5B GABA_Raw'!M50-'Fig. 5B GABA_Raw'!M$9)/('Fig. 5B GABA_Raw'!M$10-'Fig. 5B GABA_Raw'!M$9)</f>
        <v>65.445638006202515</v>
      </c>
      <c r="N50" s="15">
        <f>100*('Fig. 5B GABA_Raw'!N50-'Fig. 5B GABA_Raw'!N$9)/('Fig. 5B GABA_Raw'!N$10-'Fig. 5B GABA_Raw'!N$9)</f>
        <v>79.662081235391923</v>
      </c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AA50" s="29">
        <f t="shared" ref="AA50" si="37">AVERAGE(C50:Y50)</f>
        <v>72.601623729110059</v>
      </c>
      <c r="AB50" s="5">
        <f t="shared" ref="AB50" si="38">STDEVA(C50:Y50)/SQRT(COUNT(C50:Y50))</f>
        <v>3.0141132629916489</v>
      </c>
      <c r="AC50" s="5">
        <f t="shared" ref="AC50" si="39">COUNT(C50:Y50)</f>
        <v>4</v>
      </c>
    </row>
    <row r="51" spans="1:29" s="3" customFormat="1" ht="13.5" thickTop="1" x14ac:dyDescent="0.2">
      <c r="A51" s="26"/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AA51" s="30"/>
      <c r="AB51" s="20"/>
      <c r="AC51" s="20"/>
    </row>
    <row r="52" spans="1:29" s="3" customFormat="1" ht="13.5" thickBot="1" x14ac:dyDescent="0.25">
      <c r="A52" s="22" t="s">
        <v>14</v>
      </c>
      <c r="AA52" s="27"/>
    </row>
    <row r="53" spans="1:29" s="3" customFormat="1" ht="14.25" thickTop="1" thickBot="1" x14ac:dyDescent="0.25">
      <c r="A53" s="23"/>
      <c r="B53" s="4"/>
      <c r="C53" s="6"/>
      <c r="D53" s="6"/>
      <c r="E53" s="6"/>
      <c r="F53" s="6"/>
      <c r="G53" s="6">
        <f>'Fig. 5B GABA_Raw'!G53</f>
        <v>20161220</v>
      </c>
      <c r="H53" s="6">
        <f>'Fig. 5B GABA_Raw'!H53</f>
        <v>20161223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>
        <f>'Fig. 5B GABA_Raw'!X53</f>
        <v>20171227</v>
      </c>
      <c r="Y53" s="6">
        <f>'Fig. 5B GABA_Raw'!Y53</f>
        <v>20171229</v>
      </c>
      <c r="AA53" s="28" t="s">
        <v>1</v>
      </c>
      <c r="AB53" s="8" t="s">
        <v>2</v>
      </c>
      <c r="AC53" s="8" t="s">
        <v>3</v>
      </c>
    </row>
    <row r="54" spans="1:29" s="3" customFormat="1" ht="14.25" thickTop="1" thickBot="1" x14ac:dyDescent="0.25">
      <c r="A54" s="9" t="s">
        <v>4</v>
      </c>
      <c r="B54" s="10" t="s">
        <v>5</v>
      </c>
      <c r="C54" s="11"/>
      <c r="D54" s="12"/>
      <c r="E54" s="13"/>
      <c r="F54" s="13"/>
      <c r="G54" s="12"/>
      <c r="H54" s="13"/>
      <c r="I54" s="13"/>
      <c r="J54" s="13"/>
      <c r="K54" s="13"/>
      <c r="L54" s="13"/>
      <c r="M54" s="11"/>
      <c r="N54" s="12"/>
      <c r="O54" s="13"/>
      <c r="P54" s="13"/>
      <c r="Q54" s="12"/>
      <c r="R54" s="13"/>
      <c r="S54" s="13"/>
      <c r="T54" s="13"/>
      <c r="U54" s="13"/>
      <c r="V54" s="13"/>
      <c r="W54" s="11"/>
      <c r="X54" s="12"/>
      <c r="Y54" s="13"/>
      <c r="AA54" s="27"/>
    </row>
    <row r="55" spans="1:29" s="3" customFormat="1" ht="14.25" thickTop="1" thickBot="1" x14ac:dyDescent="0.25">
      <c r="A55" s="24">
        <v>1E-3</v>
      </c>
      <c r="B55" s="14">
        <f t="shared" ref="B55" si="40">LOG(A55)</f>
        <v>-3</v>
      </c>
      <c r="C55" s="15"/>
      <c r="D55" s="15"/>
      <c r="E55" s="15"/>
      <c r="F55" s="15"/>
      <c r="G55" s="15">
        <f>100*('Fig. 5B GABA_Raw'!G55-'Fig. 5B GABA_Raw'!G$9)/('Fig. 5B GABA_Raw'!G$10-'Fig. 5B GABA_Raw'!G$9)</f>
        <v>124.09924487594391</v>
      </c>
      <c r="H55" s="15">
        <f>100*('Fig. 5B GABA_Raw'!H55-'Fig. 5B GABA_Raw'!H$9)/('Fig. 5B GABA_Raw'!H$10-'Fig. 5B GABA_Raw'!H$9)</f>
        <v>189.43589743589737</v>
      </c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>
        <f>100*('Fig. 5B GABA_Raw'!X55-'Fig. 5B GABA_Raw'!X$9)/('Fig. 5B GABA_Raw'!X$10-'Fig. 5B GABA_Raw'!X$9)</f>
        <v>154.899676375404</v>
      </c>
      <c r="Y55" s="15">
        <f>100*('Fig. 5B GABA_Raw'!Y55-'Fig. 5B GABA_Raw'!Y$9)/('Fig. 5B GABA_Raw'!Y$10-'Fig. 5B GABA_Raw'!Y$9)</f>
        <v>161.61538461538399</v>
      </c>
      <c r="AA55" s="29">
        <f t="shared" ref="AA55" si="41">AVERAGE(C55:Y55)</f>
        <v>157.51255082565731</v>
      </c>
      <c r="AB55" s="5">
        <f t="shared" ref="AB55" si="42">STDEVA(C55:Y55)/SQRT(COUNT(C55:Y55))</f>
        <v>13.413952410598425</v>
      </c>
      <c r="AC55" s="5">
        <f t="shared" ref="AC55" si="43">COUNT(C55:Y55)</f>
        <v>4</v>
      </c>
    </row>
    <row r="56" spans="1:29" s="3" customFormat="1" ht="13.5" thickTop="1" x14ac:dyDescent="0.2">
      <c r="A56" s="26"/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AA56" s="30"/>
      <c r="AB56" s="20"/>
      <c r="AC56" s="20"/>
    </row>
    <row r="57" spans="1:29" s="3" customFormat="1" ht="13.5" thickBot="1" x14ac:dyDescent="0.25">
      <c r="A57" s="22" t="s">
        <v>15</v>
      </c>
      <c r="AA57" s="27"/>
    </row>
    <row r="58" spans="1:29" s="3" customFormat="1" ht="14.25" thickTop="1" thickBot="1" x14ac:dyDescent="0.25">
      <c r="A58" s="23"/>
      <c r="B58" s="4"/>
      <c r="C58" s="6"/>
      <c r="D58" s="6"/>
      <c r="E58" s="6"/>
      <c r="F58" s="6"/>
      <c r="G58" s="6">
        <f>'Fig. 5B GABA_Raw'!G58</f>
        <v>20161220</v>
      </c>
      <c r="H58" s="6">
        <f>'Fig. 5B GABA_Raw'!H58</f>
        <v>20161223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>
        <f>'Fig. 5B GABA_Raw'!X58</f>
        <v>20171227</v>
      </c>
      <c r="Y58" s="6">
        <f>'Fig. 5B GABA_Raw'!Y58</f>
        <v>20171229</v>
      </c>
      <c r="AA58" s="28" t="s">
        <v>1</v>
      </c>
      <c r="AB58" s="8" t="s">
        <v>2</v>
      </c>
      <c r="AC58" s="8" t="s">
        <v>3</v>
      </c>
    </row>
    <row r="59" spans="1:29" s="3" customFormat="1" ht="14.25" thickTop="1" thickBot="1" x14ac:dyDescent="0.25">
      <c r="A59" s="9" t="s">
        <v>4</v>
      </c>
      <c r="B59" s="10" t="s">
        <v>5</v>
      </c>
      <c r="C59" s="11"/>
      <c r="D59" s="12"/>
      <c r="E59" s="13"/>
      <c r="F59" s="13"/>
      <c r="G59" s="12"/>
      <c r="H59" s="13"/>
      <c r="I59" s="13"/>
      <c r="J59" s="13"/>
      <c r="K59" s="13"/>
      <c r="L59" s="13"/>
      <c r="M59" s="11"/>
      <c r="N59" s="12"/>
      <c r="O59" s="13"/>
      <c r="P59" s="13"/>
      <c r="Q59" s="12"/>
      <c r="R59" s="13"/>
      <c r="S59" s="13"/>
      <c r="T59" s="13"/>
      <c r="U59" s="13"/>
      <c r="V59" s="13"/>
      <c r="W59" s="11"/>
      <c r="X59" s="12"/>
      <c r="Y59" s="13"/>
      <c r="AA59" s="27"/>
    </row>
    <row r="60" spans="1:29" s="3" customFormat="1" ht="14.25" thickTop="1" thickBot="1" x14ac:dyDescent="0.25">
      <c r="A60" s="24">
        <v>1E-3</v>
      </c>
      <c r="B60" s="14">
        <f t="shared" ref="B60" si="44">LOG(A60)</f>
        <v>-3</v>
      </c>
      <c r="C60" s="15"/>
      <c r="D60" s="15"/>
      <c r="E60" s="15"/>
      <c r="F60" s="15"/>
      <c r="G60" s="15">
        <f>100*('Fig. 5B GABA_Raw'!G60-'Fig. 5B GABA_Raw'!G$9)/('Fig. 5B GABA_Raw'!G$10-'Fig. 5B GABA_Raw'!G$9)</f>
        <v>121.98489751887811</v>
      </c>
      <c r="H60" s="15">
        <f>100*('Fig. 5B GABA_Raw'!H60-'Fig. 5B GABA_Raw'!H$9)/('Fig. 5B GABA_Raw'!H$10-'Fig. 5B GABA_Raw'!H$9)</f>
        <v>156.39886039886036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>
        <f>100*('Fig. 5B GABA_Raw'!X60-'Fig. 5B GABA_Raw'!X$9)/('Fig. 5B GABA_Raw'!X$10-'Fig. 5B GABA_Raw'!X$9)</f>
        <v>152.54149377593299</v>
      </c>
      <c r="Y60" s="15">
        <f>100*('Fig. 5B GABA_Raw'!Y60-'Fig. 5B GABA_Raw'!Y$9)/('Fig. 5B GABA_Raw'!Y$10-'Fig. 5B GABA_Raw'!Y$9)</f>
        <v>147.55553296395999</v>
      </c>
      <c r="AA60" s="29">
        <f t="shared" ref="AA60" si="45">AVERAGE(C60:Y60)</f>
        <v>144.62019616440787</v>
      </c>
      <c r="AB60" s="5">
        <f t="shared" ref="AB60" si="46">STDEVA(C60:Y60)/SQRT(COUNT(C60:Y60))</f>
        <v>7.7591710999384995</v>
      </c>
      <c r="AC60" s="5">
        <f t="shared" ref="AC60" si="47">COUNT(C60:Y60)</f>
        <v>4</v>
      </c>
    </row>
    <row r="61" spans="1:29" ht="13.5" thickTop="1" x14ac:dyDescent="0.2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</row>
    <row r="62" spans="1:29" s="3" customFormat="1" ht="13.5" thickBot="1" x14ac:dyDescent="0.25">
      <c r="A62" s="22" t="s">
        <v>16</v>
      </c>
      <c r="AA62" s="27"/>
    </row>
    <row r="63" spans="1:29" s="3" customFormat="1" ht="14.25" thickTop="1" thickBot="1" x14ac:dyDescent="0.25">
      <c r="A63" s="23"/>
      <c r="B63" s="4"/>
      <c r="C63" s="6"/>
      <c r="D63" s="6"/>
      <c r="E63" s="6">
        <f>'Fig. 5B GABA_Raw'!E63</f>
        <v>20161214</v>
      </c>
      <c r="F63" s="6">
        <f>'Fig. 5B GABA_Raw'!F63</f>
        <v>20161217</v>
      </c>
      <c r="G63" s="6"/>
      <c r="H63" s="6"/>
      <c r="I63" s="6"/>
      <c r="J63" s="6"/>
      <c r="K63" s="6"/>
      <c r="L63" s="6"/>
      <c r="M63" s="6"/>
      <c r="N63" s="6"/>
      <c r="O63" s="6">
        <f>'Fig. 5B GABA_Raw'!O63</f>
        <v>20170425</v>
      </c>
      <c r="P63" s="6">
        <f>'Fig. 5B GABA_Raw'!P63</f>
        <v>20170428</v>
      </c>
      <c r="Q63" s="6">
        <f>'Fig. 5B GABA_Raw'!Q63</f>
        <v>20170512</v>
      </c>
      <c r="R63" s="6">
        <f>'Fig. 5B GABA_Raw'!R63</f>
        <v>20170612</v>
      </c>
      <c r="S63" s="6">
        <f>'Fig. 5B GABA_Raw'!S63</f>
        <v>20170624</v>
      </c>
      <c r="T63" s="6">
        <f>'Fig. 5B GABA_Raw'!T63</f>
        <v>20170628</v>
      </c>
      <c r="U63" s="6">
        <f>'Fig. 5B GABA_Raw'!U63</f>
        <v>20170706</v>
      </c>
      <c r="V63" s="6">
        <f>'Fig. 5B GABA_Raw'!V63</f>
        <v>20170709</v>
      </c>
      <c r="W63" s="6">
        <f>'Fig. 5B GABA_Raw'!W63</f>
        <v>20170716</v>
      </c>
      <c r="X63" s="6"/>
      <c r="Y63" s="6"/>
      <c r="AA63" s="28" t="s">
        <v>1</v>
      </c>
      <c r="AB63" s="8" t="s">
        <v>2</v>
      </c>
      <c r="AC63" s="8" t="s">
        <v>3</v>
      </c>
    </row>
    <row r="64" spans="1:29" s="3" customFormat="1" ht="14.25" thickTop="1" thickBot="1" x14ac:dyDescent="0.25">
      <c r="A64" s="9" t="s">
        <v>4</v>
      </c>
      <c r="B64" s="10" t="s">
        <v>5</v>
      </c>
      <c r="C64" s="11"/>
      <c r="D64" s="12"/>
      <c r="E64" s="13"/>
      <c r="F64" s="13"/>
      <c r="G64" s="12"/>
      <c r="H64" s="13"/>
      <c r="I64" s="13"/>
      <c r="J64" s="13"/>
      <c r="K64" s="13"/>
      <c r="L64" s="13"/>
      <c r="M64" s="11"/>
      <c r="N64" s="12"/>
      <c r="O64" s="13"/>
      <c r="P64" s="13"/>
      <c r="Q64" s="12"/>
      <c r="R64" s="13"/>
      <c r="S64" s="13"/>
      <c r="T64" s="13"/>
      <c r="U64" s="13"/>
      <c r="V64" s="13"/>
      <c r="W64" s="11"/>
      <c r="X64" s="12"/>
      <c r="Y64" s="13"/>
      <c r="AA64" s="27"/>
    </row>
    <row r="65" spans="1:29" s="3" customFormat="1" ht="14.25" thickTop="1" thickBot="1" x14ac:dyDescent="0.25">
      <c r="A65" s="24">
        <v>1E-3</v>
      </c>
      <c r="B65" s="14">
        <f t="shared" ref="B65" si="48">LOG(A65)</f>
        <v>-3</v>
      </c>
      <c r="C65" s="15"/>
      <c r="D65" s="15"/>
      <c r="E65" s="15">
        <f>100*('Fig. 5B GABA_Raw'!E65-'Fig. 5B GABA_Raw'!E$9)/('Fig. 5B GABA_Raw'!E$10-'Fig. 5B GABA_Raw'!E$9)</f>
        <v>120.67769477054428</v>
      </c>
      <c r="F65" s="15">
        <f>100*('Fig. 5B GABA_Raw'!F65-'Fig. 5B GABA_Raw'!F$9)/('Fig. 5B GABA_Raw'!F$10-'Fig. 5B GABA_Raw'!F$9)</f>
        <v>128.35366546264115</v>
      </c>
      <c r="G65" s="15"/>
      <c r="H65" s="15"/>
      <c r="I65" s="15"/>
      <c r="J65" s="15"/>
      <c r="K65" s="15"/>
      <c r="L65" s="15"/>
      <c r="M65" s="15"/>
      <c r="N65" s="15"/>
      <c r="O65" s="15">
        <f>100*('Fig. 5B GABA_Raw'!O65-'Fig. 5B GABA_Raw'!O$9)/('Fig. 5B GABA_Raw'!O$10-'Fig. 5B GABA_Raw'!O$9)</f>
        <v>128.25440119018103</v>
      </c>
      <c r="P65" s="15">
        <f>100*('Fig. 5B GABA_Raw'!P65-'Fig. 5B GABA_Raw'!P$9)/('Fig. 5B GABA_Raw'!P$10-'Fig. 5B GABA_Raw'!P$9)</f>
        <v>178.15199626430075</v>
      </c>
      <c r="Q65" s="15">
        <f>100*('Fig. 5B GABA_Raw'!Q65-'Fig. 5B GABA_Raw'!Q$9)/('Fig. 5B GABA_Raw'!Q$10-'Fig. 5B GABA_Raw'!Q$9)</f>
        <v>136.69902008705165</v>
      </c>
      <c r="R65" s="15">
        <f>100*('Fig. 5B GABA_Raw'!R65-'Fig. 5B GABA_Raw'!R$9)/('Fig. 5B GABA_Raw'!R$10-'Fig. 5B GABA_Raw'!R$9)</f>
        <v>113.06912915223801</v>
      </c>
      <c r="S65" s="15">
        <f>100*('Fig. 5B GABA_Raw'!S65-'Fig. 5B GABA_Raw'!S$9)/('Fig. 5B GABA_Raw'!S$10-'Fig. 5B GABA_Raw'!S$9)</f>
        <v>101.15710285733562</v>
      </c>
      <c r="T65" s="15">
        <f>100*('Fig. 5B GABA_Raw'!T65-'Fig. 5B GABA_Raw'!T$9)/('Fig. 5B GABA_Raw'!T$10-'Fig. 5B GABA_Raw'!T$9)</f>
        <v>104.77308294209702</v>
      </c>
      <c r="U65" s="15">
        <f>100*('Fig. 5B GABA_Raw'!U65-'Fig. 5B GABA_Raw'!U$9)/('Fig. 5B GABA_Raw'!U$10-'Fig. 5B GABA_Raw'!U$9)</f>
        <v>88.968494970582668</v>
      </c>
      <c r="V65" s="15">
        <f>100*('Fig. 5B GABA_Raw'!V65-'Fig. 5B GABA_Raw'!V$9)/('Fig. 5B GABA_Raw'!V$10-'Fig. 5B GABA_Raw'!V$9)</f>
        <v>124.78383436382157</v>
      </c>
      <c r="W65" s="15">
        <f>100*('Fig. 5B GABA_Raw'!W65-'Fig. 5B GABA_Raw'!W$9)/('Fig. 5B GABA_Raw'!W$10-'Fig. 5B GABA_Raw'!W$9)</f>
        <v>110.81463297489128</v>
      </c>
      <c r="X65" s="15"/>
      <c r="Y65" s="15"/>
      <c r="AA65" s="29">
        <f t="shared" ref="AA65" si="49">AVERAGE(C65:Y65)</f>
        <v>121.42755045778955</v>
      </c>
      <c r="AB65" s="5">
        <f t="shared" ref="AB65" si="50">STDEVA(C65:Y65)/SQRT(COUNT(C65:Y65))</f>
        <v>7.0592519970610397</v>
      </c>
      <c r="AC65" s="5">
        <f t="shared" ref="AC65" si="51">COUNT(C65:Y65)</f>
        <v>11</v>
      </c>
    </row>
    <row r="66" spans="1:29" ht="13.5" thickTop="1" x14ac:dyDescent="0.2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</row>
    <row r="67" spans="1:29" s="3" customFormat="1" ht="13.5" thickBot="1" x14ac:dyDescent="0.25">
      <c r="A67" s="22" t="s">
        <v>17</v>
      </c>
      <c r="AA67" s="27"/>
    </row>
    <row r="68" spans="1:29" s="3" customFormat="1" ht="14.25" thickTop="1" thickBot="1" x14ac:dyDescent="0.25">
      <c r="A68" s="23"/>
      <c r="B68" s="4"/>
      <c r="C68" s="6">
        <f>'Fig. 5B GABA_Raw'!C68</f>
        <v>20161030</v>
      </c>
      <c r="D68" s="6"/>
      <c r="E68" s="6">
        <f>'Fig. 5B GABA_Raw'!E68</f>
        <v>20161214</v>
      </c>
      <c r="F68" s="6">
        <f>'Fig. 5B GABA_Raw'!F68</f>
        <v>20161217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AA68" s="28" t="s">
        <v>1</v>
      </c>
      <c r="AB68" s="8" t="s">
        <v>2</v>
      </c>
      <c r="AC68" s="8" t="s">
        <v>3</v>
      </c>
    </row>
    <row r="69" spans="1:29" s="3" customFormat="1" ht="14.25" thickTop="1" thickBot="1" x14ac:dyDescent="0.25">
      <c r="A69" s="9" t="s">
        <v>4</v>
      </c>
      <c r="B69" s="10" t="s">
        <v>5</v>
      </c>
      <c r="C69" s="11"/>
      <c r="D69" s="12"/>
      <c r="E69" s="13"/>
      <c r="F69" s="13"/>
      <c r="G69" s="12"/>
      <c r="H69" s="13"/>
      <c r="I69" s="13"/>
      <c r="J69" s="13"/>
      <c r="K69" s="13"/>
      <c r="L69" s="13"/>
      <c r="M69" s="11"/>
      <c r="N69" s="12"/>
      <c r="O69" s="13"/>
      <c r="P69" s="13"/>
      <c r="Q69" s="12"/>
      <c r="R69" s="13"/>
      <c r="S69" s="13"/>
      <c r="T69" s="13"/>
      <c r="U69" s="13"/>
      <c r="V69" s="13"/>
      <c r="W69" s="11"/>
      <c r="X69" s="12"/>
      <c r="Y69" s="13"/>
      <c r="AA69" s="27"/>
    </row>
    <row r="70" spans="1:29" s="3" customFormat="1" ht="14.25" thickTop="1" thickBot="1" x14ac:dyDescent="0.25">
      <c r="A70" s="24">
        <v>1E-3</v>
      </c>
      <c r="B70" s="14">
        <f t="shared" ref="B70" si="52">LOG(A70)</f>
        <v>-3</v>
      </c>
      <c r="C70" s="15">
        <f>100*('Fig. 5B GABA_Raw'!C70-'Fig. 5B GABA_Raw'!C$9)/('Fig. 5B GABA_Raw'!C$10-'Fig. 5B GABA_Raw'!C$9)</f>
        <v>93.236600533017466</v>
      </c>
      <c r="D70" s="15"/>
      <c r="E70" s="15">
        <f>100*('Fig. 5B GABA_Raw'!E70-'Fig. 5B GABA_Raw'!E$9)/('Fig. 5B GABA_Raw'!E$10-'Fig. 5B GABA_Raw'!E$9)</f>
        <v>98.372465314834585</v>
      </c>
      <c r="F70" s="15">
        <f>100*('Fig. 5B GABA_Raw'!F70-'Fig. 5B GABA_Raw'!F$9)/('Fig. 5B GABA_Raw'!F$10-'Fig. 5B GABA_Raw'!F$9)</f>
        <v>111.50185147322746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AA70" s="29">
        <f t="shared" ref="AA70" si="53">AVERAGE(C70:Y70)</f>
        <v>101.03697244035983</v>
      </c>
      <c r="AB70" s="5">
        <f t="shared" ref="AB70" si="54">STDEVA(C70:Y70)/SQRT(COUNT(C70:Y70))</f>
        <v>5.4384295111637906</v>
      </c>
      <c r="AC70" s="5">
        <f t="shared" ref="AC70" si="55">COUNT(C70:Y70)</f>
        <v>3</v>
      </c>
    </row>
    <row r="71" spans="1:29" ht="13.5" thickTop="1" x14ac:dyDescent="0.2"/>
    <row r="72" spans="1:29" s="3" customFormat="1" ht="13.5" thickBot="1" x14ac:dyDescent="0.25">
      <c r="A72" s="22" t="s">
        <v>18</v>
      </c>
      <c r="AA72" s="27"/>
    </row>
    <row r="73" spans="1:29" s="3" customFormat="1" ht="14.25" thickTop="1" thickBot="1" x14ac:dyDescent="0.25">
      <c r="A73" s="23"/>
      <c r="B73" s="4"/>
      <c r="C73" s="6"/>
      <c r="D73" s="6"/>
      <c r="E73" s="6"/>
      <c r="F73" s="6"/>
      <c r="G73" s="6"/>
      <c r="H73" s="6"/>
      <c r="I73" s="6">
        <f>'Fig. 5B GABA_Raw'!I73</f>
        <v>20161226</v>
      </c>
      <c r="J73" s="6">
        <f>'Fig. 5B GABA_Raw'!J73</f>
        <v>20161229</v>
      </c>
      <c r="K73" s="6">
        <f>'Fig. 5B GABA_Raw'!K73</f>
        <v>20170115</v>
      </c>
      <c r="L73" s="6">
        <f>'Fig. 5B GABA_Raw'!L73</f>
        <v>20170118</v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AA73" s="28" t="s">
        <v>1</v>
      </c>
      <c r="AB73" s="8" t="s">
        <v>2</v>
      </c>
      <c r="AC73" s="8" t="s">
        <v>3</v>
      </c>
    </row>
    <row r="74" spans="1:29" s="3" customFormat="1" ht="14.25" thickTop="1" thickBot="1" x14ac:dyDescent="0.25">
      <c r="A74" s="9" t="s">
        <v>4</v>
      </c>
      <c r="B74" s="10" t="s">
        <v>5</v>
      </c>
      <c r="C74" s="11"/>
      <c r="D74" s="12"/>
      <c r="E74" s="13"/>
      <c r="F74" s="13"/>
      <c r="G74" s="12"/>
      <c r="H74" s="13"/>
      <c r="I74" s="13"/>
      <c r="J74" s="13"/>
      <c r="K74" s="13"/>
      <c r="L74" s="13"/>
      <c r="M74" s="11"/>
      <c r="N74" s="12"/>
      <c r="O74" s="13"/>
      <c r="P74" s="13"/>
      <c r="Q74" s="12"/>
      <c r="R74" s="13"/>
      <c r="S74" s="13"/>
      <c r="T74" s="13"/>
      <c r="U74" s="13"/>
      <c r="V74" s="13"/>
      <c r="W74" s="11"/>
      <c r="X74" s="12"/>
      <c r="Y74" s="13"/>
      <c r="AA74" s="27"/>
    </row>
    <row r="75" spans="1:29" s="3" customFormat="1" ht="14.25" thickTop="1" thickBot="1" x14ac:dyDescent="0.25">
      <c r="A75" s="24">
        <v>1E-3</v>
      </c>
      <c r="B75" s="14">
        <f t="shared" ref="B75" si="56">LOG(A75)</f>
        <v>-3</v>
      </c>
      <c r="C75" s="15"/>
      <c r="D75" s="15"/>
      <c r="E75" s="15"/>
      <c r="F75" s="15"/>
      <c r="G75" s="15"/>
      <c r="H75" s="15"/>
      <c r="I75" s="15">
        <f>100*('Fig. 5B GABA_Raw'!I75-'Fig. 5B GABA_Raw'!I$9)/('Fig. 5B GABA_Raw'!I$10-'Fig. 5B GABA_Raw'!I$9)</f>
        <v>102.33402489626556</v>
      </c>
      <c r="J75" s="15">
        <f>100*('Fig. 5B GABA_Raw'!J75-'Fig. 5B GABA_Raw'!J$9)/('Fig. 5B GABA_Raw'!J$10-'Fig. 5B GABA_Raw'!J$9)</f>
        <v>137.64296243582575</v>
      </c>
      <c r="K75" s="15">
        <f>100*('Fig. 5B GABA_Raw'!K75-'Fig. 5B GABA_Raw'!K$9)/('Fig. 5B GABA_Raw'!K$10-'Fig. 5B GABA_Raw'!K$9)</f>
        <v>107.34283056028805</v>
      </c>
      <c r="L75" s="15">
        <f>100*('Fig. 5B GABA_Raw'!L75-'Fig. 5B GABA_Raw'!L$9)/('Fig. 5B GABA_Raw'!L$10-'Fig. 5B GABA_Raw'!L$9)</f>
        <v>92.395298532746111</v>
      </c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AA75" s="29">
        <f t="shared" ref="AA75" si="57">AVERAGE(C75:Y75)</f>
        <v>109.92877910628137</v>
      </c>
      <c r="AB75" s="5">
        <f t="shared" ref="AB75" si="58">STDEVA(C75:Y75)/SQRT(COUNT(C75:Y75))</f>
        <v>9.7462228582804418</v>
      </c>
      <c r="AC75" s="5">
        <f t="shared" ref="AC75" si="59">COUNT(C75:Y75)</f>
        <v>4</v>
      </c>
    </row>
    <row r="76" spans="1:29" ht="13.5" thickTop="1" x14ac:dyDescent="0.2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</row>
    <row r="77" spans="1:29" s="3" customFormat="1" ht="13.5" thickBot="1" x14ac:dyDescent="0.25">
      <c r="A77" s="22" t="s">
        <v>19</v>
      </c>
      <c r="AA77" s="27"/>
    </row>
    <row r="78" spans="1:29" s="3" customFormat="1" ht="14.25" thickTop="1" thickBot="1" x14ac:dyDescent="0.25">
      <c r="A78" s="23"/>
      <c r="B78" s="4"/>
      <c r="C78" s="6">
        <f>'Fig. 5B GABA_Raw'!C78</f>
        <v>20161030</v>
      </c>
      <c r="D78" s="6"/>
      <c r="E78" s="6">
        <f>'Fig. 5B GABA_Raw'!E78</f>
        <v>20161214</v>
      </c>
      <c r="F78" s="6">
        <f>'Fig. 5B GABA_Raw'!F78</f>
        <v>20161217</v>
      </c>
      <c r="G78" s="6"/>
      <c r="H78" s="6"/>
      <c r="I78" s="6"/>
      <c r="J78" s="6"/>
      <c r="K78" s="6">
        <f>'Fig. 5B GABA_Raw'!K78</f>
        <v>20170115</v>
      </c>
      <c r="L78" s="6">
        <f>'Fig. 5B GABA_Raw'!L78</f>
        <v>20170118</v>
      </c>
      <c r="M78" s="6"/>
      <c r="N78" s="6"/>
      <c r="O78" s="6">
        <f>'Fig. 5B GABA_Raw'!O78</f>
        <v>20170425</v>
      </c>
      <c r="P78" s="6">
        <f>'Fig. 5B GABA_Raw'!P78</f>
        <v>20170428</v>
      </c>
      <c r="Q78" s="6">
        <f>'Fig. 5B GABA_Raw'!Q78</f>
        <v>20170512</v>
      </c>
      <c r="R78" s="6">
        <f>'Fig. 5B GABA_Raw'!R78</f>
        <v>20170612</v>
      </c>
      <c r="S78" s="6">
        <f>'Fig. 5B GABA_Raw'!S78</f>
        <v>20170624</v>
      </c>
      <c r="T78" s="6">
        <f>'Fig. 5B GABA_Raw'!T78</f>
        <v>20170628</v>
      </c>
      <c r="U78" s="6">
        <f>'Fig. 5B GABA_Raw'!U78</f>
        <v>20170706</v>
      </c>
      <c r="V78" s="6">
        <f>'Fig. 5B GABA_Raw'!V78</f>
        <v>20170709</v>
      </c>
      <c r="W78" s="6">
        <f>'Fig. 5B GABA_Raw'!W78</f>
        <v>20170716</v>
      </c>
      <c r="X78" s="6"/>
      <c r="Y78" s="6"/>
      <c r="AA78" s="28" t="s">
        <v>1</v>
      </c>
      <c r="AB78" s="8" t="s">
        <v>2</v>
      </c>
      <c r="AC78" s="8" t="s">
        <v>3</v>
      </c>
    </row>
    <row r="79" spans="1:29" s="3" customFormat="1" ht="14.25" thickTop="1" thickBot="1" x14ac:dyDescent="0.25">
      <c r="A79" s="9" t="s">
        <v>4</v>
      </c>
      <c r="B79" s="10" t="s">
        <v>5</v>
      </c>
      <c r="C79" s="11"/>
      <c r="D79" s="12"/>
      <c r="E79" s="13"/>
      <c r="F79" s="13"/>
      <c r="G79" s="12"/>
      <c r="H79" s="13"/>
      <c r="I79" s="13"/>
      <c r="J79" s="13"/>
      <c r="K79" s="13"/>
      <c r="L79" s="13"/>
      <c r="M79" s="11"/>
      <c r="N79" s="12"/>
      <c r="O79" s="13"/>
      <c r="P79" s="13"/>
      <c r="Q79" s="12"/>
      <c r="R79" s="13"/>
      <c r="S79" s="13"/>
      <c r="T79" s="13"/>
      <c r="U79" s="13"/>
      <c r="V79" s="13"/>
      <c r="W79" s="11"/>
      <c r="X79" s="12"/>
      <c r="Y79" s="13"/>
      <c r="AA79" s="27"/>
    </row>
    <row r="80" spans="1:29" s="3" customFormat="1" ht="14.25" thickTop="1" thickBot="1" x14ac:dyDescent="0.25">
      <c r="A80" s="24">
        <v>1E-3</v>
      </c>
      <c r="B80" s="14">
        <f t="shared" ref="B80" si="60">LOG(A80)</f>
        <v>-3</v>
      </c>
      <c r="C80" s="15">
        <f>100*('Fig. 5B GABA_Raw'!C80-'Fig. 5B GABA_Raw'!C$9)/('Fig. 5B GABA_Raw'!C$10-'Fig. 5B GABA_Raw'!C$9)</f>
        <v>99.810482676932168</v>
      </c>
      <c r="D80" s="15"/>
      <c r="E80" s="15">
        <f>100*('Fig. 5B GABA_Raw'!E80-'Fig. 5B GABA_Raw'!E$9)/('Fig. 5B GABA_Raw'!E$10-'Fig. 5B GABA_Raw'!E$9)</f>
        <v>83.697972251867668</v>
      </c>
      <c r="F80" s="15">
        <f>100*('Fig. 5B GABA_Raw'!F80-'Fig. 5B GABA_Raw'!F$9)/('Fig. 5B GABA_Raw'!F$10-'Fig. 5B GABA_Raw'!F$9)</f>
        <v>84.318135350644042</v>
      </c>
      <c r="G80" s="15"/>
      <c r="H80" s="15"/>
      <c r="I80" s="15"/>
      <c r="J80" s="15"/>
      <c r="K80" s="15">
        <f>100*('Fig. 5B GABA_Raw'!K80-'Fig. 5B GABA_Raw'!K$9)/('Fig. 5B GABA_Raw'!K$10-'Fig. 5B GABA_Raw'!K$9)</f>
        <v>146.79015478304999</v>
      </c>
      <c r="L80" s="15">
        <f>100*('Fig. 5B GABA_Raw'!L80-'Fig. 5B GABA_Raw'!L$9)/('Fig. 5B GABA_Raw'!L$10-'Fig. 5B GABA_Raw'!L$9)</f>
        <v>131.29446717573168</v>
      </c>
      <c r="M80" s="15"/>
      <c r="N80" s="15"/>
      <c r="O80" s="15">
        <f>100*('Fig. 5B GABA_Raw'!O80-'Fig. 5B GABA_Raw'!O$9)/('Fig. 5B GABA_Raw'!O$10-'Fig. 5B GABA_Raw'!O$9)</f>
        <v>114.53012645673198</v>
      </c>
      <c r="P80" s="15">
        <f>100*('Fig. 5B GABA_Raw'!P80-'Fig. 5B GABA_Raw'!P$9)/('Fig. 5B GABA_Raw'!P$10-'Fig. 5B GABA_Raw'!P$9)</f>
        <v>163.81041326173246</v>
      </c>
      <c r="Q80" s="15">
        <f>100*('Fig. 5B GABA_Raw'!Q80-'Fig. 5B GABA_Raw'!Q$9)/('Fig. 5B GABA_Raw'!Q$10-'Fig. 5B GABA_Raw'!Q$9)</f>
        <v>152.27521355585034</v>
      </c>
      <c r="R80" s="15">
        <f>100*('Fig. 5B GABA_Raw'!R80-'Fig. 5B GABA_Raw'!R$9)/('Fig. 5B GABA_Raw'!R$10-'Fig. 5B GABA_Raw'!R$9)</f>
        <v>115.94459407464409</v>
      </c>
      <c r="S80" s="15">
        <f>100*('Fig. 5B GABA_Raw'!S80-'Fig. 5B GABA_Raw'!S$9)/('Fig. 5B GABA_Raw'!S$10-'Fig. 5B GABA_Raw'!S$9)</f>
        <v>88.968727861552466</v>
      </c>
      <c r="T80" s="15">
        <f>100*('Fig. 5B GABA_Raw'!T80-'Fig. 5B GABA_Raw'!T$9)/('Fig. 5B GABA_Raw'!T$10-'Fig. 5B GABA_Raw'!T$9)</f>
        <v>97.568315878175028</v>
      </c>
      <c r="U80" s="15">
        <f>100*('Fig. 5B GABA_Raw'!U80-'Fig. 5B GABA_Raw'!U$9)/('Fig. 5B GABA_Raw'!U$10-'Fig. 5B GABA_Raw'!U$9)</f>
        <v>79.874422724109593</v>
      </c>
      <c r="V80" s="15">
        <f>100*('Fig. 5B GABA_Raw'!V80-'Fig. 5B GABA_Raw'!V$9)/('Fig. 5B GABA_Raw'!V$10-'Fig. 5B GABA_Raw'!V$9)</f>
        <v>92.829223225072823</v>
      </c>
      <c r="W80" s="15">
        <f>100*('Fig. 5B GABA_Raw'!W80-'Fig. 5B GABA_Raw'!W$9)/('Fig. 5B GABA_Raw'!W$10-'Fig. 5B GABA_Raw'!W$9)</f>
        <v>92.245910825306197</v>
      </c>
      <c r="X80" s="15"/>
      <c r="Y80" s="15"/>
      <c r="AA80" s="29">
        <f t="shared" ref="AA80" si="61">AVERAGE(C80:Y80)</f>
        <v>110.28272572152862</v>
      </c>
      <c r="AB80" s="5">
        <f t="shared" ref="AB80" si="62">STDEVA(C80:Y80)/SQRT(COUNT(C80:Y80))</f>
        <v>7.4546619343029477</v>
      </c>
      <c r="AC80" s="5">
        <f t="shared" ref="AC80" si="63">COUNT(C80:Y80)</f>
        <v>14</v>
      </c>
    </row>
    <row r="81" spans="1:29" ht="13.5" thickTop="1" x14ac:dyDescent="0.2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</row>
    <row r="82" spans="1:29" s="3" customFormat="1" ht="13.5" thickBot="1" x14ac:dyDescent="0.25">
      <c r="A82" s="22" t="s">
        <v>20</v>
      </c>
      <c r="AA82" s="27"/>
    </row>
    <row r="83" spans="1:29" s="3" customFormat="1" ht="14.25" thickTop="1" thickBot="1" x14ac:dyDescent="0.25">
      <c r="A83" s="23"/>
      <c r="B83" s="4"/>
      <c r="C83" s="6"/>
      <c r="D83" s="6"/>
      <c r="E83" s="6"/>
      <c r="F83" s="6"/>
      <c r="G83" s="6"/>
      <c r="H83" s="6"/>
      <c r="I83" s="6">
        <f>'Fig. 5B GABA_Raw'!I83</f>
        <v>20161226</v>
      </c>
      <c r="J83" s="6">
        <f>'Fig. 5B GABA_Raw'!J83</f>
        <v>20161229</v>
      </c>
      <c r="K83" s="6">
        <f>'Fig. 5B GABA_Raw'!K83</f>
        <v>20170115</v>
      </c>
      <c r="L83" s="6">
        <f>'Fig. 5B GABA_Raw'!L83</f>
        <v>20170118</v>
      </c>
      <c r="M83" s="6"/>
      <c r="N83" s="6"/>
      <c r="O83" s="6">
        <f>'Fig. 5B GABA_Raw'!O83</f>
        <v>20170425</v>
      </c>
      <c r="P83" s="6">
        <f>'Fig. 5B GABA_Raw'!P83</f>
        <v>20170428</v>
      </c>
      <c r="Q83" s="6">
        <f>'Fig. 5B GABA_Raw'!Q83</f>
        <v>20170512</v>
      </c>
      <c r="R83" s="6">
        <f>'Fig. 5B GABA_Raw'!R83</f>
        <v>20170612</v>
      </c>
      <c r="S83" s="6">
        <f>'Fig. 5B GABA_Raw'!S83</f>
        <v>20170624</v>
      </c>
      <c r="T83" s="6">
        <f>'Fig. 5B GABA_Raw'!T83</f>
        <v>20170628</v>
      </c>
      <c r="U83" s="6">
        <f>'Fig. 5B GABA_Raw'!U83</f>
        <v>20170706</v>
      </c>
      <c r="V83" s="6">
        <f>'Fig. 5B GABA_Raw'!V83</f>
        <v>20170709</v>
      </c>
      <c r="W83" s="6">
        <f>'Fig. 5B GABA_Raw'!W83</f>
        <v>20170716</v>
      </c>
      <c r="X83" s="6"/>
      <c r="Y83" s="6"/>
      <c r="AA83" s="28" t="s">
        <v>1</v>
      </c>
      <c r="AB83" s="8" t="s">
        <v>2</v>
      </c>
      <c r="AC83" s="8" t="s">
        <v>3</v>
      </c>
    </row>
    <row r="84" spans="1:29" s="3" customFormat="1" ht="14.25" thickTop="1" thickBot="1" x14ac:dyDescent="0.25">
      <c r="A84" s="9" t="s">
        <v>4</v>
      </c>
      <c r="B84" s="10" t="s">
        <v>5</v>
      </c>
      <c r="C84" s="11"/>
      <c r="D84" s="12"/>
      <c r="E84" s="13"/>
      <c r="F84" s="13"/>
      <c r="G84" s="12"/>
      <c r="H84" s="13"/>
      <c r="I84" s="13"/>
      <c r="J84" s="13"/>
      <c r="K84" s="13"/>
      <c r="L84" s="13"/>
      <c r="M84" s="11"/>
      <c r="N84" s="12"/>
      <c r="O84" s="13"/>
      <c r="P84" s="13"/>
      <c r="Q84" s="12"/>
      <c r="R84" s="13"/>
      <c r="S84" s="13"/>
      <c r="T84" s="13"/>
      <c r="U84" s="13"/>
      <c r="V84" s="13"/>
      <c r="W84" s="11"/>
      <c r="X84" s="12"/>
      <c r="Y84" s="13"/>
      <c r="AA84" s="27"/>
    </row>
    <row r="85" spans="1:29" s="3" customFormat="1" ht="14.25" thickTop="1" thickBot="1" x14ac:dyDescent="0.25">
      <c r="A85" s="24">
        <v>1E-3</v>
      </c>
      <c r="B85" s="14">
        <f t="shared" ref="B85" si="64">LOG(A85)</f>
        <v>-3</v>
      </c>
      <c r="C85" s="15"/>
      <c r="D85" s="15"/>
      <c r="E85" s="15"/>
      <c r="F85" s="15"/>
      <c r="G85" s="15"/>
      <c r="H85" s="15"/>
      <c r="I85" s="15">
        <f>100*('Fig. 5B GABA_Raw'!I85-'Fig. 5B GABA_Raw'!I$9)/('Fig. 5B GABA_Raw'!I$10-'Fig. 5B GABA_Raw'!I$9)</f>
        <v>93.866701244813299</v>
      </c>
      <c r="J85" s="15">
        <f>100*('Fig. 5B GABA_Raw'!J85-'Fig. 5B GABA_Raw'!J$9)/('Fig. 5B GABA_Raw'!J$10-'Fig. 5B GABA_Raw'!J$9)</f>
        <v>143.76556702078994</v>
      </c>
      <c r="K85" s="15">
        <f>100*('Fig. 5B GABA_Raw'!K85-'Fig. 5B GABA_Raw'!K$9)/('Fig. 5B GABA_Raw'!K$10-'Fig. 5B GABA_Raw'!K$9)</f>
        <v>133.36958229117585</v>
      </c>
      <c r="L85" s="15">
        <f>100*('Fig. 5B GABA_Raw'!L85-'Fig. 5B GABA_Raw'!L$9)/('Fig. 5B GABA_Raw'!L$10-'Fig. 5B GABA_Raw'!L$9)</f>
        <v>114.66993302233456</v>
      </c>
      <c r="M85" s="15"/>
      <c r="N85" s="15"/>
      <c r="O85" s="15">
        <f>100*('Fig. 5B GABA_Raw'!O85-'Fig. 5B GABA_Raw'!O$9)/('Fig. 5B GABA_Raw'!O$10-'Fig. 5B GABA_Raw'!O$9)</f>
        <v>145.58641210017359</v>
      </c>
      <c r="P85" s="15">
        <f>100*('Fig. 5B GABA_Raw'!P85-'Fig. 5B GABA_Raw'!P$9)/('Fig. 5B GABA_Raw'!P$10-'Fig. 5B GABA_Raw'!P$9)</f>
        <v>163.03992528601449</v>
      </c>
      <c r="Q85" s="15">
        <f>100*('Fig. 5B GABA_Raw'!Q85-'Fig. 5B GABA_Raw'!Q$9)/('Fig. 5B GABA_Raw'!Q$10-'Fig. 5B GABA_Raw'!Q$9)</f>
        <v>176.2772618299467</v>
      </c>
      <c r="R85" s="15">
        <f>100*('Fig. 5B GABA_Raw'!R85-'Fig. 5B GABA_Raw'!R$9)/('Fig. 5B GABA_Raw'!R$10-'Fig. 5B GABA_Raw'!R$9)</f>
        <v>126.87187379761444</v>
      </c>
      <c r="S85" s="15">
        <f>100*('Fig. 5B GABA_Raw'!S85-'Fig. 5B GABA_Raw'!S$9)/('Fig. 5B GABA_Raw'!S$10-'Fig. 5B GABA_Raw'!S$9)</f>
        <v>118.51027223965185</v>
      </c>
      <c r="T85" s="15">
        <f>100*('Fig. 5B GABA_Raw'!T85-'Fig. 5B GABA_Raw'!T$9)/('Fig. 5B GABA_Raw'!T$10-'Fig. 5B GABA_Raw'!T$9)</f>
        <v>83.435656675093298</v>
      </c>
      <c r="U85" s="15">
        <f>100*('Fig. 5B GABA_Raw'!U85-'Fig. 5B GABA_Raw'!U$9)/('Fig. 5B GABA_Raw'!U$10-'Fig. 5B GABA_Raw'!U$9)</f>
        <v>87.796545834124132</v>
      </c>
      <c r="V85" s="15">
        <f>100*('Fig. 5B GABA_Raw'!V85-'Fig. 5B GABA_Raw'!V$9)/('Fig. 5B GABA_Raw'!V$10-'Fig. 5B GABA_Raw'!V$9)</f>
        <v>101.63140896564251</v>
      </c>
      <c r="W85" s="15">
        <f>100*('Fig. 5B GABA_Raw'!W85-'Fig. 5B GABA_Raw'!W$9)/('Fig. 5B GABA_Raw'!W$10-'Fig. 5B GABA_Raw'!W$9)</f>
        <v>103.38340849054089</v>
      </c>
      <c r="X85" s="15"/>
      <c r="Y85" s="15"/>
      <c r="AA85" s="29">
        <f t="shared" ref="AA85" si="65">AVERAGE(C85:Y85)</f>
        <v>122.47727298445504</v>
      </c>
      <c r="AB85" s="5">
        <f t="shared" ref="AB85" si="66">STDEVA(C85:Y85)/SQRT(COUNT(C85:Y85))</f>
        <v>8.0408927096755392</v>
      </c>
      <c r="AC85" s="5">
        <f t="shared" ref="AC85" si="67">COUNT(C85:Y85)</f>
        <v>13</v>
      </c>
    </row>
    <row r="86" spans="1:29" ht="13.5" thickTop="1" x14ac:dyDescent="0.2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</row>
    <row r="87" spans="1:29" s="3" customFormat="1" ht="13.5" thickBot="1" x14ac:dyDescent="0.25">
      <c r="A87" s="22" t="s">
        <v>21</v>
      </c>
      <c r="AA87" s="27"/>
    </row>
    <row r="88" spans="1:29" s="3" customFormat="1" ht="14.25" thickTop="1" thickBot="1" x14ac:dyDescent="0.25">
      <c r="A88" s="23"/>
      <c r="B88" s="4"/>
      <c r="C88" s="6"/>
      <c r="D88" s="6"/>
      <c r="E88" s="6"/>
      <c r="F88" s="6"/>
      <c r="G88" s="6"/>
      <c r="H88" s="6"/>
      <c r="I88" s="6">
        <f>'Fig. 5B GABA_Raw'!I88</f>
        <v>20161226</v>
      </c>
      <c r="J88" s="6">
        <f>'Fig. 5B GABA_Raw'!J88</f>
        <v>20161229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>
        <f>'Fig. 5B GABA_Raw'!X88</f>
        <v>20171227</v>
      </c>
      <c r="Y88" s="6">
        <f>'Fig. 5B GABA_Raw'!Y88</f>
        <v>20171229</v>
      </c>
      <c r="AA88" s="28" t="s">
        <v>1</v>
      </c>
      <c r="AB88" s="8" t="s">
        <v>2</v>
      </c>
      <c r="AC88" s="8" t="s">
        <v>3</v>
      </c>
    </row>
    <row r="89" spans="1:29" s="3" customFormat="1" ht="14.25" thickTop="1" thickBot="1" x14ac:dyDescent="0.25">
      <c r="A89" s="9" t="s">
        <v>4</v>
      </c>
      <c r="B89" s="10" t="s">
        <v>5</v>
      </c>
      <c r="C89" s="11"/>
      <c r="D89" s="12"/>
      <c r="E89" s="13"/>
      <c r="F89" s="13"/>
      <c r="G89" s="12"/>
      <c r="H89" s="13"/>
      <c r="I89" s="13"/>
      <c r="J89" s="13"/>
      <c r="K89" s="13"/>
      <c r="L89" s="13"/>
      <c r="M89" s="11"/>
      <c r="N89" s="12"/>
      <c r="O89" s="13"/>
      <c r="P89" s="13"/>
      <c r="Q89" s="12"/>
      <c r="R89" s="13"/>
      <c r="S89" s="13"/>
      <c r="T89" s="13"/>
      <c r="U89" s="13"/>
      <c r="V89" s="13"/>
      <c r="W89" s="11"/>
      <c r="X89" s="12"/>
      <c r="Y89" s="13"/>
      <c r="AA89" s="27"/>
    </row>
    <row r="90" spans="1:29" s="3" customFormat="1" ht="14.25" thickTop="1" thickBot="1" x14ac:dyDescent="0.25">
      <c r="A90" s="24">
        <v>1E-3</v>
      </c>
      <c r="B90" s="14">
        <f t="shared" ref="B90" si="68">LOG(A90)</f>
        <v>-3</v>
      </c>
      <c r="C90" s="15"/>
      <c r="D90" s="15"/>
      <c r="E90" s="15"/>
      <c r="F90" s="15"/>
      <c r="G90" s="15"/>
      <c r="H90" s="15"/>
      <c r="I90" s="15">
        <f>100*('Fig. 5B GABA_Raw'!I90-'Fig. 5B GABA_Raw'!I$9)/('Fig. 5B GABA_Raw'!I$10-'Fig. 5B GABA_Raw'!I$9)</f>
        <v>86.397821576763491</v>
      </c>
      <c r="J90" s="15">
        <f>100*('Fig. 5B GABA_Raw'!J90-'Fig. 5B GABA_Raw'!J$9)/('Fig. 5B GABA_Raw'!J$10-'Fig. 5B GABA_Raw'!J$9)</f>
        <v>122.90448838509633</v>
      </c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>
        <f>100*('Fig. 5B GABA_Raw'!X90-'Fig. 5B GABA_Raw'!X$9)/('Fig. 5B GABA_Raw'!X$10-'Fig. 5B GABA_Raw'!X$9)</f>
        <v>102.10062240663902</v>
      </c>
      <c r="Y90" s="15">
        <f>100*('Fig. 5B GABA_Raw'!Y90-'Fig. 5B GABA_Raw'!Y$9)/('Fig. 5B GABA_Raw'!Y$10-'Fig. 5B GABA_Raw'!Y$9)</f>
        <v>110.909876480455</v>
      </c>
      <c r="AA90" s="29">
        <f t="shared" ref="AA90" si="69">AVERAGE(C90:Y90)</f>
        <v>105.57820221223845</v>
      </c>
      <c r="AB90" s="5">
        <f t="shared" ref="AB90" si="70">STDEVA(C90:Y90)/SQRT(COUNT(C90:Y90))</f>
        <v>7.6844404788298544</v>
      </c>
      <c r="AC90" s="5">
        <f t="shared" ref="AC90" si="71">COUNT(C90:Y90)</f>
        <v>4</v>
      </c>
    </row>
    <row r="91" spans="1:29" ht="13.5" thickTop="1" x14ac:dyDescent="0.2"/>
  </sheetData>
  <phoneticPr fontId="5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zoomScale="85" zoomScaleNormal="85" workbookViewId="0">
      <pane xSplit="1" topLeftCell="B1" activePane="topRight" state="frozen"/>
      <selection activeCell="K74" sqref="K74"/>
      <selection pane="topRight" activeCell="K74" sqref="K74"/>
    </sheetView>
  </sheetViews>
  <sheetFormatPr defaultColWidth="9.125" defaultRowHeight="12.75" x14ac:dyDescent="0.2"/>
  <cols>
    <col min="1" max="1" width="33.75" style="17" customWidth="1"/>
    <col min="2" max="2" width="6.125" style="17" bestFit="1" customWidth="1"/>
    <col min="3" max="4" width="9.125" style="17" customWidth="1"/>
    <col min="5" max="5" width="5.125" style="17" customWidth="1"/>
    <col min="6" max="7" width="6" style="17" customWidth="1"/>
    <col min="8" max="8" width="2.875" style="17" bestFit="1" customWidth="1"/>
    <col min="9" max="16384" width="9.125" style="17"/>
  </cols>
  <sheetData>
    <row r="1" spans="1:12" s="47" customFormat="1" ht="13.5" thickBot="1" x14ac:dyDescent="0.25">
      <c r="A1" s="33" t="s">
        <v>203</v>
      </c>
    </row>
    <row r="2" spans="1:12" s="47" customFormat="1" ht="14.25" thickTop="1" thickBot="1" x14ac:dyDescent="0.25">
      <c r="A2" s="34"/>
      <c r="B2" s="4"/>
      <c r="C2" s="6">
        <f>'Table S2 CGP_Raw'!C2</f>
        <v>20170709</v>
      </c>
      <c r="D2" s="6">
        <f>'Table S2 CGP_Raw'!D2</f>
        <v>20170716</v>
      </c>
      <c r="F2" s="8" t="s">
        <v>221</v>
      </c>
      <c r="G2" s="8" t="s">
        <v>2</v>
      </c>
      <c r="H2" s="8" t="s">
        <v>222</v>
      </c>
    </row>
    <row r="3" spans="1:12" s="47" customFormat="1" ht="14.25" thickTop="1" thickBot="1" x14ac:dyDescent="0.25">
      <c r="A3" s="9" t="s">
        <v>216</v>
      </c>
      <c r="B3" s="10" t="s">
        <v>5</v>
      </c>
      <c r="C3" s="11"/>
      <c r="D3" s="12"/>
    </row>
    <row r="4" spans="1:12" s="47" customFormat="1" ht="14.25" customHeight="1" thickTop="1" thickBot="1" x14ac:dyDescent="0.25">
      <c r="A4" s="78" t="s">
        <v>192</v>
      </c>
      <c r="B4" s="14"/>
      <c r="C4" s="15">
        <f>100*('Table S2 CGP_Raw'!C4-'Table S2 CGP_Raw'!C$4)/('Table S2 CGP_Raw'!C$11-'Table S2 CGP_Raw'!C$4)</f>
        <v>0</v>
      </c>
      <c r="D4" s="15">
        <f>100*('Table S2 CGP_Raw'!D4-'Table S2 CGP_Raw'!D$4)/('Table S2 CGP_Raw'!D$11-'Table S2 CGP_Raw'!D$4)</f>
        <v>0</v>
      </c>
      <c r="F4" s="5">
        <f t="shared" ref="F4:F11" si="0">AVERAGE(C4:D4)</f>
        <v>0</v>
      </c>
      <c r="G4" s="5">
        <f t="shared" ref="G4:G11" si="1">STDEVA(C4:D4)/SQRT(COUNT(C4:D4))</f>
        <v>0</v>
      </c>
      <c r="H4" s="5">
        <f t="shared" ref="H4:H11" si="2">COUNT(C4:D4)</f>
        <v>2</v>
      </c>
    </row>
    <row r="5" spans="1:12" s="47" customFormat="1" ht="14.25" thickTop="1" thickBot="1" x14ac:dyDescent="0.25">
      <c r="A5" s="78">
        <v>1.0000000000000001E-9</v>
      </c>
      <c r="B5" s="14">
        <f t="shared" ref="B5:B11" si="3">LOG(A5)</f>
        <v>-9</v>
      </c>
      <c r="C5" s="15">
        <f>100*('Table S2 CGP_Raw'!C5-'Table S2 CGP_Raw'!C$4)/('Table S2 CGP_Raw'!C$11-'Table S2 CGP_Raw'!C$4)</f>
        <v>-0.52526415901020018</v>
      </c>
      <c r="D5" s="15">
        <f>100*('Table S2 CGP_Raw'!D5-'Table S2 CGP_Raw'!D$4)/('Table S2 CGP_Raw'!D$11-'Table S2 CGP_Raw'!D$4)</f>
        <v>0.14773616059789738</v>
      </c>
      <c r="F5" s="5">
        <f t="shared" si="0"/>
        <v>-0.18876399920615139</v>
      </c>
      <c r="G5" s="5">
        <f t="shared" si="1"/>
        <v>0.33650015980404874</v>
      </c>
      <c r="H5" s="5">
        <f t="shared" si="2"/>
        <v>2</v>
      </c>
    </row>
    <row r="6" spans="1:12" s="47" customFormat="1" ht="14.25" thickTop="1" thickBot="1" x14ac:dyDescent="0.25">
      <c r="A6" s="78">
        <v>1E-8</v>
      </c>
      <c r="B6" s="14">
        <f t="shared" si="3"/>
        <v>-8</v>
      </c>
      <c r="C6" s="15">
        <f>100*('Table S2 CGP_Raw'!C6-'Table S2 CGP_Raw'!C$4)/('Table S2 CGP_Raw'!C$11-'Table S2 CGP_Raw'!C$4)</f>
        <v>-0.75386749731696423</v>
      </c>
      <c r="D6" s="15">
        <f>100*('Table S2 CGP_Raw'!D6-'Table S2 CGP_Raw'!D$4)/('Table S2 CGP_Raw'!D$11-'Table S2 CGP_Raw'!D$4)</f>
        <v>1.1963732220966954</v>
      </c>
      <c r="F6" s="5">
        <f t="shared" si="0"/>
        <v>0.22125286238986558</v>
      </c>
      <c r="G6" s="5">
        <f t="shared" si="1"/>
        <v>0.97512035970682964</v>
      </c>
      <c r="H6" s="5">
        <f t="shared" si="2"/>
        <v>2</v>
      </c>
    </row>
    <row r="7" spans="1:12" s="47" customFormat="1" ht="14.25" thickTop="1" thickBot="1" x14ac:dyDescent="0.25">
      <c r="A7" s="78">
        <v>9.9999999999999995E-8</v>
      </c>
      <c r="B7" s="14">
        <f t="shared" si="3"/>
        <v>-7</v>
      </c>
      <c r="C7" s="15">
        <f>100*('Table S2 CGP_Raw'!C7-'Table S2 CGP_Raw'!C$4)/('Table S2 CGP_Raw'!C$11-'Table S2 CGP_Raw'!C$4)</f>
        <v>25.840902546920407</v>
      </c>
      <c r="D7" s="15">
        <f>100*('Table S2 CGP_Raw'!D7-'Table S2 CGP_Raw'!D$4)/('Table S2 CGP_Raw'!D$11-'Table S2 CGP_Raw'!D$4)</f>
        <v>30.322605563763119</v>
      </c>
      <c r="F7" s="5">
        <f t="shared" si="0"/>
        <v>28.081754055341762</v>
      </c>
      <c r="G7" s="5">
        <f t="shared" si="1"/>
        <v>2.2408515084213558</v>
      </c>
      <c r="H7" s="5">
        <f t="shared" si="2"/>
        <v>2</v>
      </c>
    </row>
    <row r="8" spans="1:12" s="47" customFormat="1" ht="14.25" thickTop="1" thickBot="1" x14ac:dyDescent="0.25">
      <c r="A8" s="78">
        <v>9.9999999999999995E-7</v>
      </c>
      <c r="B8" s="14">
        <f t="shared" si="3"/>
        <v>-6</v>
      </c>
      <c r="C8" s="15">
        <f>100*('Table S2 CGP_Raw'!C8-'Table S2 CGP_Raw'!C$4)/('Table S2 CGP_Raw'!C$11-'Table S2 CGP_Raw'!C$4)</f>
        <v>76.587353523719784</v>
      </c>
      <c r="D8" s="15">
        <f>100*('Table S2 CGP_Raw'!D8-'Table S2 CGP_Raw'!D$4)/('Table S2 CGP_Raw'!D$11-'Table S2 CGP_Raw'!D$4)</f>
        <v>77.213869818371435</v>
      </c>
      <c r="F8" s="5">
        <f t="shared" si="0"/>
        <v>76.90061167104561</v>
      </c>
      <c r="G8" s="5">
        <f t="shared" si="1"/>
        <v>0.31325814732582558</v>
      </c>
      <c r="H8" s="5">
        <f t="shared" si="2"/>
        <v>2</v>
      </c>
    </row>
    <row r="9" spans="1:12" s="47" customFormat="1" ht="14.25" thickTop="1" thickBot="1" x14ac:dyDescent="0.25">
      <c r="A9" s="78">
        <v>1.0000000000000001E-5</v>
      </c>
      <c r="B9" s="14">
        <f t="shared" si="3"/>
        <v>-5</v>
      </c>
      <c r="C9" s="15">
        <f>100*('Table S2 CGP_Raw'!C9-'Table S2 CGP_Raw'!C$4)/('Table S2 CGP_Raw'!C$11-'Table S2 CGP_Raw'!C$4)</f>
        <v>87.741800382168961</v>
      </c>
      <c r="D9" s="15">
        <f>100*('Table S2 CGP_Raw'!D9-'Table S2 CGP_Raw'!D$4)/('Table S2 CGP_Raw'!D$11-'Table S2 CGP_Raw'!D$4)</f>
        <v>94.424649730115959</v>
      </c>
      <c r="F9" s="5">
        <f t="shared" si="0"/>
        <v>91.083225056142453</v>
      </c>
      <c r="G9" s="5">
        <f t="shared" si="1"/>
        <v>3.3414246739734992</v>
      </c>
      <c r="H9" s="5">
        <f t="shared" si="2"/>
        <v>2</v>
      </c>
    </row>
    <row r="10" spans="1:12" s="47" customFormat="1" ht="14.25" thickTop="1" thickBot="1" x14ac:dyDescent="0.25">
      <c r="A10" s="78">
        <v>1E-4</v>
      </c>
      <c r="B10" s="14">
        <f t="shared" si="3"/>
        <v>-4</v>
      </c>
      <c r="C10" s="15">
        <f>100*('Table S2 CGP_Raw'!C10-'Table S2 CGP_Raw'!C$4)/('Table S2 CGP_Raw'!C$11-'Table S2 CGP_Raw'!C$4)</f>
        <v>97.008088370023302</v>
      </c>
      <c r="D10" s="15">
        <f>100*('Table S2 CGP_Raw'!D10-'Table S2 CGP_Raw'!D$4)/('Table S2 CGP_Raw'!D$11-'Table S2 CGP_Raw'!D$4)</f>
        <v>98.501395285961209</v>
      </c>
      <c r="F10" s="5">
        <f t="shared" si="0"/>
        <v>97.754741827992262</v>
      </c>
      <c r="G10" s="5">
        <f t="shared" si="1"/>
        <v>0.74665345796895366</v>
      </c>
      <c r="H10" s="5">
        <f t="shared" si="2"/>
        <v>2</v>
      </c>
    </row>
    <row r="11" spans="1:12" s="47" customFormat="1" ht="14.25" thickTop="1" thickBot="1" x14ac:dyDescent="0.25">
      <c r="A11" s="78">
        <v>1E-3</v>
      </c>
      <c r="B11" s="14">
        <f t="shared" si="3"/>
        <v>-3</v>
      </c>
      <c r="C11" s="15">
        <f>100*('Table S2 CGP_Raw'!C11-'Table S2 CGP_Raw'!C$4)/('Table S2 CGP_Raw'!C$11-'Table S2 CGP_Raw'!C$4)</f>
        <v>100</v>
      </c>
      <c r="D11" s="15">
        <f>100*('Table S2 CGP_Raw'!D11-'Table S2 CGP_Raw'!D$4)/('Table S2 CGP_Raw'!D$11-'Table S2 CGP_Raw'!D$4)</f>
        <v>100</v>
      </c>
      <c r="F11" s="29">
        <f t="shared" si="0"/>
        <v>100</v>
      </c>
      <c r="G11" s="29">
        <f t="shared" si="1"/>
        <v>0</v>
      </c>
      <c r="H11" s="29">
        <f t="shared" si="2"/>
        <v>2</v>
      </c>
      <c r="I11" s="27"/>
      <c r="J11" s="27"/>
      <c r="K11" s="27"/>
      <c r="L11" s="27"/>
    </row>
    <row r="12" spans="1:12" ht="13.5" thickTop="1" x14ac:dyDescent="0.2">
      <c r="F12" s="31"/>
      <c r="G12" s="31"/>
      <c r="H12" s="31"/>
      <c r="I12" s="31"/>
      <c r="J12" s="31"/>
      <c r="K12" s="31"/>
      <c r="L12" s="31"/>
    </row>
    <row r="13" spans="1:12" s="47" customFormat="1" ht="13.5" thickBot="1" x14ac:dyDescent="0.25">
      <c r="A13" s="33" t="s">
        <v>215</v>
      </c>
      <c r="F13" s="27"/>
      <c r="G13" s="27"/>
      <c r="H13" s="27"/>
      <c r="I13" s="27"/>
      <c r="J13" s="27"/>
      <c r="K13" s="27"/>
      <c r="L13" s="27"/>
    </row>
    <row r="14" spans="1:12" s="47" customFormat="1" ht="14.25" thickTop="1" thickBot="1" x14ac:dyDescent="0.25">
      <c r="A14" s="34"/>
      <c r="B14" s="4"/>
      <c r="C14" s="6">
        <f>'Table S2 CGP_Raw'!C14</f>
        <v>20170709</v>
      </c>
      <c r="D14" s="6">
        <f>'Table S2 CGP_Raw'!D14</f>
        <v>20170716</v>
      </c>
      <c r="F14" s="28" t="s">
        <v>1</v>
      </c>
      <c r="G14" s="28" t="s">
        <v>223</v>
      </c>
      <c r="H14" s="28" t="s">
        <v>222</v>
      </c>
      <c r="I14" s="27"/>
      <c r="J14" s="27"/>
      <c r="K14" s="27"/>
      <c r="L14" s="27"/>
    </row>
    <row r="15" spans="1:12" s="47" customFormat="1" ht="14.25" thickTop="1" thickBot="1" x14ac:dyDescent="0.25">
      <c r="A15" s="9" t="s">
        <v>4</v>
      </c>
      <c r="B15" s="10" t="s">
        <v>5</v>
      </c>
      <c r="C15" s="11"/>
      <c r="D15" s="12"/>
      <c r="F15" s="27"/>
      <c r="G15" s="27"/>
      <c r="H15" s="27"/>
      <c r="I15" s="27"/>
      <c r="J15" s="27"/>
      <c r="K15" s="27"/>
      <c r="L15" s="27"/>
    </row>
    <row r="16" spans="1:12" s="47" customFormat="1" ht="14.25" thickTop="1" thickBot="1" x14ac:dyDescent="0.25">
      <c r="A16" s="78" t="s">
        <v>192</v>
      </c>
      <c r="B16" s="14"/>
      <c r="C16" s="15">
        <f>100*('Table S2 CGP_Raw'!C16-'Table S2 CGP_Raw'!C$4)/('Table S2 CGP_Raw'!C$11-'Table S2 CGP_Raw'!C$4)</f>
        <v>-0.72507394707221873</v>
      </c>
      <c r="D16" s="15">
        <f>100*('Table S2 CGP_Raw'!D16-'Table S2 CGP_Raw'!D$4)/('Table S2 CGP_Raw'!D$11-'Table S2 CGP_Raw'!D$4)</f>
        <v>0.53204329731660849</v>
      </c>
      <c r="F16" s="29">
        <f t="shared" ref="F16:F23" si="4">AVERAGE(C16:D16)</f>
        <v>-9.651532487780512E-2</v>
      </c>
      <c r="G16" s="29">
        <f t="shared" ref="G16:G23" si="5">STDEVA(C16:D16)/SQRT(COUNT(C16:D16))</f>
        <v>0.6285586221944135</v>
      </c>
      <c r="H16" s="29">
        <f t="shared" ref="H16:H23" si="6">COUNT(C16:D16)</f>
        <v>2</v>
      </c>
      <c r="I16" s="27"/>
      <c r="J16" s="27"/>
      <c r="K16" s="27"/>
      <c r="L16" s="27"/>
    </row>
    <row r="17" spans="1:12" s="47" customFormat="1" ht="14.25" thickTop="1" thickBot="1" x14ac:dyDescent="0.25">
      <c r="A17" s="78">
        <v>1.0000000000000001E-9</v>
      </c>
      <c r="B17" s="14">
        <f t="shared" ref="B17:B23" si="7">LOG(A17)</f>
        <v>-9</v>
      </c>
      <c r="C17" s="15">
        <f>100*('Table S2 CGP_Raw'!C17-'Table S2 CGP_Raw'!C$4)/('Table S2 CGP_Raw'!C$11-'Table S2 CGP_Raw'!C$4)</f>
        <v>-1.427462066678882</v>
      </c>
      <c r="D17" s="15">
        <f>100*('Table S2 CGP_Raw'!D17-'Table S2 CGP_Raw'!D$4)/('Table S2 CGP_Raw'!D$11-'Table S2 CGP_Raw'!D$4)</f>
        <v>-0.1419425856724903</v>
      </c>
      <c r="F17" s="29">
        <f t="shared" si="4"/>
        <v>-0.78470232617568614</v>
      </c>
      <c r="G17" s="29">
        <f t="shared" si="5"/>
        <v>0.64275974050319584</v>
      </c>
      <c r="H17" s="29">
        <f t="shared" si="6"/>
        <v>2</v>
      </c>
      <c r="I17" s="27"/>
      <c r="J17" s="27"/>
      <c r="K17" s="27"/>
      <c r="L17" s="27"/>
    </row>
    <row r="18" spans="1:12" s="47" customFormat="1" ht="14.25" thickTop="1" thickBot="1" x14ac:dyDescent="0.25">
      <c r="A18" s="78">
        <v>1E-8</v>
      </c>
      <c r="B18" s="14">
        <f t="shared" si="7"/>
        <v>-8</v>
      </c>
      <c r="C18" s="15">
        <f>100*('Table S2 CGP_Raw'!C18-'Table S2 CGP_Raw'!C$4)/('Table S2 CGP_Raw'!C$11-'Table S2 CGP_Raw'!C$4)</f>
        <v>2.8776099608233197</v>
      </c>
      <c r="D18" s="15">
        <f>100*('Table S2 CGP_Raw'!D18-'Table S2 CGP_Raw'!D$4)/('Table S2 CGP_Raw'!D$11-'Table S2 CGP_Raw'!D$4)</f>
        <v>3.5234591504687973</v>
      </c>
      <c r="F18" s="29">
        <f t="shared" si="4"/>
        <v>3.2005345556460583</v>
      </c>
      <c r="G18" s="29">
        <f t="shared" si="5"/>
        <v>0.32292459482274222</v>
      </c>
      <c r="H18" s="29">
        <f t="shared" si="6"/>
        <v>2</v>
      </c>
      <c r="I18" s="27"/>
      <c r="J18" s="27"/>
      <c r="K18" s="27"/>
      <c r="L18" s="27"/>
    </row>
    <row r="19" spans="1:12" s="47" customFormat="1" ht="14.25" thickTop="1" thickBot="1" x14ac:dyDescent="0.25">
      <c r="A19" s="78">
        <v>9.9999999999999995E-8</v>
      </c>
      <c r="B19" s="14">
        <f t="shared" si="7"/>
        <v>-7</v>
      </c>
      <c r="C19" s="15">
        <f>100*('Table S2 CGP_Raw'!C19-'Table S2 CGP_Raw'!C$4)/('Table S2 CGP_Raw'!C$11-'Table S2 CGP_Raw'!C$4)</f>
        <v>31.932047221422408</v>
      </c>
      <c r="D19" s="15">
        <f>100*('Table S2 CGP_Raw'!D19-'Table S2 CGP_Raw'!D$4)/('Table S2 CGP_Raw'!D$11-'Table S2 CGP_Raw'!D$4)</f>
        <v>39.070903701128778</v>
      </c>
      <c r="F19" s="29">
        <f t="shared" si="4"/>
        <v>35.501475461275589</v>
      </c>
      <c r="G19" s="29">
        <f t="shared" si="5"/>
        <v>3.5694282398532349</v>
      </c>
      <c r="H19" s="29">
        <f t="shared" si="6"/>
        <v>2</v>
      </c>
      <c r="I19" s="27"/>
      <c r="J19" s="27"/>
      <c r="K19" s="27"/>
      <c r="L19" s="27"/>
    </row>
    <row r="20" spans="1:12" s="47" customFormat="1" ht="14.25" thickTop="1" thickBot="1" x14ac:dyDescent="0.25">
      <c r="A20" s="78">
        <v>9.9999999999999995E-7</v>
      </c>
      <c r="B20" s="14">
        <f t="shared" si="7"/>
        <v>-6</v>
      </c>
      <c r="C20" s="15">
        <f>100*('Table S2 CGP_Raw'!C20-'Table S2 CGP_Raw'!C$4)/('Table S2 CGP_Raw'!C$11-'Table S2 CGP_Raw'!C$4)</f>
        <v>77.470355731225297</v>
      </c>
      <c r="D20" s="15">
        <f>100*('Table S2 CGP_Raw'!D20-'Table S2 CGP_Raw'!D$4)/('Table S2 CGP_Raw'!D$11-'Table S2 CGP_Raw'!D$4)</f>
        <v>81.851626546160304</v>
      </c>
      <c r="F20" s="29">
        <f t="shared" si="4"/>
        <v>79.660991138692793</v>
      </c>
      <c r="G20" s="29">
        <f t="shared" si="5"/>
        <v>2.1906354074675036</v>
      </c>
      <c r="H20" s="29">
        <f t="shared" si="6"/>
        <v>2</v>
      </c>
      <c r="I20" s="27"/>
      <c r="J20" s="27"/>
      <c r="K20" s="27"/>
      <c r="L20" s="27"/>
    </row>
    <row r="21" spans="1:12" s="47" customFormat="1" ht="14.25" thickTop="1" thickBot="1" x14ac:dyDescent="0.25">
      <c r="A21" s="78">
        <v>1.0000000000000001E-5</v>
      </c>
      <c r="B21" s="14">
        <f t="shared" si="7"/>
        <v>-5</v>
      </c>
      <c r="C21" s="15">
        <f>100*('Table S2 CGP_Raw'!C21-'Table S2 CGP_Raw'!C$4)/('Table S2 CGP_Raw'!C$11-'Table S2 CGP_Raw'!C$4)</f>
        <v>97.277700704133196</v>
      </c>
      <c r="D21" s="15">
        <f>100*('Table S2 CGP_Raw'!D21-'Table S2 CGP_Raw'!D$4)/('Table S2 CGP_Raw'!D$11-'Table S2 CGP_Raw'!D$4)</f>
        <v>99.136757336114243</v>
      </c>
      <c r="F21" s="29">
        <f t="shared" si="4"/>
        <v>98.207229020123719</v>
      </c>
      <c r="G21" s="29">
        <f t="shared" si="5"/>
        <v>0.92952831599052388</v>
      </c>
      <c r="H21" s="29">
        <f t="shared" si="6"/>
        <v>2</v>
      </c>
      <c r="I21" s="27"/>
      <c r="J21" s="27"/>
      <c r="K21" s="27"/>
      <c r="L21" s="27"/>
    </row>
    <row r="22" spans="1:12" s="47" customFormat="1" ht="14.25" thickTop="1" thickBot="1" x14ac:dyDescent="0.25">
      <c r="A22" s="78">
        <v>1E-4</v>
      </c>
      <c r="B22" s="14">
        <f t="shared" si="7"/>
        <v>-4</v>
      </c>
      <c r="C22" s="15">
        <f>100*('Table S2 CGP_Raw'!C22-'Table S2 CGP_Raw'!C$4)/('Table S2 CGP_Raw'!C$11-'Table S2 CGP_Raw'!C$4)</f>
        <v>99.013166505248293</v>
      </c>
      <c r="D22" s="15">
        <f>100*('Table S2 CGP_Raw'!D22-'Table S2 CGP_Raw'!D$4)/('Table S2 CGP_Raw'!D$11-'Table S2 CGP_Raw'!D$4)</f>
        <v>103.6731265027085</v>
      </c>
      <c r="F22" s="29">
        <f t="shared" si="4"/>
        <v>101.3431465039784</v>
      </c>
      <c r="G22" s="29">
        <f t="shared" si="5"/>
        <v>2.3299799987301029</v>
      </c>
      <c r="H22" s="29">
        <f t="shared" si="6"/>
        <v>2</v>
      </c>
      <c r="I22" s="27"/>
      <c r="J22" s="27"/>
      <c r="K22" s="27"/>
      <c r="L22" s="27"/>
    </row>
    <row r="23" spans="1:12" s="47" customFormat="1" ht="14.25" customHeight="1" thickTop="1" thickBot="1" x14ac:dyDescent="0.25">
      <c r="A23" s="78">
        <v>1E-3</v>
      </c>
      <c r="B23" s="14">
        <f t="shared" si="7"/>
        <v>-3</v>
      </c>
      <c r="C23" s="15">
        <f>100*('Table S2 CGP_Raw'!C23-'Table S2 CGP_Raw'!C$4)/('Table S2 CGP_Raw'!C$11-'Table S2 CGP_Raw'!C$4)</f>
        <v>100.77219066565456</v>
      </c>
      <c r="D23" s="15">
        <f>100*('Table S2 CGP_Raw'!D23-'Table S2 CGP_Raw'!D$4)/('Table S2 CGP_Raw'!D$11-'Table S2 CGP_Raw'!D$4)</f>
        <v>102.36088178210366</v>
      </c>
      <c r="F23" s="29">
        <f t="shared" si="4"/>
        <v>101.56653622387911</v>
      </c>
      <c r="G23" s="29">
        <f t="shared" si="5"/>
        <v>0.79434555822454911</v>
      </c>
      <c r="H23" s="29">
        <f t="shared" si="6"/>
        <v>2</v>
      </c>
      <c r="I23" s="27"/>
      <c r="J23" s="27"/>
      <c r="K23" s="27"/>
      <c r="L23" s="27"/>
    </row>
    <row r="24" spans="1:12" s="21" customFormat="1" ht="13.5" thickTop="1" x14ac:dyDescent="0.2">
      <c r="F24" s="25"/>
      <c r="G24" s="25"/>
      <c r="H24" s="25"/>
      <c r="I24" s="25"/>
      <c r="J24" s="25"/>
      <c r="K24" s="25"/>
      <c r="L24" s="25"/>
    </row>
    <row r="25" spans="1:12" s="47" customFormat="1" ht="13.5" thickBot="1" x14ac:dyDescent="0.25">
      <c r="A25" s="33" t="s">
        <v>218</v>
      </c>
      <c r="F25" s="27"/>
      <c r="G25" s="27"/>
      <c r="H25" s="27"/>
      <c r="I25" s="27"/>
      <c r="J25" s="27"/>
      <c r="K25" s="27"/>
      <c r="L25" s="27"/>
    </row>
    <row r="26" spans="1:12" s="47" customFormat="1" ht="14.25" thickTop="1" thickBot="1" x14ac:dyDescent="0.25">
      <c r="A26" s="34"/>
      <c r="B26" s="4"/>
      <c r="C26" s="6">
        <f>'Table S2 CGP_Raw'!C26</f>
        <v>20170709</v>
      </c>
      <c r="D26" s="6">
        <f>'Table S2 CGP_Raw'!D26</f>
        <v>20170716</v>
      </c>
      <c r="F26" s="28" t="s">
        <v>224</v>
      </c>
      <c r="G26" s="28" t="s">
        <v>223</v>
      </c>
      <c r="H26" s="28" t="s">
        <v>3</v>
      </c>
      <c r="I26" s="27"/>
      <c r="J26" s="27"/>
      <c r="K26" s="27"/>
      <c r="L26" s="27"/>
    </row>
    <row r="27" spans="1:12" s="47" customFormat="1" ht="14.25" thickTop="1" thickBot="1" x14ac:dyDescent="0.25">
      <c r="A27" s="9" t="s">
        <v>216</v>
      </c>
      <c r="B27" s="10" t="s">
        <v>225</v>
      </c>
      <c r="C27" s="11"/>
      <c r="D27" s="12"/>
      <c r="F27" s="27"/>
      <c r="G27" s="27"/>
      <c r="H27" s="27"/>
      <c r="I27" s="27"/>
      <c r="J27" s="27"/>
      <c r="K27" s="27"/>
      <c r="L27" s="27"/>
    </row>
    <row r="28" spans="1:12" s="47" customFormat="1" ht="14.25" thickTop="1" thickBot="1" x14ac:dyDescent="0.25">
      <c r="A28" s="78" t="s">
        <v>192</v>
      </c>
      <c r="B28" s="14"/>
      <c r="C28" s="15">
        <f>100*('Table S2 CGP_Raw'!C28-'Table S2 CGP_Raw'!C$4)/('Table S2 CGP_Raw'!C$11-'Table S2 CGP_Raw'!C$4)</f>
        <v>-0.49734314059105295</v>
      </c>
      <c r="D28" s="15">
        <f>100*('Table S2 CGP_Raw'!D28-'Table S2 CGP_Raw'!D$4)/('Table S2 CGP_Raw'!D$11-'Table S2 CGP_Raw'!D$4)</f>
        <v>3.8672112627096551</v>
      </c>
      <c r="F28" s="29">
        <f t="shared" ref="F28:F35" si="8">AVERAGE(C28:D28)</f>
        <v>1.6849340610593011</v>
      </c>
      <c r="G28" s="29">
        <f t="shared" ref="G28:G35" si="9">STDEVA(C28:D28)/SQRT(COUNT(C28:D28))</f>
        <v>2.1822772016503538</v>
      </c>
      <c r="H28" s="29">
        <f t="shared" ref="H28:H35" si="10">COUNT(C28:D28)</f>
        <v>2</v>
      </c>
      <c r="I28" s="27"/>
      <c r="J28" s="27"/>
      <c r="K28" s="27"/>
      <c r="L28" s="27"/>
    </row>
    <row r="29" spans="1:12" s="47" customFormat="1" ht="14.25" thickTop="1" thickBot="1" x14ac:dyDescent="0.25">
      <c r="A29" s="78">
        <v>1.0000000000000001E-9</v>
      </c>
      <c r="B29" s="14">
        <f t="shared" ref="B29:B35" si="11">LOG(A29)</f>
        <v>-9</v>
      </c>
      <c r="C29" s="15">
        <f>100*('Table S2 CGP_Raw'!C29-'Table S2 CGP_Raw'!C$4)/('Table S2 CGP_Raw'!C$11-'Table S2 CGP_Raw'!C$4)</f>
        <v>-1.0758317409627518</v>
      </c>
      <c r="D29" s="15">
        <f>100*('Table S2 CGP_Raw'!D29-'Table S2 CGP_Raw'!D$4)/('Table S2 CGP_Raw'!D$11-'Table S2 CGP_Raw'!D$4)</f>
        <v>3.050317198227166</v>
      </c>
      <c r="F29" s="29">
        <f t="shared" si="8"/>
        <v>0.98724272863220708</v>
      </c>
      <c r="G29" s="29">
        <f t="shared" si="9"/>
        <v>2.0630744695949588</v>
      </c>
      <c r="H29" s="29">
        <f t="shared" si="10"/>
        <v>2</v>
      </c>
      <c r="I29" s="27"/>
      <c r="J29" s="27"/>
      <c r="K29" s="27"/>
      <c r="L29" s="27"/>
    </row>
    <row r="30" spans="1:12" s="47" customFormat="1" ht="14.25" thickTop="1" thickBot="1" x14ac:dyDescent="0.25">
      <c r="A30" s="78">
        <v>1E-8</v>
      </c>
      <c r="B30" s="14">
        <f t="shared" si="11"/>
        <v>-8</v>
      </c>
      <c r="C30" s="15">
        <f>100*('Table S2 CGP_Raw'!C30-'Table S2 CGP_Raw'!C$4)/('Table S2 CGP_Raw'!C$11-'Table S2 CGP_Raw'!C$4)</f>
        <v>6.5038522280100182</v>
      </c>
      <c r="D30" s="15">
        <f>100*('Table S2 CGP_Raw'!D30-'Table S2 CGP_Raw'!D$4)/('Table S2 CGP_Raw'!D$11-'Table S2 CGP_Raw'!D$4)</f>
        <v>6.5959850525766903</v>
      </c>
      <c r="F30" s="29">
        <f t="shared" si="8"/>
        <v>6.5499186402933542</v>
      </c>
      <c r="G30" s="29">
        <f t="shared" si="9"/>
        <v>4.6066412283336071E-2</v>
      </c>
      <c r="H30" s="29">
        <f t="shared" si="10"/>
        <v>2</v>
      </c>
      <c r="I30" s="27"/>
      <c r="J30" s="27"/>
      <c r="K30" s="27"/>
      <c r="L30" s="27"/>
    </row>
    <row r="31" spans="1:12" s="47" customFormat="1" ht="14.25" thickTop="1" thickBot="1" x14ac:dyDescent="0.25">
      <c r="A31" s="78">
        <v>9.9999999999999995E-8</v>
      </c>
      <c r="B31" s="14">
        <f t="shared" si="11"/>
        <v>-7</v>
      </c>
      <c r="C31" s="15">
        <f>100*('Table S2 CGP_Raw'!C31-'Table S2 CGP_Raw'!C$4)/('Table S2 CGP_Raw'!C$11-'Table S2 CGP_Raw'!C$4)</f>
        <v>51.472397455697198</v>
      </c>
      <c r="D31" s="15">
        <f>100*('Table S2 CGP_Raw'!D31-'Table S2 CGP_Raw'!D$4)/('Table S2 CGP_Raw'!D$11-'Table S2 CGP_Raw'!D$4)</f>
        <v>48.674719735812985</v>
      </c>
      <c r="F31" s="29">
        <f t="shared" si="8"/>
        <v>50.073558595755088</v>
      </c>
      <c r="G31" s="29">
        <f t="shared" si="9"/>
        <v>1.3988388599421064</v>
      </c>
      <c r="H31" s="29">
        <f t="shared" si="10"/>
        <v>2</v>
      </c>
      <c r="I31" s="27"/>
      <c r="J31" s="27"/>
      <c r="K31" s="27"/>
      <c r="L31" s="27"/>
    </row>
    <row r="32" spans="1:12" s="47" customFormat="1" ht="14.25" thickTop="1" thickBot="1" x14ac:dyDescent="0.25">
      <c r="A32" s="78">
        <v>9.9999999999999995E-7</v>
      </c>
      <c r="B32" s="14">
        <f t="shared" si="11"/>
        <v>-6</v>
      </c>
      <c r="C32" s="15">
        <f>100*('Table S2 CGP_Raw'!C32-'Table S2 CGP_Raw'!C$4)/('Table S2 CGP_Raw'!C$11-'Table S2 CGP_Raw'!C$4)</f>
        <v>81.045991152527293</v>
      </c>
      <c r="D32" s="15">
        <f>100*('Table S2 CGP_Raw'!D32-'Table S2 CGP_Raw'!D$4)/('Table S2 CGP_Raw'!D$11-'Table S2 CGP_Raw'!D$4)</f>
        <v>93.192549462645914</v>
      </c>
      <c r="F32" s="29">
        <f t="shared" si="8"/>
        <v>87.119270307586604</v>
      </c>
      <c r="G32" s="29">
        <f t="shared" si="9"/>
        <v>6.0732791550593106</v>
      </c>
      <c r="H32" s="29">
        <f t="shared" si="10"/>
        <v>2</v>
      </c>
      <c r="I32" s="27"/>
      <c r="J32" s="27"/>
      <c r="K32" s="27"/>
      <c r="L32" s="27"/>
    </row>
    <row r="33" spans="1:12" s="47" customFormat="1" ht="14.25" thickTop="1" thickBot="1" x14ac:dyDescent="0.25">
      <c r="A33" s="78">
        <v>1.0000000000000001E-5</v>
      </c>
      <c r="B33" s="14">
        <f t="shared" si="11"/>
        <v>-5</v>
      </c>
      <c r="C33" s="15">
        <f>100*('Table S2 CGP_Raw'!C33-'Table S2 CGP_Raw'!C$4)/('Table S2 CGP_Raw'!C$11-'Table S2 CGP_Raw'!C$4)</f>
        <v>103.30864068266894</v>
      </c>
      <c r="D33" s="15">
        <f>100*('Table S2 CGP_Raw'!D33-'Table S2 CGP_Raw'!D$4)/('Table S2 CGP_Raw'!D$11-'Table S2 CGP_Raw'!D$4)</f>
        <v>105.97703813137896</v>
      </c>
      <c r="F33" s="29">
        <f t="shared" si="8"/>
        <v>104.64283940702396</v>
      </c>
      <c r="G33" s="29">
        <f t="shared" si="9"/>
        <v>1.334198724355012</v>
      </c>
      <c r="H33" s="29">
        <f t="shared" si="10"/>
        <v>2</v>
      </c>
      <c r="I33" s="27"/>
      <c r="J33" s="27"/>
      <c r="K33" s="27"/>
      <c r="L33" s="27"/>
    </row>
    <row r="34" spans="1:12" s="47" customFormat="1" ht="14.25" thickTop="1" thickBot="1" x14ac:dyDescent="0.25">
      <c r="A34" s="78">
        <v>1E-4</v>
      </c>
      <c r="B34" s="14">
        <f t="shared" si="11"/>
        <v>-4</v>
      </c>
      <c r="C34" s="15">
        <f>100*('Table S2 CGP_Raw'!C34-'Table S2 CGP_Raw'!C$4)/('Table S2 CGP_Raw'!C$11-'Table S2 CGP_Raw'!C$4)</f>
        <v>105.17324119397256</v>
      </c>
      <c r="D34" s="15">
        <f>100*('Table S2 CGP_Raw'!D34-'Table S2 CGP_Raw'!D$4)/('Table S2 CGP_Raw'!D$11-'Table S2 CGP_Raw'!D$4)</f>
        <v>107.38487683825302</v>
      </c>
      <c r="F34" s="29">
        <f t="shared" si="8"/>
        <v>106.2790590161128</v>
      </c>
      <c r="G34" s="29">
        <f t="shared" si="9"/>
        <v>1.1058178221402313</v>
      </c>
      <c r="H34" s="29">
        <f t="shared" si="10"/>
        <v>2</v>
      </c>
      <c r="I34" s="27"/>
      <c r="J34" s="27"/>
      <c r="K34" s="27"/>
      <c r="L34" s="27"/>
    </row>
    <row r="35" spans="1:12" s="47" customFormat="1" ht="14.25" customHeight="1" thickTop="1" thickBot="1" x14ac:dyDescent="0.25">
      <c r="A35" s="78">
        <v>1E-3</v>
      </c>
      <c r="B35" s="14">
        <f t="shared" si="11"/>
        <v>-3</v>
      </c>
      <c r="C35" s="15">
        <f>100*('Table S2 CGP_Raw'!C35-'Table S2 CGP_Raw'!C$4)/('Table S2 CGP_Raw'!C$11-'Table S2 CGP_Raw'!C$4)</f>
        <v>105.54668481532866</v>
      </c>
      <c r="D35" s="15">
        <f>100*('Table S2 CGP_Raw'!D35-'Table S2 CGP_Raw'!D$4)/('Table S2 CGP_Raw'!D$11-'Table S2 CGP_Raw'!D$4)</f>
        <v>109.37593542095149</v>
      </c>
      <c r="F35" s="29">
        <f t="shared" si="8"/>
        <v>107.46131011814008</v>
      </c>
      <c r="G35" s="29">
        <f t="shared" si="9"/>
        <v>1.9146253028114157</v>
      </c>
      <c r="H35" s="29">
        <f t="shared" si="10"/>
        <v>2</v>
      </c>
      <c r="I35" s="27"/>
      <c r="J35" s="27"/>
      <c r="K35" s="27"/>
      <c r="L35" s="27"/>
    </row>
    <row r="36" spans="1:12" ht="13.5" thickTop="1" x14ac:dyDescent="0.2">
      <c r="F36" s="31"/>
      <c r="G36" s="31"/>
      <c r="H36" s="31"/>
      <c r="I36" s="31"/>
      <c r="J36" s="31"/>
      <c r="K36" s="31"/>
      <c r="L36" s="31"/>
    </row>
    <row r="37" spans="1:12" s="47" customFormat="1" ht="13.5" thickBot="1" x14ac:dyDescent="0.25">
      <c r="A37" s="33" t="s">
        <v>206</v>
      </c>
      <c r="F37" s="27"/>
      <c r="G37" s="27"/>
      <c r="H37" s="27"/>
      <c r="I37" s="27"/>
      <c r="J37" s="27"/>
      <c r="K37" s="27"/>
      <c r="L37" s="27"/>
    </row>
    <row r="38" spans="1:12" s="47" customFormat="1" ht="14.25" thickTop="1" thickBot="1" x14ac:dyDescent="0.25">
      <c r="A38" s="34"/>
      <c r="B38" s="4"/>
      <c r="C38" s="6">
        <f>'Table S2 CGP_Raw'!C38</f>
        <v>20170709</v>
      </c>
      <c r="D38" s="6">
        <f>'Table S2 CGP_Raw'!D38</f>
        <v>20170716</v>
      </c>
      <c r="F38" s="28" t="s">
        <v>1</v>
      </c>
      <c r="G38" s="28" t="s">
        <v>226</v>
      </c>
      <c r="H38" s="28" t="s">
        <v>3</v>
      </c>
      <c r="I38" s="27"/>
      <c r="J38" s="27"/>
      <c r="K38" s="27"/>
      <c r="L38" s="27"/>
    </row>
    <row r="39" spans="1:12" s="47" customFormat="1" ht="14.25" thickTop="1" thickBot="1" x14ac:dyDescent="0.25">
      <c r="A39" s="9" t="s">
        <v>207</v>
      </c>
      <c r="B39" s="10" t="s">
        <v>5</v>
      </c>
      <c r="C39" s="11"/>
      <c r="D39" s="12"/>
      <c r="F39" s="27"/>
      <c r="G39" s="27"/>
      <c r="H39" s="27"/>
      <c r="I39" s="27"/>
      <c r="J39" s="27"/>
      <c r="K39" s="27"/>
      <c r="L39" s="27"/>
    </row>
    <row r="40" spans="1:12" s="47" customFormat="1" ht="14.25" thickTop="1" thickBot="1" x14ac:dyDescent="0.25">
      <c r="A40" s="78" t="s">
        <v>192</v>
      </c>
      <c r="B40" s="14"/>
      <c r="C40" s="15">
        <f>100*('Table S2 CGP_Raw'!C40-'Table S2 CGP_Raw'!C$40)/('Table S2 CGP_Raw'!C$47-'Table S2 CGP_Raw'!C$40)</f>
        <v>0</v>
      </c>
      <c r="D40" s="15">
        <f>100*('Table S2 CGP_Raw'!D40-'Table S2 CGP_Raw'!D$40)/('Table S2 CGP_Raw'!D$47-'Table S2 CGP_Raw'!D$40)</f>
        <v>0</v>
      </c>
      <c r="F40" s="29">
        <f t="shared" ref="F40:F47" si="12">AVERAGE(C40:D40)</f>
        <v>0</v>
      </c>
      <c r="G40" s="29">
        <f t="shared" ref="G40:G47" si="13">STDEVA(C40:D40)/SQRT(COUNT(C40:D40))</f>
        <v>0</v>
      </c>
      <c r="H40" s="29">
        <f t="shared" ref="H40:H47" si="14">COUNT(C40:D40)</f>
        <v>2</v>
      </c>
      <c r="I40" s="27"/>
      <c r="J40" s="27"/>
      <c r="K40" s="27"/>
      <c r="L40" s="27"/>
    </row>
    <row r="41" spans="1:12" s="47" customFormat="1" ht="14.25" thickTop="1" thickBot="1" x14ac:dyDescent="0.25">
      <c r="A41" s="78">
        <v>1.0000000000000001E-9</v>
      </c>
      <c r="B41" s="14">
        <f t="shared" ref="B41:B47" si="15">LOG(A41)</f>
        <v>-9</v>
      </c>
      <c r="C41" s="15">
        <f>100*('Table S2 CGP_Raw'!C41-'Table S2 CGP_Raw'!C$40)/('Table S2 CGP_Raw'!C$47-'Table S2 CGP_Raw'!C$40)</f>
        <v>0.20582597492379653</v>
      </c>
      <c r="D41" s="15">
        <f>100*('Table S2 CGP_Raw'!D41-'Table S2 CGP_Raw'!D$40)/('Table S2 CGP_Raw'!D$47-'Table S2 CGP_Raw'!D$40)</f>
        <v>0.41101202016285321</v>
      </c>
      <c r="F41" s="29">
        <f t="shared" si="12"/>
        <v>0.30841899754332486</v>
      </c>
      <c r="G41" s="29">
        <f t="shared" si="13"/>
        <v>0.10259302261952845</v>
      </c>
      <c r="H41" s="29">
        <f t="shared" si="14"/>
        <v>2</v>
      </c>
      <c r="I41" s="27"/>
      <c r="J41" s="27"/>
      <c r="K41" s="27"/>
      <c r="L41" s="27"/>
    </row>
    <row r="42" spans="1:12" s="47" customFormat="1" ht="14.25" thickTop="1" thickBot="1" x14ac:dyDescent="0.25">
      <c r="A42" s="78">
        <v>1E-8</v>
      </c>
      <c r="B42" s="14">
        <f t="shared" si="15"/>
        <v>-8</v>
      </c>
      <c r="C42" s="15">
        <f>100*('Table S2 CGP_Raw'!C42-'Table S2 CGP_Raw'!C$40)/('Table S2 CGP_Raw'!C$47-'Table S2 CGP_Raw'!C$40)</f>
        <v>0.87829557238475264</v>
      </c>
      <c r="D42" s="15">
        <f>100*('Table S2 CGP_Raw'!D42-'Table S2 CGP_Raw'!D$40)/('Table S2 CGP_Raw'!D$47-'Table S2 CGP_Raw'!D$40)</f>
        <v>1.4122614277713155</v>
      </c>
      <c r="F42" s="29">
        <f t="shared" si="12"/>
        <v>1.1452785000780341</v>
      </c>
      <c r="G42" s="29">
        <f t="shared" si="13"/>
        <v>0.26698292769328108</v>
      </c>
      <c r="H42" s="29">
        <f t="shared" si="14"/>
        <v>2</v>
      </c>
      <c r="I42" s="27"/>
      <c r="J42" s="27"/>
      <c r="K42" s="27"/>
      <c r="L42" s="27"/>
    </row>
    <row r="43" spans="1:12" s="47" customFormat="1" ht="14.25" thickTop="1" thickBot="1" x14ac:dyDescent="0.25">
      <c r="A43" s="78">
        <v>9.9999999999999995E-8</v>
      </c>
      <c r="B43" s="14">
        <f t="shared" si="15"/>
        <v>-7</v>
      </c>
      <c r="C43" s="15">
        <f>100*('Table S2 CGP_Raw'!C43-'Table S2 CGP_Raw'!C$40)/('Table S2 CGP_Raw'!C$47-'Table S2 CGP_Raw'!C$40)</f>
        <v>48.297614932595906</v>
      </c>
      <c r="D43" s="15">
        <f>100*('Table S2 CGP_Raw'!D43-'Table S2 CGP_Raw'!D$40)/('Table S2 CGP_Raw'!D$47-'Table S2 CGP_Raw'!D$40)</f>
        <v>44.340183533669368</v>
      </c>
      <c r="F43" s="29">
        <f t="shared" si="12"/>
        <v>46.31889923313264</v>
      </c>
      <c r="G43" s="29">
        <f t="shared" si="13"/>
        <v>1.9787156994632686</v>
      </c>
      <c r="H43" s="29">
        <f t="shared" si="14"/>
        <v>2</v>
      </c>
      <c r="I43" s="27"/>
      <c r="J43" s="27"/>
      <c r="K43" s="27"/>
      <c r="L43" s="27"/>
    </row>
    <row r="44" spans="1:12" s="47" customFormat="1" ht="14.25" thickTop="1" thickBot="1" x14ac:dyDescent="0.25">
      <c r="A44" s="78">
        <v>9.9999999999999995E-7</v>
      </c>
      <c r="B44" s="14">
        <f t="shared" si="15"/>
        <v>-6</v>
      </c>
      <c r="C44" s="15">
        <f>100*('Table S2 CGP_Raw'!C44-'Table S2 CGP_Raw'!C$40)/('Table S2 CGP_Raw'!C$47-'Table S2 CGP_Raw'!C$40)</f>
        <v>86.963045595952593</v>
      </c>
      <c r="D44" s="15">
        <f>100*('Table S2 CGP_Raw'!D44-'Table S2 CGP_Raw'!D$40)/('Table S2 CGP_Raw'!D$47-'Table S2 CGP_Raw'!D$40)</f>
        <v>82.389384343630155</v>
      </c>
      <c r="F44" s="29">
        <f t="shared" si="12"/>
        <v>84.676214969791374</v>
      </c>
      <c r="G44" s="29">
        <f t="shared" si="13"/>
        <v>2.286830626161219</v>
      </c>
      <c r="H44" s="29">
        <f t="shared" si="14"/>
        <v>2</v>
      </c>
      <c r="I44" s="27"/>
      <c r="J44" s="27"/>
      <c r="K44" s="27"/>
      <c r="L44" s="27"/>
    </row>
    <row r="45" spans="1:12" s="47" customFormat="1" ht="14.25" thickTop="1" thickBot="1" x14ac:dyDescent="0.25">
      <c r="A45" s="78">
        <v>1.0000000000000001E-5</v>
      </c>
      <c r="B45" s="14">
        <f t="shared" si="15"/>
        <v>-5</v>
      </c>
      <c r="C45" s="15">
        <f>100*('Table S2 CGP_Raw'!C45-'Table S2 CGP_Raw'!C$40)/('Table S2 CGP_Raw'!C$47-'Table S2 CGP_Raw'!C$40)</f>
        <v>99.571850548345537</v>
      </c>
      <c r="D45" s="15">
        <f>100*('Table S2 CGP_Raw'!D45-'Table S2 CGP_Raw'!D$40)/('Table S2 CGP_Raw'!D$47-'Table S2 CGP_Raw'!D$40)</f>
        <v>92.324328981948199</v>
      </c>
      <c r="F45" s="29">
        <f t="shared" si="12"/>
        <v>95.948089765146875</v>
      </c>
      <c r="G45" s="29">
        <f t="shared" si="13"/>
        <v>3.6237607831986689</v>
      </c>
      <c r="H45" s="29">
        <f t="shared" si="14"/>
        <v>2</v>
      </c>
      <c r="I45" s="27"/>
      <c r="J45" s="27"/>
      <c r="K45" s="27"/>
      <c r="L45" s="27"/>
    </row>
    <row r="46" spans="1:12" s="47" customFormat="1" ht="14.25" thickTop="1" thickBot="1" x14ac:dyDescent="0.25">
      <c r="A46" s="78">
        <v>1E-4</v>
      </c>
      <c r="B46" s="14">
        <f t="shared" si="15"/>
        <v>-4</v>
      </c>
      <c r="C46" s="15">
        <f>100*('Table S2 CGP_Raw'!C46-'Table S2 CGP_Raw'!C$40)/('Table S2 CGP_Raw'!C$47-'Table S2 CGP_Raw'!C$40)</f>
        <v>99.773748546648648</v>
      </c>
      <c r="D46" s="15">
        <f>100*('Table S2 CGP_Raw'!D46-'Table S2 CGP_Raw'!D$40)/('Table S2 CGP_Raw'!D$47-'Table S2 CGP_Raw'!D$40)</f>
        <v>97.92856835121276</v>
      </c>
      <c r="F46" s="29">
        <f t="shared" si="12"/>
        <v>98.851158448930704</v>
      </c>
      <c r="G46" s="29">
        <f t="shared" si="13"/>
        <v>0.92259009771794342</v>
      </c>
      <c r="H46" s="29">
        <f t="shared" si="14"/>
        <v>2</v>
      </c>
      <c r="I46" s="27"/>
      <c r="J46" s="27"/>
      <c r="K46" s="27"/>
      <c r="L46" s="27"/>
    </row>
    <row r="47" spans="1:12" s="47" customFormat="1" ht="14.25" thickTop="1" thickBot="1" x14ac:dyDescent="0.25">
      <c r="A47" s="78">
        <v>1E-3</v>
      </c>
      <c r="B47" s="14">
        <f t="shared" si="15"/>
        <v>-3</v>
      </c>
      <c r="C47" s="15">
        <f>100*('Table S2 CGP_Raw'!C47-'Table S2 CGP_Raw'!C$40)/('Table S2 CGP_Raw'!C$47-'Table S2 CGP_Raw'!C$40)</f>
        <v>100</v>
      </c>
      <c r="D47" s="15">
        <f>100*('Table S2 CGP_Raw'!D47-'Table S2 CGP_Raw'!D$40)/('Table S2 CGP_Raw'!D$47-'Table S2 CGP_Raw'!D$40)</f>
        <v>100</v>
      </c>
      <c r="F47" s="29">
        <f t="shared" si="12"/>
        <v>100</v>
      </c>
      <c r="G47" s="29">
        <f t="shared" si="13"/>
        <v>0</v>
      </c>
      <c r="H47" s="29">
        <f t="shared" si="14"/>
        <v>2</v>
      </c>
      <c r="I47" s="27"/>
      <c r="J47" s="27"/>
      <c r="K47" s="27"/>
      <c r="L47" s="27"/>
    </row>
    <row r="48" spans="1:12" ht="13.5" thickTop="1" x14ac:dyDescent="0.2">
      <c r="F48" s="31"/>
      <c r="G48" s="31"/>
      <c r="H48" s="31"/>
      <c r="I48" s="31"/>
      <c r="J48" s="31"/>
      <c r="K48" s="31"/>
      <c r="L48" s="31"/>
    </row>
    <row r="49" spans="1:12" s="47" customFormat="1" ht="13.5" thickBot="1" x14ac:dyDescent="0.25">
      <c r="A49" s="33" t="s">
        <v>219</v>
      </c>
      <c r="F49" s="27"/>
      <c r="G49" s="27"/>
      <c r="H49" s="27"/>
      <c r="I49" s="27"/>
      <c r="J49" s="27"/>
      <c r="K49" s="27"/>
      <c r="L49" s="27"/>
    </row>
    <row r="50" spans="1:12" s="47" customFormat="1" ht="14.25" thickTop="1" thickBot="1" x14ac:dyDescent="0.25">
      <c r="A50" s="34"/>
      <c r="B50" s="4"/>
      <c r="C50" s="6">
        <f>'Table S2 CGP_Raw'!C50</f>
        <v>20170709</v>
      </c>
      <c r="D50" s="6">
        <f>'Table S2 CGP_Raw'!D50</f>
        <v>20170716</v>
      </c>
      <c r="F50" s="28" t="s">
        <v>221</v>
      </c>
      <c r="G50" s="28" t="s">
        <v>223</v>
      </c>
      <c r="H50" s="28" t="s">
        <v>222</v>
      </c>
      <c r="I50" s="27"/>
      <c r="J50" s="27"/>
      <c r="K50" s="27"/>
      <c r="L50" s="27"/>
    </row>
    <row r="51" spans="1:12" s="47" customFormat="1" ht="14.25" thickTop="1" thickBot="1" x14ac:dyDescent="0.25">
      <c r="A51" s="9" t="s">
        <v>207</v>
      </c>
      <c r="B51" s="10" t="s">
        <v>5</v>
      </c>
      <c r="C51" s="11"/>
      <c r="D51" s="12"/>
      <c r="F51" s="27"/>
      <c r="G51" s="27"/>
      <c r="H51" s="27"/>
      <c r="I51" s="27"/>
      <c r="J51" s="27"/>
      <c r="K51" s="27"/>
      <c r="L51" s="27"/>
    </row>
    <row r="52" spans="1:12" s="47" customFormat="1" ht="14.25" thickTop="1" thickBot="1" x14ac:dyDescent="0.25">
      <c r="A52" s="78" t="s">
        <v>192</v>
      </c>
      <c r="B52" s="14"/>
      <c r="C52" s="15">
        <f>100*('Table S2 CGP_Raw'!C52-'Table S2 CGP_Raw'!C$40)/('Table S2 CGP_Raw'!C$47-'Table S2 CGP_Raw'!C$40)</f>
        <v>1.1359708387015683</v>
      </c>
      <c r="D52" s="15">
        <f>100*('Table S2 CGP_Raw'!D52-'Table S2 CGP_Raw'!D$40)/('Table S2 CGP_Raw'!D$47-'Table S2 CGP_Raw'!D$40)</f>
        <v>1.7638188789797933</v>
      </c>
      <c r="F52" s="29">
        <f t="shared" ref="F52:F59" si="16">AVERAGE(C52:D52)</f>
        <v>1.4498948588406808</v>
      </c>
      <c r="G52" s="29">
        <f t="shared" ref="G52:G59" si="17">STDEVA(C52:D52)/SQRT(COUNT(C52:D52))</f>
        <v>0.31392402013911208</v>
      </c>
      <c r="H52" s="29">
        <f t="shared" ref="H52:H59" si="18">COUNT(C52:D52)</f>
        <v>2</v>
      </c>
      <c r="I52" s="27"/>
      <c r="J52" s="27"/>
      <c r="K52" s="27"/>
      <c r="L52" s="27"/>
    </row>
    <row r="53" spans="1:12" s="47" customFormat="1" ht="14.25" thickTop="1" thickBot="1" x14ac:dyDescent="0.25">
      <c r="A53" s="78">
        <v>1.0000000000000001E-9</v>
      </c>
      <c r="B53" s="14">
        <f t="shared" ref="B53:B59" si="19">LOG(A53)</f>
        <v>-9</v>
      </c>
      <c r="C53" s="15">
        <f>100*('Table S2 CGP_Raw'!C53-'Table S2 CGP_Raw'!C$40)/('Table S2 CGP_Raw'!C$47-'Table S2 CGP_Raw'!C$40)</f>
        <v>1.1076894070326497</v>
      </c>
      <c r="D53" s="15">
        <f>100*('Table S2 CGP_Raw'!D53-'Table S2 CGP_Raw'!D$40)/('Table S2 CGP_Raw'!D$47-'Table S2 CGP_Raw'!D$40)</f>
        <v>1.7862220498901384</v>
      </c>
      <c r="F53" s="29">
        <f t="shared" si="16"/>
        <v>1.4469557284613941</v>
      </c>
      <c r="G53" s="29">
        <f t="shared" si="17"/>
        <v>0.33926632142874458</v>
      </c>
      <c r="H53" s="29">
        <f t="shared" si="18"/>
        <v>2</v>
      </c>
      <c r="I53" s="27"/>
      <c r="J53" s="27"/>
      <c r="K53" s="27"/>
      <c r="L53" s="27"/>
    </row>
    <row r="54" spans="1:12" s="47" customFormat="1" ht="14.25" thickTop="1" thickBot="1" x14ac:dyDescent="0.25">
      <c r="A54" s="78">
        <v>1E-8</v>
      </c>
      <c r="B54" s="14">
        <f t="shared" si="19"/>
        <v>-8</v>
      </c>
      <c r="C54" s="15">
        <f>100*('Table S2 CGP_Raw'!C54-'Table S2 CGP_Raw'!C$40)/('Table S2 CGP_Raw'!C$47-'Table S2 CGP_Raw'!C$40)</f>
        <v>8.8803695440404713</v>
      </c>
      <c r="D54" s="15">
        <f>100*('Table S2 CGP_Raw'!D54-'Table S2 CGP_Raw'!D$40)/('Table S2 CGP_Raw'!D$47-'Table S2 CGP_Raw'!D$40)</f>
        <v>10.92154581879281</v>
      </c>
      <c r="F54" s="29">
        <f t="shared" si="16"/>
        <v>9.9009576814166405</v>
      </c>
      <c r="G54" s="29">
        <f t="shared" si="17"/>
        <v>1.0205881373761625</v>
      </c>
      <c r="H54" s="29">
        <f t="shared" si="18"/>
        <v>2</v>
      </c>
      <c r="I54" s="27"/>
      <c r="J54" s="27"/>
      <c r="K54" s="27"/>
      <c r="L54" s="27"/>
    </row>
    <row r="55" spans="1:12" s="47" customFormat="1" ht="14.25" thickTop="1" thickBot="1" x14ac:dyDescent="0.25">
      <c r="A55" s="78">
        <v>9.9999999999999995E-8</v>
      </c>
      <c r="B55" s="14">
        <f t="shared" si="19"/>
        <v>-7</v>
      </c>
      <c r="C55" s="15">
        <f>100*('Table S2 CGP_Raw'!C55-'Table S2 CGP_Raw'!C$40)/('Table S2 CGP_Raw'!C$47-'Table S2 CGP_Raw'!C$40)</f>
        <v>65.245262860195453</v>
      </c>
      <c r="D55" s="15">
        <f>100*('Table S2 CGP_Raw'!D55-'Table S2 CGP_Raw'!D$40)/('Table S2 CGP_Raw'!D$47-'Table S2 CGP_Raw'!D$40)</f>
        <v>53.167894532764628</v>
      </c>
      <c r="F55" s="29">
        <f t="shared" si="16"/>
        <v>59.206578696480037</v>
      </c>
      <c r="G55" s="29">
        <f t="shared" si="17"/>
        <v>6.0386841637154474</v>
      </c>
      <c r="H55" s="29">
        <f t="shared" si="18"/>
        <v>2</v>
      </c>
      <c r="I55" s="27"/>
      <c r="J55" s="27"/>
      <c r="K55" s="27"/>
      <c r="L55" s="27"/>
    </row>
    <row r="56" spans="1:12" s="47" customFormat="1" ht="14.25" thickTop="1" thickBot="1" x14ac:dyDescent="0.25">
      <c r="A56" s="78">
        <v>9.9999999999999995E-7</v>
      </c>
      <c r="B56" s="14">
        <f t="shared" si="19"/>
        <v>-6</v>
      </c>
      <c r="C56" s="15">
        <f>100*('Table S2 CGP_Raw'!C56-'Table S2 CGP_Raw'!C$40)/('Table S2 CGP_Raw'!C$47-'Table S2 CGP_Raw'!C$40)</f>
        <v>92.890362316563483</v>
      </c>
      <c r="D56" s="15">
        <f>100*('Table S2 CGP_Raw'!D56-'Table S2 CGP_Raw'!D$40)/('Table S2 CGP_Raw'!D$47-'Table S2 CGP_Raw'!D$40)</f>
        <v>86.94239800094779</v>
      </c>
      <c r="F56" s="29">
        <f t="shared" si="16"/>
        <v>89.916380158755629</v>
      </c>
      <c r="G56" s="29">
        <f t="shared" si="17"/>
        <v>2.9739821578078458</v>
      </c>
      <c r="H56" s="29">
        <f t="shared" si="18"/>
        <v>2</v>
      </c>
      <c r="I56" s="27"/>
      <c r="J56" s="27"/>
      <c r="K56" s="27"/>
      <c r="L56" s="27"/>
    </row>
    <row r="57" spans="1:12" s="47" customFormat="1" ht="14.25" thickTop="1" thickBot="1" x14ac:dyDescent="0.25">
      <c r="A57" s="78">
        <v>1.0000000000000001E-5</v>
      </c>
      <c r="B57" s="14">
        <f t="shared" si="19"/>
        <v>-5</v>
      </c>
      <c r="C57" s="15">
        <f>100*('Table S2 CGP_Raw'!C57-'Table S2 CGP_Raw'!C$40)/('Table S2 CGP_Raw'!C$47-'Table S2 CGP_Raw'!C$40)</f>
        <v>100.22232347673065</v>
      </c>
      <c r="D57" s="15">
        <f>100*('Table S2 CGP_Raw'!D57-'Table S2 CGP_Raw'!D$40)/('Table S2 CGP_Raw'!D$47-'Table S2 CGP_Raw'!D$40)</f>
        <v>99.012537159105563</v>
      </c>
      <c r="F57" s="29">
        <f t="shared" si="16"/>
        <v>99.617430317918107</v>
      </c>
      <c r="G57" s="29">
        <f t="shared" si="17"/>
        <v>0.60489315881254413</v>
      </c>
      <c r="H57" s="29">
        <f t="shared" si="18"/>
        <v>2</v>
      </c>
      <c r="I57" s="27"/>
      <c r="J57" s="27"/>
      <c r="K57" s="27"/>
      <c r="L57" s="27"/>
    </row>
    <row r="58" spans="1:12" s="47" customFormat="1" ht="14.25" thickTop="1" thickBot="1" x14ac:dyDescent="0.25">
      <c r="A58" s="78">
        <v>1E-4</v>
      </c>
      <c r="B58" s="14">
        <f t="shared" si="19"/>
        <v>-4</v>
      </c>
      <c r="C58" s="15">
        <f>100*('Table S2 CGP_Raw'!C58-'Table S2 CGP_Raw'!C$40)/('Table S2 CGP_Raw'!C$47-'Table S2 CGP_Raw'!C$40)</f>
        <v>100.75967067844013</v>
      </c>
      <c r="D58" s="15">
        <f>100*('Table S2 CGP_Raw'!D58-'Table S2 CGP_Raw'!D$40)/('Table S2 CGP_Raw'!D$47-'Table S2 CGP_Raw'!D$40)</f>
        <v>101.57166860540261</v>
      </c>
      <c r="F58" s="29">
        <f t="shared" si="16"/>
        <v>101.16566964192137</v>
      </c>
      <c r="G58" s="29">
        <f t="shared" si="17"/>
        <v>0.40599896348123821</v>
      </c>
      <c r="H58" s="29">
        <f t="shared" si="18"/>
        <v>2</v>
      </c>
      <c r="I58" s="27"/>
      <c r="J58" s="27"/>
      <c r="K58" s="27"/>
      <c r="L58" s="27"/>
    </row>
    <row r="59" spans="1:12" s="47" customFormat="1" ht="14.25" customHeight="1" thickTop="1" thickBot="1" x14ac:dyDescent="0.25">
      <c r="A59" s="78">
        <v>1E-3</v>
      </c>
      <c r="B59" s="14">
        <f t="shared" si="19"/>
        <v>-3</v>
      </c>
      <c r="C59" s="15">
        <f>100*('Table S2 CGP_Raw'!C59-'Table S2 CGP_Raw'!C$40)/('Table S2 CGP_Raw'!C$47-'Table S2 CGP_Raw'!C$40)</f>
        <v>106.26433711466548</v>
      </c>
      <c r="D59" s="15">
        <f>100*('Table S2 CGP_Raw'!D59-'Table S2 CGP_Raw'!D$40)/('Table S2 CGP_Raw'!D$47-'Table S2 CGP_Raw'!D$40)</f>
        <v>100.89957347809226</v>
      </c>
      <c r="F59" s="29">
        <f t="shared" si="16"/>
        <v>103.58195529637888</v>
      </c>
      <c r="G59" s="29">
        <f t="shared" si="17"/>
        <v>2.6823818182866077</v>
      </c>
      <c r="H59" s="29">
        <f t="shared" si="18"/>
        <v>2</v>
      </c>
      <c r="I59" s="27"/>
      <c r="J59" s="27"/>
      <c r="K59" s="27"/>
      <c r="L59" s="27"/>
    </row>
    <row r="60" spans="1:12" s="21" customFormat="1" ht="13.5" thickTop="1" x14ac:dyDescent="0.2">
      <c r="F60" s="25"/>
      <c r="G60" s="25"/>
      <c r="H60" s="25"/>
      <c r="I60" s="25"/>
      <c r="J60" s="25"/>
      <c r="K60" s="25"/>
      <c r="L60" s="25"/>
    </row>
    <row r="61" spans="1:12" s="47" customFormat="1" ht="13.5" thickBot="1" x14ac:dyDescent="0.25">
      <c r="A61" s="33" t="s">
        <v>220</v>
      </c>
      <c r="F61" s="27"/>
      <c r="G61" s="27"/>
      <c r="H61" s="27"/>
      <c r="I61" s="27"/>
      <c r="J61" s="27"/>
      <c r="K61" s="27"/>
      <c r="L61" s="27"/>
    </row>
    <row r="62" spans="1:12" s="47" customFormat="1" ht="14.25" thickTop="1" thickBot="1" x14ac:dyDescent="0.25">
      <c r="A62" s="34"/>
      <c r="B62" s="4"/>
      <c r="C62" s="6">
        <f>'Table S2 CGP_Raw'!C62</f>
        <v>20170709</v>
      </c>
      <c r="D62" s="6">
        <f>'Table S2 CGP_Raw'!D62</f>
        <v>20170716</v>
      </c>
      <c r="F62" s="28" t="s">
        <v>1</v>
      </c>
      <c r="G62" s="28" t="s">
        <v>223</v>
      </c>
      <c r="H62" s="28" t="s">
        <v>222</v>
      </c>
      <c r="I62" s="27"/>
      <c r="J62" s="27"/>
      <c r="K62" s="27"/>
      <c r="L62" s="27"/>
    </row>
    <row r="63" spans="1:12" s="47" customFormat="1" ht="14.25" thickTop="1" thickBot="1" x14ac:dyDescent="0.25">
      <c r="A63" s="9" t="s">
        <v>4</v>
      </c>
      <c r="B63" s="10" t="s">
        <v>5</v>
      </c>
      <c r="C63" s="11"/>
      <c r="D63" s="12"/>
      <c r="F63" s="27"/>
      <c r="G63" s="27"/>
      <c r="H63" s="27"/>
      <c r="I63" s="27"/>
      <c r="J63" s="27"/>
      <c r="K63" s="27"/>
      <c r="L63" s="27"/>
    </row>
    <row r="64" spans="1:12" s="47" customFormat="1" ht="14.25" thickTop="1" thickBot="1" x14ac:dyDescent="0.25">
      <c r="A64" s="78" t="s">
        <v>192</v>
      </c>
      <c r="B64" s="14"/>
      <c r="C64" s="15">
        <f>100*('Table S2 CGP_Raw'!C64-'Table S2 CGP_Raw'!C$40)/('Table S2 CGP_Raw'!C$47-'Table S2 CGP_Raw'!C$40)</f>
        <v>1.2349558495427835</v>
      </c>
      <c r="D64" s="15">
        <f>100*('Table S2 CGP_Raw'!D64-'Table S2 CGP_Raw'!D$40)/('Table S2 CGP_Raw'!D$47-'Table S2 CGP_Raw'!D$40)</f>
        <v>2.9081039162466067</v>
      </c>
      <c r="F64" s="29">
        <f t="shared" ref="F64:F71" si="20">AVERAGE(C64:D64)</f>
        <v>2.0715298828946951</v>
      </c>
      <c r="G64" s="29">
        <f t="shared" ref="G64:G71" si="21">STDEVA(C64:D64)/SQRT(COUNT(C64:D64))</f>
        <v>0.83657403335191172</v>
      </c>
      <c r="H64" s="29">
        <f t="shared" ref="H64:H71" si="22">COUNT(C64:D64)</f>
        <v>2</v>
      </c>
      <c r="I64" s="27"/>
      <c r="J64" s="27"/>
      <c r="K64" s="27"/>
      <c r="L64" s="27"/>
    </row>
    <row r="65" spans="1:12" s="47" customFormat="1" ht="14.25" thickTop="1" thickBot="1" x14ac:dyDescent="0.25">
      <c r="A65" s="78">
        <v>1.0000000000000001E-9</v>
      </c>
      <c r="B65" s="14">
        <f t="shared" ref="B65:B71" si="23">LOG(A65)</f>
        <v>-9</v>
      </c>
      <c r="C65" s="15">
        <f>100*('Table S2 CGP_Raw'!C65-'Table S2 CGP_Raw'!C$40)/('Table S2 CGP_Raw'!C$47-'Table S2 CGP_Raw'!C$40)</f>
        <v>7.4930082016151838</v>
      </c>
      <c r="D65" s="15">
        <f>100*('Table S2 CGP_Raw'!D65-'Table S2 CGP_Raw'!D$40)/('Table S2 CGP_Raw'!D$47-'Table S2 CGP_Raw'!D$40)</f>
        <v>4.2712507000990891</v>
      </c>
      <c r="F65" s="29">
        <f t="shared" si="20"/>
        <v>5.8821294508571365</v>
      </c>
      <c r="G65" s="29">
        <f t="shared" si="21"/>
        <v>1.6108787507580484</v>
      </c>
      <c r="H65" s="29">
        <f t="shared" si="22"/>
        <v>2</v>
      </c>
      <c r="I65" s="27"/>
      <c r="J65" s="27"/>
      <c r="K65" s="27"/>
      <c r="L65" s="27"/>
    </row>
    <row r="66" spans="1:12" s="47" customFormat="1" ht="14.25" thickTop="1" thickBot="1" x14ac:dyDescent="0.25">
      <c r="A66" s="78">
        <v>1E-8</v>
      </c>
      <c r="B66" s="14">
        <f t="shared" si="23"/>
        <v>-8</v>
      </c>
      <c r="C66" s="15">
        <f>100*('Table S2 CGP_Raw'!C66-'Table S2 CGP_Raw'!C$40)/('Table S2 CGP_Raw'!C$47-'Table S2 CGP_Raw'!C$40)</f>
        <v>20.277786506614706</v>
      </c>
      <c r="D66" s="15">
        <f>100*('Table S2 CGP_Raw'!D66-'Table S2 CGP_Raw'!D$40)/('Table S2 CGP_Raw'!D$47-'Table S2 CGP_Raw'!D$40)</f>
        <v>17.337469303347543</v>
      </c>
      <c r="F66" s="29">
        <f t="shared" si="20"/>
        <v>18.807627904981125</v>
      </c>
      <c r="G66" s="29">
        <f t="shared" si="21"/>
        <v>1.4701586016335815</v>
      </c>
      <c r="H66" s="29">
        <f t="shared" si="22"/>
        <v>2</v>
      </c>
      <c r="I66" s="27"/>
      <c r="J66" s="27"/>
      <c r="K66" s="27"/>
      <c r="L66" s="27"/>
    </row>
    <row r="67" spans="1:12" s="47" customFormat="1" ht="14.25" thickTop="1" thickBot="1" x14ac:dyDescent="0.25">
      <c r="A67" s="78">
        <v>9.9999999999999995E-8</v>
      </c>
      <c r="B67" s="14">
        <f t="shared" si="23"/>
        <v>-7</v>
      </c>
      <c r="C67" s="15">
        <f>100*('Table S2 CGP_Raw'!C67-'Table S2 CGP_Raw'!C$40)/('Table S2 CGP_Raw'!C$47-'Table S2 CGP_Raw'!C$40)</f>
        <v>81.332683907865359</v>
      </c>
      <c r="D67" s="15">
        <f>100*('Table S2 CGP_Raw'!D67-'Table S2 CGP_Raw'!D$40)/('Table S2 CGP_Raw'!D$47-'Table S2 CGP_Raw'!D$40)</f>
        <v>59.640687605014847</v>
      </c>
      <c r="F67" s="29">
        <f t="shared" si="20"/>
        <v>70.486685756440096</v>
      </c>
      <c r="G67" s="29">
        <f t="shared" si="21"/>
        <v>10.845998151425352</v>
      </c>
      <c r="H67" s="29">
        <f t="shared" si="22"/>
        <v>2</v>
      </c>
      <c r="I67" s="27"/>
      <c r="J67" s="27"/>
      <c r="K67" s="27"/>
      <c r="L67" s="27"/>
    </row>
    <row r="68" spans="1:12" s="47" customFormat="1" ht="14.25" thickTop="1" thickBot="1" x14ac:dyDescent="0.25">
      <c r="A68" s="78">
        <v>9.9999999999999995E-7</v>
      </c>
      <c r="B68" s="14">
        <f t="shared" si="23"/>
        <v>-6</v>
      </c>
      <c r="C68" s="15">
        <f>100*('Table S2 CGP_Raw'!C68-'Table S2 CGP_Raw'!C$40)/('Table S2 CGP_Raw'!C$47-'Table S2 CGP_Raw'!C$40)</f>
        <v>101.70474185337646</v>
      </c>
      <c r="D68" s="15">
        <f>100*('Table S2 CGP_Raw'!D68-'Table S2 CGP_Raw'!D$40)/('Table S2 CGP_Raw'!D$47-'Table S2 CGP_Raw'!D$40)</f>
        <v>93.961483779242599</v>
      </c>
      <c r="F68" s="29">
        <f t="shared" si="20"/>
        <v>97.833112816309523</v>
      </c>
      <c r="G68" s="29">
        <f t="shared" si="21"/>
        <v>3.8716290370669308</v>
      </c>
      <c r="H68" s="29">
        <f t="shared" si="22"/>
        <v>2</v>
      </c>
      <c r="I68" s="27"/>
      <c r="J68" s="27"/>
      <c r="K68" s="27"/>
      <c r="L68" s="27"/>
    </row>
    <row r="69" spans="1:12" s="47" customFormat="1" ht="14.25" thickTop="1" thickBot="1" x14ac:dyDescent="0.25">
      <c r="A69" s="78">
        <v>1.0000000000000001E-5</v>
      </c>
      <c r="B69" s="14">
        <f t="shared" si="23"/>
        <v>-5</v>
      </c>
      <c r="C69" s="15">
        <f>100*('Table S2 CGP_Raw'!C69-'Table S2 CGP_Raw'!C$40)/('Table S2 CGP_Raw'!C$47-'Table S2 CGP_Raw'!C$40)</f>
        <v>107.74125632404235</v>
      </c>
      <c r="D69" s="15">
        <f>100*('Table S2 CGP_Raw'!D69-'Table S2 CGP_Raw'!D$40)/('Table S2 CGP_Raw'!D$47-'Table S2 CGP_Raw'!D$40)</f>
        <v>106.77609753995949</v>
      </c>
      <c r="F69" s="29">
        <f t="shared" si="20"/>
        <v>107.25867693200092</v>
      </c>
      <c r="G69" s="29">
        <f t="shared" si="21"/>
        <v>0.48257939204142986</v>
      </c>
      <c r="H69" s="29">
        <f t="shared" si="22"/>
        <v>2</v>
      </c>
      <c r="I69" s="27"/>
      <c r="J69" s="27"/>
      <c r="K69" s="27"/>
      <c r="L69" s="27"/>
    </row>
    <row r="70" spans="1:12" s="47" customFormat="1" ht="14.25" thickTop="1" thickBot="1" x14ac:dyDescent="0.25">
      <c r="A70" s="78">
        <v>1E-4</v>
      </c>
      <c r="B70" s="14">
        <f t="shared" si="23"/>
        <v>-4</v>
      </c>
      <c r="C70" s="15">
        <f>100*('Table S2 CGP_Raw'!C70-'Table S2 CGP_Raw'!C$40)/('Table S2 CGP_Raw'!C$47-'Table S2 CGP_Raw'!C$40)</f>
        <v>115.54143229739495</v>
      </c>
      <c r="D70" s="15">
        <f>100*('Table S2 CGP_Raw'!D70-'Table S2 CGP_Raw'!D$40)/('Table S2 CGP_Raw'!D$47-'Table S2 CGP_Raw'!D$40)</f>
        <v>107.25604239369264</v>
      </c>
      <c r="F70" s="29">
        <f t="shared" si="20"/>
        <v>111.39873734554379</v>
      </c>
      <c r="G70" s="29">
        <f t="shared" si="21"/>
        <v>4.1426949518511549</v>
      </c>
      <c r="H70" s="29">
        <f t="shared" si="22"/>
        <v>2</v>
      </c>
      <c r="I70" s="27"/>
      <c r="J70" s="27"/>
      <c r="K70" s="27"/>
      <c r="L70" s="27"/>
    </row>
    <row r="71" spans="1:12" s="47" customFormat="1" ht="14.25" customHeight="1" thickTop="1" thickBot="1" x14ac:dyDescent="0.25">
      <c r="A71" s="78">
        <v>1E-3</v>
      </c>
      <c r="B71" s="14">
        <f t="shared" si="23"/>
        <v>-3</v>
      </c>
      <c r="C71" s="15">
        <f>100*('Table S2 CGP_Raw'!C71-'Table S2 CGP_Raw'!C$40)/('Table S2 CGP_Raw'!C$47-'Table S2 CGP_Raw'!C$40)</f>
        <v>117.56276906639852</v>
      </c>
      <c r="D71" s="15">
        <f>100*('Table S2 CGP_Raw'!D71-'Table S2 CGP_Raw'!D$40)/('Table S2 CGP_Raw'!D$47-'Table S2 CGP_Raw'!D$40)</f>
        <v>107.74632717246129</v>
      </c>
      <c r="F71" s="29">
        <f t="shared" si="20"/>
        <v>112.6545481194299</v>
      </c>
      <c r="G71" s="29">
        <f t="shared" si="21"/>
        <v>4.9082209469686111</v>
      </c>
      <c r="H71" s="29">
        <f t="shared" si="22"/>
        <v>2</v>
      </c>
      <c r="I71" s="27"/>
      <c r="J71" s="27"/>
      <c r="K71" s="27"/>
      <c r="L71" s="27"/>
    </row>
    <row r="72" spans="1:12" ht="13.5" thickTop="1" x14ac:dyDescent="0.2">
      <c r="F72" s="31"/>
      <c r="G72" s="31"/>
      <c r="H72" s="31"/>
      <c r="I72" s="31"/>
      <c r="J72" s="31"/>
      <c r="K72" s="31"/>
      <c r="L72" s="31"/>
    </row>
    <row r="73" spans="1:12" x14ac:dyDescent="0.2">
      <c r="F73" s="31"/>
      <c r="G73" s="31"/>
      <c r="H73" s="31"/>
      <c r="I73" s="31"/>
      <c r="J73" s="31"/>
      <c r="K73" s="31"/>
      <c r="L73" s="31"/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topLeftCell="A52" zoomScale="85" zoomScaleNormal="85" workbookViewId="0">
      <pane xSplit="1" topLeftCell="B1" activePane="topRight" state="frozen"/>
      <selection activeCell="K74" sqref="K74"/>
      <selection pane="topRight" activeCell="K74" sqref="K74"/>
    </sheetView>
  </sheetViews>
  <sheetFormatPr defaultColWidth="9.125" defaultRowHeight="12.75" x14ac:dyDescent="0.2"/>
  <cols>
    <col min="1" max="1" width="33.75" style="17" customWidth="1"/>
    <col min="2" max="2" width="6.125" style="17" bestFit="1" customWidth="1"/>
    <col min="3" max="6" width="9.125" style="17" customWidth="1"/>
    <col min="7" max="16384" width="9.125" style="17"/>
  </cols>
  <sheetData>
    <row r="1" spans="1:6" s="47" customFormat="1" ht="13.5" thickBot="1" x14ac:dyDescent="0.25">
      <c r="A1" s="33" t="s">
        <v>203</v>
      </c>
    </row>
    <row r="2" spans="1:6" s="47" customFormat="1" ht="14.25" thickTop="1" thickBot="1" x14ac:dyDescent="0.25">
      <c r="A2" s="34"/>
      <c r="B2" s="4"/>
      <c r="C2" s="6">
        <v>20170612</v>
      </c>
      <c r="D2" s="6">
        <v>20170624</v>
      </c>
      <c r="E2" s="7">
        <v>20170628</v>
      </c>
      <c r="F2" s="7">
        <v>20170706</v>
      </c>
    </row>
    <row r="3" spans="1:6" s="47" customFormat="1" ht="13.5" thickTop="1" x14ac:dyDescent="0.2">
      <c r="A3" s="9" t="s">
        <v>216</v>
      </c>
      <c r="B3" s="10" t="s">
        <v>227</v>
      </c>
      <c r="C3" s="11"/>
      <c r="D3" s="12"/>
      <c r="E3" s="13"/>
      <c r="F3" s="13"/>
    </row>
    <row r="4" spans="1:6" s="47" customFormat="1" x14ac:dyDescent="0.2">
      <c r="A4" s="78" t="s">
        <v>192</v>
      </c>
      <c r="B4" s="14"/>
      <c r="C4" s="15">
        <v>0.76500000000000001</v>
      </c>
      <c r="D4" s="15">
        <v>1.272</v>
      </c>
      <c r="E4" s="15">
        <v>1.1800000000000002</v>
      </c>
      <c r="F4" s="16">
        <v>1.1060000000000001</v>
      </c>
    </row>
    <row r="5" spans="1:6" s="47" customFormat="1" x14ac:dyDescent="0.2">
      <c r="A5" s="78">
        <v>1.0000000000000001E-9</v>
      </c>
      <c r="B5" s="14">
        <f t="shared" ref="B5:B11" si="0">LOG(A5)</f>
        <v>-9</v>
      </c>
      <c r="C5" s="15">
        <v>0.92349999999999999</v>
      </c>
      <c r="D5" s="15">
        <v>1.355</v>
      </c>
      <c r="E5" s="15">
        <v>1.2670000000000001</v>
      </c>
      <c r="F5" s="16">
        <v>1.1719999999999999</v>
      </c>
    </row>
    <row r="6" spans="1:6" s="47" customFormat="1" x14ac:dyDescent="0.2">
      <c r="A6" s="78">
        <v>1E-8</v>
      </c>
      <c r="B6" s="14">
        <f t="shared" si="0"/>
        <v>-8</v>
      </c>
      <c r="C6" s="15">
        <v>1.208</v>
      </c>
      <c r="D6" s="15">
        <v>1.33</v>
      </c>
      <c r="E6" s="15">
        <v>1.4883333333333333</v>
      </c>
      <c r="F6" s="16">
        <v>1.1589999999999998</v>
      </c>
    </row>
    <row r="7" spans="1:6" s="47" customFormat="1" x14ac:dyDescent="0.2">
      <c r="A7" s="78">
        <v>9.9999999999999995E-8</v>
      </c>
      <c r="B7" s="14">
        <f t="shared" si="0"/>
        <v>-7</v>
      </c>
      <c r="C7" s="15">
        <v>6.8946666666666658</v>
      </c>
      <c r="D7" s="15">
        <v>4.3889999999999993</v>
      </c>
      <c r="E7" s="15">
        <v>6.6030000000000006</v>
      </c>
      <c r="F7" s="16">
        <v>5.6836666666666673</v>
      </c>
    </row>
    <row r="8" spans="1:6" s="47" customFormat="1" x14ac:dyDescent="0.2">
      <c r="A8" s="78">
        <v>9.9999999999999995E-7</v>
      </c>
      <c r="B8" s="14">
        <f t="shared" si="0"/>
        <v>-6</v>
      </c>
      <c r="C8" s="15">
        <v>13.375333333333332</v>
      </c>
      <c r="D8" s="15">
        <v>15.235333333333335</v>
      </c>
      <c r="E8" s="15">
        <v>14.964666666666666</v>
      </c>
      <c r="F8" s="16">
        <v>13.946333333333333</v>
      </c>
    </row>
    <row r="9" spans="1:6" s="47" customFormat="1" x14ac:dyDescent="0.2">
      <c r="A9" s="78">
        <v>1.0000000000000001E-5</v>
      </c>
      <c r="B9" s="14">
        <f t="shared" si="0"/>
        <v>-5</v>
      </c>
      <c r="C9" s="15">
        <v>16.074333333333332</v>
      </c>
      <c r="D9" s="15">
        <v>18.114999999999998</v>
      </c>
      <c r="E9" s="15">
        <v>18.367999999999999</v>
      </c>
      <c r="F9" s="16">
        <v>17.63933333333333</v>
      </c>
    </row>
    <row r="10" spans="1:6" s="47" customFormat="1" x14ac:dyDescent="0.2">
      <c r="A10" s="78">
        <v>1E-4</v>
      </c>
      <c r="B10" s="14">
        <f t="shared" si="0"/>
        <v>-4</v>
      </c>
      <c r="C10" s="15">
        <v>16.172666666666668</v>
      </c>
      <c r="D10" s="15">
        <v>19.029666666666667</v>
      </c>
      <c r="E10" s="15">
        <v>19.251000000000001</v>
      </c>
      <c r="F10" s="16">
        <v>17.95</v>
      </c>
    </row>
    <row r="11" spans="1:6" s="47" customFormat="1" x14ac:dyDescent="0.2">
      <c r="A11" s="78">
        <v>1E-3</v>
      </c>
      <c r="B11" s="14">
        <f t="shared" si="0"/>
        <v>-3</v>
      </c>
      <c r="C11" s="15">
        <v>16.259</v>
      </c>
      <c r="D11" s="15">
        <v>19.120999999999999</v>
      </c>
      <c r="E11" s="15">
        <v>17.510999999999999</v>
      </c>
      <c r="F11" s="16">
        <v>18.344333333333335</v>
      </c>
    </row>
    <row r="13" spans="1:6" s="47" customFormat="1" ht="13.5" thickBot="1" x14ac:dyDescent="0.25">
      <c r="A13" s="33" t="s">
        <v>228</v>
      </c>
    </row>
    <row r="14" spans="1:6" s="47" customFormat="1" ht="14.25" thickTop="1" thickBot="1" x14ac:dyDescent="0.25">
      <c r="A14" s="34"/>
      <c r="B14" s="4"/>
      <c r="C14" s="6">
        <v>20170612</v>
      </c>
      <c r="D14" s="6">
        <v>20170624</v>
      </c>
      <c r="E14" s="7">
        <v>20170628</v>
      </c>
      <c r="F14" s="7">
        <v>20170706</v>
      </c>
    </row>
    <row r="15" spans="1:6" s="47" customFormat="1" ht="13.5" thickTop="1" x14ac:dyDescent="0.2">
      <c r="A15" s="9" t="s">
        <v>4</v>
      </c>
      <c r="B15" s="10" t="s">
        <v>217</v>
      </c>
      <c r="C15" s="11"/>
      <c r="D15" s="12"/>
      <c r="E15" s="13"/>
      <c r="F15" s="13"/>
    </row>
    <row r="16" spans="1:6" s="47" customFormat="1" x14ac:dyDescent="0.2">
      <c r="A16" s="78" t="s">
        <v>192</v>
      </c>
      <c r="B16" s="14"/>
      <c r="C16" s="15">
        <v>1.282</v>
      </c>
      <c r="D16" s="15">
        <v>1.133</v>
      </c>
      <c r="E16" s="15">
        <v>1.272</v>
      </c>
      <c r="F16" s="16">
        <v>1.3340000000000001</v>
      </c>
    </row>
    <row r="17" spans="1:6" s="47" customFormat="1" x14ac:dyDescent="0.2">
      <c r="A17" s="78">
        <v>1.0000000000000001E-9</v>
      </c>
      <c r="B17" s="14">
        <f t="shared" ref="B17:B23" si="1">LOG(A17)</f>
        <v>-9</v>
      </c>
      <c r="C17" s="15">
        <v>1.0569999999999999</v>
      </c>
      <c r="D17" s="15">
        <v>1.5593333333333332</v>
      </c>
      <c r="E17" s="15">
        <v>1.29</v>
      </c>
      <c r="F17" s="16">
        <v>1.2013333333333334</v>
      </c>
    </row>
    <row r="18" spans="1:6" s="47" customFormat="1" x14ac:dyDescent="0.2">
      <c r="A18" s="78">
        <v>1E-8</v>
      </c>
      <c r="B18" s="14">
        <f t="shared" si="1"/>
        <v>-8</v>
      </c>
      <c r="C18" s="15">
        <v>2.613</v>
      </c>
      <c r="D18" s="15">
        <v>1.204</v>
      </c>
      <c r="E18" s="15">
        <v>2.3273333333333337</v>
      </c>
      <c r="F18" s="16">
        <v>1.5793333333333333</v>
      </c>
    </row>
    <row r="19" spans="1:6" s="47" customFormat="1" x14ac:dyDescent="0.2">
      <c r="A19" s="78">
        <v>9.9999999999999995E-8</v>
      </c>
      <c r="B19" s="14">
        <f t="shared" si="1"/>
        <v>-7</v>
      </c>
      <c r="C19" s="15">
        <v>8.9640000000000004</v>
      </c>
      <c r="D19" s="15">
        <v>5.6310000000000002</v>
      </c>
      <c r="E19" s="15">
        <v>8.0343333333333344</v>
      </c>
      <c r="F19" s="16">
        <v>7.0979999999999999</v>
      </c>
    </row>
    <row r="20" spans="1:6" s="47" customFormat="1" x14ac:dyDescent="0.2">
      <c r="A20" s="78">
        <v>9.9999999999999995E-7</v>
      </c>
      <c r="B20" s="14">
        <f t="shared" si="1"/>
        <v>-6</v>
      </c>
      <c r="C20" s="15">
        <v>14.015333333333333</v>
      </c>
      <c r="D20" s="15">
        <v>16.524999999999999</v>
      </c>
      <c r="E20" s="15">
        <v>15.849666666666669</v>
      </c>
      <c r="F20" s="16">
        <v>14.696333333333333</v>
      </c>
    </row>
    <row r="21" spans="1:6" s="47" customFormat="1" x14ac:dyDescent="0.2">
      <c r="A21" s="78">
        <v>1.0000000000000001E-5</v>
      </c>
      <c r="B21" s="14">
        <f t="shared" si="1"/>
        <v>-5</v>
      </c>
      <c r="C21" s="15">
        <v>16.433</v>
      </c>
      <c r="D21" s="15">
        <v>19.902000000000001</v>
      </c>
      <c r="E21" s="15">
        <v>18.561333333333334</v>
      </c>
      <c r="F21" s="16">
        <v>17.498999999999999</v>
      </c>
    </row>
    <row r="22" spans="1:6" s="47" customFormat="1" x14ac:dyDescent="0.2">
      <c r="A22" s="78">
        <v>1E-4</v>
      </c>
      <c r="B22" s="14">
        <f t="shared" si="1"/>
        <v>-4</v>
      </c>
      <c r="C22" s="15">
        <v>16.344999999999999</v>
      </c>
      <c r="D22" s="15">
        <v>19.951999999999998</v>
      </c>
      <c r="E22" s="15">
        <v>19.128333333333334</v>
      </c>
      <c r="F22" s="16">
        <v>18.450999999999997</v>
      </c>
    </row>
    <row r="23" spans="1:6" s="47" customFormat="1" x14ac:dyDescent="0.2">
      <c r="A23" s="78">
        <v>1E-3</v>
      </c>
      <c r="B23" s="14">
        <f t="shared" si="1"/>
        <v>-3</v>
      </c>
      <c r="C23" s="15">
        <v>16.459</v>
      </c>
      <c r="D23" s="15">
        <v>20.134</v>
      </c>
      <c r="E23" s="15">
        <v>18.307666666666666</v>
      </c>
      <c r="F23" s="16">
        <v>18.515500000000003</v>
      </c>
    </row>
    <row r="24" spans="1:6" s="21" customFormat="1" x14ac:dyDescent="0.2"/>
    <row r="25" spans="1:6" s="47" customFormat="1" ht="13.5" thickBot="1" x14ac:dyDescent="0.25">
      <c r="A25" s="33" t="s">
        <v>229</v>
      </c>
    </row>
    <row r="26" spans="1:6" s="47" customFormat="1" ht="14.25" thickTop="1" thickBot="1" x14ac:dyDescent="0.25">
      <c r="A26" s="34"/>
      <c r="B26" s="4"/>
      <c r="C26" s="6">
        <v>20170612</v>
      </c>
      <c r="D26" s="6">
        <v>20170624</v>
      </c>
      <c r="E26" s="7">
        <v>20170628</v>
      </c>
      <c r="F26" s="7">
        <v>20170706</v>
      </c>
    </row>
    <row r="27" spans="1:6" s="47" customFormat="1" ht="13.5" thickTop="1" x14ac:dyDescent="0.2">
      <c r="A27" s="9" t="s">
        <v>4</v>
      </c>
      <c r="B27" s="10" t="s">
        <v>227</v>
      </c>
      <c r="C27" s="11"/>
      <c r="D27" s="12"/>
      <c r="E27" s="13"/>
      <c r="F27" s="13"/>
    </row>
    <row r="28" spans="1:6" s="47" customFormat="1" x14ac:dyDescent="0.2">
      <c r="A28" s="78" t="s">
        <v>192</v>
      </c>
      <c r="B28" s="14"/>
      <c r="C28" s="15">
        <v>1.054</v>
      </c>
      <c r="D28" s="15">
        <v>1.204</v>
      </c>
      <c r="E28" s="15">
        <v>1.2635000000000001</v>
      </c>
      <c r="F28" s="16">
        <v>1.3380000000000001</v>
      </c>
    </row>
    <row r="29" spans="1:6" s="47" customFormat="1" x14ac:dyDescent="0.2">
      <c r="A29" s="78">
        <v>1.0000000000000001E-9</v>
      </c>
      <c r="B29" s="14">
        <f t="shared" ref="B29:B35" si="2">LOG(A29)</f>
        <v>-9</v>
      </c>
      <c r="C29" s="15">
        <v>2.3090000000000002</v>
      </c>
      <c r="D29" s="15">
        <v>1.57</v>
      </c>
      <c r="E29" s="15">
        <v>1.4019999999999999</v>
      </c>
      <c r="F29" s="16">
        <v>1.3596666666666668</v>
      </c>
    </row>
    <row r="30" spans="1:6" s="47" customFormat="1" x14ac:dyDescent="0.2">
      <c r="A30" s="78">
        <v>1E-8</v>
      </c>
      <c r="B30" s="14">
        <f t="shared" si="2"/>
        <v>-8</v>
      </c>
      <c r="C30" s="15">
        <v>4.7789999999999999</v>
      </c>
      <c r="D30" s="15">
        <v>1.7513333333333332</v>
      </c>
      <c r="E30" s="15">
        <v>3.6840000000000002</v>
      </c>
      <c r="F30" s="16">
        <v>3.2746666666666666</v>
      </c>
    </row>
    <row r="31" spans="1:6" s="47" customFormat="1" x14ac:dyDescent="0.2">
      <c r="A31" s="78">
        <v>9.9999999999999995E-8</v>
      </c>
      <c r="B31" s="14">
        <f t="shared" si="2"/>
        <v>-7</v>
      </c>
      <c r="C31" s="15">
        <v>10.311999999999999</v>
      </c>
      <c r="D31" s="15">
        <v>7.4833333333333343</v>
      </c>
      <c r="E31" s="15">
        <v>10.173</v>
      </c>
      <c r="F31" s="16">
        <v>9.495000000000001</v>
      </c>
    </row>
    <row r="32" spans="1:6" s="47" customFormat="1" x14ac:dyDescent="0.2">
      <c r="A32" s="78">
        <v>9.9999999999999995E-7</v>
      </c>
      <c r="B32" s="14">
        <f t="shared" si="2"/>
        <v>-6</v>
      </c>
      <c r="C32" s="15">
        <v>14.512</v>
      </c>
      <c r="D32" s="15">
        <v>17.927499999999998</v>
      </c>
      <c r="E32" s="15">
        <v>16.391666666666666</v>
      </c>
      <c r="F32" s="16">
        <v>16.111333333333334</v>
      </c>
    </row>
    <row r="33" spans="1:6" s="47" customFormat="1" x14ac:dyDescent="0.2">
      <c r="A33" s="78">
        <v>1.0000000000000001E-5</v>
      </c>
      <c r="B33" s="14">
        <f t="shared" si="2"/>
        <v>-5</v>
      </c>
      <c r="C33" s="15">
        <v>16.757999999999999</v>
      </c>
      <c r="D33" s="15">
        <v>20.896000000000001</v>
      </c>
      <c r="E33" s="15">
        <v>18.808333333333334</v>
      </c>
      <c r="F33" s="16">
        <v>19.034333333333333</v>
      </c>
    </row>
    <row r="34" spans="1:6" s="47" customFormat="1" x14ac:dyDescent="0.2">
      <c r="A34" s="78">
        <v>1E-4</v>
      </c>
      <c r="B34" s="14">
        <f t="shared" si="2"/>
        <v>-4</v>
      </c>
      <c r="C34" s="15">
        <v>16.992000000000001</v>
      </c>
      <c r="D34" s="15">
        <v>20.486000000000001</v>
      </c>
      <c r="E34" s="15">
        <v>19.683666666666667</v>
      </c>
      <c r="F34" s="16">
        <v>19.268000000000001</v>
      </c>
    </row>
    <row r="35" spans="1:6" s="47" customFormat="1" x14ac:dyDescent="0.2">
      <c r="A35" s="78">
        <v>1E-3</v>
      </c>
      <c r="B35" s="14">
        <f t="shared" si="2"/>
        <v>-3</v>
      </c>
      <c r="C35" s="15">
        <v>17.331</v>
      </c>
      <c r="D35" s="15">
        <v>21.151999999999997</v>
      </c>
      <c r="E35" s="15">
        <v>19.751333333333335</v>
      </c>
      <c r="F35" s="16">
        <v>19.895499999999998</v>
      </c>
    </row>
    <row r="37" spans="1:6" s="47" customFormat="1" ht="13.5" thickBot="1" x14ac:dyDescent="0.25">
      <c r="A37" s="33" t="s">
        <v>206</v>
      </c>
    </row>
    <row r="38" spans="1:6" s="47" customFormat="1" ht="14.25" thickTop="1" thickBot="1" x14ac:dyDescent="0.25">
      <c r="A38" s="34"/>
      <c r="B38" s="4"/>
      <c r="C38" s="6">
        <v>20170612</v>
      </c>
      <c r="D38" s="6">
        <v>20170624</v>
      </c>
      <c r="E38" s="7">
        <v>20170628</v>
      </c>
      <c r="F38" s="7">
        <v>20170706</v>
      </c>
    </row>
    <row r="39" spans="1:6" s="47" customFormat="1" ht="13.5" thickTop="1" x14ac:dyDescent="0.2">
      <c r="A39" s="9" t="s">
        <v>207</v>
      </c>
      <c r="B39" s="10" t="s">
        <v>217</v>
      </c>
      <c r="C39" s="11"/>
      <c r="D39" s="12"/>
      <c r="E39" s="13"/>
      <c r="F39" s="13"/>
    </row>
    <row r="40" spans="1:6" s="47" customFormat="1" x14ac:dyDescent="0.2">
      <c r="A40" s="78" t="s">
        <v>192</v>
      </c>
      <c r="B40" s="14"/>
      <c r="C40" s="15">
        <v>1.0414999999999999</v>
      </c>
      <c r="D40" s="15">
        <v>1.5825</v>
      </c>
      <c r="E40" s="15">
        <v>1.1439999999999999</v>
      </c>
      <c r="F40" s="16">
        <v>1.095</v>
      </c>
    </row>
    <row r="41" spans="1:6" s="47" customFormat="1" x14ac:dyDescent="0.2">
      <c r="A41" s="78">
        <v>1.0000000000000001E-9</v>
      </c>
      <c r="B41" s="14">
        <f t="shared" ref="B41:B47" si="3">LOG(A41)</f>
        <v>-9</v>
      </c>
      <c r="C41" s="15">
        <v>0.999</v>
      </c>
      <c r="D41" s="15">
        <v>1.6274999999999999</v>
      </c>
      <c r="E41" s="15">
        <v>1.5740000000000001</v>
      </c>
      <c r="F41" s="16">
        <v>1.462</v>
      </c>
    </row>
    <row r="42" spans="1:6" s="47" customFormat="1" x14ac:dyDescent="0.2">
      <c r="A42" s="78">
        <v>1E-8</v>
      </c>
      <c r="B42" s="14">
        <f t="shared" si="3"/>
        <v>-8</v>
      </c>
      <c r="C42" s="15">
        <v>1.7866666666666664</v>
      </c>
      <c r="D42" s="15">
        <v>2.2113333333333332</v>
      </c>
      <c r="E42" s="15">
        <v>1.4410000000000001</v>
      </c>
      <c r="F42" s="16">
        <v>1.4566666666666668</v>
      </c>
    </row>
    <row r="43" spans="1:6" s="47" customFormat="1" x14ac:dyDescent="0.2">
      <c r="A43" s="78">
        <v>9.9999999999999995E-8</v>
      </c>
      <c r="B43" s="14">
        <f t="shared" si="3"/>
        <v>-7</v>
      </c>
      <c r="C43" s="15">
        <v>8.839500000000001</v>
      </c>
      <c r="D43" s="15">
        <v>10.103333333333333</v>
      </c>
      <c r="E43" s="15">
        <v>6.7534999999999998</v>
      </c>
      <c r="F43" s="16">
        <v>9.2923333333333336</v>
      </c>
    </row>
    <row r="44" spans="1:6" s="47" customFormat="1" x14ac:dyDescent="0.2">
      <c r="A44" s="78">
        <v>9.9999999999999995E-7</v>
      </c>
      <c r="B44" s="14">
        <f t="shared" si="3"/>
        <v>-6</v>
      </c>
      <c r="C44" s="15">
        <v>14.491</v>
      </c>
      <c r="D44" s="15">
        <v>20.430666666666667</v>
      </c>
      <c r="E44" s="15">
        <v>13.714</v>
      </c>
      <c r="F44" s="16">
        <v>16.547333333333334</v>
      </c>
    </row>
    <row r="45" spans="1:6" s="47" customFormat="1" x14ac:dyDescent="0.2">
      <c r="A45" s="78">
        <v>1.0000000000000001E-5</v>
      </c>
      <c r="B45" s="14">
        <f t="shared" si="3"/>
        <v>-5</v>
      </c>
      <c r="C45" s="15">
        <v>16.544499999999999</v>
      </c>
      <c r="D45" s="15">
        <v>23.646000000000001</v>
      </c>
      <c r="E45" s="15">
        <v>16.111000000000001</v>
      </c>
      <c r="F45" s="16">
        <v>19.28233333333333</v>
      </c>
    </row>
    <row r="46" spans="1:6" s="47" customFormat="1" x14ac:dyDescent="0.2">
      <c r="A46" s="78">
        <v>1E-4</v>
      </c>
      <c r="B46" s="14">
        <f t="shared" si="3"/>
        <v>-4</v>
      </c>
      <c r="C46" s="15">
        <v>17.164000000000001</v>
      </c>
      <c r="D46" s="15">
        <v>24.312333333333331</v>
      </c>
      <c r="E46" s="15">
        <v>14.9895</v>
      </c>
      <c r="F46" s="16">
        <v>20.463000000000001</v>
      </c>
    </row>
    <row r="47" spans="1:6" s="47" customFormat="1" x14ac:dyDescent="0.2">
      <c r="A47" s="78">
        <v>1E-3</v>
      </c>
      <c r="B47" s="14">
        <f t="shared" si="3"/>
        <v>-3</v>
      </c>
      <c r="C47" s="15">
        <v>17.678999999999998</v>
      </c>
      <c r="D47" s="15">
        <v>24.959</v>
      </c>
      <c r="E47" s="15">
        <v>15.163</v>
      </c>
      <c r="F47" s="16">
        <v>20.013999999999999</v>
      </c>
    </row>
    <row r="49" spans="1:6" s="47" customFormat="1" ht="13.5" thickBot="1" x14ac:dyDescent="0.25">
      <c r="A49" s="33" t="s">
        <v>230</v>
      </c>
    </row>
    <row r="50" spans="1:6" s="47" customFormat="1" ht="14.25" thickTop="1" thickBot="1" x14ac:dyDescent="0.25">
      <c r="A50" s="34"/>
      <c r="B50" s="4"/>
      <c r="C50" s="6">
        <v>20170612</v>
      </c>
      <c r="D50" s="6">
        <v>20170624</v>
      </c>
      <c r="E50" s="7">
        <v>20170628</v>
      </c>
      <c r="F50" s="7">
        <v>20170706</v>
      </c>
    </row>
    <row r="51" spans="1:6" s="47" customFormat="1" ht="13.5" thickTop="1" x14ac:dyDescent="0.2">
      <c r="A51" s="9" t="s">
        <v>207</v>
      </c>
      <c r="B51" s="10" t="s">
        <v>227</v>
      </c>
      <c r="C51" s="11"/>
      <c r="D51" s="12"/>
      <c r="E51" s="13"/>
      <c r="F51" s="13"/>
    </row>
    <row r="52" spans="1:6" s="47" customFormat="1" x14ac:dyDescent="0.2">
      <c r="A52" s="78" t="s">
        <v>192</v>
      </c>
      <c r="B52" s="14"/>
      <c r="C52" s="15">
        <v>1.242</v>
      </c>
      <c r="D52" s="15">
        <v>1.6319999999999999</v>
      </c>
      <c r="E52" s="15">
        <v>1.0940000000000001</v>
      </c>
      <c r="F52" s="16">
        <v>1.2150000000000001</v>
      </c>
    </row>
    <row r="53" spans="1:6" s="47" customFormat="1" x14ac:dyDescent="0.2">
      <c r="A53" s="78">
        <v>1.0000000000000001E-9</v>
      </c>
      <c r="B53" s="14">
        <f t="shared" ref="B53:B59" si="4">LOG(A53)</f>
        <v>-9</v>
      </c>
      <c r="C53" s="15">
        <v>1.006</v>
      </c>
      <c r="D53" s="15">
        <v>1.1000000000000001</v>
      </c>
      <c r="E53" s="15">
        <v>1.226</v>
      </c>
      <c r="F53" s="16">
        <v>1.1786666666666668</v>
      </c>
    </row>
    <row r="54" spans="1:6" s="47" customFormat="1" x14ac:dyDescent="0.2">
      <c r="A54" s="78">
        <v>1E-8</v>
      </c>
      <c r="B54" s="14">
        <f t="shared" si="4"/>
        <v>-8</v>
      </c>
      <c r="C54" s="15">
        <v>5.4660000000000002</v>
      </c>
      <c r="D54" s="15">
        <v>2.7679999999999998</v>
      </c>
      <c r="E54" s="15">
        <v>3.0463333333333331</v>
      </c>
      <c r="F54" s="16">
        <v>2.6869999999999998</v>
      </c>
    </row>
    <row r="55" spans="1:6" s="47" customFormat="1" x14ac:dyDescent="0.2">
      <c r="A55" s="78">
        <v>9.9999999999999995E-8</v>
      </c>
      <c r="B55" s="14">
        <f t="shared" si="4"/>
        <v>-7</v>
      </c>
      <c r="C55" s="15">
        <v>11.013</v>
      </c>
      <c r="D55" s="15">
        <v>12.071999999999999</v>
      </c>
      <c r="E55" s="15">
        <v>8.4636666666666667</v>
      </c>
      <c r="F55" s="16">
        <v>9.6524999999999999</v>
      </c>
    </row>
    <row r="56" spans="1:6" s="47" customFormat="1" x14ac:dyDescent="0.2">
      <c r="A56" s="78">
        <v>9.9999999999999995E-7</v>
      </c>
      <c r="B56" s="14">
        <f t="shared" si="4"/>
        <v>-6</v>
      </c>
      <c r="C56" s="15">
        <v>14.693999999999999</v>
      </c>
      <c r="D56" s="15">
        <v>22.076000000000001</v>
      </c>
      <c r="E56" s="15">
        <v>14.2895</v>
      </c>
      <c r="F56" s="16">
        <v>17.285</v>
      </c>
    </row>
    <row r="57" spans="1:6" s="47" customFormat="1" x14ac:dyDescent="0.2">
      <c r="A57" s="78">
        <v>1.0000000000000001E-5</v>
      </c>
      <c r="B57" s="14">
        <f t="shared" si="4"/>
        <v>-5</v>
      </c>
      <c r="C57" s="15">
        <v>17.109000000000002</v>
      </c>
      <c r="D57" s="15">
        <v>24.327999999999999</v>
      </c>
      <c r="E57" s="15">
        <v>15.407999999999999</v>
      </c>
      <c r="F57" s="16">
        <v>19.442499999999999</v>
      </c>
    </row>
    <row r="58" spans="1:6" s="47" customFormat="1" x14ac:dyDescent="0.2">
      <c r="A58" s="78">
        <v>1E-4</v>
      </c>
      <c r="B58" s="14">
        <f t="shared" si="4"/>
        <v>-4</v>
      </c>
      <c r="C58" s="15">
        <v>17.668500000000002</v>
      </c>
      <c r="D58" s="15">
        <v>25.226333333333333</v>
      </c>
      <c r="E58" s="15">
        <v>15.239000000000001</v>
      </c>
      <c r="F58" s="16">
        <v>20.46166666666667</v>
      </c>
    </row>
    <row r="59" spans="1:6" s="47" customFormat="1" x14ac:dyDescent="0.2">
      <c r="A59" s="78">
        <v>1E-3</v>
      </c>
      <c r="B59" s="14">
        <f t="shared" si="4"/>
        <v>-3</v>
      </c>
      <c r="C59" s="15">
        <v>18.166499999999999</v>
      </c>
      <c r="D59" s="15">
        <v>25.100999999999999</v>
      </c>
      <c r="E59" s="15">
        <v>15.3225</v>
      </c>
      <c r="F59" s="16">
        <v>20.421500000000002</v>
      </c>
    </row>
    <row r="60" spans="1:6" s="21" customFormat="1" x14ac:dyDescent="0.2"/>
    <row r="61" spans="1:6" s="47" customFormat="1" ht="13.5" thickBot="1" x14ac:dyDescent="0.25">
      <c r="A61" s="33" t="s">
        <v>231</v>
      </c>
    </row>
    <row r="62" spans="1:6" s="47" customFormat="1" ht="14.25" thickTop="1" thickBot="1" x14ac:dyDescent="0.25">
      <c r="A62" s="34"/>
      <c r="B62" s="4"/>
      <c r="C62" s="6">
        <v>20170612</v>
      </c>
      <c r="D62" s="6">
        <v>20170624</v>
      </c>
      <c r="E62" s="7">
        <v>20170628</v>
      </c>
      <c r="F62" s="7">
        <v>20170706</v>
      </c>
    </row>
    <row r="63" spans="1:6" s="47" customFormat="1" ht="13.5" thickTop="1" x14ac:dyDescent="0.2">
      <c r="A63" s="9" t="s">
        <v>216</v>
      </c>
      <c r="B63" s="10" t="s">
        <v>217</v>
      </c>
      <c r="C63" s="11"/>
      <c r="D63" s="12"/>
      <c r="E63" s="13"/>
      <c r="F63" s="13"/>
    </row>
    <row r="64" spans="1:6" s="47" customFormat="1" x14ac:dyDescent="0.2">
      <c r="A64" s="78" t="s">
        <v>192</v>
      </c>
      <c r="B64" s="14"/>
      <c r="C64" s="15">
        <v>1.5665</v>
      </c>
      <c r="D64" s="15">
        <v>1.6400000000000001</v>
      </c>
      <c r="E64" s="15">
        <v>2.0436666666666667</v>
      </c>
      <c r="F64" s="16">
        <v>1.6539999999999999</v>
      </c>
    </row>
    <row r="65" spans="1:6" s="47" customFormat="1" x14ac:dyDescent="0.2">
      <c r="A65" s="78">
        <v>1.0000000000000001E-9</v>
      </c>
      <c r="B65" s="14">
        <f t="shared" ref="B65:B71" si="5">LOG(A65)</f>
        <v>-9</v>
      </c>
      <c r="C65" s="15">
        <v>3.0026666666666668</v>
      </c>
      <c r="D65" s="15">
        <v>2.0780000000000003</v>
      </c>
      <c r="E65" s="15">
        <v>1.6843333333333337</v>
      </c>
      <c r="F65" s="16">
        <v>3.0140000000000002</v>
      </c>
    </row>
    <row r="66" spans="1:6" s="47" customFormat="1" x14ac:dyDescent="0.2">
      <c r="A66" s="78">
        <v>1E-8</v>
      </c>
      <c r="B66" s="14">
        <f t="shared" si="5"/>
        <v>-8</v>
      </c>
      <c r="C66" s="15">
        <v>6.8330000000000002</v>
      </c>
      <c r="D66" s="15">
        <v>4.2475000000000005</v>
      </c>
      <c r="E66" s="15">
        <v>6.056</v>
      </c>
      <c r="F66" s="16">
        <v>4.9009999999999998</v>
      </c>
    </row>
    <row r="67" spans="1:6" s="47" customFormat="1" x14ac:dyDescent="0.2">
      <c r="A67" s="78">
        <v>9.9999999999999995E-8</v>
      </c>
      <c r="B67" s="14">
        <f t="shared" si="5"/>
        <v>-7</v>
      </c>
      <c r="C67" s="15">
        <v>12.432</v>
      </c>
      <c r="D67" s="15">
        <v>13.877000000000001</v>
      </c>
      <c r="E67" s="15">
        <v>9.7914999999999992</v>
      </c>
      <c r="F67" s="16">
        <v>13.061499999999999</v>
      </c>
    </row>
    <row r="68" spans="1:6" s="47" customFormat="1" x14ac:dyDescent="0.2">
      <c r="A68" s="78">
        <v>9.9999999999999995E-7</v>
      </c>
      <c r="B68" s="14">
        <f t="shared" si="5"/>
        <v>-6</v>
      </c>
      <c r="C68" s="15">
        <v>15.539000000000001</v>
      </c>
      <c r="D68" s="15">
        <v>24.503499999999999</v>
      </c>
      <c r="E68" s="15">
        <v>14.67</v>
      </c>
      <c r="F68" s="16">
        <v>18.616333333333333</v>
      </c>
    </row>
    <row r="69" spans="1:6" s="47" customFormat="1" x14ac:dyDescent="0.2">
      <c r="A69" s="78">
        <v>1.0000000000000001E-5</v>
      </c>
      <c r="B69" s="14">
        <f t="shared" si="5"/>
        <v>-5</v>
      </c>
      <c r="C69" s="15">
        <v>17.041</v>
      </c>
      <c r="D69" s="15">
        <v>24.855499999999999</v>
      </c>
      <c r="E69" s="15">
        <v>16.021333333333335</v>
      </c>
      <c r="F69" s="16">
        <v>20.602999999999998</v>
      </c>
    </row>
    <row r="70" spans="1:6" s="47" customFormat="1" x14ac:dyDescent="0.2">
      <c r="A70" s="78">
        <v>1E-4</v>
      </c>
      <c r="B70" s="14">
        <f t="shared" si="5"/>
        <v>-4</v>
      </c>
      <c r="C70" s="15">
        <v>18.269000000000002</v>
      </c>
      <c r="D70" s="15">
        <v>26.918500000000002</v>
      </c>
      <c r="E70" s="15">
        <v>16.819499999999998</v>
      </c>
      <c r="F70" s="16">
        <v>21.727499999999999</v>
      </c>
    </row>
    <row r="71" spans="1:6" s="47" customFormat="1" x14ac:dyDescent="0.2">
      <c r="A71" s="78">
        <v>1E-3</v>
      </c>
      <c r="B71" s="14">
        <f t="shared" si="5"/>
        <v>-3</v>
      </c>
      <c r="C71" s="15">
        <v>18.285</v>
      </c>
      <c r="D71" s="15">
        <v>27.586500000000001</v>
      </c>
      <c r="E71" s="15">
        <v>17.189</v>
      </c>
      <c r="F71" s="16">
        <v>21.597666666666669</v>
      </c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zoomScaleNormal="100" workbookViewId="0">
      <pane xSplit="1" topLeftCell="B1" activePane="topRight" state="frozen"/>
      <selection activeCell="K74" sqref="K74"/>
      <selection pane="topRight" activeCell="M11" sqref="M11"/>
    </sheetView>
  </sheetViews>
  <sheetFormatPr defaultColWidth="9.125" defaultRowHeight="12.75" x14ac:dyDescent="0.2"/>
  <cols>
    <col min="1" max="1" width="33.75" style="17" customWidth="1"/>
    <col min="2" max="2" width="6.125" style="17" bestFit="1" customWidth="1"/>
    <col min="3" max="6" width="9.125" style="17" customWidth="1"/>
    <col min="7" max="7" width="5.125" style="17" customWidth="1"/>
    <col min="8" max="9" width="6" style="17" customWidth="1"/>
    <col min="10" max="10" width="2.875" style="17" bestFit="1" customWidth="1"/>
    <col min="11" max="16384" width="9.125" style="17"/>
  </cols>
  <sheetData>
    <row r="1" spans="1:10" s="47" customFormat="1" ht="13.5" thickBot="1" x14ac:dyDescent="0.25">
      <c r="A1" s="33" t="s">
        <v>203</v>
      </c>
    </row>
    <row r="2" spans="1:10" s="47" customFormat="1" ht="14.25" thickTop="1" thickBot="1" x14ac:dyDescent="0.25">
      <c r="A2" s="34"/>
      <c r="B2" s="4"/>
      <c r="C2" s="6">
        <f>'Table S2 GS_Raw'!C2</f>
        <v>20170612</v>
      </c>
      <c r="D2" s="6">
        <f>'Table S2 GS_Raw'!D2</f>
        <v>20170624</v>
      </c>
      <c r="E2" s="6">
        <f>'Table S2 GS_Raw'!E2</f>
        <v>20170628</v>
      </c>
      <c r="F2" s="6">
        <f>'Table S2 GS_Raw'!F2</f>
        <v>20170706</v>
      </c>
      <c r="H2" s="8" t="s">
        <v>1</v>
      </c>
      <c r="I2" s="8" t="s">
        <v>2</v>
      </c>
      <c r="J2" s="8" t="s">
        <v>3</v>
      </c>
    </row>
    <row r="3" spans="1:10" s="47" customFormat="1" ht="14.25" thickTop="1" thickBot="1" x14ac:dyDescent="0.25">
      <c r="A3" s="9" t="s">
        <v>4</v>
      </c>
      <c r="B3" s="10" t="s">
        <v>232</v>
      </c>
      <c r="C3" s="11"/>
      <c r="D3" s="12"/>
      <c r="E3" s="13"/>
      <c r="F3" s="13"/>
    </row>
    <row r="4" spans="1:10" s="47" customFormat="1" ht="14.25" thickTop="1" thickBot="1" x14ac:dyDescent="0.25">
      <c r="A4" s="78" t="s">
        <v>192</v>
      </c>
      <c r="B4" s="14"/>
      <c r="C4" s="15">
        <f>100*('Table S2 GS_Raw'!C4-'Table S2 GS_Raw'!C$4)/('Table S2 GS_Raw'!C$11-'Table S2 GS_Raw'!C$4)</f>
        <v>0</v>
      </c>
      <c r="D4" s="15">
        <f>100*('Table S2 GS_Raw'!D4-'Table S2 GS_Raw'!D$4)/('Table S2 GS_Raw'!D$11-'Table S2 GS_Raw'!D$4)</f>
        <v>0</v>
      </c>
      <c r="E4" s="15">
        <f>100*('Table S2 GS_Raw'!E4-'Table S2 GS_Raw'!E$4)/('Table S2 GS_Raw'!E$11-'Table S2 GS_Raw'!E$4)</f>
        <v>0</v>
      </c>
      <c r="F4" s="15">
        <f>100*('Table S2 GS_Raw'!F4-'Table S2 GS_Raw'!F$4)/('Table S2 GS_Raw'!F$11-'Table S2 GS_Raw'!F$4)</f>
        <v>0</v>
      </c>
      <c r="H4" s="5">
        <f t="shared" ref="H4:H11" si="0">AVERAGE(C4:F4)</f>
        <v>0</v>
      </c>
      <c r="I4" s="5">
        <f t="shared" ref="I4:I11" si="1">STDEVA(C4:F4)/SQRT(COUNT(C4:F4))</f>
        <v>0</v>
      </c>
      <c r="J4" s="5">
        <f t="shared" ref="J4:J11" si="2">COUNT(C4:F4)</f>
        <v>4</v>
      </c>
    </row>
    <row r="5" spans="1:10" s="47" customFormat="1" ht="14.25" thickTop="1" thickBot="1" x14ac:dyDescent="0.25">
      <c r="A5" s="78">
        <v>1.0000000000000001E-9</v>
      </c>
      <c r="B5" s="14">
        <f t="shared" ref="B5:B11" si="3">LOG(A5)</f>
        <v>-9</v>
      </c>
      <c r="C5" s="15">
        <f>100*('Table S2 GS_Raw'!C5-'Table S2 GS_Raw'!C$4)/('Table S2 GS_Raw'!C$11-'Table S2 GS_Raw'!C$4)</f>
        <v>1.0229766361172066</v>
      </c>
      <c r="D5" s="15">
        <f>100*('Table S2 GS_Raw'!D5-'Table S2 GS_Raw'!D$4)/('Table S2 GS_Raw'!D$11-'Table S2 GS_Raw'!D$4)</f>
        <v>0.46501204549274455</v>
      </c>
      <c r="E5" s="15">
        <f>100*('Table S2 GS_Raw'!E5-'Table S2 GS_Raw'!E$4)/('Table S2 GS_Raw'!E$11-'Table S2 GS_Raw'!E$4)</f>
        <v>0.53272916539097392</v>
      </c>
      <c r="F5" s="15">
        <f>100*('Table S2 GS_Raw'!F5-'Table S2 GS_Raw'!F$4)/('Table S2 GS_Raw'!F$11-'Table S2 GS_Raw'!F$4)</f>
        <v>0.3828676399497235</v>
      </c>
      <c r="H5" s="5">
        <f t="shared" si="0"/>
        <v>0.60089637173766219</v>
      </c>
      <c r="I5" s="5">
        <f t="shared" si="1"/>
        <v>0.1439906234227048</v>
      </c>
      <c r="J5" s="5">
        <f t="shared" si="2"/>
        <v>4</v>
      </c>
    </row>
    <row r="6" spans="1:10" s="47" customFormat="1" ht="14.25" thickTop="1" thickBot="1" x14ac:dyDescent="0.25">
      <c r="A6" s="78">
        <v>1E-8</v>
      </c>
      <c r="B6" s="14">
        <f t="shared" si="3"/>
        <v>-8</v>
      </c>
      <c r="C6" s="15">
        <f>100*('Table S2 GS_Raw'!C6-'Table S2 GS_Raw'!C$4)/('Table S2 GS_Raw'!C$11-'Table S2 GS_Raw'!C$4)</f>
        <v>2.8591712921130759</v>
      </c>
      <c r="D6" s="15">
        <f>100*('Table S2 GS_Raw'!D6-'Table S2 GS_Raw'!D$4)/('Table S2 GS_Raw'!D$11-'Table S2 GS_Raw'!D$4)</f>
        <v>0.32494817636842427</v>
      </c>
      <c r="E6" s="15">
        <f>100*('Table S2 GS_Raw'!E6-'Table S2 GS_Raw'!E$4)/('Table S2 GS_Raw'!E$11-'Table S2 GS_Raw'!E$4)</f>
        <v>1.8880248198722256</v>
      </c>
      <c r="F6" s="15">
        <f>100*('Table S2 GS_Raw'!F6-'Table S2 GS_Raw'!F$4)/('Table S2 GS_Raw'!F$11-'Table S2 GS_Raw'!F$4)</f>
        <v>0.30745431692932251</v>
      </c>
      <c r="H6" s="5">
        <f t="shared" si="0"/>
        <v>1.3448996513207621</v>
      </c>
      <c r="I6" s="5">
        <f t="shared" si="1"/>
        <v>0.62613878812461365</v>
      </c>
      <c r="J6" s="5">
        <f t="shared" si="2"/>
        <v>4</v>
      </c>
    </row>
    <row r="7" spans="1:10" s="47" customFormat="1" ht="14.25" thickTop="1" thickBot="1" x14ac:dyDescent="0.25">
      <c r="A7" s="78">
        <v>9.9999999999999995E-8</v>
      </c>
      <c r="B7" s="14">
        <f t="shared" si="3"/>
        <v>-7</v>
      </c>
      <c r="C7" s="15">
        <f>100*('Table S2 GS_Raw'!C7-'Table S2 GS_Raw'!C$4)/('Table S2 GS_Raw'!C$11-'Table S2 GS_Raw'!C$4)</f>
        <v>39.561550707800862</v>
      </c>
      <c r="D7" s="15">
        <f>100*('Table S2 GS_Raw'!D7-'Table S2 GS_Raw'!D$4)/('Table S2 GS_Raw'!D$11-'Table S2 GS_Raw'!D$4)</f>
        <v>17.463163202420301</v>
      </c>
      <c r="E7" s="15">
        <f>100*('Table S2 GS_Raw'!E7-'Table S2 GS_Raw'!E$4)/('Table S2 GS_Raw'!E$11-'Table S2 GS_Raw'!E$4)</f>
        <v>33.206784642704058</v>
      </c>
      <c r="F7" s="15">
        <f>100*('Table S2 GS_Raw'!F7-'Table S2 GS_Raw'!F$4)/('Table S2 GS_Raw'!F$11-'Table S2 GS_Raw'!F$4)</f>
        <v>26.555158077927107</v>
      </c>
      <c r="H7" s="5">
        <f t="shared" si="0"/>
        <v>29.19666415771308</v>
      </c>
      <c r="I7" s="5">
        <f t="shared" si="1"/>
        <v>4.7272661103585927</v>
      </c>
      <c r="J7" s="5">
        <f t="shared" si="2"/>
        <v>4</v>
      </c>
    </row>
    <row r="8" spans="1:10" s="47" customFormat="1" ht="14.25" thickTop="1" thickBot="1" x14ac:dyDescent="0.25">
      <c r="A8" s="78">
        <v>9.9999999999999995E-7</v>
      </c>
      <c r="B8" s="14">
        <f t="shared" si="3"/>
        <v>-6</v>
      </c>
      <c r="C8" s="15">
        <f>100*('Table S2 GS_Raw'!C8-'Table S2 GS_Raw'!C$4)/('Table S2 GS_Raw'!C$11-'Table S2 GS_Raw'!C$4)</f>
        <v>81.388494470978003</v>
      </c>
      <c r="D8" s="15">
        <f>100*('Table S2 GS_Raw'!D8-'Table S2 GS_Raw'!D$4)/('Table S2 GS_Raw'!D$11-'Table S2 GS_Raw'!D$4)</f>
        <v>78.230339701570585</v>
      </c>
      <c r="E8" s="15">
        <f>100*('Table S2 GS_Raw'!E8-'Table S2 GS_Raw'!E$4)/('Table S2 GS_Raw'!E$11-'Table S2 GS_Raw'!E$4)</f>
        <v>84.40797664972547</v>
      </c>
      <c r="F8" s="15">
        <f>100*('Table S2 GS_Raw'!F8-'Table S2 GS_Raw'!F$4)/('Table S2 GS_Raw'!F$11-'Table S2 GS_Raw'!F$4)</f>
        <v>74.487092719713814</v>
      </c>
      <c r="H8" s="5">
        <f t="shared" si="0"/>
        <v>79.628475885496968</v>
      </c>
      <c r="I8" s="5">
        <f t="shared" si="1"/>
        <v>2.1277902979128003</v>
      </c>
      <c r="J8" s="5">
        <f t="shared" si="2"/>
        <v>4</v>
      </c>
    </row>
    <row r="9" spans="1:10" s="47" customFormat="1" ht="14.25" thickTop="1" thickBot="1" x14ac:dyDescent="0.25">
      <c r="A9" s="78">
        <v>1.0000000000000001E-5</v>
      </c>
      <c r="B9" s="14">
        <f t="shared" si="3"/>
        <v>-5</v>
      </c>
      <c r="C9" s="15">
        <f>100*('Table S2 GS_Raw'!C9-'Table S2 GS_Raw'!C$4)/('Table S2 GS_Raw'!C$11-'Table S2 GS_Raw'!C$4)</f>
        <v>98.808140785680465</v>
      </c>
      <c r="D9" s="15">
        <f>100*('Table S2 GS_Raw'!D9-'Table S2 GS_Raw'!D$4)/('Table S2 GS_Raw'!D$11-'Table S2 GS_Raw'!D$4)</f>
        <v>94.363829906437331</v>
      </c>
      <c r="E9" s="15">
        <f>100*('Table S2 GS_Raw'!E9-'Table S2 GS_Raw'!E$4)/('Table S2 GS_Raw'!E$11-'Table S2 GS_Raw'!E$4)</f>
        <v>105.24768844528811</v>
      </c>
      <c r="F9" s="15">
        <f>100*('Table S2 GS_Raw'!F9-'Table S2 GS_Raw'!F$4)/('Table S2 GS_Raw'!F$11-'Table S2 GS_Raw'!F$4)</f>
        <v>95.910277482355184</v>
      </c>
      <c r="H9" s="5">
        <f t="shared" si="0"/>
        <v>98.582484154940275</v>
      </c>
      <c r="I9" s="5">
        <f t="shared" si="1"/>
        <v>2.4050918436463147</v>
      </c>
      <c r="J9" s="5">
        <f t="shared" si="2"/>
        <v>4</v>
      </c>
    </row>
    <row r="10" spans="1:10" s="47" customFormat="1" ht="14.25" thickTop="1" thickBot="1" x14ac:dyDescent="0.25">
      <c r="A10" s="78">
        <v>1E-4</v>
      </c>
      <c r="B10" s="14">
        <f t="shared" si="3"/>
        <v>-4</v>
      </c>
      <c r="C10" s="15">
        <f>100*('Table S2 GS_Raw'!C10-'Table S2 GS_Raw'!C$4)/('Table S2 GS_Raw'!C$11-'Table S2 GS_Raw'!C$4)</f>
        <v>99.442795060453506</v>
      </c>
      <c r="D10" s="15">
        <f>100*('Table S2 GS_Raw'!D10-'Table S2 GS_Raw'!D$4)/('Table S2 GS_Raw'!D$11-'Table S2 GS_Raw'!D$4)</f>
        <v>99.48829999813249</v>
      </c>
      <c r="E10" s="15">
        <f>100*('Table S2 GS_Raw'!E10-'Table S2 GS_Raw'!E$4)/('Table S2 GS_Raw'!E$11-'Table S2 GS_Raw'!E$4)</f>
        <v>110.65458330781949</v>
      </c>
      <c r="F10" s="15">
        <f>100*('Table S2 GS_Raw'!F10-'Table S2 GS_Raw'!F$4)/('Table S2 GS_Raw'!F$11-'Table S2 GS_Raw'!F$4)</f>
        <v>97.712462535047848</v>
      </c>
      <c r="H10" s="5">
        <f t="shared" si="0"/>
        <v>101.82453522536333</v>
      </c>
      <c r="I10" s="5">
        <f t="shared" si="1"/>
        <v>2.9722266092250491</v>
      </c>
      <c r="J10" s="5">
        <f t="shared" si="2"/>
        <v>4</v>
      </c>
    </row>
    <row r="11" spans="1:10" s="47" customFormat="1" ht="14.25" thickTop="1" thickBot="1" x14ac:dyDescent="0.25">
      <c r="A11" s="78">
        <v>1E-3</v>
      </c>
      <c r="B11" s="14">
        <f t="shared" si="3"/>
        <v>-3</v>
      </c>
      <c r="C11" s="15">
        <f>100*('Table S2 GS_Raw'!C11-'Table S2 GS_Raw'!C$4)/('Table S2 GS_Raw'!C$11-'Table S2 GS_Raw'!C$4)</f>
        <v>100.00000000000001</v>
      </c>
      <c r="D11" s="15">
        <f>100*('Table S2 GS_Raw'!D11-'Table S2 GS_Raw'!D$4)/('Table S2 GS_Raw'!D$11-'Table S2 GS_Raw'!D$4)</f>
        <v>100</v>
      </c>
      <c r="E11" s="15">
        <f>100*('Table S2 GS_Raw'!E11-'Table S2 GS_Raw'!E$4)/('Table S2 GS_Raw'!E$11-'Table S2 GS_Raw'!E$4)</f>
        <v>100</v>
      </c>
      <c r="F11" s="15">
        <f>100*('Table S2 GS_Raw'!F11-'Table S2 GS_Raw'!F$4)/('Table S2 GS_Raw'!F$11-'Table S2 GS_Raw'!F$4)</f>
        <v>100</v>
      </c>
      <c r="H11" s="5">
        <f t="shared" si="0"/>
        <v>100</v>
      </c>
      <c r="I11" s="5">
        <f t="shared" si="1"/>
        <v>4.1023203976182695E-15</v>
      </c>
      <c r="J11" s="5">
        <f t="shared" si="2"/>
        <v>4</v>
      </c>
    </row>
    <row r="12" spans="1:10" ht="13.5" thickTop="1" x14ac:dyDescent="0.2"/>
    <row r="13" spans="1:10" s="47" customFormat="1" ht="13.5" thickBot="1" x14ac:dyDescent="0.25">
      <c r="A13" s="33" t="s">
        <v>228</v>
      </c>
    </row>
    <row r="14" spans="1:10" s="47" customFormat="1" ht="14.25" thickTop="1" thickBot="1" x14ac:dyDescent="0.25">
      <c r="A14" s="34"/>
      <c r="B14" s="4"/>
      <c r="C14" s="6">
        <f>'Table S2 GS_Raw'!C14</f>
        <v>20170612</v>
      </c>
      <c r="D14" s="6">
        <f>'Table S2 GS_Raw'!D14</f>
        <v>20170624</v>
      </c>
      <c r="E14" s="6">
        <f>'Table S2 GS_Raw'!E14</f>
        <v>20170628</v>
      </c>
      <c r="F14" s="6">
        <f>'Table S2 GS_Raw'!F14</f>
        <v>20170706</v>
      </c>
      <c r="H14" s="8" t="s">
        <v>233</v>
      </c>
      <c r="I14" s="8" t="s">
        <v>234</v>
      </c>
      <c r="J14" s="8" t="s">
        <v>235</v>
      </c>
    </row>
    <row r="15" spans="1:10" s="47" customFormat="1" ht="14.25" thickTop="1" thickBot="1" x14ac:dyDescent="0.25">
      <c r="A15" s="9" t="s">
        <v>236</v>
      </c>
      <c r="B15" s="10" t="s">
        <v>237</v>
      </c>
      <c r="C15" s="11"/>
      <c r="D15" s="12"/>
      <c r="E15" s="13"/>
      <c r="F15" s="13"/>
    </row>
    <row r="16" spans="1:10" s="47" customFormat="1" ht="14.25" thickTop="1" thickBot="1" x14ac:dyDescent="0.25">
      <c r="A16" s="78" t="s">
        <v>192</v>
      </c>
      <c r="B16" s="14"/>
      <c r="C16" s="15">
        <f>100*('Table S2 GS_Raw'!C16-'Table S2 GS_Raw'!C$4)/('Table S2 GS_Raw'!C$11-'Table S2 GS_Raw'!C$4)</f>
        <v>3.3367755260100687</v>
      </c>
      <c r="D16" s="15">
        <f>100*('Table S2 GS_Raw'!D16-'Table S2 GS_Raw'!D$4)/('Table S2 GS_Raw'!D$11-'Table S2 GS_Raw'!D$4)</f>
        <v>-0.77875511233122319</v>
      </c>
      <c r="E16" s="15">
        <f>100*('Table S2 GS_Raw'!E16-'Table S2 GS_Raw'!E$4)/('Table S2 GS_Raw'!E$11-'Table S2 GS_Raw'!E$4)</f>
        <v>0.56334578409160407</v>
      </c>
      <c r="F16" s="15">
        <f>100*('Table S2 GS_Raw'!F16-'Table S2 GS_Raw'!F$4)/('Table S2 GS_Raw'!F$11-'Table S2 GS_Raw'!F$4)</f>
        <v>1.3226336652808661</v>
      </c>
      <c r="H16" s="5">
        <f t="shared" ref="H16:H23" si="4">AVERAGE(C16:F16)</f>
        <v>1.1109999657628289</v>
      </c>
      <c r="I16" s="5">
        <f t="shared" ref="I16:I23" si="5">STDEVA(C16:F16)/SQRT(COUNT(C16:F16))</f>
        <v>0.85974633009054102</v>
      </c>
      <c r="J16" s="5">
        <f t="shared" ref="J16:J23" si="6">COUNT(C16:F16)</f>
        <v>4</v>
      </c>
    </row>
    <row r="17" spans="1:13" s="47" customFormat="1" ht="14.25" thickTop="1" thickBot="1" x14ac:dyDescent="0.25">
      <c r="A17" s="78">
        <v>1.0000000000000001E-9</v>
      </c>
      <c r="B17" s="14">
        <f t="shared" ref="B17:B23" si="7">LOG(A17)</f>
        <v>-9</v>
      </c>
      <c r="C17" s="15">
        <f>100*('Table S2 GS_Raw'!C17-'Table S2 GS_Raw'!C$4)/('Table S2 GS_Raw'!C$11-'Table S2 GS_Raw'!C$4)</f>
        <v>1.884600490512456</v>
      </c>
      <c r="D17" s="15">
        <f>100*('Table S2 GS_Raw'!D17-'Table S2 GS_Raw'!D$4)/('Table S2 GS_Raw'!D$11-'Table S2 GS_Raw'!D$4)</f>
        <v>1.6098007358021917</v>
      </c>
      <c r="E17" s="15">
        <f>100*('Table S2 GS_Raw'!E17-'Table S2 GS_Raw'!E$4)/('Table S2 GS_Raw'!E$11-'Table S2 GS_Raw'!E$4)</f>
        <v>0.67356561141387472</v>
      </c>
      <c r="F17" s="15">
        <f>100*('Table S2 GS_Raw'!F17-'Table S2 GS_Raw'!F$4)/('Table S2 GS_Raw'!F$11-'Table S2 GS_Raw'!F$4)</f>
        <v>0.55303103548293497</v>
      </c>
      <c r="H17" s="5">
        <f t="shared" si="4"/>
        <v>1.1802494683028644</v>
      </c>
      <c r="I17" s="5">
        <f t="shared" si="5"/>
        <v>0.33301102924665099</v>
      </c>
      <c r="J17" s="5">
        <f t="shared" si="6"/>
        <v>4</v>
      </c>
    </row>
    <row r="18" spans="1:13" s="47" customFormat="1" ht="14.25" thickTop="1" thickBot="1" x14ac:dyDescent="0.25">
      <c r="A18" s="78">
        <v>1E-8</v>
      </c>
      <c r="B18" s="14">
        <f t="shared" si="7"/>
        <v>-8</v>
      </c>
      <c r="C18" s="15">
        <f>100*('Table S2 GS_Raw'!C18-'Table S2 GS_Raw'!C$4)/('Table S2 GS_Raw'!C$11-'Table S2 GS_Raw'!C$4)</f>
        <v>11.927197624887052</v>
      </c>
      <c r="D18" s="15">
        <f>100*('Table S2 GS_Raw'!D18-'Table S2 GS_Raw'!D$4)/('Table S2 GS_Raw'!D$11-'Table S2 GS_Raw'!D$4)</f>
        <v>-0.3809737240181526</v>
      </c>
      <c r="E18" s="15">
        <f>100*('Table S2 GS_Raw'!E18-'Table S2 GS_Raw'!E$4)/('Table S2 GS_Raw'!E$11-'Table S2 GS_Raw'!E$4)</f>
        <v>7.02549343783806</v>
      </c>
      <c r="F18" s="15">
        <f>100*('Table S2 GS_Raw'!F18-'Table S2 GS_Raw'!F$4)/('Table S2 GS_Raw'!F$11-'Table S2 GS_Raw'!F$4)</f>
        <v>2.745818427922265</v>
      </c>
      <c r="H18" s="5">
        <f t="shared" si="4"/>
        <v>5.3293839416573068</v>
      </c>
      <c r="I18" s="5">
        <f t="shared" si="5"/>
        <v>2.6722482459430368</v>
      </c>
      <c r="J18" s="5">
        <f t="shared" si="6"/>
        <v>4</v>
      </c>
    </row>
    <row r="19" spans="1:13" s="47" customFormat="1" ht="14.25" thickTop="1" thickBot="1" x14ac:dyDescent="0.25">
      <c r="A19" s="78">
        <v>9.9999999999999995E-8</v>
      </c>
      <c r="B19" s="14">
        <f t="shared" si="7"/>
        <v>-7</v>
      </c>
      <c r="C19" s="15">
        <f>100*('Table S2 GS_Raw'!C19-'Table S2 GS_Raw'!C$4)/('Table S2 GS_Raw'!C$11-'Table S2 GS_Raw'!C$4)</f>
        <v>52.917258293532981</v>
      </c>
      <c r="D19" s="15">
        <f>100*('Table S2 GS_Raw'!D19-'Table S2 GS_Raw'!D$4)/('Table S2 GS_Raw'!D$11-'Table S2 GS_Raw'!D$4)</f>
        <v>24.421536220516554</v>
      </c>
      <c r="E19" s="15">
        <f>100*('Table S2 GS_Raw'!E19-'Table S2 GS_Raw'!E$4)/('Table S2 GS_Raw'!E$11-'Table S2 GS_Raw'!E$4)</f>
        <v>41.971302022737952</v>
      </c>
      <c r="F19" s="15">
        <f>100*('Table S2 GS_Raw'!F19-'Table S2 GS_Raw'!F$4)/('Table S2 GS_Raw'!F$11-'Table S2 GS_Raw'!F$4)</f>
        <v>34.759740887556802</v>
      </c>
      <c r="H19" s="5">
        <f t="shared" si="4"/>
        <v>38.517459356086071</v>
      </c>
      <c r="I19" s="5">
        <f t="shared" si="5"/>
        <v>6.0006856256701511</v>
      </c>
      <c r="J19" s="5">
        <f t="shared" si="6"/>
        <v>4</v>
      </c>
    </row>
    <row r="20" spans="1:13" s="47" customFormat="1" ht="14.25" thickTop="1" thickBot="1" x14ac:dyDescent="0.25">
      <c r="A20" s="78">
        <v>9.9999999999999995E-7</v>
      </c>
      <c r="B20" s="14">
        <f t="shared" si="7"/>
        <v>-6</v>
      </c>
      <c r="C20" s="15">
        <f>100*('Table S2 GS_Raw'!C20-'Table S2 GS_Raw'!C$4)/('Table S2 GS_Raw'!C$11-'Table S2 GS_Raw'!C$4)</f>
        <v>85.519125683060111</v>
      </c>
      <c r="D20" s="15">
        <f>100*('Table S2 GS_Raw'!D20-'Table S2 GS_Raw'!D$4)/('Table S2 GS_Raw'!D$11-'Table S2 GS_Raw'!D$4)</f>
        <v>85.455767830130526</v>
      </c>
      <c r="E20" s="15">
        <f>100*('Table S2 GS_Raw'!E20-'Table S2 GS_Raw'!E$4)/('Table S2 GS_Raw'!E$11-'Table S2 GS_Raw'!E$4)</f>
        <v>89.827118159737125</v>
      </c>
      <c r="F20" s="15">
        <f>100*('Table S2 GS_Raw'!F20-'Table S2 GS_Raw'!F$4)/('Table S2 GS_Raw'!F$11-'Table S2 GS_Raw'!F$4)</f>
        <v>78.837861355506135</v>
      </c>
      <c r="H20" s="29">
        <f t="shared" si="4"/>
        <v>84.90996825710846</v>
      </c>
      <c r="I20" s="29">
        <f t="shared" si="5"/>
        <v>2.2678516877747024</v>
      </c>
      <c r="J20" s="29">
        <f t="shared" si="6"/>
        <v>4</v>
      </c>
      <c r="K20" s="27"/>
      <c r="L20" s="27"/>
      <c r="M20" s="27"/>
    </row>
    <row r="21" spans="1:13" s="47" customFormat="1" ht="14.25" thickTop="1" thickBot="1" x14ac:dyDescent="0.25">
      <c r="A21" s="78">
        <v>1.0000000000000001E-5</v>
      </c>
      <c r="B21" s="14">
        <f t="shared" si="7"/>
        <v>-5</v>
      </c>
      <c r="C21" s="15">
        <f>100*('Table S2 GS_Raw'!C21-'Table S2 GS_Raw'!C$4)/('Table S2 GS_Raw'!C$11-'Table S2 GS_Raw'!C$4)</f>
        <v>101.12301536078482</v>
      </c>
      <c r="D21" s="15">
        <f>100*('Table S2 GS_Raw'!D21-'Table S2 GS_Raw'!D$4)/('Table S2 GS_Raw'!D$11-'Table S2 GS_Raw'!D$4)</f>
        <v>104.37559527144379</v>
      </c>
      <c r="E21" s="15">
        <f>100*('Table S2 GS_Raw'!E21-'Table S2 GS_Raw'!E$4)/('Table S2 GS_Raw'!E$11-'Table S2 GS_Raw'!E$4)</f>
        <v>106.43153103504584</v>
      </c>
      <c r="F21" s="15">
        <f>100*('Table S2 GS_Raw'!F21-'Table S2 GS_Raw'!F$4)/('Table S2 GS_Raw'!F$11-'Table S2 GS_Raw'!F$4)</f>
        <v>95.09620032872472</v>
      </c>
      <c r="H21" s="29">
        <f t="shared" si="4"/>
        <v>101.75658549899978</v>
      </c>
      <c r="I21" s="29">
        <f t="shared" si="5"/>
        <v>2.4744775490597979</v>
      </c>
      <c r="J21" s="29">
        <f t="shared" si="6"/>
        <v>4</v>
      </c>
      <c r="K21" s="27"/>
      <c r="L21" s="27"/>
      <c r="M21" s="27"/>
    </row>
    <row r="22" spans="1:13" s="47" customFormat="1" ht="14.25" thickTop="1" thickBot="1" x14ac:dyDescent="0.25">
      <c r="A22" s="78">
        <v>1E-4</v>
      </c>
      <c r="B22" s="14">
        <f t="shared" si="7"/>
        <v>-4</v>
      </c>
      <c r="C22" s="15">
        <f>100*('Table S2 GS_Raw'!C22-'Table S2 GS_Raw'!C$4)/('Table S2 GS_Raw'!C$11-'Table S2 GS_Raw'!C$4)</f>
        <v>100.55505356912352</v>
      </c>
      <c r="D22" s="15">
        <f>100*('Table S2 GS_Raw'!D22-'Table S2 GS_Raw'!D$4)/('Table S2 GS_Raw'!D$11-'Table S2 GS_Raw'!D$4)</f>
        <v>104.65572300969242</v>
      </c>
      <c r="E22" s="15">
        <f>100*('Table S2 GS_Raw'!E22-'Table S2 GS_Raw'!E$4)/('Table S2 GS_Raw'!E$11-'Table S2 GS_Raw'!E$4)</f>
        <v>109.90345559569735</v>
      </c>
      <c r="F22" s="15">
        <f>100*('Table S2 GS_Raw'!F22-'Table S2 GS_Raw'!F$4)/('Table S2 GS_Raw'!F$11-'Table S2 GS_Raw'!F$4)</f>
        <v>100.6187759837571</v>
      </c>
      <c r="H22" s="29">
        <f t="shared" si="4"/>
        <v>103.93325203956761</v>
      </c>
      <c r="I22" s="29">
        <f t="shared" si="5"/>
        <v>2.2091339033383894</v>
      </c>
      <c r="J22" s="29">
        <f t="shared" si="6"/>
        <v>4</v>
      </c>
      <c r="K22" s="27"/>
      <c r="L22" s="27"/>
      <c r="M22" s="27"/>
    </row>
    <row r="23" spans="1:13" s="47" customFormat="1" ht="14.25" customHeight="1" thickTop="1" thickBot="1" x14ac:dyDescent="0.25">
      <c r="A23" s="78">
        <v>1E-3</v>
      </c>
      <c r="B23" s="14">
        <f t="shared" si="7"/>
        <v>-3</v>
      </c>
      <c r="C23" s="15">
        <f>100*('Table S2 GS_Raw'!C23-'Table S2 GS_Raw'!C$4)/('Table S2 GS_Raw'!C$11-'Table S2 GS_Raw'!C$4)</f>
        <v>101.29082225377564</v>
      </c>
      <c r="D23" s="15">
        <f>100*('Table S2 GS_Raw'!D23-'Table S2 GS_Raw'!D$4)/('Table S2 GS_Raw'!D$11-'Table S2 GS_Raw'!D$4)</f>
        <v>105.67538797691749</v>
      </c>
      <c r="E23" s="15">
        <f>100*('Table S2 GS_Raw'!E23-'Table S2 GS_Raw'!E$4)/('Table S2 GS_Raw'!E$11-'Table S2 GS_Raw'!E$4)</f>
        <v>104.87824791296715</v>
      </c>
      <c r="F23" s="15">
        <f>100*('Table S2 GS_Raw'!F23-'Table S2 GS_Raw'!F$4)/('Table S2 GS_Raw'!F$11-'Table S2 GS_Raw'!F$4)</f>
        <v>100.99294208643528</v>
      </c>
      <c r="H23" s="29">
        <f t="shared" si="4"/>
        <v>103.20935005752389</v>
      </c>
      <c r="I23" s="29">
        <f t="shared" si="5"/>
        <v>1.2062260809321241</v>
      </c>
      <c r="J23" s="29">
        <f t="shared" si="6"/>
        <v>4</v>
      </c>
      <c r="K23" s="27"/>
      <c r="L23" s="27"/>
      <c r="M23" s="27"/>
    </row>
    <row r="24" spans="1:13" s="21" customFormat="1" ht="13.5" thickTop="1" x14ac:dyDescent="0.2">
      <c r="H24" s="25"/>
      <c r="I24" s="25"/>
      <c r="J24" s="25"/>
      <c r="K24" s="25"/>
      <c r="L24" s="25"/>
      <c r="M24" s="25"/>
    </row>
    <row r="25" spans="1:13" s="47" customFormat="1" ht="13.5" thickBot="1" x14ac:dyDescent="0.25">
      <c r="A25" s="33" t="s">
        <v>229</v>
      </c>
      <c r="H25" s="27"/>
      <c r="I25" s="27"/>
      <c r="J25" s="27"/>
      <c r="K25" s="27"/>
      <c r="L25" s="27"/>
      <c r="M25" s="27"/>
    </row>
    <row r="26" spans="1:13" s="47" customFormat="1" ht="14.25" thickTop="1" thickBot="1" x14ac:dyDescent="0.25">
      <c r="A26" s="34"/>
      <c r="B26" s="4"/>
      <c r="C26" s="6">
        <f>'Table S2 GS_Raw'!C26</f>
        <v>20170612</v>
      </c>
      <c r="D26" s="6">
        <f>'Table S2 GS_Raw'!D26</f>
        <v>20170624</v>
      </c>
      <c r="E26" s="6">
        <f>'Table S2 GS_Raw'!E26</f>
        <v>20170628</v>
      </c>
      <c r="F26" s="6">
        <f>'Table S2 GS_Raw'!F26</f>
        <v>20170706</v>
      </c>
      <c r="H26" s="28" t="s">
        <v>1</v>
      </c>
      <c r="I26" s="28" t="s">
        <v>223</v>
      </c>
      <c r="J26" s="28" t="s">
        <v>222</v>
      </c>
      <c r="K26" s="27"/>
      <c r="L26" s="27"/>
      <c r="M26" s="27"/>
    </row>
    <row r="27" spans="1:13" s="47" customFormat="1" ht="14.25" thickTop="1" thickBot="1" x14ac:dyDescent="0.25">
      <c r="A27" s="9" t="s">
        <v>216</v>
      </c>
      <c r="B27" s="10" t="s">
        <v>217</v>
      </c>
      <c r="C27" s="11"/>
      <c r="D27" s="12"/>
      <c r="E27" s="13"/>
      <c r="F27" s="13"/>
      <c r="H27" s="27"/>
      <c r="I27" s="27"/>
      <c r="J27" s="27"/>
      <c r="K27" s="27"/>
      <c r="L27" s="27"/>
      <c r="M27" s="27"/>
    </row>
    <row r="28" spans="1:13" s="47" customFormat="1" ht="14.25" thickTop="1" thickBot="1" x14ac:dyDescent="0.25">
      <c r="A28" s="78" t="s">
        <v>192</v>
      </c>
      <c r="B28" s="14"/>
      <c r="C28" s="15">
        <f>100*('Table S2 GS_Raw'!C28-'Table S2 GS_Raw'!C$4)/('Table S2 GS_Raw'!C$11-'Table S2 GS_Raw'!C$4)</f>
        <v>1.8652381567058218</v>
      </c>
      <c r="D28" s="15">
        <f>100*('Table S2 GS_Raw'!D28-'Table S2 GS_Raw'!D$4)/('Table S2 GS_Raw'!D$11-'Table S2 GS_Raw'!D$4)</f>
        <v>-0.3809737240181526</v>
      </c>
      <c r="E28" s="15">
        <f>100*('Table S2 GS_Raw'!E28-'Table S2 GS_Raw'!E$4)/('Table S2 GS_Raw'!E$11-'Table S2 GS_Raw'!E$4)</f>
        <v>0.51129753230053221</v>
      </c>
      <c r="F28" s="15">
        <f>100*('Table S2 GS_Raw'!F28-'Table S2 GS_Raw'!F$4)/('Table S2 GS_Raw'!F$11-'Table S2 GS_Raw'!F$4)</f>
        <v>1.3458377646717585</v>
      </c>
      <c r="H28" s="29">
        <f t="shared" ref="H28:H35" si="8">AVERAGE(C28:F28)</f>
        <v>0.83534993241499</v>
      </c>
      <c r="I28" s="29">
        <f t="shared" ref="I28:I35" si="9">STDEVA(C28:F28)/SQRT(COUNT(C28:F28))</f>
        <v>0.49208068246257197</v>
      </c>
      <c r="J28" s="29">
        <f t="shared" ref="J28:J35" si="10">COUNT(C28:F28)</f>
        <v>4</v>
      </c>
      <c r="K28" s="27"/>
      <c r="L28" s="27"/>
      <c r="M28" s="27"/>
    </row>
    <row r="29" spans="1:13" s="47" customFormat="1" ht="14.25" thickTop="1" thickBot="1" x14ac:dyDescent="0.25">
      <c r="A29" s="78">
        <v>1.0000000000000001E-9</v>
      </c>
      <c r="B29" s="14">
        <f t="shared" ref="B29:B35" si="11">LOG(A29)</f>
        <v>-9</v>
      </c>
      <c r="C29" s="15">
        <f>100*('Table S2 GS_Raw'!C29-'Table S2 GS_Raw'!C$4)/('Table S2 GS_Raw'!C$11-'Table S2 GS_Raw'!C$4)</f>
        <v>9.9651477991480579</v>
      </c>
      <c r="D29" s="15">
        <f>100*('Table S2 GS_Raw'!D29-'Table S2 GS_Raw'!D$4)/('Table S2 GS_Raw'!D$11-'Table S2 GS_Raw'!D$4)</f>
        <v>1.6695613199619028</v>
      </c>
      <c r="E29" s="15">
        <f>100*('Table S2 GS_Raw'!E29-'Table S2 GS_Raw'!E$4)/('Table S2 GS_Raw'!E$11-'Table S2 GS_Raw'!E$4)</f>
        <v>1.3593778703080017</v>
      </c>
      <c r="F29" s="15">
        <f>100*('Table S2 GS_Raw'!F29-'Table S2 GS_Raw'!F$4)/('Table S2 GS_Raw'!F$11-'Table S2 GS_Raw'!F$4)</f>
        <v>1.471526636372426</v>
      </c>
      <c r="H29" s="29">
        <f t="shared" si="8"/>
        <v>3.6164034064475969</v>
      </c>
      <c r="I29" s="29">
        <f t="shared" si="9"/>
        <v>2.1172192868467796</v>
      </c>
      <c r="J29" s="29">
        <f t="shared" si="10"/>
        <v>4</v>
      </c>
      <c r="K29" s="27"/>
      <c r="L29" s="27"/>
      <c r="M29" s="27"/>
    </row>
    <row r="30" spans="1:13" s="47" customFormat="1" ht="14.25" thickTop="1" thickBot="1" x14ac:dyDescent="0.25">
      <c r="A30" s="78">
        <v>1E-8</v>
      </c>
      <c r="B30" s="14">
        <f t="shared" si="11"/>
        <v>-8</v>
      </c>
      <c r="C30" s="15">
        <f>100*('Table S2 GS_Raw'!C30-'Table S2 GS_Raw'!C$4)/('Table S2 GS_Raw'!C$11-'Table S2 GS_Raw'!C$4)</f>
        <v>25.906802633277401</v>
      </c>
      <c r="D30" s="15">
        <f>100*('Table S2 GS_Raw'!D30-'Table S2 GS_Raw'!D$4)/('Table S2 GS_Raw'!D$11-'Table S2 GS_Raw'!D$4)</f>
        <v>2.6854912506769741</v>
      </c>
      <c r="E30" s="15">
        <f>100*('Table S2 GS_Raw'!E30-'Table S2 GS_Raw'!E$4)/('Table S2 GS_Raw'!E$11-'Table S2 GS_Raw'!E$4)</f>
        <v>15.332802645275857</v>
      </c>
      <c r="F30" s="15">
        <f>100*('Table S2 GS_Raw'!F30-'Table S2 GS_Raw'!F$4)/('Table S2 GS_Raw'!F$11-'Table S2 GS_Raw'!F$4)</f>
        <v>12.580489219762159</v>
      </c>
      <c r="H30" s="29">
        <f t="shared" si="8"/>
        <v>14.126396437248097</v>
      </c>
      <c r="I30" s="29">
        <f t="shared" si="9"/>
        <v>4.7742148280755625</v>
      </c>
      <c r="J30" s="29">
        <f t="shared" si="10"/>
        <v>4</v>
      </c>
      <c r="K30" s="27"/>
      <c r="L30" s="27"/>
      <c r="M30" s="27"/>
    </row>
    <row r="31" spans="1:13" s="47" customFormat="1" ht="14.25" thickTop="1" thickBot="1" x14ac:dyDescent="0.25">
      <c r="A31" s="78">
        <v>9.9999999999999995E-8</v>
      </c>
      <c r="B31" s="14">
        <f t="shared" si="11"/>
        <v>-7</v>
      </c>
      <c r="C31" s="15">
        <f>100*('Table S2 GS_Raw'!C31-'Table S2 GS_Raw'!C$4)/('Table S2 GS_Raw'!C$11-'Table S2 GS_Raw'!C$4)</f>
        <v>61.617400283980892</v>
      </c>
      <c r="D31" s="15">
        <f>100*('Table S2 GS_Raw'!D31-'Table S2 GS_Raw'!D$4)/('Table S2 GS_Raw'!D$11-'Table S2 GS_Raw'!D$4)</f>
        <v>34.799335163501226</v>
      </c>
      <c r="E31" s="15">
        <f>100*('Table S2 GS_Raw'!E31-'Table S2 GS_Raw'!E$4)/('Table S2 GS_Raw'!E$11-'Table S2 GS_Raw'!E$4)</f>
        <v>55.067050394954386</v>
      </c>
      <c r="F31" s="15">
        <f>100*('Table S2 GS_Raw'!F31-'Table S2 GS_Raw'!F$4)/('Table S2 GS_Raw'!F$11-'Table S2 GS_Raw'!F$4)</f>
        <v>48.66479744754907</v>
      </c>
      <c r="H31" s="29">
        <f t="shared" si="8"/>
        <v>50.037145822496392</v>
      </c>
      <c r="I31" s="29">
        <f t="shared" si="9"/>
        <v>5.7262294687281878</v>
      </c>
      <c r="J31" s="29">
        <f t="shared" si="10"/>
        <v>4</v>
      </c>
      <c r="K31" s="27"/>
      <c r="L31" s="27"/>
      <c r="M31" s="27"/>
    </row>
    <row r="32" spans="1:13" s="47" customFormat="1" ht="14.25" thickTop="1" thickBot="1" x14ac:dyDescent="0.25">
      <c r="A32" s="78">
        <v>9.9999999999999995E-7</v>
      </c>
      <c r="B32" s="14">
        <f t="shared" si="11"/>
        <v>-6</v>
      </c>
      <c r="C32" s="15">
        <f>100*('Table S2 GS_Raw'!C32-'Table S2 GS_Raw'!C$4)/('Table S2 GS_Raw'!C$11-'Table S2 GS_Raw'!C$4)</f>
        <v>88.724667613269659</v>
      </c>
      <c r="D32" s="15">
        <f>100*('Table S2 GS_Raw'!D32-'Table S2 GS_Raw'!D$4)/('Table S2 GS_Raw'!D$11-'Table S2 GS_Raw'!D$4)</f>
        <v>93.313350888004933</v>
      </c>
      <c r="E32" s="15">
        <f>100*('Table S2 GS_Raw'!E32-'Table S2 GS_Raw'!E$4)/('Table S2 GS_Raw'!E$11-'Table S2 GS_Raw'!E$4)</f>
        <v>93.145959626885471</v>
      </c>
      <c r="F32" s="15">
        <f>100*('Table S2 GS_Raw'!F32-'Table S2 GS_Raw'!F$4)/('Table S2 GS_Raw'!F$11-'Table S2 GS_Raw'!F$4)</f>
        <v>87.046311515034333</v>
      </c>
      <c r="H32" s="29">
        <f t="shared" si="8"/>
        <v>90.557572410798599</v>
      </c>
      <c r="I32" s="29">
        <f t="shared" si="9"/>
        <v>1.5806790858879687</v>
      </c>
      <c r="J32" s="29">
        <f t="shared" si="10"/>
        <v>4</v>
      </c>
      <c r="K32" s="27"/>
      <c r="L32" s="27"/>
      <c r="M32" s="27"/>
    </row>
    <row r="33" spans="1:13" s="47" customFormat="1" ht="14.25" thickTop="1" thickBot="1" x14ac:dyDescent="0.25">
      <c r="A33" s="78">
        <v>1.0000000000000001E-5</v>
      </c>
      <c r="B33" s="14">
        <f t="shared" si="11"/>
        <v>-5</v>
      </c>
      <c r="C33" s="15">
        <f>100*('Table S2 GS_Raw'!C33-'Table S2 GS_Raw'!C$4)/('Table S2 GS_Raw'!C$11-'Table S2 GS_Raw'!C$4)</f>
        <v>103.22060152317026</v>
      </c>
      <c r="D33" s="15">
        <f>100*('Table S2 GS_Raw'!D33-'Table S2 GS_Raw'!D$4)/('Table S2 GS_Raw'!D$11-'Table S2 GS_Raw'!D$4)</f>
        <v>109.94453470782679</v>
      </c>
      <c r="E33" s="15">
        <f>100*('Table S2 GS_Raw'!E33-'Table S2 GS_Raw'!E$4)/('Table S2 GS_Raw'!E$11-'Table S2 GS_Raw'!E$4)</f>
        <v>107.94399199885699</v>
      </c>
      <c r="F33" s="15">
        <f>100*('Table S2 GS_Raw'!F33-'Table S2 GS_Raw'!F$4)/('Table S2 GS_Raw'!F$11-'Table S2 GS_Raw'!F$4)</f>
        <v>104.00270714492892</v>
      </c>
      <c r="H33" s="29">
        <f t="shared" si="8"/>
        <v>106.27795884369574</v>
      </c>
      <c r="I33" s="29">
        <f t="shared" si="9"/>
        <v>1.6006157440090816</v>
      </c>
      <c r="J33" s="29">
        <f t="shared" si="10"/>
        <v>4</v>
      </c>
      <c r="K33" s="27"/>
      <c r="L33" s="27"/>
      <c r="M33" s="27"/>
    </row>
    <row r="34" spans="1:13" s="47" customFormat="1" ht="14.25" thickTop="1" thickBot="1" x14ac:dyDescent="0.25">
      <c r="A34" s="78">
        <v>1E-4</v>
      </c>
      <c r="B34" s="14">
        <f t="shared" si="11"/>
        <v>-4</v>
      </c>
      <c r="C34" s="15">
        <f>100*('Table S2 GS_Raw'!C34-'Table S2 GS_Raw'!C$4)/('Table S2 GS_Raw'!C$11-'Table S2 GS_Raw'!C$4)</f>
        <v>104.73086356008778</v>
      </c>
      <c r="D34" s="15">
        <f>100*('Table S2 GS_Raw'!D34-'Table S2 GS_Raw'!D$4)/('Table S2 GS_Raw'!D$11-'Table S2 GS_Raw'!D$4)</f>
        <v>107.64748725418792</v>
      </c>
      <c r="E34" s="15">
        <f>100*('Table S2 GS_Raw'!E34-'Table S2 GS_Raw'!E$4)/('Table S2 GS_Raw'!E$11-'Table S2 GS_Raw'!E$4)</f>
        <v>113.30394137938075</v>
      </c>
      <c r="F34" s="15">
        <f>100*('Table S2 GS_Raw'!F34-'Table S2 GS_Raw'!F$4)/('Table S2 GS_Raw'!F$11-'Table S2 GS_Raw'!F$4)</f>
        <v>105.35821328434689</v>
      </c>
      <c r="H34" s="29">
        <f t="shared" si="8"/>
        <v>107.76012636950084</v>
      </c>
      <c r="I34" s="29">
        <f t="shared" si="9"/>
        <v>1.9513284379108478</v>
      </c>
      <c r="J34" s="29">
        <f t="shared" si="10"/>
        <v>4</v>
      </c>
      <c r="K34" s="27"/>
      <c r="L34" s="27"/>
      <c r="M34" s="27"/>
    </row>
    <row r="35" spans="1:13" s="47" customFormat="1" ht="14.25" customHeight="1" thickTop="1" thickBot="1" x14ac:dyDescent="0.25">
      <c r="A35" s="78">
        <v>1E-3</v>
      </c>
      <c r="B35" s="14">
        <f t="shared" si="11"/>
        <v>-3</v>
      </c>
      <c r="C35" s="15">
        <f>100*('Table S2 GS_Raw'!C35-'Table S2 GS_Raw'!C$4)/('Table S2 GS_Raw'!C$11-'Table S2 GS_Raw'!C$4)</f>
        <v>106.9188072802375</v>
      </c>
      <c r="D35" s="15">
        <f>100*('Table S2 GS_Raw'!D35-'Table S2 GS_Raw'!D$4)/('Table S2 GS_Raw'!D$11-'Table S2 GS_Raw'!D$4)</f>
        <v>111.37878872765981</v>
      </c>
      <c r="E35" s="15">
        <f>100*('Table S2 GS_Raw'!E35-'Table S2 GS_Raw'!E$4)/('Table S2 GS_Raw'!E$11-'Table S2 GS_Raw'!E$4)</f>
        <v>113.71828628579594</v>
      </c>
      <c r="F35" s="15">
        <f>100*('Table S2 GS_Raw'!F35-'Table S2 GS_Raw'!F$4)/('Table S2 GS_Raw'!F$11-'Table S2 GS_Raw'!F$4)</f>
        <v>108.99835637629312</v>
      </c>
      <c r="H35" s="29">
        <f t="shared" si="8"/>
        <v>110.2535596674966</v>
      </c>
      <c r="I35" s="29">
        <f t="shared" si="9"/>
        <v>1.4710138160456459</v>
      </c>
      <c r="J35" s="29">
        <f t="shared" si="10"/>
        <v>4</v>
      </c>
      <c r="K35" s="27"/>
      <c r="L35" s="27"/>
      <c r="M35" s="27"/>
    </row>
    <row r="36" spans="1:13" ht="13.5" thickTop="1" x14ac:dyDescent="0.2">
      <c r="H36" s="31"/>
      <c r="I36" s="31"/>
      <c r="J36" s="31"/>
      <c r="K36" s="31"/>
      <c r="L36" s="31"/>
      <c r="M36" s="31"/>
    </row>
    <row r="37" spans="1:13" s="47" customFormat="1" ht="13.5" thickBot="1" x14ac:dyDescent="0.25">
      <c r="A37" s="33" t="s">
        <v>206</v>
      </c>
      <c r="H37" s="27"/>
      <c r="I37" s="27"/>
      <c r="J37" s="27"/>
      <c r="K37" s="27"/>
      <c r="L37" s="27"/>
      <c r="M37" s="27"/>
    </row>
    <row r="38" spans="1:13" s="47" customFormat="1" ht="14.25" thickTop="1" thickBot="1" x14ac:dyDescent="0.25">
      <c r="A38" s="34"/>
      <c r="B38" s="4"/>
      <c r="C38" s="6">
        <f>'Table S2 GS_Raw'!C38</f>
        <v>20170612</v>
      </c>
      <c r="D38" s="6">
        <f>'Table S2 GS_Raw'!D38</f>
        <v>20170624</v>
      </c>
      <c r="E38" s="6">
        <f>'Table S2 GS_Raw'!E38</f>
        <v>20170628</v>
      </c>
      <c r="F38" s="6">
        <f>'Table S2 GS_Raw'!F38</f>
        <v>20170706</v>
      </c>
      <c r="H38" s="28" t="s">
        <v>1</v>
      </c>
      <c r="I38" s="28" t="s">
        <v>223</v>
      </c>
      <c r="J38" s="28" t="s">
        <v>238</v>
      </c>
      <c r="K38" s="27"/>
      <c r="L38" s="27"/>
      <c r="M38" s="27"/>
    </row>
    <row r="39" spans="1:13" s="47" customFormat="1" ht="14.25" thickTop="1" thickBot="1" x14ac:dyDescent="0.25">
      <c r="A39" s="9" t="s">
        <v>207</v>
      </c>
      <c r="B39" s="10" t="s">
        <v>5</v>
      </c>
      <c r="C39" s="11"/>
      <c r="D39" s="12"/>
      <c r="E39" s="13"/>
      <c r="F39" s="13"/>
      <c r="H39" s="27"/>
      <c r="I39" s="27"/>
      <c r="J39" s="27"/>
      <c r="K39" s="27"/>
      <c r="L39" s="27"/>
      <c r="M39" s="27"/>
    </row>
    <row r="40" spans="1:13" s="47" customFormat="1" ht="14.25" thickTop="1" thickBot="1" x14ac:dyDescent="0.25">
      <c r="A40" s="78" t="s">
        <v>192</v>
      </c>
      <c r="B40" s="14"/>
      <c r="C40" s="15">
        <f>100*('Table S2 GS_Raw'!C40-'Table S2 GS_Raw'!C$40)/('Table S2 GS_Raw'!C$47-'Table S2 GS_Raw'!C$40)</f>
        <v>0</v>
      </c>
      <c r="D40" s="15">
        <f>100*('Table S2 GS_Raw'!D40-'Table S2 GS_Raw'!D$40)/('Table S2 GS_Raw'!D$47-'Table S2 GS_Raw'!D$40)</f>
        <v>0</v>
      </c>
      <c r="E40" s="15">
        <f>100*('Table S2 GS_Raw'!E40-'Table S2 GS_Raw'!E$40)/('Table S2 GS_Raw'!E$47-'Table S2 GS_Raw'!E$40)</f>
        <v>0</v>
      </c>
      <c r="F40" s="15">
        <f>100*('Table S2 GS_Raw'!F40-'Table S2 GS_Raw'!F$40)/('Table S2 GS_Raw'!F$47-'Table S2 GS_Raw'!F$40)</f>
        <v>0</v>
      </c>
      <c r="H40" s="29">
        <f t="shared" ref="H40:H47" si="12">AVERAGE(C40:F40)</f>
        <v>0</v>
      </c>
      <c r="I40" s="29">
        <f t="shared" ref="I40:I47" si="13">STDEVA(C40:F40)/SQRT(COUNT(C40:F40))</f>
        <v>0</v>
      </c>
      <c r="J40" s="29">
        <f t="shared" ref="J40:J47" si="14">COUNT(C40:F40)</f>
        <v>4</v>
      </c>
      <c r="K40" s="27"/>
      <c r="L40" s="27"/>
      <c r="M40" s="27"/>
    </row>
    <row r="41" spans="1:13" s="47" customFormat="1" ht="14.25" thickTop="1" thickBot="1" x14ac:dyDescent="0.25">
      <c r="A41" s="78">
        <v>1.0000000000000001E-9</v>
      </c>
      <c r="B41" s="14">
        <f t="shared" ref="B41:B47" si="15">LOG(A41)</f>
        <v>-9</v>
      </c>
      <c r="C41" s="15">
        <f>100*('Table S2 GS_Raw'!C41-'Table S2 GS_Raw'!C$40)/('Table S2 GS_Raw'!C$47-'Table S2 GS_Raw'!C$40)</f>
        <v>-0.2554470323065357</v>
      </c>
      <c r="D41" s="15">
        <f>100*('Table S2 GS_Raw'!D41-'Table S2 GS_Raw'!D$40)/('Table S2 GS_Raw'!D$47-'Table S2 GS_Raw'!D$40)</f>
        <v>0.19250101597758401</v>
      </c>
      <c r="E41" s="15">
        <f>100*('Table S2 GS_Raw'!E41-'Table S2 GS_Raw'!E$40)/('Table S2 GS_Raw'!E$47-'Table S2 GS_Raw'!E$40)</f>
        <v>3.0672658534845576</v>
      </c>
      <c r="F41" s="15">
        <f>100*('Table S2 GS_Raw'!F41-'Table S2 GS_Raw'!F$40)/('Table S2 GS_Raw'!F$47-'Table S2 GS_Raw'!F$40)</f>
        <v>1.9398488292193035</v>
      </c>
      <c r="H41" s="29">
        <f t="shared" si="12"/>
        <v>1.2360421665937273</v>
      </c>
      <c r="I41" s="29">
        <f t="shared" si="13"/>
        <v>0.77256295176356615</v>
      </c>
      <c r="J41" s="29">
        <f t="shared" si="14"/>
        <v>4</v>
      </c>
      <c r="K41" s="27"/>
      <c r="L41" s="27"/>
      <c r="M41" s="27"/>
    </row>
    <row r="42" spans="1:13" s="47" customFormat="1" ht="14.25" thickTop="1" thickBot="1" x14ac:dyDescent="0.25">
      <c r="A42" s="78">
        <v>1E-8</v>
      </c>
      <c r="B42" s="14">
        <f t="shared" si="15"/>
        <v>-8</v>
      </c>
      <c r="C42" s="15">
        <f>100*('Table S2 GS_Raw'!C42-'Table S2 GS_Raw'!C$40)/('Table S2 GS_Raw'!C$47-'Table S2 GS_Raw'!C$40)</f>
        <v>4.4788379664412714</v>
      </c>
      <c r="D42" s="15">
        <f>100*('Table S2 GS_Raw'!D42-'Table S2 GS_Raw'!D$40)/('Table S2 GS_Raw'!D$47-'Table S2 GS_Raw'!D$40)</f>
        <v>2.6900234566052794</v>
      </c>
      <c r="E42" s="15">
        <f>100*('Table S2 GS_Raw'!E42-'Table S2 GS_Raw'!E$40)/('Table S2 GS_Raw'!E$47-'Table S2 GS_Raw'!E$40)</f>
        <v>2.1185533918253809</v>
      </c>
      <c r="F42" s="15">
        <f>100*('Table S2 GS_Raw'!F42-'Table S2 GS_Raw'!F$40)/('Table S2 GS_Raw'!F$47-'Table S2 GS_Raw'!F$40)</f>
        <v>1.9116584738446365</v>
      </c>
      <c r="H42" s="29">
        <f t="shared" si="12"/>
        <v>2.7997683221791423</v>
      </c>
      <c r="I42" s="29">
        <f t="shared" si="13"/>
        <v>0.58338892757804883</v>
      </c>
      <c r="J42" s="29">
        <f t="shared" si="14"/>
        <v>4</v>
      </c>
      <c r="K42" s="27"/>
      <c r="L42" s="27"/>
      <c r="M42" s="27"/>
    </row>
    <row r="43" spans="1:13" s="47" customFormat="1" ht="14.25" thickTop="1" thickBot="1" x14ac:dyDescent="0.25">
      <c r="A43" s="78">
        <v>9.9999999999999995E-8</v>
      </c>
      <c r="B43" s="14">
        <f t="shared" si="15"/>
        <v>-7</v>
      </c>
      <c r="C43" s="15">
        <f>100*('Table S2 GS_Raw'!C43-'Table S2 GS_Raw'!C$40)/('Table S2 GS_Raw'!C$47-'Table S2 GS_Raw'!C$40)</f>
        <v>46.870022539444037</v>
      </c>
      <c r="D43" s="15">
        <f>100*('Table S2 GS_Raw'!D43-'Table S2 GS_Raw'!D$40)/('Table S2 GS_Raw'!D$47-'Table S2 GS_Raw'!D$40)</f>
        <v>36.450423858718516</v>
      </c>
      <c r="E43" s="15">
        <f>100*('Table S2 GS_Raw'!E43-'Table S2 GS_Raw'!E$40)/('Table S2 GS_Raw'!E$47-'Table S2 GS_Raw'!E$40)</f>
        <v>40.013553035166552</v>
      </c>
      <c r="F43" s="15">
        <f>100*('Table S2 GS_Raw'!F43-'Table S2 GS_Raw'!F$40)/('Table S2 GS_Raw'!F$47-'Table S2 GS_Raw'!F$40)</f>
        <v>43.328576210863858</v>
      </c>
      <c r="H43" s="29">
        <f t="shared" si="12"/>
        <v>41.665643911048235</v>
      </c>
      <c r="I43" s="29">
        <f t="shared" si="13"/>
        <v>2.231942823301905</v>
      </c>
      <c r="J43" s="29">
        <f t="shared" si="14"/>
        <v>4</v>
      </c>
      <c r="K43" s="27"/>
      <c r="L43" s="27"/>
      <c r="M43" s="27"/>
    </row>
    <row r="44" spans="1:13" s="47" customFormat="1" ht="14.25" thickTop="1" thickBot="1" x14ac:dyDescent="0.25">
      <c r="A44" s="78">
        <v>9.9999999999999995E-7</v>
      </c>
      <c r="B44" s="14">
        <f t="shared" si="15"/>
        <v>-6</v>
      </c>
      <c r="C44" s="15">
        <f>100*('Table S2 GS_Raw'!C44-'Table S2 GS_Raw'!C$40)/('Table S2 GS_Raw'!C$47-'Table S2 GS_Raw'!C$40)</f>
        <v>80.838467317806163</v>
      </c>
      <c r="D44" s="15">
        <f>100*('Table S2 GS_Raw'!D44-'Table S2 GS_Raw'!D$40)/('Table S2 GS_Raw'!D$47-'Table S2 GS_Raw'!D$40)</f>
        <v>80.628694058848282</v>
      </c>
      <c r="E44" s="15">
        <f>100*('Table S2 GS_Raw'!E44-'Table S2 GS_Raw'!E$40)/('Table S2 GS_Raw'!E$47-'Table S2 GS_Raw'!E$40)</f>
        <v>89.664027391397383</v>
      </c>
      <c r="F44" s="15">
        <f>100*('Table S2 GS_Raw'!F44-'Table S2 GS_Raw'!F$40)/('Table S2 GS_Raw'!F$47-'Table S2 GS_Raw'!F$40)</f>
        <v>81.676269006466157</v>
      </c>
      <c r="H44" s="29">
        <f t="shared" si="12"/>
        <v>83.201864443629489</v>
      </c>
      <c r="I44" s="29">
        <f t="shared" si="13"/>
        <v>2.1659071079816039</v>
      </c>
      <c r="J44" s="29">
        <f t="shared" si="14"/>
        <v>4</v>
      </c>
      <c r="K44" s="27"/>
      <c r="L44" s="27"/>
      <c r="M44" s="27"/>
    </row>
    <row r="45" spans="1:13" s="47" customFormat="1" ht="14.25" thickTop="1" thickBot="1" x14ac:dyDescent="0.25">
      <c r="A45" s="78">
        <v>1.0000000000000001E-5</v>
      </c>
      <c r="B45" s="14">
        <f t="shared" si="15"/>
        <v>-5</v>
      </c>
      <c r="C45" s="15">
        <f>100*('Table S2 GS_Raw'!C45-'Table S2 GS_Raw'!C$40)/('Table S2 GS_Raw'!C$47-'Table S2 GS_Raw'!C$40)</f>
        <v>93.181066867017279</v>
      </c>
      <c r="D45" s="15">
        <f>100*('Table S2 GS_Raw'!D45-'Table S2 GS_Raw'!D$40)/('Table S2 GS_Raw'!D$47-'Table S2 GS_Raw'!D$40)</f>
        <v>94.383248133809587</v>
      </c>
      <c r="E45" s="15">
        <f>100*('Table S2 GS_Raw'!E45-'Table S2 GS_Raw'!E$40)/('Table S2 GS_Raw'!E$47-'Table S2 GS_Raw'!E$40)</f>
        <v>106.76225123047293</v>
      </c>
      <c r="F45" s="15">
        <f>100*('Table S2 GS_Raw'!F45-'Table S2 GS_Raw'!F$40)/('Table S2 GS_Raw'!F$47-'Table S2 GS_Raw'!F$40)</f>
        <v>96.132635622037796</v>
      </c>
      <c r="H45" s="29">
        <f t="shared" si="12"/>
        <v>97.614800463334404</v>
      </c>
      <c r="I45" s="29">
        <f t="shared" si="13"/>
        <v>3.1087724294267587</v>
      </c>
      <c r="J45" s="29">
        <f t="shared" si="14"/>
        <v>4</v>
      </c>
      <c r="K45" s="27"/>
      <c r="L45" s="27"/>
      <c r="M45" s="27"/>
    </row>
    <row r="46" spans="1:13" s="47" customFormat="1" ht="14.25" thickTop="1" thickBot="1" x14ac:dyDescent="0.25">
      <c r="A46" s="78">
        <v>1E-4</v>
      </c>
      <c r="B46" s="14">
        <f t="shared" si="15"/>
        <v>-4</v>
      </c>
      <c r="C46" s="15">
        <f>100*('Table S2 GS_Raw'!C46-'Table S2 GS_Raw'!C$40)/('Table S2 GS_Raw'!C$47-'Table S2 GS_Raw'!C$40)</f>
        <v>96.904583020285514</v>
      </c>
      <c r="D46" s="15">
        <f>100*('Table S2 GS_Raw'!D46-'Table S2 GS_Raw'!D$40)/('Table S2 GS_Raw'!D$47-'Table S2 GS_Raw'!D$40)</f>
        <v>97.233689103729517</v>
      </c>
      <c r="E46" s="15">
        <f>100*('Table S2 GS_Raw'!E46-'Table S2 GS_Raw'!E$40)/('Table S2 GS_Raw'!E$47-'Table S2 GS_Raw'!E$40)</f>
        <v>98.762393894000994</v>
      </c>
      <c r="F46" s="15">
        <f>100*('Table S2 GS_Raw'!F46-'Table S2 GS_Raw'!F$40)/('Table S2 GS_Raw'!F$47-'Table S2 GS_Raw'!F$40)</f>
        <v>102.37327554310482</v>
      </c>
      <c r="H46" s="29">
        <f t="shared" si="12"/>
        <v>98.818485390280216</v>
      </c>
      <c r="I46" s="29">
        <f t="shared" si="13"/>
        <v>1.2521408612954943</v>
      </c>
      <c r="J46" s="29">
        <f t="shared" si="14"/>
        <v>4</v>
      </c>
      <c r="K46" s="27"/>
      <c r="L46" s="27"/>
      <c r="M46" s="27"/>
    </row>
    <row r="47" spans="1:13" s="47" customFormat="1" ht="14.25" thickTop="1" thickBot="1" x14ac:dyDescent="0.25">
      <c r="A47" s="78">
        <v>1E-3</v>
      </c>
      <c r="B47" s="14">
        <f t="shared" si="15"/>
        <v>-3</v>
      </c>
      <c r="C47" s="15">
        <f>100*('Table S2 GS_Raw'!C47-'Table S2 GS_Raw'!C$40)/('Table S2 GS_Raw'!C$47-'Table S2 GS_Raw'!C$40)</f>
        <v>100</v>
      </c>
      <c r="D47" s="15">
        <f>100*('Table S2 GS_Raw'!D47-'Table S2 GS_Raw'!D$40)/('Table S2 GS_Raw'!D$47-'Table S2 GS_Raw'!D$40)</f>
        <v>100</v>
      </c>
      <c r="E47" s="15">
        <f>100*('Table S2 GS_Raw'!E47-'Table S2 GS_Raw'!E$40)/('Table S2 GS_Raw'!E$47-'Table S2 GS_Raw'!E$40)</f>
        <v>100</v>
      </c>
      <c r="F47" s="15">
        <f>100*('Table S2 GS_Raw'!F47-'Table S2 GS_Raw'!F$40)/('Table S2 GS_Raw'!F$47-'Table S2 GS_Raw'!F$40)</f>
        <v>100</v>
      </c>
      <c r="H47" s="29">
        <f t="shared" si="12"/>
        <v>100</v>
      </c>
      <c r="I47" s="29">
        <f t="shared" si="13"/>
        <v>0</v>
      </c>
      <c r="J47" s="29">
        <f t="shared" si="14"/>
        <v>4</v>
      </c>
      <c r="K47" s="27"/>
      <c r="L47" s="27"/>
      <c r="M47" s="27"/>
    </row>
    <row r="48" spans="1:13" ht="13.5" thickTop="1" x14ac:dyDescent="0.2">
      <c r="H48" s="31"/>
      <c r="I48" s="31"/>
      <c r="J48" s="31"/>
      <c r="K48" s="31"/>
      <c r="L48" s="31"/>
      <c r="M48" s="31"/>
    </row>
    <row r="49" spans="1:13" s="47" customFormat="1" ht="13.5" thickBot="1" x14ac:dyDescent="0.25">
      <c r="A49" s="33" t="s">
        <v>230</v>
      </c>
      <c r="H49" s="27"/>
      <c r="I49" s="27"/>
      <c r="J49" s="27"/>
      <c r="K49" s="27"/>
      <c r="L49" s="27"/>
      <c r="M49" s="27"/>
    </row>
    <row r="50" spans="1:13" s="47" customFormat="1" ht="14.25" thickTop="1" thickBot="1" x14ac:dyDescent="0.25">
      <c r="A50" s="34"/>
      <c r="B50" s="4"/>
      <c r="C50" s="6">
        <f>'Table S2 GS_Raw'!C50</f>
        <v>20170612</v>
      </c>
      <c r="D50" s="6">
        <f>'Table S2 GS_Raw'!D50</f>
        <v>20170624</v>
      </c>
      <c r="E50" s="6">
        <f>'Table S2 GS_Raw'!E50</f>
        <v>20170628</v>
      </c>
      <c r="F50" s="6">
        <f>'Table S2 GS_Raw'!F50</f>
        <v>20170706</v>
      </c>
      <c r="H50" s="28" t="s">
        <v>221</v>
      </c>
      <c r="I50" s="28" t="s">
        <v>223</v>
      </c>
      <c r="J50" s="28" t="s">
        <v>222</v>
      </c>
      <c r="K50" s="27"/>
      <c r="L50" s="27"/>
      <c r="M50" s="27"/>
    </row>
    <row r="51" spans="1:13" s="47" customFormat="1" ht="14.25" thickTop="1" thickBot="1" x14ac:dyDescent="0.25">
      <c r="A51" s="9" t="s">
        <v>207</v>
      </c>
      <c r="B51" s="10" t="s">
        <v>217</v>
      </c>
      <c r="C51" s="11"/>
      <c r="D51" s="12"/>
      <c r="E51" s="13"/>
      <c r="F51" s="13"/>
      <c r="H51" s="27"/>
      <c r="I51" s="27"/>
      <c r="J51" s="27"/>
      <c r="K51" s="27"/>
      <c r="L51" s="27"/>
      <c r="M51" s="27"/>
    </row>
    <row r="52" spans="1:13" s="47" customFormat="1" ht="14.25" thickTop="1" thickBot="1" x14ac:dyDescent="0.25">
      <c r="A52" s="78" t="s">
        <v>192</v>
      </c>
      <c r="B52" s="14"/>
      <c r="C52" s="15">
        <f>100*('Table S2 GS_Raw'!C52-'Table S2 GS_Raw'!C$40)/('Table S2 GS_Raw'!C$47-'Table S2 GS_Raw'!C$40)</f>
        <v>1.2051089406461315</v>
      </c>
      <c r="D52" s="15">
        <f>100*('Table S2 GS_Raw'!D52-'Table S2 GS_Raw'!D$40)/('Table S2 GS_Raw'!D$47-'Table S2 GS_Raw'!D$40)</f>
        <v>0.21175111757534223</v>
      </c>
      <c r="E52" s="15">
        <f>100*('Table S2 GS_Raw'!E52-'Table S2 GS_Raw'!E$40)/('Table S2 GS_Raw'!E$47-'Table S2 GS_Raw'!E$40)</f>
        <v>-0.35665882017262157</v>
      </c>
      <c r="F52" s="15">
        <f>100*('Table S2 GS_Raw'!F52-'Table S2 GS_Raw'!F$40)/('Table S2 GS_Raw'!F$47-'Table S2 GS_Raw'!F$40)</f>
        <v>0.63428299593001802</v>
      </c>
      <c r="H52" s="29">
        <f t="shared" ref="H52:H59" si="16">AVERAGE(C52:F52)</f>
        <v>0.42362105849471754</v>
      </c>
      <c r="I52" s="29">
        <f t="shared" ref="I52:I59" si="17">STDEVA(C52:F52)/SQRT(COUNT(C52:F52))</f>
        <v>0.33025587589420641</v>
      </c>
      <c r="J52" s="29">
        <f t="shared" ref="J52:J59" si="18">COUNT(C52:F52)</f>
        <v>4</v>
      </c>
      <c r="K52" s="27"/>
      <c r="L52" s="27"/>
      <c r="M52" s="27"/>
    </row>
    <row r="53" spans="1:13" s="47" customFormat="1" ht="14.25" thickTop="1" thickBot="1" x14ac:dyDescent="0.25">
      <c r="A53" s="78">
        <v>1.0000000000000001E-9</v>
      </c>
      <c r="B53" s="14">
        <f t="shared" ref="B53:B59" si="19">LOG(A53)</f>
        <v>-9</v>
      </c>
      <c r="C53" s="15">
        <f>100*('Table S2 GS_Raw'!C53-'Table S2 GS_Raw'!C$40)/('Table S2 GS_Raw'!C$47-'Table S2 GS_Raw'!C$40)</f>
        <v>-0.21337340345604727</v>
      </c>
      <c r="D53" s="15">
        <f>100*('Table S2 GS_Raw'!D53-'Table S2 GS_Raw'!D$40)/('Table S2 GS_Raw'!D$47-'Table S2 GS_Raw'!D$40)</f>
        <v>-2.0640386713152092</v>
      </c>
      <c r="E53" s="15">
        <f>100*('Table S2 GS_Raw'!E53-'Table S2 GS_Raw'!E$40)/('Table S2 GS_Raw'!E$47-'Table S2 GS_Raw'!E$40)</f>
        <v>0.58492046508310191</v>
      </c>
      <c r="F53" s="15">
        <f>100*('Table S2 GS_Raw'!F53-'Table S2 GS_Raw'!F$40)/('Table S2 GS_Raw'!F$47-'Table S2 GS_Raw'!F$40)</f>
        <v>0.44223619994009605</v>
      </c>
      <c r="H53" s="29">
        <f t="shared" si="16"/>
        <v>-0.31256385243701468</v>
      </c>
      <c r="I53" s="29">
        <f t="shared" si="17"/>
        <v>0.60914585046033165</v>
      </c>
      <c r="J53" s="29">
        <f t="shared" si="18"/>
        <v>4</v>
      </c>
      <c r="K53" s="27"/>
      <c r="L53" s="27"/>
      <c r="M53" s="27"/>
    </row>
    <row r="54" spans="1:13" s="47" customFormat="1" ht="14.25" thickTop="1" thickBot="1" x14ac:dyDescent="0.25">
      <c r="A54" s="78">
        <v>1E-8</v>
      </c>
      <c r="B54" s="14">
        <f t="shared" si="19"/>
        <v>-8</v>
      </c>
      <c r="C54" s="15">
        <f>100*('Table S2 GS_Raw'!C54-'Table S2 GS_Raw'!C$40)/('Table S2 GS_Raw'!C$47-'Table S2 GS_Raw'!C$40)</f>
        <v>26.593538692712247</v>
      </c>
      <c r="D54" s="15">
        <f>100*('Table S2 GS_Raw'!D54-'Table S2 GS_Raw'!D$40)/('Table S2 GS_Raw'!D$47-'Table S2 GS_Raw'!D$40)</f>
        <v>5.0713323209205816</v>
      </c>
      <c r="E54" s="15">
        <f>100*('Table S2 GS_Raw'!E54-'Table S2 GS_Raw'!E$40)/('Table S2 GS_Raw'!E$47-'Table S2 GS_Raw'!E$40)</f>
        <v>13.56967924483439</v>
      </c>
      <c r="F54" s="15">
        <f>100*('Table S2 GS_Raw'!F54-'Table S2 GS_Raw'!F$40)/('Table S2 GS_Raw'!F$47-'Table S2 GS_Raw'!F$40)</f>
        <v>8.4148210793382301</v>
      </c>
      <c r="H54" s="29">
        <f t="shared" si="16"/>
        <v>13.412342834451364</v>
      </c>
      <c r="I54" s="29">
        <f t="shared" si="17"/>
        <v>4.7286040847125808</v>
      </c>
      <c r="J54" s="29">
        <f t="shared" si="18"/>
        <v>4</v>
      </c>
      <c r="K54" s="27"/>
      <c r="L54" s="27"/>
      <c r="M54" s="27"/>
    </row>
    <row r="55" spans="1:13" s="47" customFormat="1" ht="14.25" thickTop="1" thickBot="1" x14ac:dyDescent="0.25">
      <c r="A55" s="78">
        <v>9.9999999999999995E-8</v>
      </c>
      <c r="B55" s="14">
        <f t="shared" si="19"/>
        <v>-7</v>
      </c>
      <c r="C55" s="15">
        <f>100*('Table S2 GS_Raw'!C55-'Table S2 GS_Raw'!C$40)/('Table S2 GS_Raw'!C$47-'Table S2 GS_Raw'!C$40)</f>
        <v>59.93388429752067</v>
      </c>
      <c r="D55" s="15">
        <f>100*('Table S2 GS_Raw'!D55-'Table S2 GS_Raw'!D$40)/('Table S2 GS_Raw'!D$47-'Table S2 GS_Raw'!D$40)</f>
        <v>44.871986824374908</v>
      </c>
      <c r="E55" s="15">
        <f>100*('Table S2 GS_Raw'!E55-'Table S2 GS_Raw'!E$40)/('Table S2 GS_Raw'!E$47-'Table S2 GS_Raw'!E$40)</f>
        <v>52.212473547804173</v>
      </c>
      <c r="F55" s="15">
        <f>100*('Table S2 GS_Raw'!F55-'Table S2 GS_Raw'!F$40)/('Table S2 GS_Raw'!F$47-'Table S2 GS_Raw'!F$40)</f>
        <v>45.232306147259365</v>
      </c>
      <c r="H55" s="29">
        <f t="shared" si="16"/>
        <v>50.562662704239784</v>
      </c>
      <c r="I55" s="29">
        <f t="shared" si="17"/>
        <v>3.5512692914427952</v>
      </c>
      <c r="J55" s="29">
        <f t="shared" si="18"/>
        <v>4</v>
      </c>
      <c r="K55" s="27"/>
      <c r="L55" s="27"/>
      <c r="M55" s="27"/>
    </row>
    <row r="56" spans="1:13" s="47" customFormat="1" ht="14.25" thickTop="1" thickBot="1" x14ac:dyDescent="0.25">
      <c r="A56" s="78">
        <v>9.9999999999999995E-7</v>
      </c>
      <c r="B56" s="14">
        <f t="shared" si="19"/>
        <v>-6</v>
      </c>
      <c r="C56" s="15">
        <f>100*('Table S2 GS_Raw'!C56-'Table S2 GS_Raw'!C$40)/('Table S2 GS_Raw'!C$47-'Table S2 GS_Raw'!C$40)</f>
        <v>82.058602554470326</v>
      </c>
      <c r="D56" s="15">
        <f>100*('Table S2 GS_Raw'!D56-'Table S2 GS_Raw'!D$40)/('Table S2 GS_Raw'!D$47-'Table S2 GS_Raw'!D$40)</f>
        <v>87.667101576369433</v>
      </c>
      <c r="E56" s="15">
        <f>100*('Table S2 GS_Raw'!E56-'Table S2 GS_Raw'!E$40)/('Table S2 GS_Raw'!E$47-'Table S2 GS_Raw'!E$40)</f>
        <v>93.76917041158427</v>
      </c>
      <c r="F56" s="15">
        <f>100*('Table S2 GS_Raw'!F56-'Table S2 GS_Raw'!F$40)/('Table S2 GS_Raw'!F$47-'Table S2 GS_Raw'!F$40)</f>
        <v>85.575347534224861</v>
      </c>
      <c r="H56" s="29">
        <f t="shared" si="16"/>
        <v>87.267555519162215</v>
      </c>
      <c r="I56" s="29">
        <f t="shared" si="17"/>
        <v>2.4567490733666077</v>
      </c>
      <c r="J56" s="29">
        <f t="shared" si="18"/>
        <v>4</v>
      </c>
      <c r="K56" s="27"/>
      <c r="L56" s="27"/>
      <c r="M56" s="27"/>
    </row>
    <row r="57" spans="1:13" s="47" customFormat="1" ht="14.25" thickTop="1" thickBot="1" x14ac:dyDescent="0.25">
      <c r="A57" s="78">
        <v>1.0000000000000001E-5</v>
      </c>
      <c r="B57" s="14">
        <f t="shared" si="19"/>
        <v>-5</v>
      </c>
      <c r="C57" s="15">
        <f>100*('Table S2 GS_Raw'!C57-'Table S2 GS_Raw'!C$40)/('Table S2 GS_Raw'!C$47-'Table S2 GS_Raw'!C$40)</f>
        <v>96.57400450788883</v>
      </c>
      <c r="D57" s="15">
        <f>100*('Table S2 GS_Raw'!D57-'Table S2 GS_Raw'!D$40)/('Table S2 GS_Raw'!D$47-'Table S2 GS_Raw'!D$40)</f>
        <v>97.300707975958773</v>
      </c>
      <c r="E57" s="15">
        <f>100*('Table S2 GS_Raw'!E57-'Table S2 GS_Raw'!E$40)/('Table S2 GS_Raw'!E$47-'Table S2 GS_Raw'!E$40)</f>
        <v>101.74762821884585</v>
      </c>
      <c r="F57" s="15">
        <f>100*('Table S2 GS_Raw'!F57-'Table S2 GS_Raw'!F$40)/('Table S2 GS_Raw'!F$47-'Table S2 GS_Raw'!F$40)</f>
        <v>96.979227231883286</v>
      </c>
      <c r="H57" s="29">
        <f t="shared" si="16"/>
        <v>98.150391983644184</v>
      </c>
      <c r="I57" s="29">
        <f t="shared" si="17"/>
        <v>1.2082596228408335</v>
      </c>
      <c r="J57" s="29">
        <f t="shared" si="18"/>
        <v>4</v>
      </c>
      <c r="K57" s="27"/>
      <c r="L57" s="27"/>
      <c r="M57" s="27"/>
    </row>
    <row r="58" spans="1:13" s="47" customFormat="1" ht="14.25" thickTop="1" thickBot="1" x14ac:dyDescent="0.25">
      <c r="A58" s="78">
        <v>1E-4</v>
      </c>
      <c r="B58" s="14">
        <f t="shared" si="19"/>
        <v>-4</v>
      </c>
      <c r="C58" s="15">
        <f>100*('Table S2 GS_Raw'!C58-'Table S2 GS_Raw'!C$40)/('Table S2 GS_Raw'!C$47-'Table S2 GS_Raw'!C$40)</f>
        <v>99.936889556724282</v>
      </c>
      <c r="D58" s="15">
        <f>100*('Table S2 GS_Raw'!D58-'Table S2 GS_Raw'!D$40)/('Table S2 GS_Raw'!D$47-'Table S2 GS_Raw'!D$40)</f>
        <v>101.14359862825201</v>
      </c>
      <c r="E58" s="15">
        <f>100*('Table S2 GS_Raw'!E58-'Table S2 GS_Raw'!E$40)/('Table S2 GS_Raw'!E$47-'Table S2 GS_Raw'!E$40)</f>
        <v>100.54212140666239</v>
      </c>
      <c r="F58" s="15">
        <f>100*('Table S2 GS_Raw'!F58-'Table S2 GS_Raw'!F$40)/('Table S2 GS_Raw'!F$47-'Table S2 GS_Raw'!F$40)</f>
        <v>102.36622795426116</v>
      </c>
      <c r="H58" s="29">
        <f t="shared" si="16"/>
        <v>100.99720938647495</v>
      </c>
      <c r="I58" s="29">
        <f t="shared" si="17"/>
        <v>0.51857375397846739</v>
      </c>
      <c r="J58" s="29">
        <f t="shared" si="18"/>
        <v>4</v>
      </c>
      <c r="K58" s="27"/>
      <c r="L58" s="27"/>
      <c r="M58" s="27"/>
    </row>
    <row r="59" spans="1:13" s="47" customFormat="1" ht="14.25" customHeight="1" thickTop="1" thickBot="1" x14ac:dyDescent="0.25">
      <c r="A59" s="78">
        <v>1E-3</v>
      </c>
      <c r="B59" s="14">
        <f t="shared" si="19"/>
        <v>-3</v>
      </c>
      <c r="C59" s="15">
        <f>100*('Table S2 GS_Raw'!C59-'Table S2 GS_Raw'!C$40)/('Table S2 GS_Raw'!C$47-'Table S2 GS_Raw'!C$40)</f>
        <v>102.93012772351615</v>
      </c>
      <c r="D59" s="15">
        <f>100*('Table S2 GS_Raw'!D59-'Table S2 GS_Raw'!D$40)/('Table S2 GS_Raw'!D$47-'Table S2 GS_Raw'!D$40)</f>
        <v>100.60744765041815</v>
      </c>
      <c r="E59" s="15">
        <f>100*('Table S2 GS_Raw'!E59-'Table S2 GS_Raw'!E$40)/('Table S2 GS_Raw'!E$47-'Table S2 GS_Raw'!E$40)</f>
        <v>101.13774163635065</v>
      </c>
      <c r="F59" s="15">
        <f>100*('Table S2 GS_Raw'!F59-'Table S2 GS_Raw'!F$40)/('Table S2 GS_Raw'!F$47-'Table S2 GS_Raw'!F$40)</f>
        <v>102.15391934034569</v>
      </c>
      <c r="H59" s="29">
        <f t="shared" si="16"/>
        <v>101.70730908765766</v>
      </c>
      <c r="I59" s="29">
        <f t="shared" si="17"/>
        <v>0.51872025189593651</v>
      </c>
      <c r="J59" s="29">
        <f t="shared" si="18"/>
        <v>4</v>
      </c>
      <c r="K59" s="27"/>
      <c r="L59" s="27"/>
      <c r="M59" s="27"/>
    </row>
    <row r="60" spans="1:13" s="21" customFormat="1" ht="13.5" thickTop="1" x14ac:dyDescent="0.2">
      <c r="H60" s="25"/>
      <c r="I60" s="25"/>
      <c r="J60" s="25"/>
      <c r="K60" s="25"/>
      <c r="L60" s="25"/>
      <c r="M60" s="25"/>
    </row>
    <row r="61" spans="1:13" s="47" customFormat="1" ht="13.5" thickBot="1" x14ac:dyDescent="0.25">
      <c r="A61" s="33" t="s">
        <v>231</v>
      </c>
      <c r="H61" s="27"/>
      <c r="I61" s="27"/>
      <c r="J61" s="27"/>
      <c r="K61" s="27"/>
      <c r="L61" s="27"/>
      <c r="M61" s="27"/>
    </row>
    <row r="62" spans="1:13" s="47" customFormat="1" ht="14.25" thickTop="1" thickBot="1" x14ac:dyDescent="0.25">
      <c r="A62" s="34"/>
      <c r="B62" s="4"/>
      <c r="C62" s="6">
        <f>'Table S2 GS_Raw'!C62</f>
        <v>20170612</v>
      </c>
      <c r="D62" s="6">
        <f>'Table S2 GS_Raw'!D62</f>
        <v>20170624</v>
      </c>
      <c r="E62" s="6">
        <f>'Table S2 GS_Raw'!E62</f>
        <v>20170628</v>
      </c>
      <c r="F62" s="6">
        <f>'Table S2 GS_Raw'!F62</f>
        <v>20170706</v>
      </c>
      <c r="H62" s="28" t="s">
        <v>221</v>
      </c>
      <c r="I62" s="28" t="s">
        <v>223</v>
      </c>
      <c r="J62" s="28" t="s">
        <v>222</v>
      </c>
      <c r="K62" s="27"/>
      <c r="L62" s="27"/>
      <c r="M62" s="27"/>
    </row>
    <row r="63" spans="1:13" s="47" customFormat="1" ht="14.25" thickTop="1" thickBot="1" x14ac:dyDescent="0.25">
      <c r="A63" s="9" t="s">
        <v>216</v>
      </c>
      <c r="B63" s="10" t="s">
        <v>217</v>
      </c>
      <c r="C63" s="11"/>
      <c r="D63" s="12"/>
      <c r="E63" s="13"/>
      <c r="F63" s="13"/>
      <c r="H63" s="27"/>
      <c r="I63" s="27"/>
      <c r="J63" s="27"/>
      <c r="K63" s="27"/>
      <c r="L63" s="27"/>
      <c r="M63" s="27"/>
    </row>
    <row r="64" spans="1:13" s="47" customFormat="1" ht="14.25" thickTop="1" thickBot="1" x14ac:dyDescent="0.25">
      <c r="A64" s="78" t="s">
        <v>192</v>
      </c>
      <c r="B64" s="14"/>
      <c r="C64" s="15">
        <f>100*('Table S2 GS_Raw'!C64-'Table S2 GS_Raw'!C$40)/('Table S2 GS_Raw'!C$47-'Table S2 GS_Raw'!C$40)</f>
        <v>3.1555221637866278</v>
      </c>
      <c r="D64" s="15">
        <f>100*('Table S2 GS_Raw'!D64-'Table S2 GS_Raw'!D$40)/('Table S2 GS_Raw'!D$47-'Table S2 GS_Raw'!D$40)</f>
        <v>0.24597352041580264</v>
      </c>
      <c r="E64" s="15">
        <f>100*('Table S2 GS_Raw'!E64-'Table S2 GS_Raw'!E$40)/('Table S2 GS_Raw'!E$47-'Table S2 GS_Raw'!E$40)</f>
        <v>6.4174810376393951</v>
      </c>
      <c r="F64" s="15">
        <f>100*('Table S2 GS_Raw'!F64-'Table S2 GS_Raw'!F$40)/('Table S2 GS_Raw'!F$47-'Table S2 GS_Raw'!F$40)</f>
        <v>2.9547016227073306</v>
      </c>
      <c r="H64" s="29">
        <f t="shared" ref="H64:H71" si="20">AVERAGE(C64:F64)</f>
        <v>3.1934195861372889</v>
      </c>
      <c r="I64" s="29">
        <f t="shared" ref="I64:I71" si="21">STDEVA(C64:F64)/SQRT(COUNT(C64:F64))</f>
        <v>1.2629473806036651</v>
      </c>
      <c r="J64" s="29">
        <f t="shared" ref="J64:J71" si="22">COUNT(C64:F64)</f>
        <v>4</v>
      </c>
      <c r="K64" s="27"/>
      <c r="L64" s="27"/>
      <c r="M64" s="27"/>
    </row>
    <row r="65" spans="1:13" s="47" customFormat="1" ht="14.25" thickTop="1" thickBot="1" x14ac:dyDescent="0.25">
      <c r="A65" s="78">
        <v>1.0000000000000001E-9</v>
      </c>
      <c r="B65" s="14">
        <f t="shared" ref="B65:B71" si="23">LOG(A65)</f>
        <v>-9</v>
      </c>
      <c r="C65" s="15">
        <f>100*('Table S2 GS_Raw'!C65-'Table S2 GS_Raw'!C$40)/('Table S2 GS_Raw'!C$47-'Table S2 GS_Raw'!C$40)</f>
        <v>11.787628349611824</v>
      </c>
      <c r="D65" s="15">
        <f>100*('Table S2 GS_Raw'!D65-'Table S2 GS_Raw'!D$40)/('Table S2 GS_Raw'!D$47-'Table S2 GS_Raw'!D$40)</f>
        <v>2.1196500759309576</v>
      </c>
      <c r="E65" s="15">
        <f>100*('Table S2 GS_Raw'!E65-'Table S2 GS_Raw'!E$40)/('Table S2 GS_Raw'!E$47-'Table S2 GS_Raw'!E$40)</f>
        <v>3.8542929833321473</v>
      </c>
      <c r="F65" s="15">
        <f>100*('Table S2 GS_Raw'!F65-'Table S2 GS_Raw'!F$40)/('Table S2 GS_Raw'!F$47-'Table S2 GS_Raw'!F$40)</f>
        <v>10.143242243247531</v>
      </c>
      <c r="H65" s="29">
        <f t="shared" si="20"/>
        <v>6.976203413030615</v>
      </c>
      <c r="I65" s="29">
        <f t="shared" si="21"/>
        <v>2.3542935939755383</v>
      </c>
      <c r="J65" s="29">
        <f t="shared" si="22"/>
        <v>4</v>
      </c>
      <c r="K65" s="27"/>
      <c r="L65" s="27"/>
      <c r="M65" s="27"/>
    </row>
    <row r="66" spans="1:13" s="47" customFormat="1" ht="14.25" thickTop="1" thickBot="1" x14ac:dyDescent="0.25">
      <c r="A66" s="78">
        <v>1E-8</v>
      </c>
      <c r="B66" s="14">
        <f t="shared" si="23"/>
        <v>-8</v>
      </c>
      <c r="C66" s="15">
        <f>100*('Table S2 GS_Raw'!C66-'Table S2 GS_Raw'!C$40)/('Table S2 GS_Raw'!C$47-'Table S2 GS_Raw'!C$40)</f>
        <v>34.809917355371901</v>
      </c>
      <c r="D66" s="15">
        <f>100*('Table S2 GS_Raw'!D66-'Table S2 GS_Raw'!D$40)/('Table S2 GS_Raw'!D$47-'Table S2 GS_Raw'!D$40)</f>
        <v>11.400337946228053</v>
      </c>
      <c r="E66" s="15">
        <f>100*('Table S2 GS_Raw'!E66-'Table S2 GS_Raw'!E$40)/('Table S2 GS_Raw'!E$47-'Table S2 GS_Raw'!E$40)</f>
        <v>35.03816249375847</v>
      </c>
      <c r="F66" s="15">
        <f>100*('Table S2 GS_Raw'!F66-'Table S2 GS_Raw'!F$40)/('Table S2 GS_Raw'!F$47-'Table S2 GS_Raw'!F$40)</f>
        <v>20.117342354247054</v>
      </c>
      <c r="H66" s="29">
        <f t="shared" si="20"/>
        <v>25.34144003740137</v>
      </c>
      <c r="I66" s="29">
        <f t="shared" si="21"/>
        <v>5.8117984396412528</v>
      </c>
      <c r="J66" s="29">
        <f t="shared" si="22"/>
        <v>4</v>
      </c>
      <c r="K66" s="27"/>
      <c r="L66" s="27"/>
      <c r="M66" s="27"/>
    </row>
    <row r="67" spans="1:13" s="47" customFormat="1" ht="14.25" thickTop="1" thickBot="1" x14ac:dyDescent="0.25">
      <c r="A67" s="78">
        <v>9.9999999999999995E-8</v>
      </c>
      <c r="B67" s="14">
        <f t="shared" si="23"/>
        <v>-7</v>
      </c>
      <c r="C67" s="15">
        <f>100*('Table S2 GS_Raw'!C67-'Table S2 GS_Raw'!C$40)/('Table S2 GS_Raw'!C$47-'Table S2 GS_Raw'!C$40)</f>
        <v>68.462809917355386</v>
      </c>
      <c r="D67" s="15">
        <f>100*('Table S2 GS_Raw'!D67-'Table S2 GS_Raw'!D$40)/('Table S2 GS_Raw'!D$47-'Table S2 GS_Raw'!D$40)</f>
        <v>52.593416465253569</v>
      </c>
      <c r="E67" s="15">
        <f>100*('Table S2 GS_Raw'!E67-'Table S2 GS_Raw'!E$40)/('Table S2 GS_Raw'!E$47-'Table S2 GS_Raw'!E$40)</f>
        <v>61.684142948855119</v>
      </c>
      <c r="F67" s="15">
        <f>100*('Table S2 GS_Raw'!F67-'Table S2 GS_Raw'!F$40)/('Table S2 GS_Raw'!F$47-'Table S2 GS_Raw'!F$40)</f>
        <v>63.251228923304609</v>
      </c>
      <c r="H67" s="29">
        <f t="shared" si="20"/>
        <v>61.497899563692172</v>
      </c>
      <c r="I67" s="29">
        <f t="shared" si="21"/>
        <v>3.3028856818285894</v>
      </c>
      <c r="J67" s="29">
        <f t="shared" si="22"/>
        <v>4</v>
      </c>
      <c r="K67" s="27"/>
      <c r="L67" s="27"/>
      <c r="M67" s="27"/>
    </row>
    <row r="68" spans="1:13" s="47" customFormat="1" ht="14.25" thickTop="1" thickBot="1" x14ac:dyDescent="0.25">
      <c r="A68" s="78">
        <v>9.9999999999999995E-7</v>
      </c>
      <c r="B68" s="14">
        <f t="shared" si="23"/>
        <v>-6</v>
      </c>
      <c r="C68" s="15">
        <f>100*('Table S2 GS_Raw'!C68-'Table S2 GS_Raw'!C$40)/('Table S2 GS_Raw'!C$47-'Table S2 GS_Raw'!C$40)</f>
        <v>87.137490608565003</v>
      </c>
      <c r="D68" s="15">
        <f>100*('Table S2 GS_Raw'!D68-'Table S2 GS_Raw'!D$40)/('Table S2 GS_Raw'!D$47-'Table S2 GS_Raw'!D$40)</f>
        <v>98.051461938271331</v>
      </c>
      <c r="E68" s="15">
        <f>100*('Table S2 GS_Raw'!E68-'Table S2 GS_Raw'!E$40)/('Table S2 GS_Raw'!E$47-'Table S2 GS_Raw'!E$40)</f>
        <v>96.483344033097936</v>
      </c>
      <c r="F68" s="15">
        <f>100*('Table S2 GS_Raw'!F68-'Table S2 GS_Raw'!F$40)/('Table S2 GS_Raw'!F$47-'Table S2 GS_Raw'!F$40)</f>
        <v>92.612364994626219</v>
      </c>
      <c r="H68" s="29">
        <f t="shared" si="20"/>
        <v>93.571165393640115</v>
      </c>
      <c r="I68" s="29">
        <f t="shared" si="21"/>
        <v>2.4301116401174059</v>
      </c>
      <c r="J68" s="29">
        <f t="shared" si="22"/>
        <v>4</v>
      </c>
      <c r="K68" s="27"/>
      <c r="L68" s="27"/>
      <c r="M68" s="27"/>
    </row>
    <row r="69" spans="1:13" s="47" customFormat="1" ht="14.25" thickTop="1" thickBot="1" x14ac:dyDescent="0.25">
      <c r="A69" s="78">
        <v>1.0000000000000001E-5</v>
      </c>
      <c r="B69" s="14">
        <f t="shared" si="23"/>
        <v>-5</v>
      </c>
      <c r="C69" s="15">
        <f>100*('Table S2 GS_Raw'!C69-'Table S2 GS_Raw'!C$40)/('Table S2 GS_Raw'!C$47-'Table S2 GS_Raw'!C$40)</f>
        <v>96.165289256198349</v>
      </c>
      <c r="D69" s="15">
        <f>100*('Table S2 GS_Raw'!D69-'Table S2 GS_Raw'!D$40)/('Table S2 GS_Raw'!D$47-'Table S2 GS_Raw'!D$40)</f>
        <v>99.557247663251559</v>
      </c>
      <c r="E69" s="15">
        <f>100*('Table S2 GS_Raw'!E69-'Table S2 GS_Raw'!E$40)/('Table S2 GS_Raw'!E$47-'Table S2 GS_Raw'!E$40)</f>
        <v>106.12264307963002</v>
      </c>
      <c r="F69" s="15">
        <f>100*('Table S2 GS_Raw'!F69-'Table S2 GS_Raw'!F$40)/('Table S2 GS_Raw'!F$47-'Table S2 GS_Raw'!F$40)</f>
        <v>103.11327237168983</v>
      </c>
      <c r="H69" s="29">
        <f t="shared" si="20"/>
        <v>101.23961309269245</v>
      </c>
      <c r="I69" s="29">
        <f t="shared" si="21"/>
        <v>2.1589676696455067</v>
      </c>
      <c r="J69" s="29">
        <f t="shared" si="22"/>
        <v>4</v>
      </c>
      <c r="K69" s="27"/>
      <c r="L69" s="27"/>
      <c r="M69" s="27"/>
    </row>
    <row r="70" spans="1:13" s="47" customFormat="1" ht="14.25" thickTop="1" thickBot="1" x14ac:dyDescent="0.25">
      <c r="A70" s="78">
        <v>1E-4</v>
      </c>
      <c r="B70" s="14">
        <f t="shared" si="23"/>
        <v>-4</v>
      </c>
      <c r="C70" s="15">
        <f>100*('Table S2 GS_Raw'!C70-'Table S2 GS_Raw'!C$40)/('Table S2 GS_Raw'!C$47-'Table S2 GS_Raw'!C$40)</f>
        <v>103.54620586025547</v>
      </c>
      <c r="D70" s="15">
        <f>100*('Table S2 GS_Raw'!D70-'Table S2 GS_Raw'!D$40)/('Table S2 GS_Raw'!D$47-'Table S2 GS_Raw'!D$40)</f>
        <v>108.38234979573505</v>
      </c>
      <c r="E70" s="15">
        <f>100*('Table S2 GS_Raw'!E70-'Table S2 GS_Raw'!E$40)/('Table S2 GS_Raw'!E$47-'Table S2 GS_Raw'!E$40)</f>
        <v>111.81610671231897</v>
      </c>
      <c r="F70" s="15">
        <f>100*('Table S2 GS_Raw'!F70-'Table S2 GS_Raw'!F$40)/('Table S2 GS_Raw'!F$47-'Table S2 GS_Raw'!F$40)</f>
        <v>109.05703261271736</v>
      </c>
      <c r="H70" s="29">
        <f t="shared" si="20"/>
        <v>108.20042374525671</v>
      </c>
      <c r="I70" s="29">
        <f t="shared" si="21"/>
        <v>1.7200238195788753</v>
      </c>
      <c r="J70" s="29">
        <f t="shared" si="22"/>
        <v>4</v>
      </c>
      <c r="K70" s="27"/>
      <c r="L70" s="27"/>
      <c r="M70" s="27"/>
    </row>
    <row r="71" spans="1:13" s="47" customFormat="1" ht="14.25" customHeight="1" thickTop="1" thickBot="1" x14ac:dyDescent="0.25">
      <c r="A71" s="78">
        <v>1E-3</v>
      </c>
      <c r="B71" s="14">
        <f t="shared" si="23"/>
        <v>-3</v>
      </c>
      <c r="C71" s="15">
        <f>100*('Table S2 GS_Raw'!C71-'Table S2 GS_Raw'!C$40)/('Table S2 GS_Raw'!C$47-'Table S2 GS_Raw'!C$40)</f>
        <v>103.64237415477086</v>
      </c>
      <c r="D71" s="15">
        <f>100*('Table S2 GS_Raw'!D71-'Table S2 GS_Raw'!D$40)/('Table S2 GS_Raw'!D$47-'Table S2 GS_Raw'!D$40)</f>
        <v>111.23992043291339</v>
      </c>
      <c r="E71" s="15">
        <f>100*('Table S2 GS_Raw'!E71-'Table S2 GS_Raw'!E$40)/('Table S2 GS_Raw'!E$47-'Table S2 GS_Raw'!E$40)</f>
        <v>114.4518153933947</v>
      </c>
      <c r="F71" s="15">
        <f>100*('Table S2 GS_Raw'!F71-'Table S2 GS_Raw'!F$40)/('Table S2 GS_Raw'!F$47-'Table S2 GS_Raw'!F$40)</f>
        <v>108.37077364906533</v>
      </c>
      <c r="H71" s="29">
        <f t="shared" si="20"/>
        <v>109.42622090753608</v>
      </c>
      <c r="I71" s="29">
        <f t="shared" si="21"/>
        <v>2.2933410503661209</v>
      </c>
      <c r="J71" s="29">
        <f t="shared" si="22"/>
        <v>4</v>
      </c>
      <c r="K71" s="27"/>
      <c r="L71" s="27"/>
      <c r="M71" s="27"/>
    </row>
    <row r="72" spans="1:13" ht="13.5" thickTop="1" x14ac:dyDescent="0.2">
      <c r="H72" s="31"/>
      <c r="I72" s="31"/>
      <c r="J72" s="31"/>
      <c r="K72" s="31"/>
      <c r="L72" s="31"/>
      <c r="M72" s="31"/>
    </row>
    <row r="73" spans="1:13" x14ac:dyDescent="0.2">
      <c r="H73" s="31"/>
      <c r="I73" s="31"/>
      <c r="J73" s="31"/>
      <c r="K73" s="31"/>
      <c r="L73" s="31"/>
      <c r="M73" s="31"/>
    </row>
    <row r="74" spans="1:13" x14ac:dyDescent="0.2">
      <c r="H74" s="31"/>
      <c r="I74" s="31"/>
      <c r="J74" s="31"/>
      <c r="K74" s="31"/>
      <c r="L74" s="31"/>
      <c r="M74" s="31"/>
    </row>
    <row r="75" spans="1:13" x14ac:dyDescent="0.2">
      <c r="H75" s="31"/>
      <c r="I75" s="31"/>
      <c r="J75" s="31"/>
      <c r="K75" s="31"/>
      <c r="L75" s="31"/>
      <c r="M75" s="31"/>
    </row>
    <row r="76" spans="1:13" x14ac:dyDescent="0.2">
      <c r="H76" s="31"/>
      <c r="I76" s="31"/>
      <c r="J76" s="31"/>
      <c r="K76" s="31"/>
      <c r="L76" s="31"/>
      <c r="M76" s="31"/>
    </row>
    <row r="77" spans="1:13" x14ac:dyDescent="0.2">
      <c r="H77" s="31"/>
      <c r="I77" s="31"/>
      <c r="J77" s="31"/>
      <c r="K77" s="31"/>
      <c r="L77" s="31"/>
      <c r="M77" s="31"/>
    </row>
    <row r="78" spans="1:13" x14ac:dyDescent="0.2">
      <c r="H78" s="31"/>
      <c r="I78" s="31"/>
      <c r="J78" s="31"/>
      <c r="K78" s="31"/>
      <c r="L78" s="31"/>
      <c r="M78" s="31"/>
    </row>
    <row r="79" spans="1:13" x14ac:dyDescent="0.2">
      <c r="H79" s="31"/>
      <c r="I79" s="31"/>
      <c r="J79" s="31"/>
      <c r="K79" s="31"/>
      <c r="L79" s="31"/>
      <c r="M79" s="31"/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zoomScale="115" zoomScaleNormal="115" workbookViewId="0">
      <selection activeCell="H12" sqref="H12"/>
    </sheetView>
  </sheetViews>
  <sheetFormatPr defaultColWidth="9.125" defaultRowHeight="12.75" x14ac:dyDescent="0.2"/>
  <cols>
    <col min="1" max="1" width="16.125" style="21" bestFit="1" customWidth="1"/>
    <col min="2" max="4" width="8.75" style="21" customWidth="1"/>
    <col min="5" max="16384" width="9.125" style="21"/>
  </cols>
  <sheetData>
    <row r="1" spans="1:4" s="47" customFormat="1" ht="13.5" thickBot="1" x14ac:dyDescent="0.25">
      <c r="A1" s="33" t="s">
        <v>239</v>
      </c>
    </row>
    <row r="2" spans="1:4" s="47" customFormat="1" ht="14.25" thickTop="1" thickBot="1" x14ac:dyDescent="0.25">
      <c r="A2" s="34"/>
      <c r="B2" s="35">
        <v>20181121</v>
      </c>
      <c r="C2" s="35"/>
      <c r="D2" s="35"/>
    </row>
    <row r="3" spans="1:4" s="47" customFormat="1" ht="13.5" thickTop="1" x14ac:dyDescent="0.2">
      <c r="A3" s="37" t="s">
        <v>32</v>
      </c>
      <c r="B3" s="38">
        <v>58.624000000000002</v>
      </c>
      <c r="C3" s="38">
        <v>72.89</v>
      </c>
      <c r="D3" s="38">
        <v>58.52</v>
      </c>
    </row>
    <row r="4" spans="1:4" s="47" customFormat="1" x14ac:dyDescent="0.2">
      <c r="A4" s="37" t="s">
        <v>240</v>
      </c>
      <c r="B4" s="38">
        <v>240.52</v>
      </c>
      <c r="C4" s="38">
        <v>235.16</v>
      </c>
      <c r="D4" s="38">
        <v>228.25</v>
      </c>
    </row>
    <row r="5" spans="1:4" s="47" customFormat="1" x14ac:dyDescent="0.2">
      <c r="A5" s="37" t="s">
        <v>241</v>
      </c>
      <c r="B5" s="38">
        <v>257.37</v>
      </c>
      <c r="C5" s="38">
        <v>231.36</v>
      </c>
      <c r="D5" s="38">
        <v>267.07</v>
      </c>
    </row>
    <row r="6" spans="1:4" s="47" customFormat="1" x14ac:dyDescent="0.2">
      <c r="A6" s="37" t="s">
        <v>242</v>
      </c>
      <c r="B6" s="38">
        <v>232.29</v>
      </c>
      <c r="C6" s="38">
        <v>271.08</v>
      </c>
      <c r="D6" s="38">
        <v>244.09</v>
      </c>
    </row>
    <row r="7" spans="1:4" s="47" customFormat="1" x14ac:dyDescent="0.2">
      <c r="A7" s="37" t="s">
        <v>243</v>
      </c>
      <c r="B7" s="38">
        <v>241.68</v>
      </c>
      <c r="C7" s="38">
        <v>248.77</v>
      </c>
      <c r="D7" s="38">
        <v>252.94</v>
      </c>
    </row>
    <row r="8" spans="1:4" s="47" customFormat="1" x14ac:dyDescent="0.2">
      <c r="A8" s="30"/>
      <c r="B8" s="20"/>
      <c r="C8" s="20"/>
      <c r="D8" s="20"/>
    </row>
    <row r="9" spans="1:4" ht="13.5" thickBot="1" x14ac:dyDescent="0.25">
      <c r="A9" s="33" t="s">
        <v>239</v>
      </c>
      <c r="B9" s="47"/>
      <c r="C9" s="47"/>
      <c r="D9" s="47"/>
    </row>
    <row r="10" spans="1:4" ht="14.25" thickTop="1" thickBot="1" x14ac:dyDescent="0.25">
      <c r="A10" s="34"/>
      <c r="B10" s="35">
        <v>20181123</v>
      </c>
      <c r="C10" s="35"/>
      <c r="D10" s="35"/>
    </row>
    <row r="11" spans="1:4" ht="13.5" thickTop="1" x14ac:dyDescent="0.2">
      <c r="A11" s="37" t="s">
        <v>32</v>
      </c>
      <c r="B11" s="38"/>
      <c r="C11" s="38">
        <v>70.497212596009604</v>
      </c>
      <c r="D11" s="38">
        <v>71.522880159844675</v>
      </c>
    </row>
    <row r="12" spans="1:4" x14ac:dyDescent="0.2">
      <c r="A12" s="37" t="s">
        <v>240</v>
      </c>
      <c r="B12" s="38">
        <v>351.62389491625606</v>
      </c>
      <c r="C12" s="38">
        <v>357.21779047619924</v>
      </c>
      <c r="D12" s="38">
        <v>358.97340065940585</v>
      </c>
    </row>
    <row r="13" spans="1:4" x14ac:dyDescent="0.2">
      <c r="A13" s="37" t="s">
        <v>241</v>
      </c>
      <c r="B13" s="38">
        <v>330.70287521101761</v>
      </c>
      <c r="C13" s="38">
        <v>384.27540125867239</v>
      </c>
      <c r="D13" s="38">
        <v>336.205052452313</v>
      </c>
    </row>
    <row r="14" spans="1:4" x14ac:dyDescent="0.2">
      <c r="A14" s="37" t="s">
        <v>242</v>
      </c>
      <c r="B14" s="38">
        <v>344.42864146334506</v>
      </c>
      <c r="C14" s="38">
        <v>347.32245915691561</v>
      </c>
      <c r="D14" s="38">
        <v>335.91649424666315</v>
      </c>
    </row>
    <row r="15" spans="1:4" x14ac:dyDescent="0.2">
      <c r="A15" s="37" t="s">
        <v>243</v>
      </c>
      <c r="B15" s="38">
        <v>370.63319256091944</v>
      </c>
      <c r="C15" s="38">
        <v>375.9603044141835</v>
      </c>
      <c r="D15" s="38">
        <v>358.37871205751298</v>
      </c>
    </row>
    <row r="17" spans="1:4" ht="13.5" thickBot="1" x14ac:dyDescent="0.25">
      <c r="A17" s="33" t="s">
        <v>239</v>
      </c>
      <c r="B17" s="47"/>
      <c r="C17" s="47"/>
      <c r="D17" s="47"/>
    </row>
    <row r="18" spans="1:4" ht="14.25" thickTop="1" thickBot="1" x14ac:dyDescent="0.25">
      <c r="A18" s="34"/>
      <c r="B18" s="35">
        <v>20181130</v>
      </c>
      <c r="C18" s="35"/>
      <c r="D18" s="35"/>
    </row>
    <row r="19" spans="1:4" ht="13.5" thickTop="1" x14ac:dyDescent="0.2">
      <c r="A19" s="37" t="s">
        <v>32</v>
      </c>
      <c r="B19" s="38">
        <v>80.192823199529826</v>
      </c>
      <c r="C19" s="38">
        <v>80.019200822365789</v>
      </c>
      <c r="D19" s="38"/>
    </row>
    <row r="20" spans="1:4" x14ac:dyDescent="0.2">
      <c r="A20" s="37" t="s">
        <v>240</v>
      </c>
      <c r="B20" s="38">
        <v>393.27797692114245</v>
      </c>
      <c r="C20" s="38">
        <v>392.12826955252956</v>
      </c>
      <c r="D20" s="38"/>
    </row>
    <row r="21" spans="1:4" x14ac:dyDescent="0.2">
      <c r="A21" s="37" t="s">
        <v>241</v>
      </c>
      <c r="B21" s="38"/>
      <c r="C21" s="38">
        <v>391.32127984891167</v>
      </c>
      <c r="D21" s="38">
        <v>391.99125285368945</v>
      </c>
    </row>
    <row r="22" spans="1:4" x14ac:dyDescent="0.2">
      <c r="A22" s="37" t="s">
        <v>242</v>
      </c>
      <c r="B22" s="38">
        <v>400.66193369119662</v>
      </c>
      <c r="C22" s="38">
        <v>388.86242525759525</v>
      </c>
      <c r="D22" s="38">
        <v>407.34174055977331</v>
      </c>
    </row>
    <row r="23" spans="1:4" x14ac:dyDescent="0.2">
      <c r="A23" s="37" t="s">
        <v>243</v>
      </c>
      <c r="B23" s="38"/>
      <c r="C23" s="38">
        <v>352.00459162980405</v>
      </c>
      <c r="D23" s="38">
        <v>359.88512437953261</v>
      </c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N17" sqref="N17"/>
    </sheetView>
  </sheetViews>
  <sheetFormatPr defaultColWidth="9.125" defaultRowHeight="12.75" x14ac:dyDescent="0.2"/>
  <cols>
    <col min="1" max="1" width="6.25" style="21" bestFit="1" customWidth="1"/>
    <col min="2" max="2" width="6.75" style="21" bestFit="1" customWidth="1"/>
    <col min="3" max="5" width="7.875" style="21" customWidth="1"/>
    <col min="6" max="6" width="5.75" style="21" customWidth="1"/>
    <col min="7" max="8" width="6.375" style="21" customWidth="1"/>
    <col min="9" max="9" width="4.375" style="21" customWidth="1"/>
    <col min="10" max="16384" width="9.125" style="21"/>
  </cols>
  <sheetData>
    <row r="1" spans="1:9" s="47" customFormat="1" ht="13.5" thickBot="1" x14ac:dyDescent="0.25">
      <c r="A1" s="33" t="s">
        <v>244</v>
      </c>
    </row>
    <row r="2" spans="1:9" s="47" customFormat="1" ht="14.25" thickTop="1" thickBot="1" x14ac:dyDescent="0.25">
      <c r="A2" s="34"/>
      <c r="B2" s="4"/>
      <c r="C2" s="88">
        <v>20181121</v>
      </c>
      <c r="D2" s="88">
        <v>20181123</v>
      </c>
      <c r="E2" s="89">
        <v>20181130</v>
      </c>
      <c r="G2" s="43" t="s">
        <v>1</v>
      </c>
      <c r="H2" s="43" t="s">
        <v>2</v>
      </c>
      <c r="I2" s="43" t="s">
        <v>3</v>
      </c>
    </row>
    <row r="3" spans="1:9" s="47" customFormat="1" ht="14.25" thickTop="1" thickBot="1" x14ac:dyDescent="0.25">
      <c r="A3" s="68" t="s">
        <v>155</v>
      </c>
      <c r="B3" s="69" t="s">
        <v>157</v>
      </c>
      <c r="C3" s="90">
        <v>10130</v>
      </c>
      <c r="D3" s="91">
        <v>14320</v>
      </c>
      <c r="E3" s="92">
        <v>85960</v>
      </c>
      <c r="G3" s="5">
        <f>AVERAGE(C3:E3)</f>
        <v>36803.333333333336</v>
      </c>
      <c r="H3" s="5">
        <f>STDEVA(C3:E3)/SQRT(COUNT(C3:E3))</f>
        <v>24608.077490486285</v>
      </c>
      <c r="I3" s="5">
        <f>COUNT(C3:E3)</f>
        <v>3</v>
      </c>
    </row>
    <row r="4" spans="1:9" s="47" customFormat="1" ht="14.25" thickTop="1" thickBot="1" x14ac:dyDescent="0.25">
      <c r="A4" s="70"/>
      <c r="B4" s="71" t="s">
        <v>161</v>
      </c>
      <c r="C4" s="93">
        <v>12610</v>
      </c>
      <c r="D4" s="93">
        <v>14190</v>
      </c>
      <c r="E4" s="93">
        <v>109540</v>
      </c>
      <c r="G4" s="5">
        <f>AVERAGE(C4:E4)</f>
        <v>45446.666666666664</v>
      </c>
      <c r="H4" s="5">
        <f>STDEVA(C4:E4)/SQRT(COUNT(C4:E4))</f>
        <v>32049.912289704909</v>
      </c>
      <c r="I4" s="5">
        <f>COUNT(C4:E4)</f>
        <v>3</v>
      </c>
    </row>
    <row r="5" spans="1:9" ht="13.5" thickTop="1" x14ac:dyDescent="0.2">
      <c r="C5" s="94"/>
      <c r="D5" s="94"/>
      <c r="E5" s="94"/>
    </row>
    <row r="6" spans="1:9" s="47" customFormat="1" ht="13.5" thickBot="1" x14ac:dyDescent="0.25">
      <c r="A6" s="33" t="s">
        <v>240</v>
      </c>
      <c r="C6" s="95"/>
      <c r="D6" s="95"/>
      <c r="E6" s="95"/>
    </row>
    <row r="7" spans="1:9" s="47" customFormat="1" ht="14.25" thickTop="1" thickBot="1" x14ac:dyDescent="0.25">
      <c r="A7" s="34"/>
      <c r="B7" s="4"/>
      <c r="C7" s="88">
        <v>20181121</v>
      </c>
      <c r="D7" s="88">
        <v>20181123</v>
      </c>
      <c r="E7" s="89">
        <v>20181130</v>
      </c>
      <c r="G7" s="43" t="s">
        <v>1</v>
      </c>
      <c r="H7" s="43" t="s">
        <v>2</v>
      </c>
      <c r="I7" s="43" t="s">
        <v>3</v>
      </c>
    </row>
    <row r="8" spans="1:9" s="47" customFormat="1" ht="14.25" thickTop="1" thickBot="1" x14ac:dyDescent="0.25">
      <c r="A8" s="68" t="s">
        <v>155</v>
      </c>
      <c r="B8" s="69" t="s">
        <v>157</v>
      </c>
      <c r="C8" s="90">
        <v>123840</v>
      </c>
      <c r="D8" s="91">
        <v>233080</v>
      </c>
      <c r="E8" s="92">
        <v>852270</v>
      </c>
      <c r="G8" s="5">
        <f>AVERAGE(C8:E8)</f>
        <v>403063.33333333331</v>
      </c>
      <c r="H8" s="5">
        <f>STDEVA(C8:E8)/SQRT(COUNT(C8:E8))</f>
        <v>226806.31710289241</v>
      </c>
      <c r="I8" s="5">
        <f>COUNT(C8:E8)</f>
        <v>3</v>
      </c>
    </row>
    <row r="9" spans="1:9" s="47" customFormat="1" ht="14.25" thickTop="1" thickBot="1" x14ac:dyDescent="0.25">
      <c r="A9" s="70"/>
      <c r="B9" s="71" t="s">
        <v>161</v>
      </c>
      <c r="C9" s="93">
        <v>120680</v>
      </c>
      <c r="D9" s="93">
        <v>228520</v>
      </c>
      <c r="E9" s="93">
        <v>886800</v>
      </c>
      <c r="G9" s="5">
        <f>AVERAGE(C9:E9)</f>
        <v>412000</v>
      </c>
      <c r="H9" s="5">
        <f>STDEVA(C9:E9)/SQRT(COUNT(C9:E9))</f>
        <v>239432.41663010741</v>
      </c>
      <c r="I9" s="5">
        <f>COUNT(C9:E9)</f>
        <v>3</v>
      </c>
    </row>
    <row r="10" spans="1:9" ht="13.5" thickTop="1" x14ac:dyDescent="0.2">
      <c r="C10" s="94"/>
      <c r="D10" s="94"/>
      <c r="E10" s="94"/>
    </row>
    <row r="11" spans="1:9" s="47" customFormat="1" ht="13.5" thickBot="1" x14ac:dyDescent="0.25">
      <c r="A11" s="33" t="s">
        <v>245</v>
      </c>
      <c r="C11" s="95"/>
      <c r="D11" s="95"/>
      <c r="E11" s="95"/>
    </row>
    <row r="12" spans="1:9" s="47" customFormat="1" ht="14.25" thickTop="1" thickBot="1" x14ac:dyDescent="0.25">
      <c r="A12" s="34"/>
      <c r="B12" s="4"/>
      <c r="C12" s="88">
        <v>20181121</v>
      </c>
      <c r="D12" s="88">
        <v>20181123</v>
      </c>
      <c r="E12" s="89">
        <v>20181130</v>
      </c>
      <c r="G12" s="43" t="s">
        <v>1</v>
      </c>
      <c r="H12" s="43" t="s">
        <v>2</v>
      </c>
      <c r="I12" s="43" t="s">
        <v>3</v>
      </c>
    </row>
    <row r="13" spans="1:9" s="47" customFormat="1" ht="14.25" thickTop="1" thickBot="1" x14ac:dyDescent="0.25">
      <c r="A13" s="68" t="s">
        <v>155</v>
      </c>
      <c r="B13" s="69" t="s">
        <v>157</v>
      </c>
      <c r="C13" s="90">
        <v>137253.33333333334</v>
      </c>
      <c r="D13" s="91">
        <v>222293.33333333334</v>
      </c>
      <c r="E13" s="92">
        <v>812580</v>
      </c>
      <c r="G13" s="5">
        <f>AVERAGE(C13:E13)</f>
        <v>390708.88888888893</v>
      </c>
      <c r="H13" s="5">
        <f>STDEVA(C13:E13)/SQRT(COUNT(C13:E13))</f>
        <v>212359.26805972983</v>
      </c>
      <c r="I13" s="5">
        <f>COUNT(C13:E13)</f>
        <v>3</v>
      </c>
    </row>
    <row r="14" spans="1:9" s="47" customFormat="1" ht="14.25" thickTop="1" thickBot="1" x14ac:dyDescent="0.25">
      <c r="A14" s="70"/>
      <c r="B14" s="71" t="s">
        <v>161</v>
      </c>
      <c r="C14" s="93">
        <v>130820</v>
      </c>
      <c r="D14" s="93">
        <v>216350</v>
      </c>
      <c r="E14" s="93">
        <v>726890</v>
      </c>
      <c r="G14" s="5">
        <f>AVERAGE(C14:E14)</f>
        <v>358020</v>
      </c>
      <c r="H14" s="5">
        <f>STDEVA(C14:E14)/SQRT(COUNT(C14:E14))</f>
        <v>186080.31679895648</v>
      </c>
      <c r="I14" s="5">
        <f>COUNT(C14:E14)</f>
        <v>3</v>
      </c>
    </row>
    <row r="15" spans="1:9" ht="13.5" thickTop="1" x14ac:dyDescent="0.2">
      <c r="C15" s="94"/>
      <c r="D15" s="94"/>
      <c r="E15" s="94"/>
    </row>
    <row r="16" spans="1:9" s="47" customFormat="1" ht="13.5" thickBot="1" x14ac:dyDescent="0.25">
      <c r="A16" s="33" t="s">
        <v>246</v>
      </c>
      <c r="C16" s="95"/>
      <c r="D16" s="95"/>
      <c r="E16" s="95"/>
    </row>
    <row r="17" spans="1:9" s="47" customFormat="1" ht="14.25" thickTop="1" thickBot="1" x14ac:dyDescent="0.25">
      <c r="A17" s="34"/>
      <c r="B17" s="4"/>
      <c r="C17" s="88">
        <v>20181121</v>
      </c>
      <c r="D17" s="88">
        <v>20181123</v>
      </c>
      <c r="E17" s="89">
        <v>20181130</v>
      </c>
      <c r="G17" s="43" t="s">
        <v>1</v>
      </c>
      <c r="H17" s="43" t="s">
        <v>2</v>
      </c>
      <c r="I17" s="43" t="s">
        <v>3</v>
      </c>
    </row>
    <row r="18" spans="1:9" s="47" customFormat="1" ht="14.25" thickTop="1" thickBot="1" x14ac:dyDescent="0.25">
      <c r="A18" s="68" t="s">
        <v>155</v>
      </c>
      <c r="B18" s="69" t="s">
        <v>157</v>
      </c>
      <c r="C18" s="90">
        <v>155840</v>
      </c>
      <c r="D18" s="91">
        <v>219826.66666666666</v>
      </c>
      <c r="E18" s="92">
        <v>779980</v>
      </c>
      <c r="G18" s="5">
        <f>AVERAGE(C18:E18)</f>
        <v>385215.5555555555</v>
      </c>
      <c r="H18" s="5">
        <f>STDEVA(C18:E18)/SQRT(COUNT(C18:E18))</f>
        <v>198244.628616537</v>
      </c>
      <c r="I18" s="5">
        <f>COUNT(C18:E18)</f>
        <v>3</v>
      </c>
    </row>
    <row r="19" spans="1:9" s="47" customFormat="1" ht="14.25" thickTop="1" thickBot="1" x14ac:dyDescent="0.25">
      <c r="A19" s="70"/>
      <c r="B19" s="71" t="s">
        <v>161</v>
      </c>
      <c r="C19" s="93">
        <v>157960</v>
      </c>
      <c r="D19" s="93">
        <v>241040</v>
      </c>
      <c r="E19" s="93">
        <v>929053.33333333337</v>
      </c>
      <c r="G19" s="5">
        <f>AVERAGE(C19:E19)</f>
        <v>442684.4444444445</v>
      </c>
      <c r="H19" s="5">
        <f>STDEVA(C19:E19)/SQRT(COUNT(C19:E19))</f>
        <v>244364.20472951108</v>
      </c>
      <c r="I19" s="5">
        <f>COUNT(C19:E19)</f>
        <v>3</v>
      </c>
    </row>
    <row r="20" spans="1:9" ht="13.5" thickTop="1" x14ac:dyDescent="0.2">
      <c r="C20" s="94"/>
      <c r="D20" s="94"/>
      <c r="E20" s="94"/>
    </row>
    <row r="21" spans="1:9" s="47" customFormat="1" ht="13.5" thickBot="1" x14ac:dyDescent="0.25">
      <c r="A21" s="33" t="s">
        <v>247</v>
      </c>
      <c r="C21" s="95"/>
      <c r="D21" s="95"/>
      <c r="E21" s="95"/>
    </row>
    <row r="22" spans="1:9" s="47" customFormat="1" ht="14.25" thickTop="1" thickBot="1" x14ac:dyDescent="0.25">
      <c r="A22" s="34"/>
      <c r="B22" s="4"/>
      <c r="C22" s="88">
        <v>20181121</v>
      </c>
      <c r="D22" s="88">
        <v>20181123</v>
      </c>
      <c r="E22" s="89">
        <v>20181130</v>
      </c>
      <c r="G22" s="43" t="s">
        <v>1</v>
      </c>
      <c r="H22" s="43" t="s">
        <v>2</v>
      </c>
      <c r="I22" s="43" t="s">
        <v>3</v>
      </c>
    </row>
    <row r="23" spans="1:9" s="47" customFormat="1" ht="14.25" thickTop="1" thickBot="1" x14ac:dyDescent="0.25">
      <c r="A23" s="68" t="s">
        <v>155</v>
      </c>
      <c r="B23" s="69" t="s">
        <v>157</v>
      </c>
      <c r="C23" s="90">
        <v>148926.66666666666</v>
      </c>
      <c r="D23" s="91">
        <v>220313.33333333334</v>
      </c>
      <c r="E23" s="92">
        <v>781940</v>
      </c>
      <c r="G23" s="5">
        <f>AVERAGE(C23:E23)</f>
        <v>383726.66666666669</v>
      </c>
      <c r="H23" s="5">
        <f>STDEVA(C23:E23)/SQRT(COUNT(C23:E23))</f>
        <v>200170.26767044919</v>
      </c>
      <c r="I23" s="5">
        <f>COUNT(C23:E23)</f>
        <v>3</v>
      </c>
    </row>
    <row r="24" spans="1:9" s="47" customFormat="1" ht="14.25" thickTop="1" thickBot="1" x14ac:dyDescent="0.25">
      <c r="A24" s="70"/>
      <c r="B24" s="71" t="s">
        <v>161</v>
      </c>
      <c r="C24" s="93">
        <v>149420</v>
      </c>
      <c r="D24" s="93">
        <v>219940</v>
      </c>
      <c r="E24" s="93">
        <v>850510</v>
      </c>
      <c r="G24" s="5">
        <f>AVERAGE(C24:E24)</f>
        <v>406623.33333333331</v>
      </c>
      <c r="H24" s="5">
        <f>STDEVA(C24:E24)/SQRT(COUNT(C24:E24))</f>
        <v>222875.00026796287</v>
      </c>
      <c r="I24" s="5">
        <f>COUNT(C24:E24)</f>
        <v>3</v>
      </c>
    </row>
    <row r="25" spans="1:9" ht="13.5" thickTop="1" x14ac:dyDescent="0.2"/>
  </sheetData>
  <mergeCells count="5">
    <mergeCell ref="A3:A4"/>
    <mergeCell ref="A8:A9"/>
    <mergeCell ref="A13:A14"/>
    <mergeCell ref="A18:A19"/>
    <mergeCell ref="A23:A24"/>
  </mergeCells>
  <phoneticPr fontId="5" type="noConversion"/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>
      <selection activeCell="M15" sqref="M15"/>
    </sheetView>
  </sheetViews>
  <sheetFormatPr defaultColWidth="9.125" defaultRowHeight="12.75" x14ac:dyDescent="0.2"/>
  <cols>
    <col min="1" max="1" width="6.25" style="21" bestFit="1" customWidth="1"/>
    <col min="2" max="2" width="6.75" style="21" bestFit="1" customWidth="1"/>
    <col min="3" max="5" width="7.875" style="21" customWidth="1"/>
    <col min="6" max="6" width="5.75" style="21" customWidth="1"/>
    <col min="7" max="8" width="6.375" style="21" customWidth="1"/>
    <col min="9" max="9" width="4.375" style="21" customWidth="1"/>
    <col min="10" max="16384" width="9.125" style="21"/>
  </cols>
  <sheetData>
    <row r="1" spans="1:9" s="47" customFormat="1" ht="13.5" thickBot="1" x14ac:dyDescent="0.25">
      <c r="A1" s="33" t="s">
        <v>248</v>
      </c>
    </row>
    <row r="2" spans="1:9" s="47" customFormat="1" ht="14.25" thickTop="1" thickBot="1" x14ac:dyDescent="0.25">
      <c r="A2" s="34"/>
      <c r="B2" s="4"/>
      <c r="C2" s="88">
        <f>'Fig. 5S4F_Raw'!C2</f>
        <v>20181121</v>
      </c>
      <c r="D2" s="88">
        <f>'Fig. 5S4F_Raw'!D2</f>
        <v>20181123</v>
      </c>
      <c r="E2" s="88">
        <f>'Fig. 5S4F_Raw'!E2</f>
        <v>20181130</v>
      </c>
      <c r="G2" s="43" t="s">
        <v>249</v>
      </c>
      <c r="H2" s="43" t="s">
        <v>250</v>
      </c>
      <c r="I2" s="43" t="s">
        <v>251</v>
      </c>
    </row>
    <row r="3" spans="1:9" s="47" customFormat="1" ht="14.25" thickTop="1" thickBot="1" x14ac:dyDescent="0.25">
      <c r="A3" s="68" t="s">
        <v>252</v>
      </c>
      <c r="B3" s="69" t="s">
        <v>253</v>
      </c>
      <c r="C3" s="90">
        <f>100*'Fig. 5S4F_Raw'!C3/'Fig. 5S4F_Raw'!C$8</f>
        <v>8.1799095607235142</v>
      </c>
      <c r="D3" s="90">
        <f>100*'Fig. 5S4F_Raw'!D3/'Fig. 5S4F_Raw'!D$8</f>
        <v>6.1438132829929639</v>
      </c>
      <c r="E3" s="90">
        <f>100*'Fig. 5S4F_Raw'!E3/'Fig. 5S4F_Raw'!E$8</f>
        <v>10.086005608551281</v>
      </c>
      <c r="G3" s="5">
        <f>AVERAGE(C3:E3)</f>
        <v>8.1365761507559196</v>
      </c>
      <c r="H3" s="5">
        <f>STDEVA(C3:E3)/SQRT(COUNT(C3:E3))</f>
        <v>1.1382191384259455</v>
      </c>
      <c r="I3" s="5">
        <f>COUNT(C3:E3)</f>
        <v>3</v>
      </c>
    </row>
    <row r="4" spans="1:9" s="47" customFormat="1" ht="14.25" thickTop="1" thickBot="1" x14ac:dyDescent="0.25">
      <c r="A4" s="70"/>
      <c r="B4" s="71" t="s">
        <v>254</v>
      </c>
      <c r="C4" s="93">
        <f>100*'Fig. 5S4F_Raw'!C4/'Fig. 5S4F_Raw'!C$9</f>
        <v>10.449121644017236</v>
      </c>
      <c r="D4" s="93">
        <f>100*'Fig. 5S4F_Raw'!D4/'Fig. 5S4F_Raw'!D$9</f>
        <v>6.2095221424820588</v>
      </c>
      <c r="E4" s="93">
        <f>100*'Fig. 5S4F_Raw'!E4/'Fig. 5S4F_Raw'!E$9</f>
        <v>12.352277852954442</v>
      </c>
      <c r="G4" s="5">
        <f>AVERAGE(C4:E4)</f>
        <v>9.6703072131512453</v>
      </c>
      <c r="H4" s="5">
        <f>STDEVA(C4:E4)/SQRT(COUNT(C4:E4))</f>
        <v>1.8155142400918753</v>
      </c>
      <c r="I4" s="5">
        <f>COUNT(C4:E4)</f>
        <v>3</v>
      </c>
    </row>
    <row r="5" spans="1:9" ht="13.5" thickTop="1" x14ac:dyDescent="0.2">
      <c r="C5" s="94"/>
      <c r="D5" s="94"/>
      <c r="E5" s="94"/>
    </row>
    <row r="6" spans="1:9" s="47" customFormat="1" ht="13.5" thickBot="1" x14ac:dyDescent="0.25">
      <c r="A6" s="33" t="s">
        <v>255</v>
      </c>
      <c r="C6" s="95"/>
      <c r="D6" s="95"/>
      <c r="E6" s="95"/>
    </row>
    <row r="7" spans="1:9" s="47" customFormat="1" ht="14.25" thickTop="1" thickBot="1" x14ac:dyDescent="0.25">
      <c r="A7" s="34"/>
      <c r="B7" s="4"/>
      <c r="C7" s="88">
        <f>'Fig. 5S4F_Raw'!C7</f>
        <v>20181121</v>
      </c>
      <c r="D7" s="88">
        <f>'Fig. 5S4F_Raw'!D7</f>
        <v>20181123</v>
      </c>
      <c r="E7" s="88">
        <f>'Fig. 5S4F_Raw'!E7</f>
        <v>20181130</v>
      </c>
      <c r="G7" s="43" t="s">
        <v>1</v>
      </c>
      <c r="H7" s="43" t="s">
        <v>2</v>
      </c>
      <c r="I7" s="43" t="s">
        <v>3</v>
      </c>
    </row>
    <row r="8" spans="1:9" s="47" customFormat="1" ht="14.25" thickTop="1" thickBot="1" x14ac:dyDescent="0.25">
      <c r="A8" s="68" t="s">
        <v>155</v>
      </c>
      <c r="B8" s="69" t="s">
        <v>157</v>
      </c>
      <c r="C8" s="90">
        <f>100*'Fig. 5S4F_Raw'!C8/'Fig. 5S4F_Raw'!C$8</f>
        <v>100</v>
      </c>
      <c r="D8" s="90">
        <f>100*'Fig. 5S4F_Raw'!D8/'Fig. 5S4F_Raw'!D$8</f>
        <v>100</v>
      </c>
      <c r="E8" s="90">
        <f>100*'Fig. 5S4F_Raw'!E8/'Fig. 5S4F_Raw'!E$8</f>
        <v>100</v>
      </c>
      <c r="G8" s="5">
        <f>AVERAGE(C8:E8)</f>
        <v>100</v>
      </c>
      <c r="H8" s="5">
        <f>STDEVA(C8:E8)/SQRT(COUNT(C8:E8))</f>
        <v>0</v>
      </c>
      <c r="I8" s="5">
        <f>COUNT(C8:E8)</f>
        <v>3</v>
      </c>
    </row>
    <row r="9" spans="1:9" s="47" customFormat="1" ht="14.25" thickTop="1" thickBot="1" x14ac:dyDescent="0.25">
      <c r="A9" s="70"/>
      <c r="B9" s="71" t="s">
        <v>161</v>
      </c>
      <c r="C9" s="93">
        <f>100*'Fig. 5S4F_Raw'!C9/'Fig. 5S4F_Raw'!C$9</f>
        <v>100</v>
      </c>
      <c r="D9" s="93">
        <f>100*'Fig. 5S4F_Raw'!D9/'Fig. 5S4F_Raw'!D$9</f>
        <v>100</v>
      </c>
      <c r="E9" s="93">
        <f>100*'Fig. 5S4F_Raw'!E9/'Fig. 5S4F_Raw'!E$9</f>
        <v>100</v>
      </c>
      <c r="G9" s="5">
        <f>AVERAGE(C9:E9)</f>
        <v>100</v>
      </c>
      <c r="H9" s="5">
        <f>STDEVA(C9:E9)/SQRT(COUNT(C9:E9))</f>
        <v>0</v>
      </c>
      <c r="I9" s="5">
        <f>COUNT(C9:E9)</f>
        <v>3</v>
      </c>
    </row>
    <row r="10" spans="1:9" ht="13.5" thickTop="1" x14ac:dyDescent="0.2">
      <c r="C10" s="94"/>
      <c r="D10" s="94"/>
      <c r="E10" s="94"/>
    </row>
    <row r="11" spans="1:9" s="47" customFormat="1" ht="13.5" thickBot="1" x14ac:dyDescent="0.25">
      <c r="A11" s="33" t="s">
        <v>245</v>
      </c>
      <c r="C11" s="95"/>
      <c r="D11" s="95"/>
      <c r="E11" s="95"/>
    </row>
    <row r="12" spans="1:9" s="47" customFormat="1" ht="14.25" thickTop="1" thickBot="1" x14ac:dyDescent="0.25">
      <c r="A12" s="34"/>
      <c r="B12" s="4"/>
      <c r="C12" s="88">
        <f>'Fig. 5S4F_Raw'!C12</f>
        <v>20181121</v>
      </c>
      <c r="D12" s="88">
        <f>'Fig. 5S4F_Raw'!D12</f>
        <v>20181123</v>
      </c>
      <c r="E12" s="88">
        <f>'Fig. 5S4F_Raw'!E12</f>
        <v>20181130</v>
      </c>
      <c r="G12" s="43" t="s">
        <v>1</v>
      </c>
      <c r="H12" s="43" t="s">
        <v>2</v>
      </c>
      <c r="I12" s="43" t="s">
        <v>3</v>
      </c>
    </row>
    <row r="13" spans="1:9" s="47" customFormat="1" ht="14.25" thickTop="1" thickBot="1" x14ac:dyDescent="0.25">
      <c r="A13" s="68" t="s">
        <v>155</v>
      </c>
      <c r="B13" s="69" t="s">
        <v>157</v>
      </c>
      <c r="C13" s="90">
        <f>100*'Fig. 5S4F_Raw'!C13/'Fig. 5S4F_Raw'!C$8</f>
        <v>110.83118001722653</v>
      </c>
      <c r="D13" s="90">
        <f>100*'Fig. 5S4F_Raw'!D13/'Fig. 5S4F_Raw'!D$8</f>
        <v>95.372118299868433</v>
      </c>
      <c r="E13" s="90">
        <f>100*'Fig. 5S4F_Raw'!E13/'Fig. 5S4F_Raw'!E$8</f>
        <v>95.343025097680311</v>
      </c>
      <c r="G13" s="5">
        <f>AVERAGE(C13:E13)</f>
        <v>100.51544113825842</v>
      </c>
      <c r="H13" s="5">
        <f>STDEVA(C13:E13)/SQRT(COUNT(C13:E13))</f>
        <v>5.1578762770444575</v>
      </c>
      <c r="I13" s="5">
        <f>COUNT(C13:E13)</f>
        <v>3</v>
      </c>
    </row>
    <row r="14" spans="1:9" s="47" customFormat="1" ht="14.25" thickTop="1" thickBot="1" x14ac:dyDescent="0.25">
      <c r="A14" s="70"/>
      <c r="B14" s="71" t="s">
        <v>161</v>
      </c>
      <c r="C14" s="93">
        <f>100*'Fig. 5S4F_Raw'!C14/'Fig. 5S4F_Raw'!C$9</f>
        <v>108.40238647663242</v>
      </c>
      <c r="D14" s="93">
        <f>100*'Fig. 5S4F_Raw'!D14/'Fig. 5S4F_Raw'!D$9</f>
        <v>94.674426746017858</v>
      </c>
      <c r="E14" s="93">
        <f>100*'Fig. 5S4F_Raw'!E14/'Fig. 5S4F_Raw'!E$9</f>
        <v>81.96774921064501</v>
      </c>
      <c r="G14" s="5">
        <f>AVERAGE(C14:E14)</f>
        <v>95.014854144431766</v>
      </c>
      <c r="H14" s="5">
        <f>STDEVA(C14:E14)/SQRT(COUNT(C14:E14))</f>
        <v>7.6329205846838866</v>
      </c>
      <c r="I14" s="5">
        <f>COUNT(C14:E14)</f>
        <v>3</v>
      </c>
    </row>
    <row r="15" spans="1:9" ht="13.5" thickTop="1" x14ac:dyDescent="0.2">
      <c r="C15" s="94"/>
      <c r="D15" s="94"/>
      <c r="E15" s="94"/>
    </row>
    <row r="16" spans="1:9" s="47" customFormat="1" ht="13.5" thickBot="1" x14ac:dyDescent="0.25">
      <c r="A16" s="33" t="s">
        <v>246</v>
      </c>
      <c r="C16" s="95"/>
      <c r="D16" s="95"/>
      <c r="E16" s="95"/>
    </row>
    <row r="17" spans="1:9" s="47" customFormat="1" ht="14.25" thickTop="1" thickBot="1" x14ac:dyDescent="0.25">
      <c r="A17" s="34"/>
      <c r="B17" s="4"/>
      <c r="C17" s="88">
        <f>'Fig. 5S4F_Raw'!C17</f>
        <v>20181121</v>
      </c>
      <c r="D17" s="88">
        <f>'Fig. 5S4F_Raw'!D17</f>
        <v>20181123</v>
      </c>
      <c r="E17" s="88">
        <f>'Fig. 5S4F_Raw'!E17</f>
        <v>20181130</v>
      </c>
      <c r="G17" s="43" t="s">
        <v>1</v>
      </c>
      <c r="H17" s="43" t="s">
        <v>2</v>
      </c>
      <c r="I17" s="43" t="s">
        <v>256</v>
      </c>
    </row>
    <row r="18" spans="1:9" s="47" customFormat="1" ht="14.25" thickTop="1" thickBot="1" x14ac:dyDescent="0.25">
      <c r="A18" s="68" t="s">
        <v>155</v>
      </c>
      <c r="B18" s="69" t="s">
        <v>157</v>
      </c>
      <c r="C18" s="90">
        <f>100*'Fig. 5S4F_Raw'!C18/'Fig. 5S4F_Raw'!C$8</f>
        <v>125.83979328165374</v>
      </c>
      <c r="D18" s="90">
        <f>100*'Fig. 5S4F_Raw'!D18/'Fig. 5S4F_Raw'!D$8</f>
        <v>94.313826440134989</v>
      </c>
      <c r="E18" s="90">
        <f>100*'Fig. 5S4F_Raw'!E18/'Fig. 5S4F_Raw'!E$8</f>
        <v>91.517946190761137</v>
      </c>
      <c r="G18" s="5">
        <f>AVERAGE(C18:E18)</f>
        <v>103.89052197084997</v>
      </c>
      <c r="H18" s="5">
        <f>STDEVA(C18:E18)/SQRT(COUNT(C18:E18))</f>
        <v>11.00427371370872</v>
      </c>
      <c r="I18" s="5">
        <f>COUNT(C18:E18)</f>
        <v>3</v>
      </c>
    </row>
    <row r="19" spans="1:9" s="47" customFormat="1" ht="14.25" thickTop="1" thickBot="1" x14ac:dyDescent="0.25">
      <c r="A19" s="70"/>
      <c r="B19" s="71" t="s">
        <v>161</v>
      </c>
      <c r="C19" s="93">
        <f>100*'Fig. 5S4F_Raw'!C19/'Fig. 5S4F_Raw'!C$9</f>
        <v>130.89161418627776</v>
      </c>
      <c r="D19" s="93">
        <f>100*'Fig. 5S4F_Raw'!D19/'Fig. 5S4F_Raw'!D$9</f>
        <v>105.47873271486084</v>
      </c>
      <c r="E19" s="93">
        <f>100*'Fig. 5S4F_Raw'!E19/'Fig. 5S4F_Raw'!E$9</f>
        <v>104.7646970380394</v>
      </c>
      <c r="G19" s="5">
        <f>AVERAGE(C19:E19)</f>
        <v>113.71168131305933</v>
      </c>
      <c r="H19" s="5">
        <f>STDEVA(C19:E19)/SQRT(COUNT(C19:E19))</f>
        <v>8.5924391547290799</v>
      </c>
      <c r="I19" s="5">
        <f>COUNT(C19:E19)</f>
        <v>3</v>
      </c>
    </row>
    <row r="20" spans="1:9" ht="13.5" thickTop="1" x14ac:dyDescent="0.2">
      <c r="C20" s="94"/>
      <c r="D20" s="94"/>
      <c r="E20" s="94"/>
    </row>
    <row r="21" spans="1:9" s="47" customFormat="1" ht="13.5" thickBot="1" x14ac:dyDescent="0.25">
      <c r="A21" s="33" t="s">
        <v>247</v>
      </c>
      <c r="C21" s="95"/>
      <c r="D21" s="95"/>
      <c r="E21" s="95"/>
    </row>
    <row r="22" spans="1:9" s="47" customFormat="1" ht="14.25" thickTop="1" thickBot="1" x14ac:dyDescent="0.25">
      <c r="A22" s="34"/>
      <c r="B22" s="4"/>
      <c r="C22" s="88">
        <f>'Fig. 5S4F_Raw'!C22</f>
        <v>20181121</v>
      </c>
      <c r="D22" s="88">
        <f>'Fig. 5S4F_Raw'!D22</f>
        <v>20181123</v>
      </c>
      <c r="E22" s="88">
        <f>'Fig. 5S4F_Raw'!E22</f>
        <v>20181130</v>
      </c>
      <c r="G22" s="43" t="s">
        <v>1</v>
      </c>
      <c r="H22" s="43" t="s">
        <v>257</v>
      </c>
      <c r="I22" s="43" t="s">
        <v>256</v>
      </c>
    </row>
    <row r="23" spans="1:9" s="47" customFormat="1" ht="14.25" thickTop="1" thickBot="1" x14ac:dyDescent="0.25">
      <c r="A23" s="68" t="s">
        <v>258</v>
      </c>
      <c r="B23" s="69" t="s">
        <v>259</v>
      </c>
      <c r="C23" s="90">
        <f>100*'Fig. 5S4F_Raw'!C23/'Fig. 5S4F_Raw'!C$8</f>
        <v>120.25732127476313</v>
      </c>
      <c r="D23" s="90">
        <f>100*'Fig. 5S4F_Raw'!D23/'Fig. 5S4F_Raw'!D$8</f>
        <v>94.522624563812144</v>
      </c>
      <c r="E23" s="90">
        <f>100*'Fig. 5S4F_Raw'!E23/'Fig. 5S4F_Raw'!E$8</f>
        <v>91.747920260011497</v>
      </c>
      <c r="G23" s="5">
        <f>AVERAGE(C23:E23)</f>
        <v>102.17595536619558</v>
      </c>
      <c r="H23" s="5">
        <f>STDEVA(C23:E23)/SQRT(COUNT(C23:E23))</f>
        <v>9.0760966432532175</v>
      </c>
      <c r="I23" s="5">
        <f>COUNT(C23:E23)</f>
        <v>3</v>
      </c>
    </row>
    <row r="24" spans="1:9" s="47" customFormat="1" ht="14.25" thickTop="1" thickBot="1" x14ac:dyDescent="0.25">
      <c r="A24" s="70"/>
      <c r="B24" s="71" t="s">
        <v>161</v>
      </c>
      <c r="C24" s="93">
        <f>100*'Fig. 5S4F_Raw'!C24/'Fig. 5S4F_Raw'!C$9</f>
        <v>123.81504806098773</v>
      </c>
      <c r="D24" s="93">
        <f>100*'Fig. 5S4F_Raw'!D24/'Fig. 5S4F_Raw'!D$9</f>
        <v>96.245405216173637</v>
      </c>
      <c r="E24" s="93">
        <f>100*'Fig. 5S4F_Raw'!E24/'Fig. 5S4F_Raw'!E$9</f>
        <v>95.907758231844838</v>
      </c>
      <c r="G24" s="5">
        <f>AVERAGE(C24:E24)</f>
        <v>105.32273716966874</v>
      </c>
      <c r="H24" s="5">
        <f>STDEVA(C24:E24)/SQRT(COUNT(C24:E24))</f>
        <v>9.2466691831419539</v>
      </c>
      <c r="I24" s="5">
        <f>COUNT(C24:E24)</f>
        <v>3</v>
      </c>
    </row>
    <row r="25" spans="1:9" ht="13.5" thickTop="1" x14ac:dyDescent="0.2">
      <c r="C25" s="94"/>
      <c r="D25" s="94"/>
      <c r="E25" s="94"/>
    </row>
    <row r="26" spans="1:9" x14ac:dyDescent="0.2">
      <c r="C26" s="95"/>
      <c r="D26" s="95"/>
      <c r="E26" s="95"/>
    </row>
  </sheetData>
  <mergeCells count="5">
    <mergeCell ref="A3:A4"/>
    <mergeCell ref="A8:A9"/>
    <mergeCell ref="A13:A14"/>
    <mergeCell ref="A18:A19"/>
    <mergeCell ref="A23:A24"/>
  </mergeCells>
  <phoneticPr fontId="5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zoomScale="70" zoomScaleNormal="70" workbookViewId="0">
      <pane xSplit="1" topLeftCell="B1" activePane="topRight" state="frozen"/>
      <selection pane="topRight" activeCell="U23" sqref="U23"/>
    </sheetView>
  </sheetViews>
  <sheetFormatPr defaultColWidth="9.125" defaultRowHeight="12.75" x14ac:dyDescent="0.2"/>
  <cols>
    <col min="1" max="1" width="15" style="31" bestFit="1" customWidth="1"/>
    <col min="2" max="2" width="5.125" style="17" customWidth="1"/>
    <col min="3" max="19" width="9.75" style="17" customWidth="1"/>
    <col min="20" max="16384" width="9.125" style="17"/>
  </cols>
  <sheetData>
    <row r="1" spans="1:19" s="3" customFormat="1" ht="13.5" thickBot="1" x14ac:dyDescent="0.25">
      <c r="A1" s="22" t="s">
        <v>32</v>
      </c>
    </row>
    <row r="2" spans="1:19" s="3" customFormat="1" ht="14.25" thickTop="1" thickBot="1" x14ac:dyDescent="0.25">
      <c r="A2" s="23"/>
      <c r="B2" s="4"/>
      <c r="C2" s="6">
        <v>20161030</v>
      </c>
      <c r="D2" s="6">
        <v>20161111</v>
      </c>
      <c r="E2" s="7">
        <v>20161214</v>
      </c>
      <c r="F2" s="7">
        <v>20161217</v>
      </c>
      <c r="G2" s="6">
        <v>20161223</v>
      </c>
      <c r="H2" s="7">
        <v>20161226</v>
      </c>
      <c r="I2" s="7">
        <v>20161229</v>
      </c>
      <c r="J2" s="7">
        <v>20170115</v>
      </c>
      <c r="K2" s="7">
        <v>20170118</v>
      </c>
      <c r="L2" s="7">
        <v>20170416</v>
      </c>
      <c r="M2" s="6">
        <v>20170419</v>
      </c>
      <c r="N2" s="6">
        <v>20171227</v>
      </c>
      <c r="O2" s="7">
        <v>20171229</v>
      </c>
      <c r="P2" s="7"/>
      <c r="Q2" s="6"/>
      <c r="R2" s="6"/>
      <c r="S2" s="7"/>
    </row>
    <row r="3" spans="1:19" s="3" customFormat="1" ht="13.5" thickTop="1" x14ac:dyDescent="0.2">
      <c r="A3" s="9" t="s">
        <v>4</v>
      </c>
      <c r="B3" s="10" t="s">
        <v>5</v>
      </c>
      <c r="C3" s="11"/>
      <c r="D3" s="12"/>
      <c r="E3" s="13"/>
      <c r="F3" s="13"/>
      <c r="G3" s="12"/>
      <c r="H3" s="13"/>
      <c r="I3" s="13"/>
      <c r="J3" s="13"/>
      <c r="K3" s="13"/>
      <c r="L3" s="13"/>
      <c r="M3" s="11"/>
      <c r="N3" s="12"/>
      <c r="O3" s="13"/>
      <c r="P3" s="13"/>
      <c r="Q3" s="11"/>
      <c r="R3" s="12"/>
      <c r="S3" s="13"/>
    </row>
    <row r="4" spans="1:19" s="3" customFormat="1" x14ac:dyDescent="0.2">
      <c r="A4" s="24">
        <v>3.0000000000000001E-5</v>
      </c>
      <c r="B4" s="14">
        <f t="shared" ref="B4" si="0">LOG(A4)</f>
        <v>-4.5228787452803374</v>
      </c>
      <c r="C4" s="15">
        <v>0.93700000000000006</v>
      </c>
      <c r="D4" s="15">
        <v>1.101</v>
      </c>
      <c r="E4" s="15">
        <v>0.89300000000000002</v>
      </c>
      <c r="F4" s="16">
        <v>0.97799999999999998</v>
      </c>
      <c r="G4" s="15">
        <v>0.86199999999999999</v>
      </c>
      <c r="H4" s="16">
        <v>0.82299999999999995</v>
      </c>
      <c r="I4" s="16">
        <v>0.76200000000000001</v>
      </c>
      <c r="J4" s="16">
        <v>0.99399999999999999</v>
      </c>
      <c r="K4" s="16">
        <v>0.97499999999999998</v>
      </c>
      <c r="L4" s="16">
        <v>0.82099999999999995</v>
      </c>
      <c r="M4" s="15">
        <v>0.60466666666666669</v>
      </c>
      <c r="N4" s="15">
        <v>1.3360000000000001</v>
      </c>
      <c r="O4" s="15">
        <v>1.139</v>
      </c>
      <c r="P4" s="16"/>
      <c r="Q4" s="15"/>
      <c r="R4" s="15"/>
      <c r="S4" s="15"/>
    </row>
    <row r="6" spans="1:19" s="3" customFormat="1" ht="13.5" thickBot="1" x14ac:dyDescent="0.25">
      <c r="A6" s="22" t="s">
        <v>0</v>
      </c>
    </row>
    <row r="7" spans="1:19" s="3" customFormat="1" ht="14.25" thickTop="1" thickBot="1" x14ac:dyDescent="0.25">
      <c r="A7" s="23"/>
      <c r="B7" s="4"/>
      <c r="C7" s="6">
        <v>20161030</v>
      </c>
      <c r="D7" s="6">
        <v>20161111</v>
      </c>
      <c r="E7" s="7">
        <v>20161214</v>
      </c>
      <c r="F7" s="7">
        <v>20161217</v>
      </c>
      <c r="G7" s="6">
        <v>20161223</v>
      </c>
      <c r="H7" s="7">
        <v>20161226</v>
      </c>
      <c r="I7" s="7">
        <v>20161229</v>
      </c>
      <c r="J7" s="7">
        <v>20170115</v>
      </c>
      <c r="K7" s="7">
        <v>20170118</v>
      </c>
      <c r="L7" s="7">
        <v>20170416</v>
      </c>
      <c r="M7" s="6">
        <v>20170419</v>
      </c>
      <c r="N7" s="6">
        <v>20171227</v>
      </c>
      <c r="O7" s="7">
        <v>20171229</v>
      </c>
      <c r="P7" s="7"/>
      <c r="Q7" s="6"/>
      <c r="R7" s="6"/>
      <c r="S7" s="7"/>
    </row>
    <row r="8" spans="1:19" s="3" customFormat="1" ht="13.5" thickTop="1" x14ac:dyDescent="0.2">
      <c r="A8" s="9" t="s">
        <v>4</v>
      </c>
      <c r="B8" s="10" t="s">
        <v>5</v>
      </c>
      <c r="C8" s="11"/>
      <c r="D8" s="12"/>
      <c r="E8" s="13"/>
      <c r="F8" s="13"/>
      <c r="G8" s="12"/>
      <c r="H8" s="13"/>
      <c r="I8" s="13"/>
      <c r="J8" s="13"/>
      <c r="K8" s="13"/>
      <c r="L8" s="13"/>
      <c r="M8" s="11"/>
      <c r="N8" s="12"/>
      <c r="O8" s="13"/>
      <c r="P8" s="13"/>
      <c r="Q8" s="11"/>
      <c r="R8" s="12"/>
      <c r="S8" s="13"/>
    </row>
    <row r="9" spans="1:19" s="3" customFormat="1" x14ac:dyDescent="0.2">
      <c r="A9" s="24" t="s">
        <v>53</v>
      </c>
      <c r="B9" s="14"/>
      <c r="C9" s="15">
        <v>0.91850000000000009</v>
      </c>
      <c r="D9" s="15">
        <v>1.0900000000000001</v>
      </c>
      <c r="E9" s="15">
        <v>0.90100000000000002</v>
      </c>
      <c r="F9" s="16">
        <v>0.91900000000000004</v>
      </c>
      <c r="G9" s="15">
        <v>0.85299999999999998</v>
      </c>
      <c r="H9" s="16">
        <v>0.80600000000000005</v>
      </c>
      <c r="I9" s="16">
        <v>0.74199999999999999</v>
      </c>
      <c r="J9" s="16">
        <v>1.0049999999999999</v>
      </c>
      <c r="K9" s="16">
        <v>0.91500000000000004</v>
      </c>
      <c r="L9" s="16">
        <v>0.90033333333333332</v>
      </c>
      <c r="M9" s="15">
        <v>0.84699999999999998</v>
      </c>
      <c r="N9" s="15">
        <v>1.008332333</v>
      </c>
      <c r="O9" s="15">
        <v>1.1023333</v>
      </c>
      <c r="P9" s="16"/>
      <c r="Q9" s="15"/>
      <c r="R9" s="15"/>
      <c r="S9" s="15"/>
    </row>
    <row r="10" spans="1:19" s="3" customFormat="1" x14ac:dyDescent="0.2">
      <c r="A10" s="24">
        <v>3.0000000000000001E-5</v>
      </c>
      <c r="B10" s="14">
        <f t="shared" ref="B10:B11" si="1">LOG(A10)</f>
        <v>-4.5228787452803374</v>
      </c>
      <c r="C10" s="15">
        <v>3.7160000000000002</v>
      </c>
      <c r="D10" s="15">
        <v>2.73</v>
      </c>
      <c r="E10" s="15">
        <v>4.2010000000000005</v>
      </c>
      <c r="F10" s="16">
        <v>3.7073333333333331</v>
      </c>
      <c r="G10" s="15">
        <v>2.4186666666666667</v>
      </c>
      <c r="H10" s="16">
        <v>2.8325</v>
      </c>
      <c r="I10" s="16">
        <v>3.4796666666666667</v>
      </c>
      <c r="J10" s="16">
        <v>5.5309999999999997</v>
      </c>
      <c r="K10" s="16">
        <v>5.774</v>
      </c>
      <c r="L10" s="16">
        <v>4.7975000000000003</v>
      </c>
      <c r="M10" s="15">
        <v>7.6070000000000002</v>
      </c>
      <c r="N10" s="15">
        <v>9.1661885344112619</v>
      </c>
      <c r="O10" s="15">
        <v>9.2118018398211543</v>
      </c>
      <c r="P10" s="16"/>
      <c r="Q10" s="15"/>
      <c r="R10" s="15"/>
      <c r="S10" s="15"/>
    </row>
    <row r="11" spans="1:19" s="3" customFormat="1" x14ac:dyDescent="0.2">
      <c r="A11" s="24">
        <v>1E-4</v>
      </c>
      <c r="B11" s="14">
        <f t="shared" si="1"/>
        <v>-4</v>
      </c>
      <c r="C11" s="15">
        <v>5.2013333333333334</v>
      </c>
      <c r="D11" s="15">
        <v>3.845333333333333</v>
      </c>
      <c r="E11" s="15">
        <v>5.6189999999999998</v>
      </c>
      <c r="F11" s="16">
        <v>4.3129999999999997</v>
      </c>
      <c r="G11" s="15">
        <v>2.8340000000000001</v>
      </c>
      <c r="H11" s="16">
        <v>4.1619999999999999</v>
      </c>
      <c r="I11" s="16">
        <v>4.7454999999999998</v>
      </c>
      <c r="J11" s="16">
        <v>9.3449999999999989</v>
      </c>
      <c r="K11" s="16">
        <v>8.2890000000000015</v>
      </c>
      <c r="L11" s="16">
        <v>8.3429999999999982</v>
      </c>
      <c r="M11" s="15">
        <v>9.9466666666666672</v>
      </c>
      <c r="N11" s="15">
        <v>13.151024796240499</v>
      </c>
      <c r="O11" s="15">
        <v>13.401182995536029</v>
      </c>
      <c r="P11" s="16"/>
      <c r="Q11" s="15"/>
      <c r="R11" s="15"/>
      <c r="S11" s="15"/>
    </row>
    <row r="13" spans="1:19" s="3" customFormat="1" ht="13.5" thickBot="1" x14ac:dyDescent="0.25">
      <c r="A13" s="22" t="s">
        <v>6</v>
      </c>
    </row>
    <row r="14" spans="1:19" s="3" customFormat="1" ht="14.25" thickTop="1" thickBot="1" x14ac:dyDescent="0.25">
      <c r="A14" s="23"/>
      <c r="B14" s="4"/>
      <c r="C14" s="6"/>
      <c r="D14" s="6">
        <v>20161111</v>
      </c>
      <c r="E14" s="7">
        <v>20161214</v>
      </c>
      <c r="F14" s="7">
        <v>20161217</v>
      </c>
      <c r="G14" s="6"/>
      <c r="H14" s="7"/>
      <c r="I14" s="7"/>
      <c r="J14" s="7"/>
      <c r="K14" s="7"/>
      <c r="L14" s="7"/>
      <c r="M14" s="6"/>
      <c r="N14" s="6"/>
      <c r="O14" s="7"/>
      <c r="P14" s="7"/>
      <c r="Q14" s="6"/>
      <c r="R14" s="6"/>
      <c r="S14" s="7"/>
    </row>
    <row r="15" spans="1:19" s="3" customFormat="1" ht="13.5" thickTop="1" x14ac:dyDescent="0.2">
      <c r="A15" s="9" t="s">
        <v>4</v>
      </c>
      <c r="B15" s="10" t="s">
        <v>5</v>
      </c>
      <c r="C15" s="11"/>
      <c r="D15" s="12"/>
      <c r="E15" s="13"/>
      <c r="F15" s="13"/>
      <c r="G15" s="12"/>
      <c r="H15" s="13"/>
      <c r="I15" s="13"/>
      <c r="J15" s="13"/>
      <c r="K15" s="13"/>
      <c r="L15" s="13"/>
      <c r="M15" s="11"/>
      <c r="N15" s="12"/>
      <c r="O15" s="13"/>
      <c r="P15" s="13"/>
      <c r="Q15" s="11"/>
      <c r="R15" s="12"/>
      <c r="S15" s="13"/>
    </row>
    <row r="16" spans="1:19" s="3" customFormat="1" x14ac:dyDescent="0.2">
      <c r="A16" s="24">
        <v>3.0000000000000001E-5</v>
      </c>
      <c r="B16" s="14">
        <f t="shared" ref="B16" si="2">LOG(A16)</f>
        <v>-4.5228787452803374</v>
      </c>
      <c r="C16" s="15"/>
      <c r="D16" s="15">
        <v>2.5700000000000003</v>
      </c>
      <c r="E16" s="15">
        <v>2.6684999999999999</v>
      </c>
      <c r="F16" s="16">
        <v>4.4340000000000002</v>
      </c>
      <c r="G16" s="15"/>
      <c r="H16" s="16"/>
      <c r="I16" s="16"/>
      <c r="J16" s="16"/>
      <c r="K16" s="16"/>
      <c r="L16" s="16"/>
      <c r="M16" s="15"/>
      <c r="N16" s="15"/>
      <c r="O16" s="15"/>
      <c r="P16" s="16"/>
      <c r="Q16" s="15"/>
      <c r="R16" s="15"/>
      <c r="S16" s="15"/>
    </row>
    <row r="18" spans="1:19" s="3" customFormat="1" ht="13.5" thickBot="1" x14ac:dyDescent="0.25">
      <c r="A18" s="22" t="s">
        <v>7</v>
      </c>
    </row>
    <row r="19" spans="1:19" s="3" customFormat="1" ht="14.25" thickTop="1" thickBot="1" x14ac:dyDescent="0.25">
      <c r="A19" s="23"/>
      <c r="B19" s="4"/>
      <c r="C19" s="6"/>
      <c r="D19" s="6"/>
      <c r="E19" s="7"/>
      <c r="F19" s="7"/>
      <c r="G19" s="6">
        <v>20161223</v>
      </c>
      <c r="H19" s="7"/>
      <c r="I19" s="7"/>
      <c r="J19" s="7"/>
      <c r="K19" s="7"/>
      <c r="L19" s="7"/>
      <c r="M19" s="6"/>
      <c r="N19" s="6">
        <v>20171227</v>
      </c>
      <c r="O19" s="7">
        <v>20171229</v>
      </c>
      <c r="P19" s="7"/>
      <c r="Q19" s="6"/>
      <c r="R19" s="6"/>
      <c r="S19" s="7"/>
    </row>
    <row r="20" spans="1:19" s="3" customFormat="1" ht="13.5" thickTop="1" x14ac:dyDescent="0.2">
      <c r="A20" s="9" t="s">
        <v>4</v>
      </c>
      <c r="B20" s="10" t="s">
        <v>5</v>
      </c>
      <c r="C20" s="11"/>
      <c r="D20" s="12"/>
      <c r="E20" s="13"/>
      <c r="F20" s="13"/>
      <c r="G20" s="12"/>
      <c r="H20" s="13"/>
      <c r="I20" s="13"/>
      <c r="J20" s="13"/>
      <c r="K20" s="13"/>
      <c r="L20" s="13"/>
      <c r="M20" s="11"/>
      <c r="N20" s="12"/>
      <c r="O20" s="13"/>
      <c r="P20" s="13"/>
      <c r="Q20" s="11"/>
      <c r="R20" s="12"/>
      <c r="S20" s="13"/>
    </row>
    <row r="21" spans="1:19" s="3" customFormat="1" x14ac:dyDescent="0.2">
      <c r="A21" s="24">
        <v>3.0000000000000001E-5</v>
      </c>
      <c r="B21" s="14">
        <f t="shared" ref="B21" si="3">LOG(A21)</f>
        <v>-4.5228787452803374</v>
      </c>
      <c r="C21" s="15"/>
      <c r="D21" s="15"/>
      <c r="E21" s="15"/>
      <c r="F21" s="16"/>
      <c r="G21" s="15">
        <v>2.2226666666666666</v>
      </c>
      <c r="H21" s="16"/>
      <c r="I21" s="16"/>
      <c r="J21" s="16"/>
      <c r="K21" s="16"/>
      <c r="L21" s="16"/>
      <c r="M21" s="15"/>
      <c r="N21" s="15">
        <v>10.437011460740697</v>
      </c>
      <c r="O21" s="15">
        <v>8.5923182765365009</v>
      </c>
      <c r="P21" s="16"/>
      <c r="Q21" s="15"/>
      <c r="R21" s="15"/>
      <c r="S21" s="15"/>
    </row>
    <row r="23" spans="1:19" s="3" customFormat="1" ht="13.5" thickBot="1" x14ac:dyDescent="0.25">
      <c r="A23" s="22" t="s">
        <v>8</v>
      </c>
    </row>
    <row r="24" spans="1:19" s="3" customFormat="1" ht="14.25" thickTop="1" thickBot="1" x14ac:dyDescent="0.25">
      <c r="A24" s="23"/>
      <c r="B24" s="4"/>
      <c r="C24" s="6"/>
      <c r="D24" s="6"/>
      <c r="E24" s="7"/>
      <c r="F24" s="7"/>
      <c r="G24" s="6">
        <v>20161223</v>
      </c>
      <c r="H24" s="7"/>
      <c r="I24" s="7"/>
      <c r="J24" s="7"/>
      <c r="K24" s="7"/>
      <c r="L24" s="7"/>
      <c r="M24" s="6"/>
      <c r="N24" s="6">
        <v>20171227</v>
      </c>
      <c r="O24" s="7">
        <v>20171229</v>
      </c>
      <c r="P24" s="7"/>
      <c r="Q24" s="6"/>
      <c r="R24" s="6"/>
      <c r="S24" s="7"/>
    </row>
    <row r="25" spans="1:19" s="3" customFormat="1" ht="13.5" thickTop="1" x14ac:dyDescent="0.2">
      <c r="A25" s="9" t="s">
        <v>4</v>
      </c>
      <c r="B25" s="10" t="s">
        <v>5</v>
      </c>
      <c r="C25" s="11"/>
      <c r="D25" s="12"/>
      <c r="E25" s="13"/>
      <c r="F25" s="13"/>
      <c r="G25" s="12"/>
      <c r="H25" s="13"/>
      <c r="I25" s="13"/>
      <c r="J25" s="13"/>
      <c r="K25" s="13"/>
      <c r="L25" s="13"/>
      <c r="M25" s="11"/>
      <c r="N25" s="12"/>
      <c r="O25" s="13"/>
      <c r="P25" s="13"/>
      <c r="Q25" s="11"/>
      <c r="R25" s="12"/>
      <c r="S25" s="13"/>
    </row>
    <row r="26" spans="1:19" s="3" customFormat="1" x14ac:dyDescent="0.2">
      <c r="A26" s="24">
        <v>3.0000000000000001E-5</v>
      </c>
      <c r="B26" s="14">
        <f t="shared" ref="B26" si="4">LOG(A26)</f>
        <v>-4.5228787452803374</v>
      </c>
      <c r="C26" s="15"/>
      <c r="D26" s="15"/>
      <c r="E26" s="15"/>
      <c r="F26" s="16"/>
      <c r="G26" s="15">
        <v>2.3245</v>
      </c>
      <c r="H26" s="16"/>
      <c r="I26" s="16"/>
      <c r="J26" s="16"/>
      <c r="K26" s="16"/>
      <c r="L26" s="16"/>
      <c r="M26" s="15"/>
      <c r="N26" s="15">
        <v>10.853708292614638</v>
      </c>
      <c r="O26" s="15">
        <v>9.979724961179846</v>
      </c>
      <c r="P26" s="16"/>
      <c r="Q26" s="15"/>
      <c r="R26" s="15"/>
      <c r="S26" s="15"/>
    </row>
    <row r="27" spans="1:19" s="3" customFormat="1" x14ac:dyDescent="0.2">
      <c r="A27" s="26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</row>
    <row r="28" spans="1:19" s="3" customFormat="1" ht="13.5" thickBot="1" x14ac:dyDescent="0.25">
      <c r="A28" s="22" t="s">
        <v>22</v>
      </c>
    </row>
    <row r="29" spans="1:19" s="3" customFormat="1" ht="14.25" thickTop="1" thickBot="1" x14ac:dyDescent="0.25">
      <c r="A29" s="23"/>
      <c r="B29" s="4"/>
      <c r="C29" s="6"/>
      <c r="D29" s="6"/>
      <c r="E29" s="7"/>
      <c r="F29" s="7"/>
      <c r="G29" s="6">
        <v>20161223</v>
      </c>
      <c r="H29" s="7"/>
      <c r="I29" s="7"/>
      <c r="J29" s="7"/>
      <c r="K29" s="7"/>
      <c r="L29" s="7"/>
      <c r="M29" s="6"/>
      <c r="N29" s="6">
        <v>20171227</v>
      </c>
      <c r="O29" s="7">
        <v>20171229</v>
      </c>
      <c r="P29" s="7"/>
      <c r="Q29" s="6"/>
      <c r="R29" s="6"/>
      <c r="S29" s="7"/>
    </row>
    <row r="30" spans="1:19" s="3" customFormat="1" ht="13.5" thickTop="1" x14ac:dyDescent="0.2">
      <c r="A30" s="9" t="s">
        <v>4</v>
      </c>
      <c r="B30" s="10" t="s">
        <v>5</v>
      </c>
      <c r="C30" s="11"/>
      <c r="D30" s="12"/>
      <c r="E30" s="13"/>
      <c r="F30" s="13"/>
      <c r="G30" s="12"/>
      <c r="H30" s="13"/>
      <c r="I30" s="13"/>
      <c r="J30" s="13"/>
      <c r="K30" s="13"/>
      <c r="L30" s="13"/>
      <c r="M30" s="11"/>
      <c r="N30" s="12"/>
      <c r="O30" s="13"/>
      <c r="P30" s="13"/>
      <c r="Q30" s="11"/>
      <c r="R30" s="12"/>
      <c r="S30" s="13"/>
    </row>
    <row r="31" spans="1:19" s="3" customFormat="1" x14ac:dyDescent="0.2">
      <c r="A31" s="24">
        <v>3.0000000000000001E-5</v>
      </c>
      <c r="B31" s="14">
        <f t="shared" ref="B31" si="5">LOG(A31)</f>
        <v>-4.5228787452803374</v>
      </c>
      <c r="C31" s="15"/>
      <c r="D31" s="15"/>
      <c r="E31" s="15"/>
      <c r="F31" s="16"/>
      <c r="G31" s="15">
        <v>2.8340000000000001</v>
      </c>
      <c r="H31" s="16"/>
      <c r="I31" s="16"/>
      <c r="J31" s="16"/>
      <c r="K31" s="16"/>
      <c r="L31" s="16"/>
      <c r="M31" s="15"/>
      <c r="N31" s="15">
        <v>12.325554632674319</v>
      </c>
      <c r="O31" s="15">
        <v>14.532913086903575</v>
      </c>
      <c r="P31" s="16"/>
      <c r="Q31" s="15"/>
      <c r="R31" s="15"/>
      <c r="S31" s="15"/>
    </row>
    <row r="33" spans="1:19" s="3" customFormat="1" ht="13.5" thickBot="1" x14ac:dyDescent="0.25">
      <c r="A33" s="22" t="s">
        <v>23</v>
      </c>
    </row>
    <row r="34" spans="1:19" s="3" customFormat="1" ht="14.25" thickTop="1" thickBot="1" x14ac:dyDescent="0.25">
      <c r="A34" s="23"/>
      <c r="B34" s="4"/>
      <c r="C34" s="6"/>
      <c r="D34" s="6"/>
      <c r="E34" s="7"/>
      <c r="F34" s="7"/>
      <c r="G34" s="6">
        <v>20161223</v>
      </c>
      <c r="H34" s="7"/>
      <c r="I34" s="7"/>
      <c r="J34" s="7"/>
      <c r="K34" s="7"/>
      <c r="L34" s="7"/>
      <c r="M34" s="6"/>
      <c r="N34" s="6">
        <v>20171227</v>
      </c>
      <c r="O34" s="7">
        <v>20171229</v>
      </c>
      <c r="P34" s="7"/>
      <c r="Q34" s="6"/>
      <c r="R34" s="6"/>
      <c r="S34" s="7"/>
    </row>
    <row r="35" spans="1:19" s="3" customFormat="1" ht="13.5" thickTop="1" x14ac:dyDescent="0.2">
      <c r="A35" s="9" t="s">
        <v>4</v>
      </c>
      <c r="B35" s="10" t="s">
        <v>5</v>
      </c>
      <c r="C35" s="11"/>
      <c r="D35" s="12"/>
      <c r="E35" s="13"/>
      <c r="F35" s="13"/>
      <c r="G35" s="12"/>
      <c r="H35" s="13"/>
      <c r="I35" s="13"/>
      <c r="J35" s="13"/>
      <c r="K35" s="13"/>
      <c r="L35" s="13"/>
      <c r="M35" s="11"/>
      <c r="N35" s="12"/>
      <c r="O35" s="13"/>
      <c r="P35" s="13"/>
      <c r="Q35" s="11"/>
      <c r="R35" s="12"/>
      <c r="S35" s="13"/>
    </row>
    <row r="36" spans="1:19" s="3" customFormat="1" x14ac:dyDescent="0.2">
      <c r="A36" s="24">
        <v>3.0000000000000001E-5</v>
      </c>
      <c r="B36" s="14">
        <f t="shared" ref="B36" si="6">LOG(A36)</f>
        <v>-4.5228787452803374</v>
      </c>
      <c r="C36" s="15"/>
      <c r="D36" s="15"/>
      <c r="E36" s="15"/>
      <c r="F36" s="16"/>
      <c r="G36" s="15">
        <v>2.9973333333333332</v>
      </c>
      <c r="H36" s="16"/>
      <c r="I36" s="16"/>
      <c r="J36" s="16"/>
      <c r="K36" s="16"/>
      <c r="L36" s="16"/>
      <c r="M36" s="15"/>
      <c r="N36" s="15">
        <v>12.649257605407071</v>
      </c>
      <c r="O36" s="15">
        <v>14.812229214012174</v>
      </c>
      <c r="P36" s="16"/>
      <c r="Q36" s="15"/>
      <c r="R36" s="15"/>
      <c r="S36" s="15"/>
    </row>
    <row r="38" spans="1:19" s="3" customFormat="1" ht="13.5" thickBot="1" x14ac:dyDescent="0.25">
      <c r="A38" s="22" t="s">
        <v>24</v>
      </c>
    </row>
    <row r="39" spans="1:19" s="3" customFormat="1" ht="14.25" thickTop="1" thickBot="1" x14ac:dyDescent="0.25">
      <c r="A39" s="23"/>
      <c r="B39" s="4"/>
      <c r="C39" s="6"/>
      <c r="D39" s="6"/>
      <c r="E39" s="7"/>
      <c r="F39" s="7"/>
      <c r="G39" s="6"/>
      <c r="H39" s="7">
        <v>20161226</v>
      </c>
      <c r="I39" s="7">
        <v>20161229</v>
      </c>
      <c r="J39" s="7"/>
      <c r="K39" s="7"/>
      <c r="L39" s="7"/>
      <c r="M39" s="6"/>
      <c r="N39" s="6">
        <v>20171227</v>
      </c>
      <c r="O39" s="7">
        <v>20171229</v>
      </c>
      <c r="P39" s="7"/>
      <c r="Q39" s="6"/>
      <c r="R39" s="6"/>
      <c r="S39" s="7"/>
    </row>
    <row r="40" spans="1:19" s="3" customFormat="1" ht="13.5" thickTop="1" x14ac:dyDescent="0.2">
      <c r="A40" s="9" t="s">
        <v>4</v>
      </c>
      <c r="B40" s="10" t="s">
        <v>5</v>
      </c>
      <c r="C40" s="11"/>
      <c r="D40" s="12"/>
      <c r="E40" s="13"/>
      <c r="F40" s="13"/>
      <c r="G40" s="12"/>
      <c r="H40" s="13"/>
      <c r="I40" s="13"/>
      <c r="J40" s="13"/>
      <c r="K40" s="13"/>
      <c r="L40" s="13"/>
      <c r="M40" s="11"/>
      <c r="N40" s="12"/>
      <c r="O40" s="13"/>
      <c r="P40" s="13"/>
      <c r="Q40" s="11"/>
      <c r="R40" s="12"/>
      <c r="S40" s="13"/>
    </row>
    <row r="41" spans="1:19" s="3" customFormat="1" x14ac:dyDescent="0.2">
      <c r="A41" s="24">
        <v>3.0000000000000001E-5</v>
      </c>
      <c r="B41" s="14">
        <f t="shared" ref="B41" si="7">LOG(A41)</f>
        <v>-4.5228787452803374</v>
      </c>
      <c r="C41" s="15"/>
      <c r="D41" s="15"/>
      <c r="E41" s="15"/>
      <c r="F41" s="16"/>
      <c r="G41" s="15"/>
      <c r="H41" s="16">
        <v>1.3656666666666666</v>
      </c>
      <c r="I41" s="16">
        <v>1.9195</v>
      </c>
      <c r="J41" s="16"/>
      <c r="K41" s="16"/>
      <c r="L41" s="16"/>
      <c r="M41" s="15"/>
      <c r="N41" s="15">
        <v>4.0590947194494751</v>
      </c>
      <c r="O41" s="15">
        <v>4.6188661408368716</v>
      </c>
      <c r="P41" s="16"/>
      <c r="Q41" s="15"/>
      <c r="R41" s="15"/>
      <c r="S41" s="15"/>
    </row>
    <row r="42" spans="1:19" s="3" customFormat="1" x14ac:dyDescent="0.2">
      <c r="A42" s="26"/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spans="1:19" s="3" customFormat="1" ht="13.5" thickBot="1" x14ac:dyDescent="0.25">
      <c r="A43" s="22" t="s">
        <v>12</v>
      </c>
    </row>
    <row r="44" spans="1:19" s="3" customFormat="1" ht="14.25" thickTop="1" thickBot="1" x14ac:dyDescent="0.25">
      <c r="A44" s="23"/>
      <c r="B44" s="4"/>
      <c r="C44" s="6"/>
      <c r="D44" s="6"/>
      <c r="E44" s="7"/>
      <c r="F44" s="7"/>
      <c r="G44" s="6"/>
      <c r="H44" s="7">
        <v>20161226</v>
      </c>
      <c r="I44" s="7">
        <v>20161229</v>
      </c>
      <c r="J44" s="7"/>
      <c r="K44" s="7"/>
      <c r="L44" s="7"/>
      <c r="M44" s="6"/>
      <c r="N44" s="6">
        <v>20171227</v>
      </c>
      <c r="O44" s="7">
        <v>20171229</v>
      </c>
      <c r="P44" s="7"/>
      <c r="Q44" s="6"/>
      <c r="R44" s="6"/>
      <c r="S44" s="7"/>
    </row>
    <row r="45" spans="1:19" s="3" customFormat="1" ht="13.5" thickTop="1" x14ac:dyDescent="0.2">
      <c r="A45" s="9" t="s">
        <v>4</v>
      </c>
      <c r="B45" s="10" t="s">
        <v>5</v>
      </c>
      <c r="C45" s="11"/>
      <c r="D45" s="12"/>
      <c r="E45" s="13"/>
      <c r="F45" s="13"/>
      <c r="G45" s="12"/>
      <c r="H45" s="13"/>
      <c r="I45" s="13"/>
      <c r="J45" s="13"/>
      <c r="K45" s="13"/>
      <c r="L45" s="13"/>
      <c r="M45" s="11"/>
      <c r="N45" s="12"/>
      <c r="O45" s="13"/>
      <c r="P45" s="13"/>
      <c r="Q45" s="11"/>
      <c r="R45" s="12"/>
      <c r="S45" s="13"/>
    </row>
    <row r="46" spans="1:19" s="3" customFormat="1" x14ac:dyDescent="0.2">
      <c r="A46" s="24">
        <v>3.0000000000000001E-5</v>
      </c>
      <c r="B46" s="14">
        <f t="shared" ref="B46" si="8">LOG(A46)</f>
        <v>-4.5228787452803374</v>
      </c>
      <c r="C46" s="15"/>
      <c r="D46" s="15"/>
      <c r="E46" s="15"/>
      <c r="F46" s="16"/>
      <c r="G46" s="15"/>
      <c r="H46" s="16">
        <v>3.1924999999999999</v>
      </c>
      <c r="I46" s="16">
        <v>4.3819999999999997</v>
      </c>
      <c r="J46" s="16"/>
      <c r="K46" s="16"/>
      <c r="L46" s="16"/>
      <c r="M46" s="15"/>
      <c r="N46" s="15">
        <v>10.392264889564261</v>
      </c>
      <c r="O46" s="15">
        <v>11.546601863727581</v>
      </c>
      <c r="P46" s="16"/>
      <c r="Q46" s="15"/>
      <c r="R46" s="15"/>
      <c r="S46" s="15"/>
    </row>
    <row r="48" spans="1:19" s="3" customFormat="1" ht="13.5" thickBot="1" x14ac:dyDescent="0.25">
      <c r="A48" s="22" t="s">
        <v>25</v>
      </c>
    </row>
    <row r="49" spans="1:19" s="3" customFormat="1" ht="14.25" thickTop="1" thickBot="1" x14ac:dyDescent="0.25">
      <c r="A49" s="23"/>
      <c r="B49" s="4"/>
      <c r="C49" s="6"/>
      <c r="D49" s="6"/>
      <c r="E49" s="7"/>
      <c r="F49" s="7"/>
      <c r="G49" s="6"/>
      <c r="H49" s="7"/>
      <c r="I49" s="7"/>
      <c r="J49" s="7">
        <v>20170115</v>
      </c>
      <c r="K49" s="7">
        <v>20170118</v>
      </c>
      <c r="L49" s="7">
        <v>20170416</v>
      </c>
      <c r="M49" s="6">
        <v>20170419</v>
      </c>
      <c r="N49" s="6"/>
      <c r="O49" s="7"/>
      <c r="P49" s="7"/>
      <c r="Q49" s="6"/>
      <c r="R49" s="6"/>
      <c r="S49" s="7"/>
    </row>
    <row r="50" spans="1:19" s="3" customFormat="1" ht="13.5" thickTop="1" x14ac:dyDescent="0.2">
      <c r="A50" s="9" t="s">
        <v>4</v>
      </c>
      <c r="B50" s="10" t="s">
        <v>5</v>
      </c>
      <c r="C50" s="11"/>
      <c r="D50" s="12"/>
      <c r="E50" s="13"/>
      <c r="F50" s="13"/>
      <c r="G50" s="12"/>
      <c r="H50" s="13"/>
      <c r="I50" s="13"/>
      <c r="J50" s="13"/>
      <c r="K50" s="13"/>
      <c r="L50" s="13"/>
      <c r="M50" s="11"/>
      <c r="N50" s="12"/>
      <c r="O50" s="13"/>
      <c r="P50" s="13"/>
      <c r="Q50" s="11"/>
      <c r="R50" s="12"/>
      <c r="S50" s="13"/>
    </row>
    <row r="51" spans="1:19" s="3" customFormat="1" x14ac:dyDescent="0.2">
      <c r="A51" s="24">
        <v>3.0000000000000001E-5</v>
      </c>
      <c r="B51" s="14">
        <f t="shared" ref="B51" si="9">LOG(A51)</f>
        <v>-4.5228787452803374</v>
      </c>
      <c r="C51" s="15"/>
      <c r="D51" s="15"/>
      <c r="E51" s="15"/>
      <c r="F51" s="16"/>
      <c r="G51" s="15"/>
      <c r="H51" s="16"/>
      <c r="I51" s="16"/>
      <c r="J51" s="16">
        <v>7.1709999999999994</v>
      </c>
      <c r="K51" s="16">
        <v>5.899</v>
      </c>
      <c r="L51" s="16">
        <v>3.7324999999999999</v>
      </c>
      <c r="M51" s="15">
        <v>5.3514999999999997</v>
      </c>
      <c r="N51" s="15"/>
      <c r="O51" s="15"/>
      <c r="P51" s="16"/>
      <c r="Q51" s="15"/>
      <c r="R51" s="15"/>
      <c r="S51" s="15"/>
    </row>
    <row r="53" spans="1:19" s="3" customFormat="1" ht="13.5" thickBot="1" x14ac:dyDescent="0.25">
      <c r="A53" s="22" t="s">
        <v>14</v>
      </c>
    </row>
    <row r="54" spans="1:19" s="3" customFormat="1" ht="14.25" thickTop="1" thickBot="1" x14ac:dyDescent="0.25">
      <c r="A54" s="23"/>
      <c r="B54" s="4"/>
      <c r="C54" s="6"/>
      <c r="D54" s="6"/>
      <c r="E54" s="7"/>
      <c r="F54" s="7"/>
      <c r="G54" s="6">
        <v>20161223</v>
      </c>
      <c r="H54" s="7"/>
      <c r="I54" s="7"/>
      <c r="J54" s="7"/>
      <c r="K54" s="7"/>
      <c r="L54" s="7"/>
      <c r="M54" s="6"/>
      <c r="N54" s="6">
        <v>20171227</v>
      </c>
      <c r="O54" s="7">
        <v>20171229</v>
      </c>
      <c r="P54" s="7"/>
      <c r="Q54" s="6"/>
      <c r="R54" s="6"/>
      <c r="S54" s="7"/>
    </row>
    <row r="55" spans="1:19" s="3" customFormat="1" ht="13.5" thickTop="1" x14ac:dyDescent="0.2">
      <c r="A55" s="9" t="s">
        <v>4</v>
      </c>
      <c r="B55" s="10" t="s">
        <v>5</v>
      </c>
      <c r="C55" s="11"/>
      <c r="D55" s="12"/>
      <c r="E55" s="13"/>
      <c r="F55" s="13"/>
      <c r="G55" s="12"/>
      <c r="H55" s="13"/>
      <c r="I55" s="13"/>
      <c r="J55" s="13"/>
      <c r="K55" s="13"/>
      <c r="L55" s="13"/>
      <c r="M55" s="11"/>
      <c r="N55" s="12"/>
      <c r="O55" s="13"/>
      <c r="P55" s="13"/>
      <c r="Q55" s="11"/>
      <c r="R55" s="12"/>
      <c r="S55" s="13"/>
    </row>
    <row r="56" spans="1:19" s="3" customFormat="1" x14ac:dyDescent="0.2">
      <c r="A56" s="24">
        <v>3.0000000000000001E-5</v>
      </c>
      <c r="B56" s="14">
        <f t="shared" ref="B56" si="10">LOG(A56)</f>
        <v>-4.5228787452803374</v>
      </c>
      <c r="C56" s="15"/>
      <c r="D56" s="15"/>
      <c r="E56" s="15"/>
      <c r="F56" s="16"/>
      <c r="G56" s="15">
        <v>3.9530000000000003</v>
      </c>
      <c r="H56" s="16"/>
      <c r="I56" s="16"/>
      <c r="J56" s="16"/>
      <c r="K56" s="16"/>
      <c r="L56" s="16"/>
      <c r="M56" s="15"/>
      <c r="N56" s="15">
        <v>17.793260100145165</v>
      </c>
      <c r="O56" s="15">
        <v>21.128163475628874</v>
      </c>
      <c r="P56" s="16"/>
      <c r="Q56" s="15"/>
      <c r="R56" s="15"/>
      <c r="S56" s="15"/>
    </row>
    <row r="58" spans="1:19" s="3" customFormat="1" ht="13.5" thickBot="1" x14ac:dyDescent="0.25">
      <c r="A58" s="22" t="s">
        <v>26</v>
      </c>
    </row>
    <row r="59" spans="1:19" s="3" customFormat="1" ht="14.25" thickTop="1" thickBot="1" x14ac:dyDescent="0.25">
      <c r="A59" s="23"/>
      <c r="B59" s="4"/>
      <c r="C59" s="6"/>
      <c r="D59" s="6"/>
      <c r="E59" s="7"/>
      <c r="F59" s="7"/>
      <c r="G59" s="6">
        <v>20161223</v>
      </c>
      <c r="H59" s="7"/>
      <c r="I59" s="7"/>
      <c r="J59" s="7"/>
      <c r="K59" s="7"/>
      <c r="L59" s="7"/>
      <c r="M59" s="6"/>
      <c r="N59" s="6">
        <v>20171227</v>
      </c>
      <c r="O59" s="7">
        <v>20171229</v>
      </c>
      <c r="P59" s="7"/>
      <c r="Q59" s="6"/>
      <c r="R59" s="6"/>
      <c r="S59" s="7"/>
    </row>
    <row r="60" spans="1:19" s="3" customFormat="1" ht="13.5" thickTop="1" x14ac:dyDescent="0.2">
      <c r="A60" s="9" t="s">
        <v>4</v>
      </c>
      <c r="B60" s="10" t="s">
        <v>5</v>
      </c>
      <c r="C60" s="11"/>
      <c r="D60" s="12"/>
      <c r="E60" s="13"/>
      <c r="F60" s="13"/>
      <c r="G60" s="12"/>
      <c r="H60" s="13"/>
      <c r="I60" s="13"/>
      <c r="J60" s="13"/>
      <c r="K60" s="13"/>
      <c r="L60" s="13"/>
      <c r="M60" s="11"/>
      <c r="N60" s="12"/>
      <c r="O60" s="13"/>
      <c r="P60" s="13"/>
      <c r="Q60" s="11"/>
      <c r="R60" s="12"/>
      <c r="S60" s="13"/>
    </row>
    <row r="61" spans="1:19" s="3" customFormat="1" x14ac:dyDescent="0.2">
      <c r="A61" s="24">
        <v>3.0000000000000001E-5</v>
      </c>
      <c r="B61" s="14">
        <f t="shared" ref="B61" si="11">LOG(A61)</f>
        <v>-4.5228787452803374</v>
      </c>
      <c r="C61" s="15"/>
      <c r="D61" s="15"/>
      <c r="E61" s="15"/>
      <c r="F61" s="16"/>
      <c r="G61" s="15">
        <v>3.7326666666666668</v>
      </c>
      <c r="H61" s="16"/>
      <c r="I61" s="16"/>
      <c r="J61" s="16"/>
      <c r="K61" s="16"/>
      <c r="L61" s="16"/>
      <c r="M61" s="15"/>
      <c r="N61" s="15">
        <v>16.848692251288345</v>
      </c>
      <c r="O61" s="15">
        <v>19.811360840382527</v>
      </c>
      <c r="P61" s="16"/>
      <c r="Q61" s="15"/>
      <c r="R61" s="15"/>
      <c r="S61" s="15"/>
    </row>
    <row r="63" spans="1:19" s="3" customFormat="1" ht="13.5" thickBot="1" x14ac:dyDescent="0.25">
      <c r="A63" s="22" t="s">
        <v>16</v>
      </c>
    </row>
    <row r="64" spans="1:19" s="3" customFormat="1" ht="14.25" thickTop="1" thickBot="1" x14ac:dyDescent="0.25">
      <c r="A64" s="23"/>
      <c r="B64" s="4"/>
      <c r="C64" s="6"/>
      <c r="D64" s="6">
        <v>20161111</v>
      </c>
      <c r="E64" s="7">
        <v>20161214</v>
      </c>
      <c r="F64" s="7">
        <v>20161217</v>
      </c>
      <c r="G64" s="6"/>
      <c r="H64" s="7"/>
      <c r="I64" s="7"/>
      <c r="J64" s="7"/>
      <c r="K64" s="7"/>
      <c r="L64" s="7"/>
      <c r="M64" s="6"/>
      <c r="N64" s="6"/>
      <c r="O64" s="7"/>
      <c r="P64" s="7"/>
      <c r="Q64" s="6"/>
      <c r="R64" s="6"/>
      <c r="S64" s="7"/>
    </row>
    <row r="65" spans="1:19" s="3" customFormat="1" ht="13.5" thickTop="1" x14ac:dyDescent="0.2">
      <c r="A65" s="9" t="s">
        <v>4</v>
      </c>
      <c r="B65" s="10" t="s">
        <v>5</v>
      </c>
      <c r="C65" s="11"/>
      <c r="D65" s="12"/>
      <c r="E65" s="13"/>
      <c r="F65" s="13"/>
      <c r="G65" s="12"/>
      <c r="H65" s="13"/>
      <c r="I65" s="13"/>
      <c r="J65" s="13"/>
      <c r="K65" s="13"/>
      <c r="L65" s="13"/>
      <c r="M65" s="11"/>
      <c r="N65" s="12"/>
      <c r="O65" s="13"/>
      <c r="P65" s="13"/>
      <c r="Q65" s="11"/>
      <c r="R65" s="12"/>
      <c r="S65" s="13"/>
    </row>
    <row r="66" spans="1:19" s="3" customFormat="1" x14ac:dyDescent="0.2">
      <c r="A66" s="24">
        <v>3.0000000000000001E-5</v>
      </c>
      <c r="B66" s="14">
        <f t="shared" ref="B66" si="12">LOG(A66)</f>
        <v>-4.5228787452803374</v>
      </c>
      <c r="C66" s="15"/>
      <c r="D66" s="15">
        <v>4.0553333333333335</v>
      </c>
      <c r="E66" s="15">
        <v>4.1870000000000003</v>
      </c>
      <c r="F66" s="16">
        <v>4.3445</v>
      </c>
      <c r="G66" s="15"/>
      <c r="H66" s="16"/>
      <c r="I66" s="16"/>
      <c r="J66" s="16"/>
      <c r="K66" s="16"/>
      <c r="L66" s="16"/>
      <c r="M66" s="15"/>
      <c r="N66" s="15"/>
      <c r="O66" s="15"/>
      <c r="P66" s="16"/>
      <c r="Q66" s="15"/>
      <c r="R66" s="15"/>
      <c r="S66" s="15"/>
    </row>
    <row r="68" spans="1:19" s="3" customFormat="1" ht="13.5" thickBot="1" x14ac:dyDescent="0.25">
      <c r="A68" s="22" t="s">
        <v>27</v>
      </c>
    </row>
    <row r="69" spans="1:19" s="3" customFormat="1" ht="14.25" thickTop="1" thickBot="1" x14ac:dyDescent="0.25">
      <c r="A69" s="23"/>
      <c r="B69" s="4"/>
      <c r="C69" s="6">
        <v>20161030</v>
      </c>
      <c r="D69" s="6"/>
      <c r="E69" s="7">
        <v>20161214</v>
      </c>
      <c r="F69" s="7">
        <v>20161217</v>
      </c>
      <c r="G69" s="6"/>
      <c r="H69" s="7"/>
      <c r="I69" s="7"/>
      <c r="J69" s="7"/>
      <c r="K69" s="7"/>
      <c r="L69" s="7"/>
      <c r="M69" s="6"/>
      <c r="N69" s="6"/>
      <c r="O69" s="7"/>
      <c r="P69" s="7"/>
      <c r="Q69" s="6"/>
      <c r="R69" s="6"/>
      <c r="S69" s="7"/>
    </row>
    <row r="70" spans="1:19" s="3" customFormat="1" ht="13.5" thickTop="1" x14ac:dyDescent="0.2">
      <c r="A70" s="9" t="s">
        <v>4</v>
      </c>
      <c r="B70" s="10" t="s">
        <v>5</v>
      </c>
      <c r="C70" s="11"/>
      <c r="D70" s="12"/>
      <c r="E70" s="13"/>
      <c r="F70" s="13"/>
      <c r="G70" s="12"/>
      <c r="H70" s="13"/>
      <c r="I70" s="13"/>
      <c r="J70" s="13"/>
      <c r="K70" s="13"/>
      <c r="L70" s="13"/>
      <c r="M70" s="11"/>
      <c r="N70" s="12"/>
      <c r="O70" s="13"/>
      <c r="P70" s="13"/>
      <c r="Q70" s="11"/>
      <c r="R70" s="12"/>
      <c r="S70" s="13"/>
    </row>
    <row r="71" spans="1:19" s="3" customFormat="1" x14ac:dyDescent="0.2">
      <c r="A71" s="24">
        <v>3.0000000000000001E-5</v>
      </c>
      <c r="B71" s="14">
        <f t="shared" ref="B71" si="13">LOG(A71)</f>
        <v>-4.5228787452803374</v>
      </c>
      <c r="C71" s="15">
        <v>3.4200000000000004</v>
      </c>
      <c r="D71" s="15"/>
      <c r="E71" s="15">
        <v>3.4233333333333333</v>
      </c>
      <c r="F71" s="16">
        <v>3.2959999999999998</v>
      </c>
      <c r="G71" s="15"/>
      <c r="H71" s="16"/>
      <c r="I71" s="16"/>
      <c r="J71" s="16"/>
      <c r="K71" s="16"/>
      <c r="L71" s="16"/>
      <c r="M71" s="15"/>
      <c r="N71" s="15"/>
      <c r="O71" s="15"/>
      <c r="P71" s="16"/>
      <c r="Q71" s="15"/>
      <c r="R71" s="15"/>
      <c r="S71" s="15"/>
    </row>
    <row r="73" spans="1:19" s="3" customFormat="1" ht="13.5" thickBot="1" x14ac:dyDescent="0.25">
      <c r="A73" s="22" t="s">
        <v>28</v>
      </c>
    </row>
    <row r="74" spans="1:19" s="3" customFormat="1" ht="14.25" thickTop="1" thickBot="1" x14ac:dyDescent="0.25">
      <c r="A74" s="23"/>
      <c r="B74" s="4"/>
      <c r="C74" s="6"/>
      <c r="D74" s="6"/>
      <c r="E74" s="7"/>
      <c r="F74" s="7"/>
      <c r="G74" s="6"/>
      <c r="H74" s="7"/>
      <c r="I74" s="7">
        <v>20161229</v>
      </c>
      <c r="J74" s="7">
        <v>20170115</v>
      </c>
      <c r="K74" s="7">
        <v>20170118</v>
      </c>
      <c r="L74" s="7"/>
      <c r="M74" s="6"/>
      <c r="N74" s="6"/>
      <c r="O74" s="7"/>
      <c r="P74" s="7"/>
      <c r="Q74" s="6"/>
      <c r="R74" s="6"/>
      <c r="S74" s="7"/>
    </row>
    <row r="75" spans="1:19" s="3" customFormat="1" ht="13.5" thickTop="1" x14ac:dyDescent="0.2">
      <c r="A75" s="9" t="s">
        <v>4</v>
      </c>
      <c r="B75" s="10" t="s">
        <v>5</v>
      </c>
      <c r="C75" s="11"/>
      <c r="D75" s="12"/>
      <c r="E75" s="13"/>
      <c r="F75" s="13"/>
      <c r="G75" s="12"/>
      <c r="H75" s="13"/>
      <c r="I75" s="13"/>
      <c r="J75" s="13"/>
      <c r="K75" s="13"/>
      <c r="L75" s="13"/>
      <c r="M75" s="11"/>
      <c r="N75" s="12"/>
      <c r="O75" s="13"/>
      <c r="P75" s="13"/>
      <c r="Q75" s="11"/>
      <c r="R75" s="12"/>
      <c r="S75" s="13"/>
    </row>
    <row r="76" spans="1:19" s="3" customFormat="1" x14ac:dyDescent="0.2">
      <c r="A76" s="24">
        <v>3.0000000000000001E-5</v>
      </c>
      <c r="B76" s="14">
        <f t="shared" ref="B76" si="14">LOG(A76)</f>
        <v>-4.5228787452803374</v>
      </c>
      <c r="C76" s="15"/>
      <c r="D76" s="15"/>
      <c r="E76" s="15"/>
      <c r="F76" s="16"/>
      <c r="G76" s="15"/>
      <c r="H76" s="16"/>
      <c r="I76" s="16">
        <v>5.2810000000000006</v>
      </c>
      <c r="J76" s="16">
        <v>9.3849999999999998</v>
      </c>
      <c r="K76" s="16">
        <v>6.8834999999999997</v>
      </c>
      <c r="L76" s="16"/>
      <c r="M76" s="15"/>
      <c r="N76" s="15"/>
      <c r="O76" s="15"/>
      <c r="P76" s="16"/>
      <c r="Q76" s="15"/>
      <c r="R76" s="15"/>
      <c r="S76" s="15"/>
    </row>
    <row r="78" spans="1:19" s="3" customFormat="1" ht="13.5" thickBot="1" x14ac:dyDescent="0.25">
      <c r="A78" s="22" t="s">
        <v>29</v>
      </c>
    </row>
    <row r="79" spans="1:19" s="3" customFormat="1" ht="14.25" thickTop="1" thickBot="1" x14ac:dyDescent="0.25">
      <c r="A79" s="23"/>
      <c r="B79" s="4"/>
      <c r="C79" s="6">
        <v>20161030</v>
      </c>
      <c r="D79" s="6"/>
      <c r="E79" s="7">
        <v>20161214</v>
      </c>
      <c r="F79" s="7">
        <v>20161217</v>
      </c>
      <c r="G79" s="6"/>
      <c r="H79" s="7"/>
      <c r="I79" s="7"/>
      <c r="J79" s="7">
        <v>20170115</v>
      </c>
      <c r="K79" s="7">
        <v>20170118</v>
      </c>
      <c r="L79" s="7"/>
      <c r="M79" s="6"/>
      <c r="N79" s="6"/>
      <c r="O79" s="7"/>
      <c r="P79" s="7"/>
      <c r="Q79" s="6"/>
      <c r="R79" s="6"/>
      <c r="S79" s="7"/>
    </row>
    <row r="80" spans="1:19" s="3" customFormat="1" ht="13.5" thickTop="1" x14ac:dyDescent="0.2">
      <c r="A80" s="9" t="s">
        <v>4</v>
      </c>
      <c r="B80" s="10" t="s">
        <v>5</v>
      </c>
      <c r="C80" s="11"/>
      <c r="D80" s="12"/>
      <c r="E80" s="13"/>
      <c r="F80" s="13"/>
      <c r="G80" s="12"/>
      <c r="H80" s="13"/>
      <c r="I80" s="13"/>
      <c r="J80" s="13"/>
      <c r="K80" s="13"/>
      <c r="L80" s="13"/>
      <c r="M80" s="11"/>
      <c r="N80" s="12"/>
      <c r="O80" s="13"/>
      <c r="P80" s="13"/>
      <c r="Q80" s="11"/>
      <c r="R80" s="12"/>
      <c r="S80" s="13"/>
    </row>
    <row r="81" spans="1:19" s="3" customFormat="1" x14ac:dyDescent="0.2">
      <c r="A81" s="24">
        <v>3.0000000000000001E-5</v>
      </c>
      <c r="B81" s="14">
        <f t="shared" ref="B81" si="15">LOG(A81)</f>
        <v>-4.5228787452803374</v>
      </c>
      <c r="C81" s="15">
        <v>0.94833333333333325</v>
      </c>
      <c r="D81" s="15"/>
      <c r="E81" s="15">
        <v>0.96699999999999997</v>
      </c>
      <c r="F81" s="16">
        <v>0.96799999999999997</v>
      </c>
      <c r="G81" s="15"/>
      <c r="H81" s="16"/>
      <c r="I81" s="16"/>
      <c r="J81" s="16">
        <v>1.1990000000000001</v>
      </c>
      <c r="K81" s="16">
        <v>1.221106666666667</v>
      </c>
      <c r="L81" s="16"/>
      <c r="M81" s="15"/>
      <c r="N81" s="15"/>
      <c r="O81" s="15"/>
      <c r="P81" s="16"/>
      <c r="Q81" s="15"/>
      <c r="R81" s="15"/>
      <c r="S81" s="15"/>
    </row>
    <row r="83" spans="1:19" s="3" customFormat="1" ht="13.5" thickBot="1" x14ac:dyDescent="0.25">
      <c r="A83" s="22" t="s">
        <v>20</v>
      </c>
    </row>
    <row r="84" spans="1:19" s="3" customFormat="1" ht="14.25" thickTop="1" thickBot="1" x14ac:dyDescent="0.25">
      <c r="A84" s="23"/>
      <c r="B84" s="4"/>
      <c r="C84" s="6"/>
      <c r="D84" s="6"/>
      <c r="E84" s="7"/>
      <c r="F84" s="7"/>
      <c r="G84" s="6"/>
      <c r="H84" s="7">
        <v>20161226</v>
      </c>
      <c r="I84" s="7">
        <v>20161229</v>
      </c>
      <c r="J84" s="7">
        <v>20170115</v>
      </c>
      <c r="K84" s="7">
        <v>20170118</v>
      </c>
      <c r="L84" s="7"/>
      <c r="M84" s="6"/>
      <c r="N84" s="6"/>
      <c r="O84" s="7"/>
      <c r="P84" s="7"/>
      <c r="Q84" s="6"/>
      <c r="R84" s="6"/>
      <c r="S84" s="7"/>
    </row>
    <row r="85" spans="1:19" s="3" customFormat="1" ht="13.5" thickTop="1" x14ac:dyDescent="0.2">
      <c r="A85" s="9" t="s">
        <v>4</v>
      </c>
      <c r="B85" s="10" t="s">
        <v>5</v>
      </c>
      <c r="C85" s="11"/>
      <c r="D85" s="12"/>
      <c r="E85" s="13"/>
      <c r="F85" s="13"/>
      <c r="G85" s="12"/>
      <c r="H85" s="13"/>
      <c r="I85" s="13"/>
      <c r="J85" s="13"/>
      <c r="K85" s="13"/>
      <c r="L85" s="13"/>
      <c r="M85" s="11"/>
      <c r="N85" s="12"/>
      <c r="O85" s="13"/>
      <c r="P85" s="13"/>
      <c r="Q85" s="11"/>
      <c r="R85" s="12"/>
      <c r="S85" s="13"/>
    </row>
    <row r="86" spans="1:19" s="3" customFormat="1" x14ac:dyDescent="0.2">
      <c r="A86" s="24">
        <v>3.0000000000000001E-5</v>
      </c>
      <c r="B86" s="14">
        <f t="shared" ref="B86" si="16">LOG(A86)</f>
        <v>-4.5228787452803374</v>
      </c>
      <c r="C86" s="15"/>
      <c r="D86" s="15"/>
      <c r="E86" s="15"/>
      <c r="F86" s="16"/>
      <c r="G86" s="15"/>
      <c r="H86" s="16">
        <v>0.86749999999999994</v>
      </c>
      <c r="I86" s="16">
        <v>0.92700000000000005</v>
      </c>
      <c r="J86" s="16">
        <v>1.635000000000002</v>
      </c>
      <c r="K86" s="16">
        <v>1.4179999999999999</v>
      </c>
      <c r="L86" s="16"/>
      <c r="M86" s="15"/>
      <c r="N86" s="15"/>
      <c r="O86" s="15"/>
      <c r="P86" s="16"/>
      <c r="Q86" s="15"/>
      <c r="R86" s="15"/>
      <c r="S86" s="15"/>
    </row>
    <row r="88" spans="1:19" s="3" customFormat="1" ht="13.5" thickBot="1" x14ac:dyDescent="0.25">
      <c r="A88" s="22" t="s">
        <v>30</v>
      </c>
    </row>
    <row r="89" spans="1:19" s="3" customFormat="1" ht="14.25" thickTop="1" thickBot="1" x14ac:dyDescent="0.25">
      <c r="A89" s="23"/>
      <c r="B89" s="4"/>
      <c r="C89" s="6"/>
      <c r="D89" s="6"/>
      <c r="E89" s="7"/>
      <c r="F89" s="7"/>
      <c r="G89" s="6"/>
      <c r="H89" s="7">
        <v>20161226</v>
      </c>
      <c r="I89" s="7">
        <v>20161229</v>
      </c>
      <c r="J89" s="7"/>
      <c r="K89" s="7"/>
      <c r="L89" s="7"/>
      <c r="M89" s="6"/>
      <c r="N89" s="6">
        <v>20171227</v>
      </c>
      <c r="O89" s="7">
        <v>20171229</v>
      </c>
      <c r="P89" s="7"/>
      <c r="Q89" s="6"/>
      <c r="R89" s="6"/>
      <c r="S89" s="7"/>
    </row>
    <row r="90" spans="1:19" s="3" customFormat="1" ht="13.5" thickTop="1" x14ac:dyDescent="0.2">
      <c r="A90" s="9" t="s">
        <v>4</v>
      </c>
      <c r="B90" s="10" t="s">
        <v>5</v>
      </c>
      <c r="C90" s="11"/>
      <c r="D90" s="12"/>
      <c r="E90" s="13"/>
      <c r="F90" s="13"/>
      <c r="G90" s="12"/>
      <c r="H90" s="13"/>
      <c r="I90" s="13"/>
      <c r="J90" s="13"/>
      <c r="K90" s="13"/>
      <c r="L90" s="13"/>
      <c r="M90" s="11"/>
      <c r="N90" s="12"/>
      <c r="O90" s="13"/>
      <c r="P90" s="13"/>
      <c r="Q90" s="11"/>
      <c r="R90" s="12"/>
      <c r="S90" s="13"/>
    </row>
    <row r="91" spans="1:19" s="3" customFormat="1" x14ac:dyDescent="0.2">
      <c r="A91" s="24">
        <v>3.0000000000000001E-5</v>
      </c>
      <c r="B91" s="14">
        <f t="shared" ref="B91" si="17">LOG(A91)</f>
        <v>-4.5228787452803374</v>
      </c>
      <c r="C91" s="15"/>
      <c r="D91" s="15"/>
      <c r="E91" s="15"/>
      <c r="F91" s="16"/>
      <c r="G91" s="15"/>
      <c r="H91" s="16">
        <v>2.3064999999999998</v>
      </c>
      <c r="I91" s="16">
        <v>4.589666666666667</v>
      </c>
      <c r="J91" s="16"/>
      <c r="K91" s="16"/>
      <c r="L91" s="16"/>
      <c r="M91" s="15"/>
      <c r="N91" s="15">
        <v>10.852741645867919</v>
      </c>
      <c r="O91" s="15">
        <v>10.642889085112792</v>
      </c>
      <c r="P91" s="16"/>
      <c r="Q91" s="15"/>
      <c r="R91" s="15"/>
      <c r="S91" s="15"/>
    </row>
  </sheetData>
  <phoneticPr fontId="5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2"/>
  <sheetViews>
    <sheetView zoomScale="70" zoomScaleNormal="70" workbookViewId="0">
      <pane xSplit="1" topLeftCell="B1" activePane="topRight" state="frozen"/>
      <selection pane="topRight" activeCell="S10" sqref="S10"/>
    </sheetView>
  </sheetViews>
  <sheetFormatPr defaultColWidth="9.125" defaultRowHeight="12.75" x14ac:dyDescent="0.2"/>
  <cols>
    <col min="1" max="1" width="15" style="31" bestFit="1" customWidth="1"/>
    <col min="2" max="2" width="5.125" style="17" customWidth="1"/>
    <col min="3" max="19" width="9.75" style="17" customWidth="1"/>
    <col min="20" max="20" width="6.25" style="17" customWidth="1"/>
    <col min="21" max="21" width="9.125" style="31"/>
    <col min="22" max="16384" width="9.125" style="17"/>
  </cols>
  <sheetData>
    <row r="1" spans="1:23" s="3" customFormat="1" ht="13.5" thickBot="1" x14ac:dyDescent="0.25">
      <c r="A1" s="22" t="s">
        <v>31</v>
      </c>
      <c r="P1" s="27"/>
      <c r="Q1" s="27"/>
      <c r="R1" s="27"/>
      <c r="S1" s="27"/>
      <c r="U1" s="27"/>
    </row>
    <row r="2" spans="1:23" s="3" customFormat="1" ht="14.25" thickTop="1" thickBot="1" x14ac:dyDescent="0.25">
      <c r="A2" s="23"/>
      <c r="B2" s="4"/>
      <c r="C2" s="6">
        <f>'Fig. 5B rac_Raw'!C2</f>
        <v>20161030</v>
      </c>
      <c r="D2" s="6">
        <f>'Fig. 5B rac_Raw'!D2</f>
        <v>20161111</v>
      </c>
      <c r="E2" s="6">
        <f>'Fig. 5B rac_Raw'!E2</f>
        <v>20161214</v>
      </c>
      <c r="F2" s="6">
        <f>'Fig. 5B rac_Raw'!F2</f>
        <v>20161217</v>
      </c>
      <c r="G2" s="6">
        <f>'Fig. 5B rac_Raw'!G2</f>
        <v>20161223</v>
      </c>
      <c r="H2" s="6">
        <f>'Fig. 5B rac_Raw'!H2</f>
        <v>20161226</v>
      </c>
      <c r="I2" s="6">
        <f>'Fig. 5B rac_Raw'!I2</f>
        <v>20161229</v>
      </c>
      <c r="J2" s="6">
        <f>'Fig. 5B rac_Raw'!J2</f>
        <v>20170115</v>
      </c>
      <c r="K2" s="6">
        <f>'Fig. 5B rac_Raw'!K2</f>
        <v>20170118</v>
      </c>
      <c r="L2" s="6">
        <f>'Fig. 5B rac_Raw'!L2</f>
        <v>20170416</v>
      </c>
      <c r="M2" s="6">
        <f>'Fig. 5B rac_Raw'!M2</f>
        <v>20170419</v>
      </c>
      <c r="N2" s="6">
        <f>'Fig. 5B rac_Raw'!N2</f>
        <v>20171227</v>
      </c>
      <c r="O2" s="6">
        <f>'Fig. 5B rac_Raw'!O2</f>
        <v>20171229</v>
      </c>
      <c r="P2" s="6"/>
      <c r="Q2" s="6"/>
      <c r="R2" s="6"/>
      <c r="S2" s="6"/>
      <c r="U2" s="28" t="s">
        <v>1</v>
      </c>
      <c r="V2" s="8" t="s">
        <v>2</v>
      </c>
      <c r="W2" s="8" t="s">
        <v>3</v>
      </c>
    </row>
    <row r="3" spans="1:23" s="3" customFormat="1" ht="14.25" thickTop="1" thickBot="1" x14ac:dyDescent="0.25">
      <c r="A3" s="9" t="s">
        <v>4</v>
      </c>
      <c r="B3" s="10" t="s">
        <v>5</v>
      </c>
      <c r="C3" s="11"/>
      <c r="D3" s="12"/>
      <c r="E3" s="13"/>
      <c r="F3" s="13"/>
      <c r="G3" s="12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U3" s="27"/>
    </row>
    <row r="4" spans="1:23" s="3" customFormat="1" ht="14.25" thickTop="1" thickBot="1" x14ac:dyDescent="0.25">
      <c r="A4" s="24">
        <v>3.0000000000000001E-5</v>
      </c>
      <c r="B4" s="14">
        <f t="shared" ref="B4" si="0">LOG(A4)</f>
        <v>-4.5228787452803374</v>
      </c>
      <c r="C4" s="15">
        <f>100*('Fig. 5B rac_Raw'!C4-'Fig. 5B rac_Raw'!C$9)/('Fig. 5B rac_Raw'!C$10-'Fig. 5B rac_Raw'!C$9)</f>
        <v>0.66130473637175902</v>
      </c>
      <c r="D4" s="15">
        <f>100*('Fig. 5B rac_Raw'!D4-'Fig. 5B rac_Raw'!D$9)/('Fig. 5B rac_Raw'!D$10-'Fig. 5B rac_Raw'!D$9)</f>
        <v>0.67073170731706699</v>
      </c>
      <c r="E4" s="15">
        <f>100*('Fig. 5B rac_Raw'!E4-'Fig. 5B rac_Raw'!E$9)/('Fig. 5B rac_Raw'!E$10-'Fig. 5B rac_Raw'!E$9)</f>
        <v>-0.2424242424242426</v>
      </c>
      <c r="F4" s="15">
        <f>100*('Fig. 5B rac_Raw'!F4-'Fig. 5B rac_Raw'!F$9)/('Fig. 5B rac_Raw'!F$10-'Fig. 5B rac_Raw'!F$9)</f>
        <v>2.1159593544530764</v>
      </c>
      <c r="G4" s="15">
        <f>100*('Fig. 5B rac_Raw'!G4-'Fig. 5B rac_Raw'!G$9)/('Fig. 5B rac_Raw'!G$10-'Fig. 5B rac_Raw'!G$9)</f>
        <v>0.57483500106450969</v>
      </c>
      <c r="H4" s="15">
        <f>100*('Fig. 5B rac_Raw'!H4-'Fig. 5B rac_Raw'!H$9)/('Fig. 5B rac_Raw'!H$10-'Fig. 5B rac_Raw'!H$9)</f>
        <v>0.83888477670860617</v>
      </c>
      <c r="I4" s="15">
        <f>100*('Fig. 5B rac_Raw'!I4-'Fig. 5B rac_Raw'!I$9)/('Fig. 5B rac_Raw'!I$10-'Fig. 5B rac_Raw'!I$9)</f>
        <v>0.73054912942895478</v>
      </c>
      <c r="J4" s="15">
        <f>100*('Fig. 5B rac_Raw'!J4-'Fig. 5B rac_Raw'!J$9)/('Fig. 5B rac_Raw'!J$10-'Fig. 5B rac_Raw'!J$9)</f>
        <v>-0.24304021210781926</v>
      </c>
      <c r="K4" s="15">
        <f>100*('Fig. 5B rac_Raw'!K4-'Fig. 5B rac_Raw'!K$9)/('Fig. 5B rac_Raw'!K$10-'Fig. 5B rac_Raw'!K$9)</f>
        <v>1.2348219798312399</v>
      </c>
      <c r="L4" s="15">
        <f>100*('Fig. 5B rac_Raw'!L4-'Fig. 5B rac_Raw'!L$9)/('Fig. 5B rac_Raw'!L$10-'Fig. 5B rac_Raw'!L$9)</f>
        <v>-2.0356669375187111</v>
      </c>
      <c r="M4" s="15">
        <f>100*('Fig. 5B rac_Raw'!M4-'Fig. 5B rac_Raw'!M$9)/('Fig. 5B rac_Raw'!M$10-'Fig. 5B rac_Raw'!M$9)</f>
        <v>-3.5848126232741611</v>
      </c>
      <c r="N4" s="15">
        <f>100*('Fig. 5B rac_Raw'!N4-'Fig. 5B rac_Raw'!N$9)/('Fig. 5B rac_Raw'!N$10-'Fig. 5B rac_Raw'!N$9)</f>
        <v>4.0165903750953031</v>
      </c>
      <c r="O4" s="15">
        <f>100*('Fig. 5B rac_Raw'!O4-'Fig. 5B rac_Raw'!O$9)/('Fig. 5B rac_Raw'!O$10-'Fig. 5B rac_Raw'!O$9)</f>
        <v>0.45214676917420654</v>
      </c>
      <c r="P4" s="15"/>
      <c r="Q4" s="15"/>
      <c r="R4" s="15"/>
      <c r="S4" s="15"/>
      <c r="U4" s="29">
        <f t="shared" ref="U4" si="1">AVERAGE(C4:S4)</f>
        <v>0.39922152416306084</v>
      </c>
      <c r="V4" s="5">
        <f t="shared" ref="V4" si="2">STDEVA(C4:S4)/SQRT(COUNT(C4:S4))</f>
        <v>0.50532625892577587</v>
      </c>
      <c r="W4" s="5">
        <f t="shared" ref="W4" si="3">COUNT(C4:S4)</f>
        <v>13</v>
      </c>
    </row>
    <row r="5" spans="1:23" ht="13.5" thickTop="1" x14ac:dyDescent="0.2"/>
    <row r="6" spans="1:23" s="3" customFormat="1" ht="13.5" thickBot="1" x14ac:dyDescent="0.25">
      <c r="A6" s="22" t="s">
        <v>0</v>
      </c>
      <c r="U6" s="27"/>
    </row>
    <row r="7" spans="1:23" s="3" customFormat="1" ht="14.25" thickTop="1" thickBot="1" x14ac:dyDescent="0.25">
      <c r="A7" s="23"/>
      <c r="B7" s="4"/>
      <c r="C7" s="6">
        <f>'Fig. 5B rac_Raw'!C7</f>
        <v>20161030</v>
      </c>
      <c r="D7" s="6">
        <f>'Fig. 5B rac_Raw'!D7</f>
        <v>20161111</v>
      </c>
      <c r="E7" s="6">
        <f>'Fig. 5B rac_Raw'!E7</f>
        <v>20161214</v>
      </c>
      <c r="F7" s="6">
        <f>'Fig. 5B rac_Raw'!F7</f>
        <v>20161217</v>
      </c>
      <c r="G7" s="6">
        <f>'Fig. 5B rac_Raw'!G7</f>
        <v>20161223</v>
      </c>
      <c r="H7" s="6">
        <f>'Fig. 5B rac_Raw'!H7</f>
        <v>20161226</v>
      </c>
      <c r="I7" s="6">
        <f>'Fig. 5B rac_Raw'!I7</f>
        <v>20161229</v>
      </c>
      <c r="J7" s="6">
        <f>'Fig. 5B rac_Raw'!J7</f>
        <v>20170115</v>
      </c>
      <c r="K7" s="6">
        <f>'Fig. 5B rac_Raw'!K7</f>
        <v>20170118</v>
      </c>
      <c r="L7" s="6">
        <f>'Fig. 5B rac_Raw'!L7</f>
        <v>20170416</v>
      </c>
      <c r="M7" s="6">
        <f>'Fig. 5B rac_Raw'!M7</f>
        <v>20170419</v>
      </c>
      <c r="N7" s="6">
        <f>'Fig. 5B rac_Raw'!N7</f>
        <v>20171227</v>
      </c>
      <c r="O7" s="6">
        <f>'Fig. 5B rac_Raw'!O7</f>
        <v>20171229</v>
      </c>
      <c r="P7" s="6"/>
      <c r="Q7" s="6"/>
      <c r="R7" s="6"/>
      <c r="S7" s="6"/>
      <c r="U7" s="28" t="s">
        <v>1</v>
      </c>
      <c r="V7" s="8" t="s">
        <v>2</v>
      </c>
      <c r="W7" s="8" t="s">
        <v>3</v>
      </c>
    </row>
    <row r="8" spans="1:23" s="3" customFormat="1" ht="14.25" thickTop="1" thickBot="1" x14ac:dyDescent="0.25">
      <c r="A8" s="9" t="s">
        <v>4</v>
      </c>
      <c r="B8" s="10" t="s">
        <v>5</v>
      </c>
      <c r="C8" s="11"/>
      <c r="D8" s="12"/>
      <c r="E8" s="13"/>
      <c r="F8" s="13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U8" s="27"/>
    </row>
    <row r="9" spans="1:23" s="3" customFormat="1" ht="14.25" thickTop="1" thickBot="1" x14ac:dyDescent="0.25">
      <c r="A9" s="24" t="s">
        <v>53</v>
      </c>
      <c r="B9" s="14"/>
      <c r="C9" s="15">
        <f>100*('Fig. 5B rac_Raw'!C9-'Fig. 5B rac_Raw'!C$9)/('Fig. 5B rac_Raw'!C$10-'Fig. 5B rac_Raw'!C$9)</f>
        <v>0</v>
      </c>
      <c r="D9" s="15">
        <f>100*('Fig. 5B rac_Raw'!D9-'Fig. 5B rac_Raw'!D$9)/('Fig. 5B rac_Raw'!D$10-'Fig. 5B rac_Raw'!D$9)</f>
        <v>0</v>
      </c>
      <c r="E9" s="15">
        <f>100*('Fig. 5B rac_Raw'!E9-'Fig. 5B rac_Raw'!E$9)/('Fig. 5B rac_Raw'!E$10-'Fig. 5B rac_Raw'!E$9)</f>
        <v>0</v>
      </c>
      <c r="F9" s="15">
        <f>100*('Fig. 5B rac_Raw'!F9-'Fig. 5B rac_Raw'!F$9)/('Fig. 5B rac_Raw'!F$10-'Fig. 5B rac_Raw'!F$9)</f>
        <v>0</v>
      </c>
      <c r="G9" s="15">
        <f>100*('Fig. 5B rac_Raw'!G9-'Fig. 5B rac_Raw'!G$9)/('Fig. 5B rac_Raw'!G$10-'Fig. 5B rac_Raw'!G$9)</f>
        <v>0</v>
      </c>
      <c r="H9" s="15">
        <f>100*('Fig. 5B rac_Raw'!H9-'Fig. 5B rac_Raw'!H$9)/('Fig. 5B rac_Raw'!H$10-'Fig. 5B rac_Raw'!H$9)</f>
        <v>0</v>
      </c>
      <c r="I9" s="15">
        <f>100*('Fig. 5B rac_Raw'!I9-'Fig. 5B rac_Raw'!I$9)/('Fig. 5B rac_Raw'!I$10-'Fig. 5B rac_Raw'!I$9)</f>
        <v>0</v>
      </c>
      <c r="J9" s="15">
        <f>100*('Fig. 5B rac_Raw'!J9-'Fig. 5B rac_Raw'!J$9)/('Fig. 5B rac_Raw'!J$10-'Fig. 5B rac_Raw'!J$9)</f>
        <v>0</v>
      </c>
      <c r="K9" s="15">
        <f>100*('Fig. 5B rac_Raw'!K9-'Fig. 5B rac_Raw'!K$9)/('Fig. 5B rac_Raw'!K$10-'Fig. 5B rac_Raw'!K$9)</f>
        <v>0</v>
      </c>
      <c r="L9" s="15">
        <f>100*('Fig. 5B rac_Raw'!L9-'Fig. 5B rac_Raw'!L$9)/('Fig. 5B rac_Raw'!L$10-'Fig. 5B rac_Raw'!L$9)</f>
        <v>0</v>
      </c>
      <c r="M9" s="15">
        <f>100*('Fig. 5B rac_Raw'!M9-'Fig. 5B rac_Raw'!M$9)/('Fig. 5B rac_Raw'!M$10-'Fig. 5B rac_Raw'!M$9)</f>
        <v>0</v>
      </c>
      <c r="N9" s="15">
        <f>100*('Fig. 5B rac_Raw'!N9-'Fig. 5B rac_Raw'!N$9)/('Fig. 5B rac_Raw'!N$10-'Fig. 5B rac_Raw'!N$9)</f>
        <v>0</v>
      </c>
      <c r="O9" s="15">
        <f>100*('Fig. 5B rac_Raw'!O9-'Fig. 5B rac_Raw'!O$9)/('Fig. 5B rac_Raw'!O$10-'Fig. 5B rac_Raw'!O$9)</f>
        <v>0</v>
      </c>
      <c r="P9" s="15"/>
      <c r="Q9" s="15"/>
      <c r="R9" s="15"/>
      <c r="S9" s="15"/>
      <c r="U9" s="29">
        <f t="shared" ref="U9:U11" si="4">AVERAGE(C9:S9)</f>
        <v>0</v>
      </c>
      <c r="V9" s="5">
        <f t="shared" ref="V9:V11" si="5">STDEVA(C9:S9)/SQRT(COUNT(C9:S9))</f>
        <v>0</v>
      </c>
      <c r="W9" s="5">
        <f t="shared" ref="W9:W11" si="6">COUNT(C9:S9)</f>
        <v>13</v>
      </c>
    </row>
    <row r="10" spans="1:23" s="3" customFormat="1" ht="14.25" thickTop="1" thickBot="1" x14ac:dyDescent="0.25">
      <c r="A10" s="24">
        <v>3.0000000000000001E-5</v>
      </c>
      <c r="B10" s="14">
        <f t="shared" ref="B10:B11" si="7">LOG(A10)</f>
        <v>-4.5228787452803374</v>
      </c>
      <c r="C10" s="15">
        <f>100*('Fig. 5B rac_Raw'!C10-'Fig. 5B rac_Raw'!C$9)/('Fig. 5B rac_Raw'!C$10-'Fig. 5B rac_Raw'!C$9)</f>
        <v>100.00000000000001</v>
      </c>
      <c r="D10" s="15">
        <f>100*('Fig. 5B rac_Raw'!D10-'Fig. 5B rac_Raw'!D$9)/('Fig. 5B rac_Raw'!D$10-'Fig. 5B rac_Raw'!D$9)</f>
        <v>100</v>
      </c>
      <c r="E10" s="15">
        <f>100*('Fig. 5B rac_Raw'!E10-'Fig. 5B rac_Raw'!E$9)/('Fig. 5B rac_Raw'!E$10-'Fig. 5B rac_Raw'!E$9)</f>
        <v>100</v>
      </c>
      <c r="F10" s="15">
        <f>100*('Fig. 5B rac_Raw'!F10-'Fig. 5B rac_Raw'!F$9)/('Fig. 5B rac_Raw'!F$10-'Fig. 5B rac_Raw'!F$9)</f>
        <v>100</v>
      </c>
      <c r="G10" s="15">
        <f>100*('Fig. 5B rac_Raw'!G10-'Fig. 5B rac_Raw'!G$9)/('Fig. 5B rac_Raw'!G$10-'Fig. 5B rac_Raw'!G$9)</f>
        <v>99.999999999999986</v>
      </c>
      <c r="H10" s="15">
        <f>100*('Fig. 5B rac_Raw'!H10-'Fig. 5B rac_Raw'!H$9)/('Fig. 5B rac_Raw'!H$10-'Fig. 5B rac_Raw'!H$9)</f>
        <v>100</v>
      </c>
      <c r="I10" s="15">
        <f>100*('Fig. 5B rac_Raw'!I10-'Fig. 5B rac_Raw'!I$9)/('Fig. 5B rac_Raw'!I$10-'Fig. 5B rac_Raw'!I$9)</f>
        <v>100</v>
      </c>
      <c r="J10" s="15">
        <f>100*('Fig. 5B rac_Raw'!J10-'Fig. 5B rac_Raw'!J$9)/('Fig. 5B rac_Raw'!J$10-'Fig. 5B rac_Raw'!J$9)</f>
        <v>100</v>
      </c>
      <c r="K10" s="15">
        <f>100*('Fig. 5B rac_Raw'!K10-'Fig. 5B rac_Raw'!K$9)/('Fig. 5B rac_Raw'!K$10-'Fig. 5B rac_Raw'!K$9)</f>
        <v>100</v>
      </c>
      <c r="L10" s="15">
        <f>100*('Fig. 5B rac_Raw'!L10-'Fig. 5B rac_Raw'!L$9)/('Fig. 5B rac_Raw'!L$10-'Fig. 5B rac_Raw'!L$9)</f>
        <v>100</v>
      </c>
      <c r="M10" s="15">
        <f>100*('Fig. 5B rac_Raw'!M10-'Fig. 5B rac_Raw'!M$9)/('Fig. 5B rac_Raw'!M$10-'Fig. 5B rac_Raw'!M$9)</f>
        <v>100</v>
      </c>
      <c r="N10" s="15">
        <f>100*('Fig. 5B rac_Raw'!N10-'Fig. 5B rac_Raw'!N$9)/('Fig. 5B rac_Raw'!N$10-'Fig. 5B rac_Raw'!N$9)</f>
        <v>100</v>
      </c>
      <c r="O10" s="15">
        <f>100*('Fig. 5B rac_Raw'!O10-'Fig. 5B rac_Raw'!O$9)/('Fig. 5B rac_Raw'!O$10-'Fig. 5B rac_Raw'!O$9)</f>
        <v>100</v>
      </c>
      <c r="P10" s="15"/>
      <c r="Q10" s="15"/>
      <c r="R10" s="15"/>
      <c r="S10" s="15"/>
      <c r="U10" s="29">
        <f t="shared" si="4"/>
        <v>100</v>
      </c>
      <c r="V10" s="5">
        <f t="shared" si="5"/>
        <v>1.6090624429588669E-15</v>
      </c>
      <c r="W10" s="5">
        <f t="shared" si="6"/>
        <v>13</v>
      </c>
    </row>
    <row r="11" spans="1:23" s="3" customFormat="1" ht="14.25" thickTop="1" thickBot="1" x14ac:dyDescent="0.25">
      <c r="A11" s="24">
        <v>1E-4</v>
      </c>
      <c r="B11" s="14">
        <f t="shared" si="7"/>
        <v>-4</v>
      </c>
      <c r="C11" s="15"/>
      <c r="D11" s="15"/>
      <c r="E11" s="15"/>
      <c r="F11" s="16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5"/>
      <c r="R11" s="15"/>
      <c r="S11" s="15"/>
      <c r="U11" s="29" t="e">
        <f t="shared" si="4"/>
        <v>#DIV/0!</v>
      </c>
      <c r="V11" s="5" t="e">
        <f t="shared" si="5"/>
        <v>#DIV/0!</v>
      </c>
      <c r="W11" s="5">
        <f t="shared" si="6"/>
        <v>0</v>
      </c>
    </row>
    <row r="12" spans="1:23" ht="13.5" thickTop="1" x14ac:dyDescent="0.2"/>
    <row r="13" spans="1:23" s="3" customFormat="1" ht="13.5" thickBot="1" x14ac:dyDescent="0.25">
      <c r="A13" s="22" t="s">
        <v>6</v>
      </c>
      <c r="U13" s="27"/>
    </row>
    <row r="14" spans="1:23" s="3" customFormat="1" ht="14.25" thickTop="1" thickBot="1" x14ac:dyDescent="0.25">
      <c r="A14" s="23"/>
      <c r="B14" s="4"/>
      <c r="C14" s="6"/>
      <c r="D14" s="6">
        <f>'Fig. 5B rac_Raw'!D14</f>
        <v>20161111</v>
      </c>
      <c r="E14" s="6">
        <f>'Fig. 5B rac_Raw'!E14</f>
        <v>20161214</v>
      </c>
      <c r="F14" s="6">
        <f>'Fig. 5B rac_Raw'!F14</f>
        <v>20161217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U14" s="28" t="s">
        <v>1</v>
      </c>
      <c r="V14" s="8" t="s">
        <v>2</v>
      </c>
      <c r="W14" s="8" t="s">
        <v>3</v>
      </c>
    </row>
    <row r="15" spans="1:23" s="3" customFormat="1" ht="14.25" thickTop="1" thickBot="1" x14ac:dyDescent="0.25">
      <c r="A15" s="9" t="s">
        <v>4</v>
      </c>
      <c r="B15" s="10" t="s">
        <v>5</v>
      </c>
      <c r="C15" s="11"/>
      <c r="D15" s="12"/>
      <c r="E15" s="13"/>
      <c r="F15" s="13"/>
      <c r="G15" s="12"/>
      <c r="H15" s="13"/>
      <c r="I15" s="13"/>
      <c r="J15" s="13"/>
      <c r="K15" s="13"/>
      <c r="L15" s="13"/>
      <c r="M15" s="13"/>
      <c r="N15" s="13"/>
      <c r="O15" s="13"/>
      <c r="P15" s="13"/>
      <c r="Q15" s="11"/>
      <c r="R15" s="12"/>
      <c r="S15" s="13"/>
      <c r="U15" s="27"/>
    </row>
    <row r="16" spans="1:23" s="3" customFormat="1" ht="14.25" thickTop="1" thickBot="1" x14ac:dyDescent="0.25">
      <c r="A16" s="24">
        <v>3.0000000000000001E-5</v>
      </c>
      <c r="B16" s="14">
        <f t="shared" ref="B16" si="8">LOG(A16)</f>
        <v>-4.5228787452803374</v>
      </c>
      <c r="C16" s="15"/>
      <c r="D16" s="15">
        <f>100*('Fig. 5B rac_Raw'!D16-'Fig. 5B rac_Raw'!D$9)/('Fig. 5B rac_Raw'!D$10-'Fig. 5B rac_Raw'!D$9)</f>
        <v>90.24390243902441</v>
      </c>
      <c r="E16" s="15">
        <f>100*('Fig. 5B rac_Raw'!E16-'Fig. 5B rac_Raw'!E$9)/('Fig. 5B rac_Raw'!E$10-'Fig. 5B rac_Raw'!E$9)</f>
        <v>53.560606060606041</v>
      </c>
      <c r="F16" s="15">
        <f>100*('Fig. 5B rac_Raw'!F16-'Fig. 5B rac_Raw'!F$9)/('Fig. 5B rac_Raw'!F$10-'Fig. 5B rac_Raw'!F$9)</f>
        <v>126.06096832038256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U16" s="29">
        <f t="shared" ref="U16" si="9">AVERAGE(C16:S16)</f>
        <v>89.955158940004324</v>
      </c>
      <c r="V16" s="5">
        <f t="shared" ref="V16" si="10">STDEVA(C16:S16)/SQRT(COUNT(C16:S16))</f>
        <v>20.929549776618678</v>
      </c>
      <c r="W16" s="5">
        <f t="shared" ref="W16" si="11">COUNT(C16:S16)</f>
        <v>3</v>
      </c>
    </row>
    <row r="17" spans="1:23" ht="13.5" thickTop="1" x14ac:dyDescent="0.2"/>
    <row r="18" spans="1:23" s="3" customFormat="1" ht="13.5" thickBot="1" x14ac:dyDescent="0.25">
      <c r="A18" s="22" t="s">
        <v>7</v>
      </c>
      <c r="U18" s="27"/>
    </row>
    <row r="19" spans="1:23" s="3" customFormat="1" ht="14.25" thickTop="1" thickBot="1" x14ac:dyDescent="0.25">
      <c r="A19" s="23"/>
      <c r="B19" s="4"/>
      <c r="C19" s="6"/>
      <c r="D19" s="6"/>
      <c r="E19" s="6"/>
      <c r="F19" s="6"/>
      <c r="G19" s="6">
        <f>'Fig. 5B rac_Raw'!G19</f>
        <v>20161223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U19" s="28" t="s">
        <v>1</v>
      </c>
      <c r="V19" s="8" t="s">
        <v>2</v>
      </c>
      <c r="W19" s="8" t="s">
        <v>3</v>
      </c>
    </row>
    <row r="20" spans="1:23" s="3" customFormat="1" ht="14.25" thickTop="1" thickBot="1" x14ac:dyDescent="0.25">
      <c r="A20" s="9" t="s">
        <v>4</v>
      </c>
      <c r="B20" s="10" t="s">
        <v>5</v>
      </c>
      <c r="C20" s="11"/>
      <c r="D20" s="12"/>
      <c r="E20" s="13"/>
      <c r="F20" s="13"/>
      <c r="G20" s="12"/>
      <c r="H20" s="13"/>
      <c r="I20" s="13"/>
      <c r="J20" s="13"/>
      <c r="K20" s="13"/>
      <c r="L20" s="13"/>
      <c r="M20" s="13"/>
      <c r="N20" s="13"/>
      <c r="O20" s="13"/>
      <c r="P20" s="13"/>
      <c r="Q20" s="11"/>
      <c r="R20" s="12"/>
      <c r="S20" s="13"/>
      <c r="U20" s="27"/>
    </row>
    <row r="21" spans="1:23" s="3" customFormat="1" ht="14.25" thickTop="1" thickBot="1" x14ac:dyDescent="0.25">
      <c r="A21" s="24">
        <v>3.0000000000000001E-5</v>
      </c>
      <c r="B21" s="14">
        <f t="shared" ref="B21" si="12">LOG(A21)</f>
        <v>-4.5228787452803374</v>
      </c>
      <c r="C21" s="15"/>
      <c r="D21" s="15"/>
      <c r="E21" s="15"/>
      <c r="F21" s="15"/>
      <c r="G21" s="15">
        <f>100*('Fig. 5B rac_Raw'!G21-'Fig. 5B rac_Raw'!G$9)/('Fig. 5B rac_Raw'!G$10-'Fig. 5B rac_Raw'!G$9)</f>
        <v>87.481371087928466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U21" s="29">
        <f t="shared" ref="U21" si="13">AVERAGE(C21:S21)</f>
        <v>87.481371087928466</v>
      </c>
      <c r="V21" s="5" t="e">
        <f t="shared" ref="V21" si="14">STDEVA(C21:S21)/SQRT(COUNT(C21:S21))</f>
        <v>#DIV/0!</v>
      </c>
      <c r="W21" s="5">
        <f t="shared" ref="W21" si="15">COUNT(C21:S21)</f>
        <v>1</v>
      </c>
    </row>
    <row r="22" spans="1:23" ht="13.5" thickTop="1" x14ac:dyDescent="0.2"/>
    <row r="23" spans="1:23" s="3" customFormat="1" ht="13.5" thickBot="1" x14ac:dyDescent="0.25">
      <c r="A23" s="22" t="s">
        <v>8</v>
      </c>
      <c r="U23" s="27"/>
    </row>
    <row r="24" spans="1:23" s="3" customFormat="1" ht="14.25" thickTop="1" thickBot="1" x14ac:dyDescent="0.25">
      <c r="A24" s="23"/>
      <c r="B24" s="4"/>
      <c r="C24" s="6"/>
      <c r="D24" s="6"/>
      <c r="E24" s="6"/>
      <c r="F24" s="6"/>
      <c r="G24" s="6">
        <f>'Fig. 5B rac_Raw'!G24</f>
        <v>20161223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U24" s="28" t="s">
        <v>1</v>
      </c>
      <c r="V24" s="8" t="s">
        <v>2</v>
      </c>
      <c r="W24" s="8" t="s">
        <v>3</v>
      </c>
    </row>
    <row r="25" spans="1:23" s="3" customFormat="1" ht="14.25" thickTop="1" thickBot="1" x14ac:dyDescent="0.25">
      <c r="A25" s="9" t="s">
        <v>4</v>
      </c>
      <c r="B25" s="10" t="s">
        <v>5</v>
      </c>
      <c r="C25" s="11"/>
      <c r="D25" s="12"/>
      <c r="E25" s="13"/>
      <c r="F25" s="13"/>
      <c r="G25" s="12"/>
      <c r="H25" s="13"/>
      <c r="I25" s="13"/>
      <c r="J25" s="13"/>
      <c r="K25" s="13"/>
      <c r="L25" s="13"/>
      <c r="M25" s="13"/>
      <c r="N25" s="13"/>
      <c r="O25" s="13"/>
      <c r="P25" s="13"/>
      <c r="Q25" s="11"/>
      <c r="R25" s="12"/>
      <c r="S25" s="13"/>
      <c r="U25" s="27"/>
    </row>
    <row r="26" spans="1:23" s="3" customFormat="1" ht="14.25" thickTop="1" thickBot="1" x14ac:dyDescent="0.25">
      <c r="A26" s="24">
        <v>3.0000000000000001E-5</v>
      </c>
      <c r="B26" s="14">
        <f t="shared" ref="B26" si="16">LOG(A26)</f>
        <v>-4.5228787452803374</v>
      </c>
      <c r="C26" s="15"/>
      <c r="D26" s="15"/>
      <c r="E26" s="15"/>
      <c r="F26" s="15"/>
      <c r="G26" s="15">
        <f>100*('Fig. 5B rac_Raw'!G26-'Fig. 5B rac_Raw'!G$9)/('Fig. 5B rac_Raw'!G$10-'Fig. 5B rac_Raw'!G$9)</f>
        <v>93.98552267404726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U26" s="29">
        <f t="shared" ref="U26" si="17">AVERAGE(C26:S26)</f>
        <v>93.98552267404726</v>
      </c>
      <c r="V26" s="5" t="e">
        <f t="shared" ref="V26" si="18">STDEVA(C26:S26)/SQRT(COUNT(C26:S26))</f>
        <v>#DIV/0!</v>
      </c>
      <c r="W26" s="5">
        <f t="shared" ref="W26" si="19">COUNT(C26:S26)</f>
        <v>1</v>
      </c>
    </row>
    <row r="27" spans="1:23" s="3" customFormat="1" ht="13.5" thickTop="1" x14ac:dyDescent="0.2">
      <c r="A27" s="26"/>
      <c r="B27" s="18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U27" s="30"/>
      <c r="V27" s="20"/>
      <c r="W27" s="20"/>
    </row>
    <row r="28" spans="1:23" s="3" customFormat="1" ht="13.5" thickBot="1" x14ac:dyDescent="0.25">
      <c r="A28" s="22" t="s">
        <v>9</v>
      </c>
      <c r="U28" s="27"/>
    </row>
    <row r="29" spans="1:23" s="3" customFormat="1" ht="14.25" thickTop="1" thickBot="1" x14ac:dyDescent="0.25">
      <c r="A29" s="23"/>
      <c r="B29" s="4"/>
      <c r="C29" s="6"/>
      <c r="D29" s="6"/>
      <c r="E29" s="6"/>
      <c r="F29" s="6"/>
      <c r="G29" s="6">
        <f>'Fig. 5B rac_Raw'!G29</f>
        <v>20161223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U29" s="28" t="s">
        <v>1</v>
      </c>
      <c r="V29" s="8" t="s">
        <v>2</v>
      </c>
      <c r="W29" s="8" t="s">
        <v>3</v>
      </c>
    </row>
    <row r="30" spans="1:23" s="3" customFormat="1" ht="14.25" thickTop="1" thickBot="1" x14ac:dyDescent="0.25">
      <c r="A30" s="9" t="s">
        <v>4</v>
      </c>
      <c r="B30" s="10" t="s">
        <v>5</v>
      </c>
      <c r="C30" s="11"/>
      <c r="D30" s="12"/>
      <c r="E30" s="13"/>
      <c r="F30" s="13"/>
      <c r="G30" s="12"/>
      <c r="H30" s="13"/>
      <c r="I30" s="13"/>
      <c r="J30" s="13"/>
      <c r="K30" s="13"/>
      <c r="L30" s="13"/>
      <c r="M30" s="13"/>
      <c r="N30" s="13"/>
      <c r="O30" s="13"/>
      <c r="P30" s="13"/>
      <c r="Q30" s="11"/>
      <c r="R30" s="12"/>
      <c r="S30" s="13"/>
      <c r="U30" s="27"/>
    </row>
    <row r="31" spans="1:23" s="3" customFormat="1" ht="14.25" thickTop="1" thickBot="1" x14ac:dyDescent="0.25">
      <c r="A31" s="24">
        <v>3.0000000000000001E-5</v>
      </c>
      <c r="B31" s="14">
        <f t="shared" ref="B31" si="20">LOG(A31)</f>
        <v>-4.5228787452803374</v>
      </c>
      <c r="C31" s="15"/>
      <c r="D31" s="15"/>
      <c r="E31" s="15"/>
      <c r="F31" s="15"/>
      <c r="G31" s="15">
        <f>100*('Fig. 5B rac_Raw'!G31-'Fig. 5B rac_Raw'!G$9)/('Fig. 5B rac_Raw'!G$10-'Fig. 5B rac_Raw'!G$9)</f>
        <v>126.52757078986588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U31" s="29">
        <f t="shared" ref="U31" si="21">AVERAGE(C31:S31)</f>
        <v>126.52757078986588</v>
      </c>
      <c r="V31" s="5" t="e">
        <f t="shared" ref="V31" si="22">STDEVA(C31:S31)/SQRT(COUNT(C31:S31))</f>
        <v>#DIV/0!</v>
      </c>
      <c r="W31" s="5">
        <f t="shared" ref="W31" si="23">COUNT(C31:S31)</f>
        <v>1</v>
      </c>
    </row>
    <row r="32" spans="1:23" ht="13.5" thickTop="1" x14ac:dyDescent="0.2"/>
    <row r="33" spans="1:23" s="3" customFormat="1" ht="13.5" thickBot="1" x14ac:dyDescent="0.25">
      <c r="A33" s="22" t="s">
        <v>10</v>
      </c>
      <c r="U33" s="27"/>
    </row>
    <row r="34" spans="1:23" s="3" customFormat="1" ht="14.25" thickTop="1" thickBot="1" x14ac:dyDescent="0.25">
      <c r="A34" s="23"/>
      <c r="B34" s="4"/>
      <c r="C34" s="6"/>
      <c r="D34" s="6"/>
      <c r="E34" s="6"/>
      <c r="F34" s="6"/>
      <c r="G34" s="6">
        <f>'Fig. 5B rac_Raw'!G34</f>
        <v>20161223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U34" s="28" t="s">
        <v>1</v>
      </c>
      <c r="V34" s="8" t="s">
        <v>2</v>
      </c>
      <c r="W34" s="8" t="s">
        <v>3</v>
      </c>
    </row>
    <row r="35" spans="1:23" s="3" customFormat="1" ht="14.25" thickTop="1" thickBot="1" x14ac:dyDescent="0.25">
      <c r="A35" s="9" t="s">
        <v>4</v>
      </c>
      <c r="B35" s="10" t="s">
        <v>5</v>
      </c>
      <c r="C35" s="11"/>
      <c r="D35" s="12"/>
      <c r="E35" s="13"/>
      <c r="F35" s="13"/>
      <c r="G35" s="12"/>
      <c r="H35" s="13"/>
      <c r="I35" s="13"/>
      <c r="J35" s="13"/>
      <c r="K35" s="13"/>
      <c r="L35" s="13"/>
      <c r="M35" s="13"/>
      <c r="N35" s="13"/>
      <c r="O35" s="13"/>
      <c r="P35" s="13"/>
      <c r="Q35" s="11"/>
      <c r="R35" s="12"/>
      <c r="S35" s="13"/>
      <c r="U35" s="27"/>
    </row>
    <row r="36" spans="1:23" s="3" customFormat="1" ht="14.25" thickTop="1" thickBot="1" x14ac:dyDescent="0.25">
      <c r="A36" s="24">
        <v>3.0000000000000001E-5</v>
      </c>
      <c r="B36" s="14">
        <f t="shared" ref="B36" si="24">LOG(A36)</f>
        <v>-4.5228787452803374</v>
      </c>
      <c r="C36" s="15"/>
      <c r="D36" s="15"/>
      <c r="E36" s="15"/>
      <c r="F36" s="15"/>
      <c r="G36" s="15">
        <f>100*('Fig. 5B rac_Raw'!G36-'Fig. 5B rac_Raw'!G$9)/('Fig. 5B rac_Raw'!G$10-'Fig. 5B rac_Raw'!G$9)</f>
        <v>136.95976154992547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U36" s="29">
        <f t="shared" ref="U36" si="25">AVERAGE(C36:S36)</f>
        <v>136.95976154992547</v>
      </c>
      <c r="V36" s="5" t="e">
        <f t="shared" ref="V36" si="26">STDEVA(C36:S36)/SQRT(COUNT(C36:S36))</f>
        <v>#DIV/0!</v>
      </c>
      <c r="W36" s="5">
        <f t="shared" ref="W36" si="27">COUNT(C36:S36)</f>
        <v>1</v>
      </c>
    </row>
    <row r="37" spans="1:23" ht="13.5" thickTop="1" x14ac:dyDescent="0.2"/>
    <row r="38" spans="1:23" s="3" customFormat="1" ht="13.5" thickBot="1" x14ac:dyDescent="0.25">
      <c r="A38" s="22" t="s">
        <v>11</v>
      </c>
      <c r="U38" s="27"/>
    </row>
    <row r="39" spans="1:23" s="3" customFormat="1" ht="14.25" thickTop="1" thickBot="1" x14ac:dyDescent="0.25">
      <c r="A39" s="23"/>
      <c r="B39" s="4"/>
      <c r="C39" s="6"/>
      <c r="D39" s="6"/>
      <c r="E39" s="6"/>
      <c r="F39" s="6"/>
      <c r="G39" s="6"/>
      <c r="H39" s="6">
        <f>'Fig. 5B rac_Raw'!H39</f>
        <v>20161226</v>
      </c>
      <c r="I39" s="6">
        <f>'Fig. 5B rac_Raw'!I39</f>
        <v>20161229</v>
      </c>
      <c r="J39" s="6"/>
      <c r="K39" s="6"/>
      <c r="L39" s="6"/>
      <c r="M39" s="6"/>
      <c r="N39" s="6"/>
      <c r="O39" s="6"/>
      <c r="P39" s="6"/>
      <c r="Q39" s="6"/>
      <c r="R39" s="6"/>
      <c r="S39" s="6"/>
      <c r="U39" s="28" t="s">
        <v>1</v>
      </c>
      <c r="V39" s="8" t="s">
        <v>2</v>
      </c>
      <c r="W39" s="8" t="s">
        <v>3</v>
      </c>
    </row>
    <row r="40" spans="1:23" s="3" customFormat="1" ht="14.25" thickTop="1" thickBot="1" x14ac:dyDescent="0.25">
      <c r="A40" s="9" t="s">
        <v>4</v>
      </c>
      <c r="B40" s="10" t="s">
        <v>5</v>
      </c>
      <c r="C40" s="11"/>
      <c r="D40" s="12"/>
      <c r="E40" s="13"/>
      <c r="F40" s="13"/>
      <c r="G40" s="12"/>
      <c r="H40" s="13"/>
      <c r="I40" s="13"/>
      <c r="J40" s="13"/>
      <c r="K40" s="13"/>
      <c r="L40" s="13"/>
      <c r="M40" s="13"/>
      <c r="N40" s="13"/>
      <c r="O40" s="13"/>
      <c r="P40" s="13"/>
      <c r="Q40" s="11"/>
      <c r="R40" s="12"/>
      <c r="S40" s="13"/>
      <c r="U40" s="27"/>
    </row>
    <row r="41" spans="1:23" s="3" customFormat="1" ht="14.25" thickTop="1" thickBot="1" x14ac:dyDescent="0.25">
      <c r="A41" s="24">
        <v>3.0000000000000001E-5</v>
      </c>
      <c r="B41" s="14">
        <f t="shared" ref="B41" si="28">LOG(A41)</f>
        <v>-4.5228787452803374</v>
      </c>
      <c r="C41" s="15"/>
      <c r="D41" s="15"/>
      <c r="E41" s="15"/>
      <c r="F41" s="15"/>
      <c r="G41" s="15"/>
      <c r="H41" s="15">
        <f>100*('Fig. 5B rac_Raw'!H41-'Fig. 5B rac_Raw'!H$9)/('Fig. 5B rac_Raw'!H$10-'Fig. 5B rac_Raw'!H$9)</f>
        <v>27.61740274693642</v>
      </c>
      <c r="I41" s="15">
        <f>100*('Fig. 5B rac_Raw'!I41-'Fig. 5B rac_Raw'!I$9)/('Fig. 5B rac_Raw'!I$10-'Fig. 5B rac_Raw'!I$9)</f>
        <v>43.01107999512967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U41" s="29">
        <f t="shared" ref="U41" si="29">AVERAGE(C41:S41)</f>
        <v>35.314241371033049</v>
      </c>
      <c r="V41" s="5">
        <f t="shared" ref="V41" si="30">STDEVA(C41:S41)/SQRT(COUNT(C41:S41))</f>
        <v>7.6968386240966078</v>
      </c>
      <c r="W41" s="5">
        <f t="shared" ref="W41" si="31">COUNT(C41:S41)</f>
        <v>2</v>
      </c>
    </row>
    <row r="42" spans="1:23" s="3" customFormat="1" ht="13.5" thickTop="1" x14ac:dyDescent="0.2">
      <c r="A42" s="26"/>
      <c r="B42" s="18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U42" s="30"/>
      <c r="V42" s="20"/>
      <c r="W42" s="20"/>
    </row>
    <row r="43" spans="1:23" s="3" customFormat="1" ht="13.5" thickBot="1" x14ac:dyDescent="0.25">
      <c r="A43" s="22" t="s">
        <v>12</v>
      </c>
      <c r="U43" s="27"/>
    </row>
    <row r="44" spans="1:23" s="3" customFormat="1" ht="14.25" thickTop="1" thickBot="1" x14ac:dyDescent="0.25">
      <c r="A44" s="23"/>
      <c r="B44" s="4"/>
      <c r="C44" s="6"/>
      <c r="D44" s="6"/>
      <c r="E44" s="6"/>
      <c r="F44" s="6"/>
      <c r="G44" s="6"/>
      <c r="H44" s="6">
        <f>'Fig. 5B rac_Raw'!H44</f>
        <v>20161226</v>
      </c>
      <c r="I44" s="6">
        <f>'Fig. 5B rac_Raw'!I44</f>
        <v>20161229</v>
      </c>
      <c r="J44" s="6"/>
      <c r="K44" s="6"/>
      <c r="L44" s="6"/>
      <c r="M44" s="6"/>
      <c r="N44" s="6"/>
      <c r="O44" s="6"/>
      <c r="P44" s="6"/>
      <c r="Q44" s="6"/>
      <c r="R44" s="6"/>
      <c r="S44" s="6"/>
      <c r="U44" s="28" t="s">
        <v>1</v>
      </c>
      <c r="V44" s="8" t="s">
        <v>2</v>
      </c>
      <c r="W44" s="8" t="s">
        <v>3</v>
      </c>
    </row>
    <row r="45" spans="1:23" s="3" customFormat="1" ht="14.25" thickTop="1" thickBot="1" x14ac:dyDescent="0.25">
      <c r="A45" s="9" t="s">
        <v>4</v>
      </c>
      <c r="B45" s="10" t="s">
        <v>5</v>
      </c>
      <c r="C45" s="11"/>
      <c r="D45" s="12"/>
      <c r="E45" s="13"/>
      <c r="F45" s="13"/>
      <c r="G45" s="12"/>
      <c r="H45" s="13"/>
      <c r="I45" s="13"/>
      <c r="J45" s="13"/>
      <c r="K45" s="13"/>
      <c r="L45" s="13"/>
      <c r="M45" s="13"/>
      <c r="N45" s="13"/>
      <c r="O45" s="13"/>
      <c r="P45" s="13"/>
      <c r="Q45" s="11"/>
      <c r="R45" s="12"/>
      <c r="S45" s="13"/>
      <c r="U45" s="27"/>
    </row>
    <row r="46" spans="1:23" s="3" customFormat="1" ht="14.25" thickTop="1" thickBot="1" x14ac:dyDescent="0.25">
      <c r="A46" s="24">
        <v>3.0000000000000001E-5</v>
      </c>
      <c r="B46" s="14">
        <f t="shared" ref="B46" si="32">LOG(A46)</f>
        <v>-4.5228787452803374</v>
      </c>
      <c r="C46" s="15"/>
      <c r="D46" s="15"/>
      <c r="E46" s="15"/>
      <c r="F46" s="15"/>
      <c r="G46" s="15"/>
      <c r="H46" s="15">
        <f>100*('Fig. 5B rac_Raw'!H46-'Fig. 5B rac_Raw'!H$9)/('Fig. 5B rac_Raw'!H$10-'Fig. 5B rac_Raw'!H$9)</f>
        <v>117.76461880088821</v>
      </c>
      <c r="I46" s="15">
        <f>100*('Fig. 5B rac_Raw'!I46-'Fig. 5B rac_Raw'!I$9)/('Fig. 5B rac_Raw'!I$10-'Fig. 5B rac_Raw'!I$9)</f>
        <v>132.95994155606962</v>
      </c>
      <c r="J46" s="15"/>
      <c r="K46" s="15"/>
      <c r="L46" s="15"/>
      <c r="M46" s="15"/>
      <c r="N46" s="15"/>
      <c r="O46" s="15"/>
      <c r="P46" s="15"/>
      <c r="Q46" s="15"/>
      <c r="R46" s="15"/>
      <c r="S46" s="15"/>
      <c r="U46" s="29">
        <f t="shared" ref="U46" si="33">AVERAGE(C46:S46)</f>
        <v>125.36228017847893</v>
      </c>
      <c r="V46" s="5">
        <f t="shared" ref="V46" si="34">STDEVA(C46:S46)/SQRT(COUNT(C46:S46))</f>
        <v>7.597661377590704</v>
      </c>
      <c r="W46" s="5">
        <f t="shared" ref="W46" si="35">COUNT(C46:S46)</f>
        <v>2</v>
      </c>
    </row>
    <row r="47" spans="1:23" ht="13.5" thickTop="1" x14ac:dyDescent="0.2"/>
    <row r="48" spans="1:23" s="3" customFormat="1" ht="13.5" thickBot="1" x14ac:dyDescent="0.25">
      <c r="A48" s="22" t="s">
        <v>13</v>
      </c>
      <c r="U48" s="27"/>
    </row>
    <row r="49" spans="1:23" s="3" customFormat="1" ht="14.25" thickTop="1" thickBot="1" x14ac:dyDescent="0.25">
      <c r="A49" s="23"/>
      <c r="B49" s="4"/>
      <c r="C49" s="6"/>
      <c r="D49" s="6"/>
      <c r="E49" s="6"/>
      <c r="F49" s="6"/>
      <c r="G49" s="6"/>
      <c r="H49" s="6"/>
      <c r="I49" s="6"/>
      <c r="J49" s="6">
        <f>'Fig. 5B rac_Raw'!J49</f>
        <v>20170115</v>
      </c>
      <c r="K49" s="6">
        <f>'Fig. 5B rac_Raw'!K49</f>
        <v>20170118</v>
      </c>
      <c r="L49" s="6">
        <f>'Fig. 5B rac_Raw'!L49</f>
        <v>20170416</v>
      </c>
      <c r="M49" s="6">
        <f>'Fig. 5B rac_Raw'!M49</f>
        <v>20170419</v>
      </c>
      <c r="N49" s="6"/>
      <c r="O49" s="6"/>
      <c r="P49" s="6"/>
      <c r="Q49" s="6"/>
      <c r="R49" s="6"/>
      <c r="S49" s="6"/>
      <c r="U49" s="28" t="s">
        <v>1</v>
      </c>
      <c r="V49" s="8" t="s">
        <v>2</v>
      </c>
      <c r="W49" s="8" t="s">
        <v>3</v>
      </c>
    </row>
    <row r="50" spans="1:23" s="3" customFormat="1" ht="14.25" thickTop="1" thickBot="1" x14ac:dyDescent="0.25">
      <c r="A50" s="9" t="s">
        <v>4</v>
      </c>
      <c r="B50" s="10" t="s">
        <v>5</v>
      </c>
      <c r="C50" s="11"/>
      <c r="D50" s="12"/>
      <c r="E50" s="13"/>
      <c r="F50" s="13"/>
      <c r="G50" s="12"/>
      <c r="H50" s="13"/>
      <c r="I50" s="13"/>
      <c r="J50" s="13"/>
      <c r="K50" s="13"/>
      <c r="L50" s="13"/>
      <c r="M50" s="13"/>
      <c r="N50" s="13"/>
      <c r="O50" s="13"/>
      <c r="P50" s="13"/>
      <c r="Q50" s="11"/>
      <c r="R50" s="12"/>
      <c r="S50" s="13"/>
      <c r="U50" s="27"/>
    </row>
    <row r="51" spans="1:23" s="3" customFormat="1" ht="14.25" thickTop="1" thickBot="1" x14ac:dyDescent="0.25">
      <c r="A51" s="24">
        <v>3.0000000000000001E-5</v>
      </c>
      <c r="B51" s="14">
        <f t="shared" ref="B51" si="36">LOG(A51)</f>
        <v>-4.5228787452803374</v>
      </c>
      <c r="C51" s="15"/>
      <c r="D51" s="15"/>
      <c r="E51" s="15"/>
      <c r="F51" s="15"/>
      <c r="G51" s="15"/>
      <c r="H51" s="15"/>
      <c r="I51" s="15"/>
      <c r="J51" s="15">
        <f>100*('Fig. 5B rac_Raw'!J51-'Fig. 5B rac_Raw'!J$9)/('Fig. 5B rac_Raw'!J$10-'Fig. 5B rac_Raw'!J$9)</f>
        <v>136.23508616880247</v>
      </c>
      <c r="K51" s="15">
        <f>100*('Fig. 5B rac_Raw'!K51-'Fig. 5B rac_Raw'!K$9)/('Fig. 5B rac_Raw'!K$10-'Fig. 5B rac_Raw'!K$9)</f>
        <v>102.57254579131508</v>
      </c>
      <c r="L51" s="15">
        <f>100*('Fig. 5B rac_Raw'!L51-'Fig. 5B rac_Raw'!L$9)/('Fig. 5B rac_Raw'!L$10-'Fig. 5B rac_Raw'!L$9)</f>
        <v>72.672454347175304</v>
      </c>
      <c r="M51" s="15">
        <f>100*('Fig. 5B rac_Raw'!M51-'Fig. 5B rac_Raw'!M$9)/('Fig. 5B rac_Raw'!M$10-'Fig. 5B rac_Raw'!M$9)</f>
        <v>66.634615384615387</v>
      </c>
      <c r="N51" s="15"/>
      <c r="O51" s="15"/>
      <c r="P51" s="15"/>
      <c r="Q51" s="15"/>
      <c r="R51" s="15"/>
      <c r="S51" s="15"/>
      <c r="U51" s="29">
        <f t="shared" ref="U51" si="37">AVERAGE(C51:S51)</f>
        <v>94.528675422977045</v>
      </c>
      <c r="V51" s="5">
        <f t="shared" ref="V51" si="38">STDEVA(C51:S51)/SQRT(COUNT(C51:S51))</f>
        <v>15.968462493668023</v>
      </c>
      <c r="W51" s="5">
        <f t="shared" ref="W51" si="39">COUNT(C51:S51)</f>
        <v>4</v>
      </c>
    </row>
    <row r="52" spans="1:23" ht="13.5" thickTop="1" x14ac:dyDescent="0.2"/>
    <row r="53" spans="1:23" s="3" customFormat="1" ht="13.5" thickBot="1" x14ac:dyDescent="0.25">
      <c r="A53" s="22" t="s">
        <v>14</v>
      </c>
      <c r="U53" s="27"/>
    </row>
    <row r="54" spans="1:23" s="3" customFormat="1" ht="14.25" thickTop="1" thickBot="1" x14ac:dyDescent="0.25">
      <c r="A54" s="23"/>
      <c r="B54" s="4"/>
      <c r="C54" s="6"/>
      <c r="D54" s="6"/>
      <c r="E54" s="6"/>
      <c r="F54" s="6"/>
      <c r="G54" s="6">
        <f>'Fig. 5B rac_Raw'!G54</f>
        <v>20161223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U54" s="28" t="s">
        <v>1</v>
      </c>
      <c r="V54" s="8" t="s">
        <v>2</v>
      </c>
      <c r="W54" s="8" t="s">
        <v>3</v>
      </c>
    </row>
    <row r="55" spans="1:23" s="3" customFormat="1" ht="14.25" thickTop="1" thickBot="1" x14ac:dyDescent="0.25">
      <c r="A55" s="9" t="s">
        <v>4</v>
      </c>
      <c r="B55" s="10" t="s">
        <v>5</v>
      </c>
      <c r="C55" s="11"/>
      <c r="D55" s="12"/>
      <c r="E55" s="13"/>
      <c r="F55" s="13"/>
      <c r="G55" s="12"/>
      <c r="H55" s="13"/>
      <c r="I55" s="13"/>
      <c r="J55" s="13"/>
      <c r="K55" s="13"/>
      <c r="L55" s="13"/>
      <c r="M55" s="13"/>
      <c r="N55" s="13"/>
      <c r="O55" s="13"/>
      <c r="P55" s="13"/>
      <c r="Q55" s="11"/>
      <c r="R55" s="12"/>
      <c r="S55" s="13"/>
      <c r="U55" s="27"/>
    </row>
    <row r="56" spans="1:23" s="3" customFormat="1" ht="14.25" thickTop="1" thickBot="1" x14ac:dyDescent="0.25">
      <c r="A56" s="24">
        <v>3.0000000000000001E-5</v>
      </c>
      <c r="B56" s="14">
        <f t="shared" ref="B56" si="40">LOG(A56)</f>
        <v>-4.5228787452803374</v>
      </c>
      <c r="C56" s="15"/>
      <c r="D56" s="15"/>
      <c r="E56" s="15"/>
      <c r="F56" s="15"/>
      <c r="G56" s="15">
        <f>100*('Fig. 5B rac_Raw'!G56-'Fig. 5B rac_Raw'!G$9)/('Fig. 5B rac_Raw'!G$10-'Fig. 5B rac_Raw'!G$9)</f>
        <v>197.99872258888655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U56" s="29">
        <f t="shared" ref="U56" si="41">AVERAGE(C56:S56)</f>
        <v>197.99872258888655</v>
      </c>
      <c r="V56" s="5" t="e">
        <f t="shared" ref="V56" si="42">STDEVA(C56:S56)/SQRT(COUNT(C56:S56))</f>
        <v>#DIV/0!</v>
      </c>
      <c r="W56" s="5">
        <f t="shared" ref="W56" si="43">COUNT(C56:S56)</f>
        <v>1</v>
      </c>
    </row>
    <row r="57" spans="1:23" ht="13.5" thickTop="1" x14ac:dyDescent="0.2"/>
    <row r="58" spans="1:23" s="3" customFormat="1" ht="13.5" thickBot="1" x14ac:dyDescent="0.25">
      <c r="A58" s="22" t="s">
        <v>15</v>
      </c>
      <c r="U58" s="27"/>
    </row>
    <row r="59" spans="1:23" s="3" customFormat="1" ht="14.25" thickTop="1" thickBot="1" x14ac:dyDescent="0.25">
      <c r="A59" s="23"/>
      <c r="B59" s="4"/>
      <c r="C59" s="6"/>
      <c r="D59" s="6"/>
      <c r="E59" s="6"/>
      <c r="F59" s="6"/>
      <c r="G59" s="6">
        <f>'Fig. 5B rac_Raw'!G59</f>
        <v>20161223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U59" s="28" t="s">
        <v>1</v>
      </c>
      <c r="V59" s="8" t="s">
        <v>2</v>
      </c>
      <c r="W59" s="8" t="s">
        <v>3</v>
      </c>
    </row>
    <row r="60" spans="1:23" s="3" customFormat="1" ht="14.25" thickTop="1" thickBot="1" x14ac:dyDescent="0.25">
      <c r="A60" s="9" t="s">
        <v>4</v>
      </c>
      <c r="B60" s="10" t="s">
        <v>5</v>
      </c>
      <c r="C60" s="11"/>
      <c r="D60" s="12"/>
      <c r="E60" s="13"/>
      <c r="F60" s="13"/>
      <c r="G60" s="12"/>
      <c r="H60" s="13"/>
      <c r="I60" s="13"/>
      <c r="J60" s="13"/>
      <c r="K60" s="13"/>
      <c r="L60" s="13"/>
      <c r="M60" s="13"/>
      <c r="N60" s="13"/>
      <c r="O60" s="13"/>
      <c r="P60" s="13"/>
      <c r="Q60" s="11"/>
      <c r="R60" s="12"/>
      <c r="S60" s="13"/>
      <c r="U60" s="27"/>
    </row>
    <row r="61" spans="1:23" s="3" customFormat="1" ht="14.25" thickTop="1" thickBot="1" x14ac:dyDescent="0.25">
      <c r="A61" s="24">
        <v>3.0000000000000001E-5</v>
      </c>
      <c r="B61" s="14">
        <f t="shared" ref="B61" si="44">LOG(A61)</f>
        <v>-4.5228787452803374</v>
      </c>
      <c r="C61" s="15"/>
      <c r="D61" s="15"/>
      <c r="E61" s="15"/>
      <c r="F61" s="15"/>
      <c r="G61" s="15">
        <f>100*('Fig. 5B rac_Raw'!G61-'Fig. 5B rac_Raw'!G$9)/('Fig. 5B rac_Raw'!G$10-'Fig. 5B rac_Raw'!G$9)</f>
        <v>183.92591015541836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U61" s="29">
        <f t="shared" ref="U61" si="45">AVERAGE(C61:S61)</f>
        <v>183.92591015541836</v>
      </c>
      <c r="V61" s="5" t="e">
        <f t="shared" ref="V61" si="46">STDEVA(C61:S61)/SQRT(COUNT(C61:S61))</f>
        <v>#DIV/0!</v>
      </c>
      <c r="W61" s="5">
        <f t="shared" ref="W61" si="47">COUNT(C61:S61)</f>
        <v>1</v>
      </c>
    </row>
    <row r="62" spans="1:23" ht="13.5" thickTop="1" x14ac:dyDescent="0.2"/>
    <row r="63" spans="1:23" s="3" customFormat="1" ht="13.5" thickBot="1" x14ac:dyDescent="0.25">
      <c r="A63" s="22" t="s">
        <v>16</v>
      </c>
      <c r="U63" s="27"/>
    </row>
    <row r="64" spans="1:23" s="3" customFormat="1" ht="14.25" thickTop="1" thickBot="1" x14ac:dyDescent="0.25">
      <c r="A64" s="23"/>
      <c r="B64" s="4"/>
      <c r="C64" s="6"/>
      <c r="D64" s="6">
        <f>'Fig. 5B rac_Raw'!D64</f>
        <v>20161111</v>
      </c>
      <c r="E64" s="6">
        <f>'Fig. 5B rac_Raw'!E64</f>
        <v>20161214</v>
      </c>
      <c r="F64" s="6">
        <f>'Fig. 5B rac_Raw'!F64</f>
        <v>20161217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U64" s="28" t="s">
        <v>1</v>
      </c>
      <c r="V64" s="8" t="s">
        <v>2</v>
      </c>
      <c r="W64" s="8" t="s">
        <v>3</v>
      </c>
    </row>
    <row r="65" spans="1:23" s="3" customFormat="1" ht="14.25" thickTop="1" thickBot="1" x14ac:dyDescent="0.25">
      <c r="A65" s="9" t="s">
        <v>4</v>
      </c>
      <c r="B65" s="10" t="s">
        <v>5</v>
      </c>
      <c r="C65" s="11"/>
      <c r="D65" s="12"/>
      <c r="E65" s="13"/>
      <c r="F65" s="13"/>
      <c r="G65" s="12"/>
      <c r="H65" s="13"/>
      <c r="I65" s="13"/>
      <c r="J65" s="13"/>
      <c r="K65" s="13"/>
      <c r="L65" s="13"/>
      <c r="M65" s="13"/>
      <c r="N65" s="13"/>
      <c r="O65" s="13"/>
      <c r="P65" s="13"/>
      <c r="Q65" s="11"/>
      <c r="R65" s="12"/>
      <c r="S65" s="13"/>
      <c r="U65" s="27"/>
    </row>
    <row r="66" spans="1:23" s="3" customFormat="1" ht="14.25" thickTop="1" thickBot="1" x14ac:dyDescent="0.25">
      <c r="A66" s="24">
        <v>3.0000000000000001E-5</v>
      </c>
      <c r="B66" s="14">
        <f t="shared" ref="B66" si="48">LOG(A66)</f>
        <v>-4.5228787452803374</v>
      </c>
      <c r="C66" s="15"/>
      <c r="D66" s="15">
        <f>100*('Fig. 5B rac_Raw'!D66-'Fig. 5B rac_Raw'!D$9)/('Fig. 5B rac_Raw'!D$10-'Fig. 5B rac_Raw'!D$9)</f>
        <v>180.81300813008133</v>
      </c>
      <c r="E66" s="15">
        <f>100*('Fig. 5B rac_Raw'!E66-'Fig. 5B rac_Raw'!E$9)/('Fig. 5B rac_Raw'!E$10-'Fig. 5B rac_Raw'!E$9)</f>
        <v>99.575757575757564</v>
      </c>
      <c r="F66" s="15">
        <f>100*('Fig. 5B rac_Raw'!F66-'Fig. 5B rac_Raw'!F$9)/('Fig. 5B rac_Raw'!F$10-'Fig. 5B rac_Raw'!F$9)</f>
        <v>122.85116557083086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U66" s="29">
        <f t="shared" ref="U66" si="49">AVERAGE(C66:S66)</f>
        <v>134.41331042555657</v>
      </c>
      <c r="V66" s="5">
        <f t="shared" ref="V66" si="50">STDEVA(C66:S66)/SQRT(COUNT(C66:S66))</f>
        <v>24.153226938566931</v>
      </c>
      <c r="W66" s="5">
        <f t="shared" ref="W66" si="51">COUNT(C66:S66)</f>
        <v>3</v>
      </c>
    </row>
    <row r="67" spans="1:23" ht="13.5" thickTop="1" x14ac:dyDescent="0.2"/>
    <row r="68" spans="1:23" s="3" customFormat="1" ht="13.5" thickBot="1" x14ac:dyDescent="0.25">
      <c r="A68" s="22" t="s">
        <v>17</v>
      </c>
      <c r="U68" s="27"/>
    </row>
    <row r="69" spans="1:23" s="3" customFormat="1" ht="14.25" thickTop="1" thickBot="1" x14ac:dyDescent="0.25">
      <c r="A69" s="23"/>
      <c r="B69" s="4"/>
      <c r="C69" s="6">
        <f>'Fig. 5B rac_Raw'!C69</f>
        <v>20161030</v>
      </c>
      <c r="D69" s="6"/>
      <c r="E69" s="6">
        <f>'Fig. 5B rac_Raw'!E69</f>
        <v>20161214</v>
      </c>
      <c r="F69" s="6">
        <f>'Fig. 5B rac_Raw'!F69</f>
        <v>20161217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U69" s="28" t="s">
        <v>1</v>
      </c>
      <c r="V69" s="8" t="s">
        <v>2</v>
      </c>
      <c r="W69" s="8" t="s">
        <v>3</v>
      </c>
    </row>
    <row r="70" spans="1:23" s="3" customFormat="1" ht="14.25" thickTop="1" thickBot="1" x14ac:dyDescent="0.25">
      <c r="A70" s="9" t="s">
        <v>4</v>
      </c>
      <c r="B70" s="10" t="s">
        <v>5</v>
      </c>
      <c r="C70" s="11"/>
      <c r="D70" s="12"/>
      <c r="E70" s="13"/>
      <c r="F70" s="13"/>
      <c r="G70" s="12"/>
      <c r="H70" s="13"/>
      <c r="I70" s="13"/>
      <c r="J70" s="13"/>
      <c r="K70" s="13"/>
      <c r="L70" s="13"/>
      <c r="M70" s="13"/>
      <c r="N70" s="13"/>
      <c r="O70" s="13"/>
      <c r="P70" s="13"/>
      <c r="Q70" s="11"/>
      <c r="R70" s="12"/>
      <c r="S70" s="13"/>
      <c r="U70" s="27"/>
    </row>
    <row r="71" spans="1:23" s="3" customFormat="1" ht="14.25" thickTop="1" thickBot="1" x14ac:dyDescent="0.25">
      <c r="A71" s="24">
        <v>3.0000000000000001E-5</v>
      </c>
      <c r="B71" s="14">
        <f t="shared" ref="B71" si="52">LOG(A71)</f>
        <v>-4.5228787452803374</v>
      </c>
      <c r="C71" s="15">
        <f>100*('Fig. 5B rac_Raw'!C71-'Fig. 5B rac_Raw'!C$9)/('Fig. 5B rac_Raw'!C$10-'Fig. 5B rac_Raw'!C$9)</f>
        <v>89.41912421805182</v>
      </c>
      <c r="D71" s="15"/>
      <c r="E71" s="15">
        <f>100*('Fig. 5B rac_Raw'!E71-'Fig. 5B rac_Raw'!E$9)/('Fig. 5B rac_Raw'!E$10-'Fig. 5B rac_Raw'!E$9)</f>
        <v>76.434343434343418</v>
      </c>
      <c r="F71" s="15">
        <f>100*('Fig. 5B rac_Raw'!F71-'Fig. 5B rac_Raw'!F$9)/('Fig. 5B rac_Raw'!F$10-'Fig. 5B rac_Raw'!F$9)</f>
        <v>85.248057381948598</v>
      </c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U71" s="29">
        <f t="shared" ref="U71" si="53">AVERAGE(C71:S71)</f>
        <v>83.700508344781284</v>
      </c>
      <c r="V71" s="5">
        <f t="shared" ref="V71" si="54">STDEVA(C71:S71)/SQRT(COUNT(C71:S71))</f>
        <v>3.8274148811379582</v>
      </c>
      <c r="W71" s="5">
        <f t="shared" ref="W71" si="55">COUNT(C71:S71)</f>
        <v>3</v>
      </c>
    </row>
    <row r="72" spans="1:23" ht="13.5" thickTop="1" x14ac:dyDescent="0.2"/>
    <row r="73" spans="1:23" s="3" customFormat="1" ht="13.5" thickBot="1" x14ac:dyDescent="0.25">
      <c r="A73" s="22" t="s">
        <v>18</v>
      </c>
      <c r="U73" s="27"/>
    </row>
    <row r="74" spans="1:23" s="3" customFormat="1" ht="14.25" thickTop="1" thickBot="1" x14ac:dyDescent="0.25">
      <c r="A74" s="23"/>
      <c r="B74" s="4"/>
      <c r="C74" s="6"/>
      <c r="D74" s="6"/>
      <c r="E74" s="6"/>
      <c r="F74" s="6"/>
      <c r="G74" s="6"/>
      <c r="H74" s="6"/>
      <c r="I74" s="6">
        <f>'Fig. 5B rac_Raw'!I74</f>
        <v>20161229</v>
      </c>
      <c r="J74" s="6">
        <f>'Fig. 5B rac_Raw'!J74</f>
        <v>20170115</v>
      </c>
      <c r="K74" s="6">
        <f>'Fig. 5B rac_Raw'!K74</f>
        <v>20170118</v>
      </c>
      <c r="L74" s="6"/>
      <c r="M74" s="6"/>
      <c r="N74" s="6"/>
      <c r="O74" s="6"/>
      <c r="P74" s="6"/>
      <c r="Q74" s="6"/>
      <c r="R74" s="6"/>
      <c r="S74" s="6"/>
      <c r="U74" s="28" t="s">
        <v>1</v>
      </c>
      <c r="V74" s="8" t="s">
        <v>2</v>
      </c>
      <c r="W74" s="8" t="s">
        <v>3</v>
      </c>
    </row>
    <row r="75" spans="1:23" s="3" customFormat="1" ht="14.25" thickTop="1" thickBot="1" x14ac:dyDescent="0.25">
      <c r="A75" s="9" t="s">
        <v>4</v>
      </c>
      <c r="B75" s="10" t="s">
        <v>5</v>
      </c>
      <c r="C75" s="11"/>
      <c r="D75" s="12"/>
      <c r="E75" s="13"/>
      <c r="F75" s="13"/>
      <c r="G75" s="12"/>
      <c r="H75" s="13"/>
      <c r="I75" s="13"/>
      <c r="J75" s="13"/>
      <c r="K75" s="13"/>
      <c r="L75" s="13"/>
      <c r="M75" s="13"/>
      <c r="N75" s="13"/>
      <c r="O75" s="13"/>
      <c r="P75" s="13"/>
      <c r="Q75" s="11"/>
      <c r="R75" s="12"/>
      <c r="S75" s="13"/>
      <c r="U75" s="27"/>
    </row>
    <row r="76" spans="1:23" s="3" customFormat="1" ht="14.25" thickTop="1" thickBot="1" x14ac:dyDescent="0.25">
      <c r="A76" s="24">
        <v>3.0000000000000001E-5</v>
      </c>
      <c r="B76" s="14">
        <f t="shared" ref="B76" si="56">LOG(A76)</f>
        <v>-4.5228787452803374</v>
      </c>
      <c r="C76" s="15"/>
      <c r="D76" s="15"/>
      <c r="E76" s="15"/>
      <c r="F76" s="15"/>
      <c r="G76" s="15"/>
      <c r="H76" s="15"/>
      <c r="I76" s="15">
        <f>100*('Fig. 5B rac_Raw'!I76-'Fig. 5B rac_Raw'!I$9)/('Fig. 5B rac_Raw'!I$10-'Fig. 5B rac_Raw'!I$9)</f>
        <v>165.79812492390116</v>
      </c>
      <c r="J76" s="15">
        <f>100*('Fig. 5B rac_Raw'!J76-'Fig. 5B rac_Raw'!J$9)/('Fig. 5B rac_Raw'!J$10-'Fig. 5B rac_Raw'!J$9)</f>
        <v>185.15245249668581</v>
      </c>
      <c r="K76" s="15">
        <f>100*('Fig. 5B rac_Raw'!K76-'Fig. 5B rac_Raw'!K$9)/('Fig. 5B rac_Raw'!K$10-'Fig. 5B rac_Raw'!K$9)</f>
        <v>122.83391644371271</v>
      </c>
      <c r="L76" s="15"/>
      <c r="M76" s="15"/>
      <c r="N76" s="15"/>
      <c r="O76" s="15"/>
      <c r="P76" s="15"/>
      <c r="Q76" s="15"/>
      <c r="R76" s="15"/>
      <c r="S76" s="15"/>
      <c r="U76" s="29">
        <f t="shared" ref="U76" si="57">AVERAGE(C76:S76)</f>
        <v>157.92816462143324</v>
      </c>
      <c r="V76" s="5">
        <f t="shared" ref="V76" si="58">STDEVA(C76:S76)/SQRT(COUNT(C76:S76))</f>
        <v>18.415140422292385</v>
      </c>
      <c r="W76" s="5">
        <f t="shared" ref="W76" si="59">COUNT(C76:S76)</f>
        <v>3</v>
      </c>
    </row>
    <row r="77" spans="1:23" ht="13.5" thickTop="1" x14ac:dyDescent="0.2"/>
    <row r="78" spans="1:23" s="3" customFormat="1" ht="13.5" thickBot="1" x14ac:dyDescent="0.25">
      <c r="A78" s="22" t="s">
        <v>19</v>
      </c>
      <c r="U78" s="27"/>
    </row>
    <row r="79" spans="1:23" s="3" customFormat="1" ht="14.25" thickTop="1" thickBot="1" x14ac:dyDescent="0.25">
      <c r="A79" s="23"/>
      <c r="B79" s="4"/>
      <c r="C79" s="6">
        <f>'Fig. 5B rac_Raw'!C79</f>
        <v>20161030</v>
      </c>
      <c r="D79" s="6"/>
      <c r="E79" s="6">
        <f>'Fig. 5B rac_Raw'!E79</f>
        <v>20161214</v>
      </c>
      <c r="F79" s="6">
        <f>'Fig. 5B rac_Raw'!F79</f>
        <v>20161217</v>
      </c>
      <c r="G79" s="6"/>
      <c r="H79" s="6"/>
      <c r="I79" s="6"/>
      <c r="J79" s="6">
        <f>'Fig. 5B rac_Raw'!J79</f>
        <v>20170115</v>
      </c>
      <c r="K79" s="6">
        <f>'Fig. 5B rac_Raw'!K79</f>
        <v>20170118</v>
      </c>
      <c r="L79" s="6"/>
      <c r="M79" s="6"/>
      <c r="N79" s="6"/>
      <c r="O79" s="6"/>
      <c r="P79" s="6"/>
      <c r="Q79" s="6"/>
      <c r="R79" s="6"/>
      <c r="S79" s="6"/>
      <c r="U79" s="28" t="s">
        <v>1</v>
      </c>
      <c r="V79" s="8" t="s">
        <v>2</v>
      </c>
      <c r="W79" s="8" t="s">
        <v>3</v>
      </c>
    </row>
    <row r="80" spans="1:23" s="3" customFormat="1" ht="14.25" thickTop="1" thickBot="1" x14ac:dyDescent="0.25">
      <c r="A80" s="9" t="s">
        <v>4</v>
      </c>
      <c r="B80" s="10" t="s">
        <v>5</v>
      </c>
      <c r="C80" s="11"/>
      <c r="D80" s="12"/>
      <c r="E80" s="13"/>
      <c r="F80" s="13"/>
      <c r="G80" s="12"/>
      <c r="H80" s="13"/>
      <c r="I80" s="13"/>
      <c r="J80" s="13"/>
      <c r="K80" s="13"/>
      <c r="L80" s="13"/>
      <c r="M80" s="13"/>
      <c r="N80" s="13"/>
      <c r="O80" s="13"/>
      <c r="P80" s="13"/>
      <c r="Q80" s="11"/>
      <c r="R80" s="12"/>
      <c r="S80" s="13"/>
      <c r="U80" s="27"/>
    </row>
    <row r="81" spans="1:23" s="3" customFormat="1" ht="14.25" thickTop="1" thickBot="1" x14ac:dyDescent="0.25">
      <c r="A81" s="24">
        <v>3.0000000000000001E-5</v>
      </c>
      <c r="B81" s="14">
        <f t="shared" ref="B81" si="60">LOG(A81)</f>
        <v>-4.5228787452803374</v>
      </c>
      <c r="C81" s="15">
        <f>100*('Fig. 5B rac_Raw'!C81-'Fig. 5B rac_Raw'!C$9)/('Fig. 5B rac_Raw'!C$10-'Fig. 5B rac_Raw'!C$9)</f>
        <v>1.0664283586535532</v>
      </c>
      <c r="D81" s="15"/>
      <c r="E81" s="15">
        <f>100*('Fig. 5B rac_Raw'!E81-'Fig. 5B rac_Raw'!E$9)/('Fig. 5B rac_Raw'!E$10-'Fig. 5B rac_Raw'!E$9)</f>
        <v>1.9999999999999978</v>
      </c>
      <c r="F81" s="15">
        <f>100*('Fig. 5B rac_Raw'!F81-'Fig. 5B rac_Raw'!F$9)/('Fig. 5B rac_Raw'!F$10-'Fig. 5B rac_Raw'!F$9)</f>
        <v>1.7573221757322153</v>
      </c>
      <c r="G81" s="15"/>
      <c r="H81" s="15"/>
      <c r="I81" s="15"/>
      <c r="J81" s="15">
        <f>100*('Fig. 5B rac_Raw'!J81-'Fig. 5B rac_Raw'!J$9)/('Fig. 5B rac_Raw'!J$10-'Fig. 5B rac_Raw'!J$9)</f>
        <v>4.2863455589924913</v>
      </c>
      <c r="K81" s="15">
        <f>100*('Fig. 5B rac_Raw'!K81-'Fig. 5B rac_Raw'!K$9)/('Fig. 5B rac_Raw'!K$10-'Fig. 5B rac_Raw'!K$9)</f>
        <v>6.2997873362145906</v>
      </c>
      <c r="L81" s="15"/>
      <c r="M81" s="15"/>
      <c r="N81" s="15"/>
      <c r="O81" s="15"/>
      <c r="P81" s="15"/>
      <c r="Q81" s="15"/>
      <c r="R81" s="15"/>
      <c r="S81" s="15"/>
      <c r="U81" s="29">
        <f t="shared" ref="U81" si="61">AVERAGE(C81:S81)</f>
        <v>3.0819766859185695</v>
      </c>
      <c r="V81" s="5">
        <f t="shared" ref="V81" si="62">STDEVA(C81:S81)/SQRT(COUNT(C81:S81))</f>
        <v>0.96934586044809212</v>
      </c>
      <c r="W81" s="5">
        <f t="shared" ref="W81" si="63">COUNT(C81:S81)</f>
        <v>5</v>
      </c>
    </row>
    <row r="82" spans="1:23" ht="13.5" thickTop="1" x14ac:dyDescent="0.2"/>
    <row r="83" spans="1:23" s="3" customFormat="1" ht="13.5" thickBot="1" x14ac:dyDescent="0.25">
      <c r="A83" s="22" t="s">
        <v>20</v>
      </c>
      <c r="U83" s="27"/>
    </row>
    <row r="84" spans="1:23" s="3" customFormat="1" ht="14.25" thickTop="1" thickBot="1" x14ac:dyDescent="0.25">
      <c r="A84" s="23"/>
      <c r="B84" s="4"/>
      <c r="C84" s="6"/>
      <c r="D84" s="6"/>
      <c r="E84" s="6"/>
      <c r="F84" s="6"/>
      <c r="G84" s="6"/>
      <c r="H84" s="6">
        <f>'Fig. 5B rac_Raw'!H84</f>
        <v>20161226</v>
      </c>
      <c r="I84" s="6">
        <f>'Fig. 5B rac_Raw'!I84</f>
        <v>20161229</v>
      </c>
      <c r="J84" s="6">
        <f>'Fig. 5B rac_Raw'!J84</f>
        <v>20170115</v>
      </c>
      <c r="K84" s="6">
        <f>'Fig. 5B rac_Raw'!K84</f>
        <v>20170118</v>
      </c>
      <c r="L84" s="6"/>
      <c r="M84" s="6"/>
      <c r="N84" s="6"/>
      <c r="O84" s="6"/>
      <c r="P84" s="6"/>
      <c r="Q84" s="6"/>
      <c r="R84" s="6"/>
      <c r="S84" s="6"/>
      <c r="U84" s="28" t="s">
        <v>1</v>
      </c>
      <c r="V84" s="8" t="s">
        <v>2</v>
      </c>
      <c r="W84" s="8" t="s">
        <v>3</v>
      </c>
    </row>
    <row r="85" spans="1:23" s="3" customFormat="1" ht="14.25" thickTop="1" thickBot="1" x14ac:dyDescent="0.25">
      <c r="A85" s="9" t="s">
        <v>4</v>
      </c>
      <c r="B85" s="10" t="s">
        <v>5</v>
      </c>
      <c r="C85" s="11"/>
      <c r="D85" s="12"/>
      <c r="E85" s="13"/>
      <c r="F85" s="13"/>
      <c r="G85" s="12"/>
      <c r="H85" s="13"/>
      <c r="I85" s="13"/>
      <c r="J85" s="13"/>
      <c r="K85" s="13"/>
      <c r="L85" s="13"/>
      <c r="M85" s="13"/>
      <c r="N85" s="13"/>
      <c r="O85" s="13"/>
      <c r="P85" s="13"/>
      <c r="Q85" s="11"/>
      <c r="R85" s="12"/>
      <c r="S85" s="13"/>
      <c r="U85" s="27"/>
    </row>
    <row r="86" spans="1:23" s="3" customFormat="1" ht="14.25" thickTop="1" thickBot="1" x14ac:dyDescent="0.25">
      <c r="A86" s="24">
        <v>3.0000000000000001E-5</v>
      </c>
      <c r="B86" s="14">
        <f t="shared" ref="B86" si="64">LOG(A86)</f>
        <v>-4.5228787452803374</v>
      </c>
      <c r="C86" s="15"/>
      <c r="D86" s="15"/>
      <c r="E86" s="15"/>
      <c r="F86" s="15"/>
      <c r="G86" s="15"/>
      <c r="H86" s="15">
        <f>100*('Fig. 5B rac_Raw'!H86-'Fig. 5B rac_Raw'!H$9)/('Fig. 5B rac_Raw'!H$10-'Fig. 5B rac_Raw'!H$9)</f>
        <v>3.0347890451517339</v>
      </c>
      <c r="I86" s="15">
        <f>100*('Fig. 5B rac_Raw'!I86-'Fig. 5B rac_Raw'!I$9)/('Fig. 5B rac_Raw'!I$10-'Fig. 5B rac_Raw'!I$9)</f>
        <v>6.7575794472178279</v>
      </c>
      <c r="J86" s="15">
        <f>100*('Fig. 5B rac_Raw'!J86-'Fig. 5B rac_Raw'!J$9)/('Fig. 5B rac_Raw'!J$10-'Fig. 5B rac_Raw'!J$9)</f>
        <v>13.919575784357097</v>
      </c>
      <c r="K86" s="15">
        <f>100*('Fig. 5B rac_Raw'!K86-'Fig. 5B rac_Raw'!K$9)/('Fig. 5B rac_Raw'!K$10-'Fig. 5B rac_Raw'!K$9)</f>
        <v>10.351924264251902</v>
      </c>
      <c r="L86" s="15"/>
      <c r="M86" s="15"/>
      <c r="N86" s="15"/>
      <c r="O86" s="15"/>
      <c r="P86" s="15"/>
      <c r="Q86" s="15"/>
      <c r="R86" s="15"/>
      <c r="S86" s="15"/>
      <c r="U86" s="29">
        <f t="shared" ref="U86" si="65">AVERAGE(C86:S86)</f>
        <v>8.5159671352446402</v>
      </c>
      <c r="V86" s="5">
        <f t="shared" ref="V86" si="66">STDEVA(C86:S86)/SQRT(COUNT(C86:S86))</f>
        <v>2.3399602120733149</v>
      </c>
      <c r="W86" s="5">
        <f t="shared" ref="W86" si="67">COUNT(C86:S86)</f>
        <v>4</v>
      </c>
    </row>
    <row r="87" spans="1:23" ht="13.5" thickTop="1" x14ac:dyDescent="0.2"/>
    <row r="88" spans="1:23" s="3" customFormat="1" ht="13.5" thickBot="1" x14ac:dyDescent="0.25">
      <c r="A88" s="22" t="s">
        <v>21</v>
      </c>
      <c r="U88" s="27"/>
    </row>
    <row r="89" spans="1:23" s="3" customFormat="1" ht="14.25" thickTop="1" thickBot="1" x14ac:dyDescent="0.25">
      <c r="A89" s="23"/>
      <c r="B89" s="4"/>
      <c r="C89" s="6"/>
      <c r="D89" s="6"/>
      <c r="E89" s="6"/>
      <c r="F89" s="6"/>
      <c r="G89" s="6"/>
      <c r="H89" s="6">
        <f>'Fig. 5B rac_Raw'!H89</f>
        <v>20161226</v>
      </c>
      <c r="I89" s="6">
        <f>'Fig. 5B rac_Raw'!I89</f>
        <v>20161229</v>
      </c>
      <c r="J89" s="6"/>
      <c r="K89" s="6"/>
      <c r="L89" s="6"/>
      <c r="M89" s="6"/>
      <c r="N89" s="6"/>
      <c r="O89" s="6"/>
      <c r="P89" s="6"/>
      <c r="Q89" s="6"/>
      <c r="R89" s="6"/>
      <c r="S89" s="6"/>
      <c r="U89" s="28" t="s">
        <v>1</v>
      </c>
      <c r="V89" s="8" t="s">
        <v>2</v>
      </c>
      <c r="W89" s="8" t="s">
        <v>3</v>
      </c>
    </row>
    <row r="90" spans="1:23" s="3" customFormat="1" ht="14.25" thickTop="1" thickBot="1" x14ac:dyDescent="0.25">
      <c r="A90" s="9" t="s">
        <v>4</v>
      </c>
      <c r="B90" s="10" t="s">
        <v>5</v>
      </c>
      <c r="C90" s="11"/>
      <c r="D90" s="12"/>
      <c r="E90" s="13"/>
      <c r="F90" s="13"/>
      <c r="G90" s="12"/>
      <c r="H90" s="13"/>
      <c r="I90" s="13"/>
      <c r="J90" s="13"/>
      <c r="K90" s="13"/>
      <c r="L90" s="13"/>
      <c r="M90" s="13"/>
      <c r="N90" s="13"/>
      <c r="O90" s="13"/>
      <c r="P90" s="13"/>
      <c r="Q90" s="11"/>
      <c r="R90" s="12"/>
      <c r="S90" s="13"/>
      <c r="U90" s="27"/>
    </row>
    <row r="91" spans="1:23" s="3" customFormat="1" ht="14.25" thickTop="1" thickBot="1" x14ac:dyDescent="0.25">
      <c r="A91" s="24">
        <v>3.0000000000000001E-5</v>
      </c>
      <c r="B91" s="14">
        <f t="shared" ref="B91" si="68">LOG(A91)</f>
        <v>-4.5228787452803374</v>
      </c>
      <c r="C91" s="15"/>
      <c r="D91" s="15"/>
      <c r="E91" s="15"/>
      <c r="F91" s="15"/>
      <c r="G91" s="15"/>
      <c r="H91" s="15">
        <f>100*('Fig. 5B rac_Raw'!H91-'Fig. 5B rac_Raw'!H$9)/('Fig. 5B rac_Raw'!H$10-'Fig. 5B rac_Raw'!H$9)</f>
        <v>74.043918085368858</v>
      </c>
      <c r="I91" s="15">
        <f>100*('Fig. 5B rac_Raw'!I91-'Fig. 5B rac_Raw'!I$9)/('Fig. 5B rac_Raw'!I$10-'Fig. 5B rac_Raw'!I$9)</f>
        <v>140.54547668330696</v>
      </c>
      <c r="J91" s="15"/>
      <c r="K91" s="15"/>
      <c r="L91" s="15"/>
      <c r="M91" s="15"/>
      <c r="N91" s="15"/>
      <c r="O91" s="15"/>
      <c r="P91" s="15"/>
      <c r="Q91" s="15"/>
      <c r="R91" s="15"/>
      <c r="S91" s="15"/>
      <c r="U91" s="29">
        <f t="shared" ref="U91" si="69">AVERAGE(C91:S91)</f>
        <v>107.29469738433791</v>
      </c>
      <c r="V91" s="5">
        <f t="shared" ref="V91" si="70">STDEVA(C91:S91)/SQRT(COUNT(C91:S91))</f>
        <v>33.250779298969036</v>
      </c>
      <c r="W91" s="5">
        <f t="shared" ref="W91" si="71">COUNT(C91:S91)</f>
        <v>2</v>
      </c>
    </row>
    <row r="92" spans="1:23" ht="13.5" thickTop="1" x14ac:dyDescent="0.2"/>
  </sheetData>
  <phoneticPr fontId="5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pane xSplit="1" topLeftCell="B1" activePane="topRight" state="frozen"/>
      <selection activeCell="H15" sqref="H15"/>
      <selection pane="topRight" activeCell="H14" sqref="H14"/>
    </sheetView>
  </sheetViews>
  <sheetFormatPr defaultColWidth="9.125" defaultRowHeight="12.75" x14ac:dyDescent="0.2"/>
  <cols>
    <col min="1" max="1" width="14.625" style="31" bestFit="1" customWidth="1"/>
    <col min="2" max="2" width="5.875" style="17" customWidth="1"/>
    <col min="3" max="5" width="8.875" style="17" customWidth="1"/>
    <col min="6" max="6" width="6.25" style="17" customWidth="1"/>
    <col min="7" max="16384" width="9.125" style="17"/>
  </cols>
  <sheetData>
    <row r="1" spans="1:5" s="3" customFormat="1" ht="13.5" thickBot="1" x14ac:dyDescent="0.25">
      <c r="A1" s="22" t="s">
        <v>54</v>
      </c>
    </row>
    <row r="2" spans="1:5" s="3" customFormat="1" ht="14.25" thickTop="1" thickBot="1" x14ac:dyDescent="0.25">
      <c r="A2" s="23"/>
      <c r="B2" s="4"/>
      <c r="C2" s="6">
        <v>20180829</v>
      </c>
      <c r="D2" s="6">
        <v>20180901</v>
      </c>
      <c r="E2" s="7">
        <v>20180903</v>
      </c>
    </row>
    <row r="3" spans="1:5" s="3" customFormat="1" ht="13.5" thickTop="1" x14ac:dyDescent="0.2">
      <c r="A3" s="9" t="s">
        <v>56</v>
      </c>
      <c r="B3" s="10" t="s">
        <v>57</v>
      </c>
      <c r="C3" s="11"/>
      <c r="D3" s="12"/>
      <c r="E3" s="13"/>
    </row>
    <row r="4" spans="1:5" s="3" customFormat="1" x14ac:dyDescent="0.2">
      <c r="A4" s="24">
        <v>1E-14</v>
      </c>
      <c r="B4" s="14">
        <f t="shared" ref="B4:B11" si="0">LOG(A4)</f>
        <v>-14</v>
      </c>
      <c r="C4" s="15">
        <v>10.901333333333332</v>
      </c>
      <c r="D4" s="15">
        <v>3.8687436666666648</v>
      </c>
      <c r="E4" s="15">
        <v>11.5655</v>
      </c>
    </row>
    <row r="5" spans="1:5" s="3" customFormat="1" x14ac:dyDescent="0.2">
      <c r="A5" s="24">
        <v>2.9999999999999999E-7</v>
      </c>
      <c r="B5" s="14">
        <f t="shared" si="0"/>
        <v>-6.5228787452803374</v>
      </c>
      <c r="C5" s="15">
        <v>12.769743666666665</v>
      </c>
      <c r="D5" s="15">
        <v>6.7764229999999976</v>
      </c>
      <c r="E5" s="15">
        <v>13.217410666666666</v>
      </c>
    </row>
    <row r="6" spans="1:5" s="3" customFormat="1" x14ac:dyDescent="0.2">
      <c r="A6" s="24">
        <v>9.9999999999999995E-7</v>
      </c>
      <c r="B6" s="14">
        <f t="shared" si="0"/>
        <v>-6</v>
      </c>
      <c r="C6" s="15">
        <v>15.156948999999997</v>
      </c>
      <c r="D6" s="15">
        <v>8.034653500000001</v>
      </c>
      <c r="E6" s="15">
        <v>14.792923</v>
      </c>
    </row>
    <row r="7" spans="1:5" s="3" customFormat="1" x14ac:dyDescent="0.2">
      <c r="A7" s="24">
        <v>3.0000000000000001E-6</v>
      </c>
      <c r="B7" s="14">
        <f t="shared" si="0"/>
        <v>-5.5228787452803374</v>
      </c>
      <c r="C7" s="15">
        <v>15.437410666666667</v>
      </c>
      <c r="D7" s="15">
        <v>8.5563846666666663</v>
      </c>
      <c r="E7" s="15">
        <v>15.60859</v>
      </c>
    </row>
    <row r="8" spans="1:5" s="3" customFormat="1" x14ac:dyDescent="0.2">
      <c r="A8" s="24">
        <v>1.0000000000000001E-5</v>
      </c>
      <c r="B8" s="14">
        <f t="shared" si="0"/>
        <v>-5</v>
      </c>
      <c r="C8" s="15">
        <v>24.695795000000004</v>
      </c>
      <c r="D8" s="15">
        <v>14.563666666666668</v>
      </c>
      <c r="E8" s="15">
        <v>22.850256333333334</v>
      </c>
    </row>
    <row r="9" spans="1:5" s="3" customFormat="1" x14ac:dyDescent="0.2">
      <c r="A9" s="24">
        <v>3.0000000000000001E-5</v>
      </c>
      <c r="B9" s="14">
        <f t="shared" si="0"/>
        <v>-4.5228787452803374</v>
      </c>
      <c r="C9" s="15">
        <v>33.803589666666674</v>
      </c>
      <c r="D9" s="15">
        <v>20.638577000000002</v>
      </c>
      <c r="E9" s="15">
        <v>29.808717666666666</v>
      </c>
    </row>
    <row r="10" spans="1:5" s="3" customFormat="1" x14ac:dyDescent="0.2">
      <c r="A10" s="24">
        <v>1E-4</v>
      </c>
      <c r="B10" s="14">
        <f t="shared" si="0"/>
        <v>-4</v>
      </c>
      <c r="C10" s="15">
        <v>37.835769333333332</v>
      </c>
      <c r="D10" s="15">
        <v>21.603115500000001</v>
      </c>
      <c r="E10" s="15">
        <v>33.281564333333336</v>
      </c>
    </row>
    <row r="11" spans="1:5" s="3" customFormat="1" x14ac:dyDescent="0.2">
      <c r="A11" s="24">
        <v>9.9999999999999995E-8</v>
      </c>
      <c r="B11" s="14">
        <f t="shared" si="0"/>
        <v>-7</v>
      </c>
      <c r="C11" s="15">
        <v>13.297153999999999</v>
      </c>
      <c r="D11" s="15">
        <v>4.254640666666667</v>
      </c>
      <c r="E11" s="15">
        <v>13.662884500000001</v>
      </c>
    </row>
    <row r="12" spans="1:5" s="3" customFormat="1" x14ac:dyDescent="0.2">
      <c r="A12" s="26"/>
      <c r="B12" s="18"/>
      <c r="C12" s="19"/>
      <c r="D12" s="19"/>
      <c r="E12" s="19"/>
    </row>
    <row r="13" spans="1:5" s="3" customFormat="1" ht="13.5" thickBot="1" x14ac:dyDescent="0.25">
      <c r="A13" s="22" t="s">
        <v>58</v>
      </c>
    </row>
    <row r="14" spans="1:5" s="3" customFormat="1" ht="14.25" thickTop="1" thickBot="1" x14ac:dyDescent="0.25">
      <c r="A14" s="23"/>
      <c r="B14" s="4"/>
      <c r="C14" s="6">
        <v>20180829</v>
      </c>
      <c r="D14" s="6">
        <v>20180901</v>
      </c>
      <c r="E14" s="7">
        <v>20180903</v>
      </c>
    </row>
    <row r="15" spans="1:5" s="3" customFormat="1" ht="13.5" thickTop="1" x14ac:dyDescent="0.2">
      <c r="A15" s="9" t="s">
        <v>55</v>
      </c>
      <c r="B15" s="10" t="s">
        <v>59</v>
      </c>
      <c r="C15" s="11"/>
      <c r="D15" s="12"/>
      <c r="E15" s="13"/>
    </row>
    <row r="16" spans="1:5" s="3" customFormat="1" x14ac:dyDescent="0.2">
      <c r="A16" s="24">
        <v>1E-14</v>
      </c>
      <c r="B16" s="14">
        <f t="shared" ref="B16:B23" si="1">LOG(A16)</f>
        <v>-14</v>
      </c>
      <c r="C16" s="15">
        <v>11.024230666666668</v>
      </c>
      <c r="D16" s="15">
        <v>6.1115386666666671</v>
      </c>
      <c r="E16" s="15">
        <v>18.170692333333335</v>
      </c>
    </row>
    <row r="17" spans="1:5" s="3" customFormat="1" x14ac:dyDescent="0.2">
      <c r="A17" s="24">
        <v>2.9999999999999999E-7</v>
      </c>
      <c r="B17" s="14">
        <f t="shared" si="1"/>
        <v>-6.5228787452803374</v>
      </c>
      <c r="C17" s="15">
        <v>12.846846333333332</v>
      </c>
      <c r="D17" s="15">
        <v>10.805948666666668</v>
      </c>
      <c r="E17" s="15">
        <v>21.115204999999996</v>
      </c>
    </row>
    <row r="18" spans="1:5" s="3" customFormat="1" x14ac:dyDescent="0.2">
      <c r="A18" s="24">
        <v>9.9999999999999995E-7</v>
      </c>
      <c r="B18" s="14">
        <f t="shared" si="1"/>
        <v>-6</v>
      </c>
      <c r="C18" s="15">
        <v>13.937897333333332</v>
      </c>
      <c r="D18" s="15">
        <v>12.173564000000001</v>
      </c>
      <c r="E18" s="15">
        <v>21.70584633333333</v>
      </c>
    </row>
    <row r="19" spans="1:5" s="3" customFormat="1" x14ac:dyDescent="0.2">
      <c r="A19" s="24">
        <v>3.0000000000000001E-6</v>
      </c>
      <c r="B19" s="14">
        <f t="shared" si="1"/>
        <v>-5.5228787452803374</v>
      </c>
      <c r="C19" s="15">
        <v>13.91502566666667</v>
      </c>
      <c r="D19" s="15">
        <v>14.481897333333336</v>
      </c>
      <c r="E19" s="15">
        <v>21.393641000000002</v>
      </c>
    </row>
    <row r="20" spans="1:5" s="3" customFormat="1" x14ac:dyDescent="0.2">
      <c r="A20" s="24">
        <v>1.0000000000000001E-5</v>
      </c>
      <c r="B20" s="14">
        <f t="shared" si="1"/>
        <v>-5</v>
      </c>
      <c r="C20" s="15">
        <v>21.441487000000006</v>
      </c>
      <c r="D20" s="15">
        <v>20.449153999999997</v>
      </c>
      <c r="E20" s="15">
        <v>25.473820333333332</v>
      </c>
    </row>
    <row r="21" spans="1:5" s="3" customFormat="1" x14ac:dyDescent="0.2">
      <c r="A21" s="24">
        <v>3.0000000000000001E-5</v>
      </c>
      <c r="B21" s="14">
        <f t="shared" si="1"/>
        <v>-4.5228787452803374</v>
      </c>
      <c r="C21" s="15">
        <v>31.619153999999998</v>
      </c>
      <c r="D21" s="15">
        <v>27.794974666666661</v>
      </c>
      <c r="E21" s="15">
        <v>37.993077</v>
      </c>
    </row>
    <row r="22" spans="1:5" s="3" customFormat="1" x14ac:dyDescent="0.2">
      <c r="A22" s="24">
        <v>1E-4</v>
      </c>
      <c r="B22" s="14">
        <f t="shared" si="1"/>
        <v>-4</v>
      </c>
      <c r="C22" s="15">
        <v>35.358961500000007</v>
      </c>
      <c r="D22" s="15">
        <v>28.607730499999999</v>
      </c>
      <c r="E22" s="15">
        <v>46.778076999999996</v>
      </c>
    </row>
    <row r="23" spans="1:5" s="3" customFormat="1" x14ac:dyDescent="0.2">
      <c r="A23" s="24">
        <v>9.9999999999999995E-8</v>
      </c>
      <c r="B23" s="14">
        <f t="shared" si="1"/>
        <v>-7</v>
      </c>
      <c r="C23" s="15">
        <v>11.113076999999999</v>
      </c>
      <c r="D23" s="15">
        <v>10.555948666666666</v>
      </c>
      <c r="E23" s="15">
        <v>19.464205333333336</v>
      </c>
    </row>
    <row r="25" spans="1:5" s="3" customFormat="1" ht="13.5" thickBot="1" x14ac:dyDescent="0.25">
      <c r="A25" s="22" t="s">
        <v>60</v>
      </c>
    </row>
    <row r="26" spans="1:5" s="3" customFormat="1" ht="14.25" thickTop="1" thickBot="1" x14ac:dyDescent="0.25">
      <c r="A26" s="23"/>
      <c r="B26" s="4"/>
      <c r="C26" s="6">
        <v>20180829</v>
      </c>
      <c r="D26" s="6">
        <v>20180901</v>
      </c>
      <c r="E26" s="7">
        <v>20180903</v>
      </c>
    </row>
    <row r="27" spans="1:5" s="3" customFormat="1" ht="13.5" thickTop="1" x14ac:dyDescent="0.2">
      <c r="A27" s="9" t="s">
        <v>56</v>
      </c>
      <c r="B27" s="10" t="s">
        <v>57</v>
      </c>
      <c r="C27" s="11"/>
      <c r="D27" s="12"/>
      <c r="E27" s="13"/>
    </row>
    <row r="28" spans="1:5" s="3" customFormat="1" x14ac:dyDescent="0.2">
      <c r="A28" s="24">
        <v>1E-14</v>
      </c>
      <c r="B28" s="14">
        <f t="shared" ref="B28:B35" si="2">LOG(A28)</f>
        <v>-14</v>
      </c>
      <c r="C28" s="15">
        <v>7.1419486666666669</v>
      </c>
      <c r="D28" s="15">
        <v>3.2204999999999995</v>
      </c>
      <c r="E28" s="15">
        <v>9.5227950000000003</v>
      </c>
    </row>
    <row r="29" spans="1:5" s="3" customFormat="1" x14ac:dyDescent="0.2">
      <c r="A29" s="24">
        <v>2.9999999999999999E-7</v>
      </c>
      <c r="B29" s="14">
        <f t="shared" si="2"/>
        <v>-6.5228787452803374</v>
      </c>
      <c r="C29" s="15">
        <v>8.1692820000000008</v>
      </c>
      <c r="D29" s="15">
        <v>3.7042560000000009</v>
      </c>
      <c r="E29" s="15">
        <v>11.432256333333335</v>
      </c>
    </row>
    <row r="30" spans="1:5" s="3" customFormat="1" x14ac:dyDescent="0.2">
      <c r="A30" s="24">
        <v>9.9999999999999995E-7</v>
      </c>
      <c r="B30" s="14">
        <f t="shared" si="2"/>
        <v>-6</v>
      </c>
      <c r="C30" s="15">
        <v>6.8896923333333335</v>
      </c>
      <c r="D30" s="15">
        <v>4.4447176666666666</v>
      </c>
      <c r="E30" s="15">
        <v>11.494487000000001</v>
      </c>
    </row>
    <row r="31" spans="1:5" s="3" customFormat="1" x14ac:dyDescent="0.2">
      <c r="A31" s="24">
        <v>3.0000000000000001E-6</v>
      </c>
      <c r="B31" s="14">
        <f t="shared" si="2"/>
        <v>-5.5228787452803374</v>
      </c>
      <c r="C31" s="15">
        <v>8.4197950000000006</v>
      </c>
      <c r="D31" s="15">
        <v>5.9309743333333342</v>
      </c>
      <c r="E31" s="15">
        <v>12.245846333333334</v>
      </c>
    </row>
    <row r="32" spans="1:5" s="3" customFormat="1" x14ac:dyDescent="0.2">
      <c r="A32" s="24">
        <v>1.0000000000000001E-5</v>
      </c>
      <c r="B32" s="14">
        <f t="shared" si="2"/>
        <v>-5</v>
      </c>
      <c r="C32" s="15">
        <v>12.565205333333337</v>
      </c>
      <c r="D32" s="15">
        <v>7.2488973333333346</v>
      </c>
      <c r="E32" s="15">
        <v>13.109794666666668</v>
      </c>
    </row>
    <row r="33" spans="1:5" s="3" customFormat="1" x14ac:dyDescent="0.2">
      <c r="A33" s="24">
        <v>3.0000000000000001E-5</v>
      </c>
      <c r="B33" s="14">
        <f t="shared" si="2"/>
        <v>-4.5228787452803374</v>
      </c>
      <c r="C33" s="15">
        <v>25.070333333333327</v>
      </c>
      <c r="D33" s="15">
        <v>15.022333333333334</v>
      </c>
      <c r="E33" s="15">
        <v>30.200025666666672</v>
      </c>
    </row>
    <row r="34" spans="1:5" s="3" customFormat="1" x14ac:dyDescent="0.2">
      <c r="A34" s="24">
        <v>1E-4</v>
      </c>
      <c r="B34" s="14">
        <f t="shared" si="2"/>
        <v>-4</v>
      </c>
      <c r="C34" s="15">
        <v>33.744769333333331</v>
      </c>
      <c r="D34" s="15">
        <v>24.297051333333339</v>
      </c>
      <c r="E34" s="15">
        <v>43.384641000000009</v>
      </c>
    </row>
    <row r="35" spans="1:5" s="3" customFormat="1" x14ac:dyDescent="0.2">
      <c r="A35" s="24">
        <v>9.9999999999999995E-8</v>
      </c>
      <c r="B35" s="14">
        <f t="shared" si="2"/>
        <v>-7</v>
      </c>
      <c r="C35" s="15">
        <v>7.6129486666666653</v>
      </c>
      <c r="D35" s="15">
        <v>3.7347436666666667</v>
      </c>
      <c r="E35" s="15">
        <v>10.738281999999998</v>
      </c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5" zoomScaleNormal="85" workbookViewId="0">
      <pane xSplit="1" topLeftCell="B1" activePane="topRight" state="frozen"/>
      <selection activeCell="H15" sqref="H15"/>
      <selection pane="topRight" activeCell="N20" sqref="N20"/>
    </sheetView>
  </sheetViews>
  <sheetFormatPr defaultColWidth="9.125" defaultRowHeight="12.75" x14ac:dyDescent="0.2"/>
  <cols>
    <col min="1" max="1" width="14.625" style="31" bestFit="1" customWidth="1"/>
    <col min="2" max="2" width="5.875" style="17" customWidth="1"/>
    <col min="3" max="5" width="8.875" style="17" customWidth="1"/>
    <col min="6" max="6" width="6.25" style="17" customWidth="1"/>
    <col min="7" max="8" width="8.875" style="17" customWidth="1"/>
    <col min="9" max="9" width="2.75" style="17" bestFit="1" customWidth="1"/>
    <col min="10" max="16384" width="9.125" style="17"/>
  </cols>
  <sheetData>
    <row r="1" spans="1:9" s="3" customFormat="1" ht="13.5" thickBot="1" x14ac:dyDescent="0.25">
      <c r="A1" s="22" t="s">
        <v>61</v>
      </c>
    </row>
    <row r="2" spans="1:9" s="3" customFormat="1" ht="14.25" thickTop="1" thickBot="1" x14ac:dyDescent="0.25">
      <c r="A2" s="23"/>
      <c r="B2" s="4"/>
      <c r="C2" s="6">
        <f>'Fig. 5C_Raw'!C2</f>
        <v>20180829</v>
      </c>
      <c r="D2" s="6">
        <f>'Fig. 5C_Raw'!D2</f>
        <v>20180901</v>
      </c>
      <c r="E2" s="6">
        <f>'Fig. 5C_Raw'!E2</f>
        <v>20180903</v>
      </c>
      <c r="G2" s="8" t="s">
        <v>62</v>
      </c>
      <c r="H2" s="8" t="s">
        <v>64</v>
      </c>
      <c r="I2" s="8" t="s">
        <v>66</v>
      </c>
    </row>
    <row r="3" spans="1:9" s="3" customFormat="1" ht="14.25" thickTop="1" thickBot="1" x14ac:dyDescent="0.25">
      <c r="A3" s="9" t="s">
        <v>67</v>
      </c>
      <c r="B3" s="10" t="s">
        <v>68</v>
      </c>
      <c r="C3" s="11"/>
      <c r="D3" s="12"/>
      <c r="E3" s="13"/>
    </row>
    <row r="4" spans="1:9" s="3" customFormat="1" ht="14.25" thickTop="1" thickBot="1" x14ac:dyDescent="0.25">
      <c r="A4" s="24">
        <v>1E-14</v>
      </c>
      <c r="B4" s="14">
        <f t="shared" ref="B4:B11" si="0">LOG(A4)</f>
        <v>-14</v>
      </c>
      <c r="C4" s="15">
        <f>100*'Fig. 5C_Raw'!C4/'Fig. 5C_Raw'!C$10</f>
        <v>28.812241763323289</v>
      </c>
      <c r="D4" s="15">
        <f>100*'Fig. 5C_Raw'!D4/'Fig. 5C_Raw'!D$10</f>
        <v>17.908267289811345</v>
      </c>
      <c r="E4" s="15">
        <f>100*'Fig. 5C_Raw'!E4/'Fig. 5C_Raw'!E$10</f>
        <v>34.750469912306706</v>
      </c>
      <c r="G4" s="5">
        <f t="shared" ref="G4:G11" si="1">AVERAGE(C4:E4)</f>
        <v>27.156992988480443</v>
      </c>
      <c r="H4" s="5">
        <f t="shared" ref="H4:H11" si="2">STDEVA(C4:E4)/SQRT(COUNT(C4:E4))</f>
        <v>4.9318635313054493</v>
      </c>
      <c r="I4" s="5">
        <f t="shared" ref="I4:I11" si="3">COUNT(C4:E4)</f>
        <v>3</v>
      </c>
    </row>
    <row r="5" spans="1:9" s="3" customFormat="1" ht="14.25" thickTop="1" thickBot="1" x14ac:dyDescent="0.25">
      <c r="A5" s="24">
        <v>2.9999999999999999E-7</v>
      </c>
      <c r="B5" s="14">
        <f t="shared" si="0"/>
        <v>-6.5228787452803374</v>
      </c>
      <c r="C5" s="15">
        <f>100*'Fig. 5C_Raw'!C5/'Fig. 5C_Raw'!C$10</f>
        <v>33.750453318829479</v>
      </c>
      <c r="D5" s="15">
        <f>100*'Fig. 5C_Raw'!D5/'Fig. 5C_Raw'!D$10</f>
        <v>31.36780433359252</v>
      </c>
      <c r="E5" s="15">
        <f>100*'Fig. 5C_Raw'!E5/'Fig. 5C_Raw'!E$10</f>
        <v>39.71391048295375</v>
      </c>
      <c r="G5" s="5">
        <f t="shared" si="1"/>
        <v>34.944056045125251</v>
      </c>
      <c r="H5" s="5">
        <f t="shared" si="2"/>
        <v>2.4821286271576697</v>
      </c>
      <c r="I5" s="5">
        <f t="shared" si="3"/>
        <v>3</v>
      </c>
    </row>
    <row r="6" spans="1:9" s="3" customFormat="1" ht="14.25" thickTop="1" thickBot="1" x14ac:dyDescent="0.25">
      <c r="A6" s="24">
        <v>9.9999999999999995E-7</v>
      </c>
      <c r="B6" s="14">
        <f t="shared" si="0"/>
        <v>-6</v>
      </c>
      <c r="C6" s="15">
        <f>100*'Fig. 5C_Raw'!C6/'Fig. 5C_Raw'!C$10</f>
        <v>40.059840904693111</v>
      </c>
      <c r="D6" s="15">
        <f>100*'Fig. 5C_Raw'!D6/'Fig. 5C_Raw'!D$10</f>
        <v>37.192105462751428</v>
      </c>
      <c r="E6" s="15">
        <f>100*'Fig. 5C_Raw'!E6/'Fig. 5C_Raw'!E$10</f>
        <v>44.447799544037856</v>
      </c>
      <c r="G6" s="5">
        <f t="shared" si="1"/>
        <v>40.566581970494127</v>
      </c>
      <c r="H6" s="5">
        <f t="shared" si="2"/>
        <v>2.1098075766232487</v>
      </c>
      <c r="I6" s="5">
        <f t="shared" si="3"/>
        <v>3</v>
      </c>
    </row>
    <row r="7" spans="1:9" s="3" customFormat="1" ht="14.25" thickTop="1" thickBot="1" x14ac:dyDescent="0.25">
      <c r="A7" s="24">
        <v>3.0000000000000001E-6</v>
      </c>
      <c r="B7" s="14">
        <f t="shared" si="0"/>
        <v>-5.5228787452803374</v>
      </c>
      <c r="C7" s="15">
        <f>100*'Fig. 5C_Raw'!C7/'Fig. 5C_Raw'!C$10</f>
        <v>40.801101546695129</v>
      </c>
      <c r="D7" s="15">
        <f>100*'Fig. 5C_Raw'!D7/'Fig. 5C_Raw'!D$10</f>
        <v>39.607179189810218</v>
      </c>
      <c r="E7" s="15">
        <f>100*'Fig. 5C_Raw'!E7/'Fig. 5C_Raw'!E$10</f>
        <v>46.898606819292837</v>
      </c>
      <c r="G7" s="5">
        <f t="shared" si="1"/>
        <v>42.435629185266059</v>
      </c>
      <c r="H7" s="5">
        <f t="shared" si="2"/>
        <v>2.2579481592760891</v>
      </c>
      <c r="I7" s="5">
        <f t="shared" si="3"/>
        <v>3</v>
      </c>
    </row>
    <row r="8" spans="1:9" s="3" customFormat="1" ht="14.25" thickTop="1" thickBot="1" x14ac:dyDescent="0.25">
      <c r="A8" s="24">
        <v>1.0000000000000001E-5</v>
      </c>
      <c r="B8" s="14">
        <f t="shared" si="0"/>
        <v>-5</v>
      </c>
      <c r="C8" s="15">
        <f>100*'Fig. 5C_Raw'!C8/'Fig. 5C_Raw'!C$10</f>
        <v>65.271026425893226</v>
      </c>
      <c r="D8" s="15">
        <f>100*'Fig. 5C_Raw'!D8/'Fig. 5C_Raw'!D$10</f>
        <v>67.414659087790682</v>
      </c>
      <c r="E8" s="15">
        <f>100*'Fig. 5C_Raw'!E8/'Fig. 5C_Raw'!E$10</f>
        <v>68.657398746270871</v>
      </c>
      <c r="G8" s="5">
        <f t="shared" si="1"/>
        <v>67.114361419984917</v>
      </c>
      <c r="H8" s="5">
        <f t="shared" si="2"/>
        <v>0.98902534346061333</v>
      </c>
      <c r="I8" s="5">
        <f t="shared" si="3"/>
        <v>3</v>
      </c>
    </row>
    <row r="9" spans="1:9" s="3" customFormat="1" ht="14.25" thickTop="1" thickBot="1" x14ac:dyDescent="0.25">
      <c r="A9" s="24">
        <v>3.0000000000000001E-5</v>
      </c>
      <c r="B9" s="14">
        <f t="shared" si="0"/>
        <v>-4.5228787452803374</v>
      </c>
      <c r="C9" s="15">
        <f>100*'Fig. 5C_Raw'!C9/'Fig. 5C_Raw'!C$10</f>
        <v>89.342942570710989</v>
      </c>
      <c r="D9" s="15">
        <f>100*'Fig. 5C_Raw'!D9/'Fig. 5C_Raw'!D$10</f>
        <v>95.535187968605726</v>
      </c>
      <c r="E9" s="15">
        <f>100*'Fig. 5C_Raw'!E9/'Fig. 5C_Raw'!E$10</f>
        <v>89.565254109199373</v>
      </c>
      <c r="G9" s="5">
        <f t="shared" si="1"/>
        <v>91.481128216172024</v>
      </c>
      <c r="H9" s="5">
        <f t="shared" si="2"/>
        <v>2.0280455256447727</v>
      </c>
      <c r="I9" s="5">
        <f t="shared" si="3"/>
        <v>3</v>
      </c>
    </row>
    <row r="10" spans="1:9" s="3" customFormat="1" ht="14.25" thickTop="1" thickBot="1" x14ac:dyDescent="0.25">
      <c r="A10" s="24">
        <v>1E-4</v>
      </c>
      <c r="B10" s="14">
        <f t="shared" si="0"/>
        <v>-4</v>
      </c>
      <c r="C10" s="15">
        <f>100*'Fig. 5C_Raw'!C10/'Fig. 5C_Raw'!C$10</f>
        <v>100</v>
      </c>
      <c r="D10" s="15">
        <f>100*'Fig. 5C_Raw'!D10/'Fig. 5C_Raw'!D$10</f>
        <v>100.00000000000001</v>
      </c>
      <c r="E10" s="15">
        <f>100*'Fig. 5C_Raw'!E10/'Fig. 5C_Raw'!E$10</f>
        <v>100</v>
      </c>
      <c r="G10" s="5">
        <f t="shared" si="1"/>
        <v>100</v>
      </c>
      <c r="H10" s="5">
        <f t="shared" si="2"/>
        <v>5.8015571435115458E-15</v>
      </c>
      <c r="I10" s="5">
        <f t="shared" si="3"/>
        <v>3</v>
      </c>
    </row>
    <row r="11" spans="1:9" s="3" customFormat="1" ht="14.25" thickTop="1" thickBot="1" x14ac:dyDescent="0.25">
      <c r="A11" s="24">
        <v>9.9999999999999995E-8</v>
      </c>
      <c r="B11" s="14">
        <f t="shared" si="0"/>
        <v>-7</v>
      </c>
      <c r="C11" s="15">
        <f>100*'Fig. 5C_Raw'!C11/'Fig. 5C_Raw'!C$10</f>
        <v>35.144399689225295</v>
      </c>
      <c r="D11" s="15">
        <f>100*'Fig. 5C_Raw'!D11/'Fig. 5C_Raw'!D$10</f>
        <v>19.6945698256655</v>
      </c>
      <c r="E11" s="15">
        <f>100*'Fig. 5C_Raw'!E11/'Fig. 5C_Raw'!E$10</f>
        <v>41.052410767590821</v>
      </c>
      <c r="G11" s="5">
        <f t="shared" si="1"/>
        <v>31.963793427493869</v>
      </c>
      <c r="H11" s="5">
        <f t="shared" si="2"/>
        <v>6.3672739998963914</v>
      </c>
      <c r="I11" s="5">
        <f t="shared" si="3"/>
        <v>3</v>
      </c>
    </row>
    <row r="12" spans="1:9" s="3" customFormat="1" ht="13.5" thickTop="1" x14ac:dyDescent="0.2">
      <c r="A12" s="26"/>
      <c r="B12" s="18"/>
      <c r="C12" s="19"/>
      <c r="D12" s="19"/>
      <c r="E12" s="19"/>
      <c r="G12" s="20"/>
      <c r="H12" s="20"/>
      <c r="I12" s="20"/>
    </row>
    <row r="13" spans="1:9" s="3" customFormat="1" ht="13.5" thickBot="1" x14ac:dyDescent="0.25">
      <c r="A13" s="22" t="s">
        <v>58</v>
      </c>
    </row>
    <row r="14" spans="1:9" s="3" customFormat="1" ht="14.25" thickTop="1" thickBot="1" x14ac:dyDescent="0.25">
      <c r="A14" s="23"/>
      <c r="B14" s="4"/>
      <c r="C14" s="6">
        <f>'Fig. 5C_Raw'!C14</f>
        <v>20180829</v>
      </c>
      <c r="D14" s="6">
        <f>'Fig. 5C_Raw'!D14</f>
        <v>20180901</v>
      </c>
      <c r="E14" s="6">
        <f>'Fig. 5C_Raw'!E14</f>
        <v>20180903</v>
      </c>
      <c r="G14" s="8" t="s">
        <v>69</v>
      </c>
      <c r="H14" s="8" t="s">
        <v>64</v>
      </c>
      <c r="I14" s="8" t="s">
        <v>70</v>
      </c>
    </row>
    <row r="15" spans="1:9" s="3" customFormat="1" ht="14.25" thickTop="1" thickBot="1" x14ac:dyDescent="0.25">
      <c r="A15" s="9" t="s">
        <v>71</v>
      </c>
      <c r="B15" s="10" t="s">
        <v>72</v>
      </c>
      <c r="C15" s="11"/>
      <c r="D15" s="12"/>
      <c r="E15" s="13"/>
    </row>
    <row r="16" spans="1:9" s="3" customFormat="1" ht="14.25" thickTop="1" thickBot="1" x14ac:dyDescent="0.25">
      <c r="A16" s="24">
        <v>1E-14</v>
      </c>
      <c r="B16" s="14">
        <f t="shared" ref="B16:B23" si="4">LOG(A16)</f>
        <v>-14</v>
      </c>
      <c r="C16" s="15">
        <f>100*'Fig. 5C_Raw'!C16/'Fig. 5C_Raw'!C$10</f>
        <v>29.137059615579997</v>
      </c>
      <c r="D16" s="15">
        <f>100*'Fig. 5C_Raw'!D16/'Fig. 5C_Raw'!D$10</f>
        <v>28.290080042698779</v>
      </c>
      <c r="E16" s="15">
        <f>100*'Fig. 5C_Raw'!E16/'Fig. 5C_Raw'!E$10</f>
        <v>54.596869760518977</v>
      </c>
      <c r="G16" s="5">
        <f t="shared" ref="G16:G23" si="5">AVERAGE(C16:E16)</f>
        <v>37.341336472932589</v>
      </c>
      <c r="H16" s="5">
        <f t="shared" ref="H16:H23" si="6">STDEVA(C16:E16)/SQRT(COUNT(C16:E16))</f>
        <v>8.6312304139960343</v>
      </c>
      <c r="I16" s="5">
        <f t="shared" ref="I16:I23" si="7">COUNT(C16:E16)</f>
        <v>3</v>
      </c>
    </row>
    <row r="17" spans="1:9" s="3" customFormat="1" ht="14.25" thickTop="1" thickBot="1" x14ac:dyDescent="0.25">
      <c r="A17" s="24">
        <v>2.9999999999999999E-7</v>
      </c>
      <c r="B17" s="14">
        <f t="shared" si="4"/>
        <v>-6.5228787452803374</v>
      </c>
      <c r="C17" s="15">
        <f>100*'Fig. 5C_Raw'!C17/'Fig. 5C_Raw'!C$10</f>
        <v>33.954235792465454</v>
      </c>
      <c r="D17" s="15">
        <f>100*'Fig. 5C_Raw'!D17/'Fig. 5C_Raw'!D$10</f>
        <v>50.020325386246569</v>
      </c>
      <c r="E17" s="15">
        <f>100*'Fig. 5C_Raw'!E17/'Fig. 5C_Raw'!E$10</f>
        <v>63.444148203250009</v>
      </c>
      <c r="G17" s="5">
        <f t="shared" si="5"/>
        <v>49.139569793987341</v>
      </c>
      <c r="H17" s="5">
        <f t="shared" si="6"/>
        <v>8.5243871980905102</v>
      </c>
      <c r="I17" s="5">
        <f t="shared" si="7"/>
        <v>3</v>
      </c>
    </row>
    <row r="18" spans="1:9" s="3" customFormat="1" ht="14.25" thickTop="1" thickBot="1" x14ac:dyDescent="0.25">
      <c r="A18" s="24">
        <v>9.9999999999999995E-7</v>
      </c>
      <c r="B18" s="14">
        <f t="shared" si="4"/>
        <v>-6</v>
      </c>
      <c r="C18" s="15">
        <f>100*'Fig. 5C_Raw'!C18/'Fig. 5C_Raw'!C$10</f>
        <v>36.837885363293083</v>
      </c>
      <c r="D18" s="15">
        <f>100*'Fig. 5C_Raw'!D18/'Fig. 5C_Raw'!D$10</f>
        <v>56.350964748579898</v>
      </c>
      <c r="E18" s="15">
        <f>100*'Fig. 5C_Raw'!E18/'Fig. 5C_Raw'!E$10</f>
        <v>65.218828405832227</v>
      </c>
      <c r="G18" s="5">
        <f t="shared" si="5"/>
        <v>52.802559505901741</v>
      </c>
      <c r="H18" s="5">
        <f t="shared" si="6"/>
        <v>8.3827773206072322</v>
      </c>
      <c r="I18" s="5">
        <f t="shared" si="7"/>
        <v>3</v>
      </c>
    </row>
    <row r="19" spans="1:9" s="3" customFormat="1" ht="14.25" thickTop="1" thickBot="1" x14ac:dyDescent="0.25">
      <c r="A19" s="24">
        <v>3.0000000000000001E-6</v>
      </c>
      <c r="B19" s="14">
        <f t="shared" si="4"/>
        <v>-5.5228787452803374</v>
      </c>
      <c r="C19" s="15">
        <f>100*'Fig. 5C_Raw'!C19/'Fig. 5C_Raw'!C$10</f>
        <v>36.777435511024549</v>
      </c>
      <c r="D19" s="15">
        <f>100*'Fig. 5C_Raw'!D19/'Fig. 5C_Raw'!D$10</f>
        <v>67.036151953792668</v>
      </c>
      <c r="E19" s="15">
        <f>100*'Fig. 5C_Raw'!E19/'Fig. 5C_Raw'!E$10</f>
        <v>64.280755512964518</v>
      </c>
      <c r="G19" s="5">
        <f t="shared" si="5"/>
        <v>56.031447659260579</v>
      </c>
      <c r="H19" s="5">
        <f t="shared" si="6"/>
        <v>9.6598100436783447</v>
      </c>
      <c r="I19" s="5">
        <f t="shared" si="7"/>
        <v>3</v>
      </c>
    </row>
    <row r="20" spans="1:9" s="3" customFormat="1" ht="14.25" thickTop="1" thickBot="1" x14ac:dyDescent="0.25">
      <c r="A20" s="24">
        <v>1.0000000000000001E-5</v>
      </c>
      <c r="B20" s="14">
        <f t="shared" si="4"/>
        <v>-5</v>
      </c>
      <c r="C20" s="15">
        <f>100*'Fig. 5C_Raw'!C20/'Fig. 5C_Raw'!C$10</f>
        <v>56.66988507911757</v>
      </c>
      <c r="D20" s="15">
        <f>100*'Fig. 5C_Raw'!D20/'Fig. 5C_Raw'!D$10</f>
        <v>94.658356106090324</v>
      </c>
      <c r="E20" s="15">
        <f>100*'Fig. 5C_Raw'!E20/'Fig. 5C_Raw'!E$10</f>
        <v>76.540333495742232</v>
      </c>
      <c r="G20" s="5">
        <f t="shared" si="5"/>
        <v>75.956191560316711</v>
      </c>
      <c r="H20" s="5">
        <f t="shared" si="6"/>
        <v>10.970215723985392</v>
      </c>
      <c r="I20" s="5">
        <f t="shared" si="7"/>
        <v>3</v>
      </c>
    </row>
    <row r="21" spans="1:9" s="3" customFormat="1" ht="14.25" thickTop="1" thickBot="1" x14ac:dyDescent="0.25">
      <c r="A21" s="24">
        <v>3.0000000000000001E-5</v>
      </c>
      <c r="B21" s="14">
        <f t="shared" si="4"/>
        <v>-4.5228787452803374</v>
      </c>
      <c r="C21" s="15">
        <f>100*'Fig. 5C_Raw'!C21/'Fig. 5C_Raw'!C$10</f>
        <v>83.569475544253066</v>
      </c>
      <c r="D21" s="15">
        <f>100*'Fig. 5C_Raw'!D21/'Fig. 5C_Raw'!D$10</f>
        <v>128.66188058230148</v>
      </c>
      <c r="E21" s="15">
        <f>100*'Fig. 5C_Raw'!E21/'Fig. 5C_Raw'!E$10</f>
        <v>114.15652407284179</v>
      </c>
      <c r="G21" s="5">
        <f t="shared" si="5"/>
        <v>108.79596006646545</v>
      </c>
      <c r="H21" s="5">
        <f t="shared" si="6"/>
        <v>13.290133970715409</v>
      </c>
      <c r="I21" s="5">
        <f t="shared" si="7"/>
        <v>3</v>
      </c>
    </row>
    <row r="22" spans="1:9" s="3" customFormat="1" ht="14.25" thickTop="1" thickBot="1" x14ac:dyDescent="0.25">
      <c r="A22" s="24">
        <v>1E-4</v>
      </c>
      <c r="B22" s="14">
        <f t="shared" si="4"/>
        <v>-4</v>
      </c>
      <c r="C22" s="15">
        <f>100*'Fig. 5C_Raw'!C22/'Fig. 5C_Raw'!C$10</f>
        <v>93.45379286063239</v>
      </c>
      <c r="D22" s="15">
        <f>100*'Fig. 5C_Raw'!D22/'Fig. 5C_Raw'!D$10</f>
        <v>132.42409642257385</v>
      </c>
      <c r="E22" s="15">
        <f>100*'Fig. 5C_Raw'!E22/'Fig. 5C_Raw'!E$10</f>
        <v>140.55251890052881</v>
      </c>
      <c r="G22" s="5">
        <f t="shared" si="5"/>
        <v>122.14346939457835</v>
      </c>
      <c r="H22" s="5">
        <f t="shared" si="6"/>
        <v>14.53548494446003</v>
      </c>
      <c r="I22" s="5">
        <f t="shared" si="7"/>
        <v>3</v>
      </c>
    </row>
    <row r="23" spans="1:9" s="3" customFormat="1" ht="14.25" thickTop="1" thickBot="1" x14ac:dyDescent="0.25">
      <c r="A23" s="24">
        <v>9.9999999999999995E-8</v>
      </c>
      <c r="B23" s="14">
        <f t="shared" si="4"/>
        <v>-7</v>
      </c>
      <c r="C23" s="15">
        <f>100*'Fig. 5C_Raw'!C23/'Fig. 5C_Raw'!C$10</f>
        <v>29.371880619351838</v>
      </c>
      <c r="D23" s="15">
        <f>100*'Fig. 5C_Raw'!D23/'Fig. 5C_Raw'!D$10</f>
        <v>48.863084894707271</v>
      </c>
      <c r="E23" s="15">
        <f>100*'Fig. 5C_Raw'!E23/'Fig. 5C_Raw'!E$10</f>
        <v>58.483444883745605</v>
      </c>
      <c r="G23" s="5">
        <f t="shared" si="5"/>
        <v>45.572803465934903</v>
      </c>
      <c r="H23" s="5">
        <f t="shared" si="6"/>
        <v>8.5632987683947874</v>
      </c>
      <c r="I23" s="5">
        <f t="shared" si="7"/>
        <v>3</v>
      </c>
    </row>
    <row r="24" spans="1:9" ht="13.5" thickTop="1" x14ac:dyDescent="0.2"/>
    <row r="25" spans="1:9" s="3" customFormat="1" ht="13.5" thickBot="1" x14ac:dyDescent="0.25">
      <c r="A25" s="22" t="s">
        <v>73</v>
      </c>
    </row>
    <row r="26" spans="1:9" s="3" customFormat="1" ht="14.25" thickTop="1" thickBot="1" x14ac:dyDescent="0.25">
      <c r="A26" s="23"/>
      <c r="B26" s="4"/>
      <c r="C26" s="6">
        <f>'Fig. 5C_Raw'!C26</f>
        <v>20180829</v>
      </c>
      <c r="D26" s="6">
        <f>'Fig. 5C_Raw'!D26</f>
        <v>20180901</v>
      </c>
      <c r="E26" s="6">
        <f>'Fig. 5C_Raw'!E26</f>
        <v>20180903</v>
      </c>
      <c r="G26" s="8" t="s">
        <v>62</v>
      </c>
      <c r="H26" s="8" t="s">
        <v>63</v>
      </c>
      <c r="I26" s="8" t="s">
        <v>65</v>
      </c>
    </row>
    <row r="27" spans="1:9" s="3" customFormat="1" ht="14.25" thickTop="1" thickBot="1" x14ac:dyDescent="0.25">
      <c r="A27" s="9" t="s">
        <v>74</v>
      </c>
      <c r="B27" s="10" t="s">
        <v>59</v>
      </c>
      <c r="C27" s="11"/>
      <c r="D27" s="12"/>
      <c r="E27" s="13"/>
    </row>
    <row r="28" spans="1:9" s="3" customFormat="1" ht="14.25" thickTop="1" thickBot="1" x14ac:dyDescent="0.25">
      <c r="A28" s="24">
        <v>1E-14</v>
      </c>
      <c r="B28" s="14">
        <f t="shared" ref="B28:B35" si="8">LOG(A28)</f>
        <v>-14</v>
      </c>
      <c r="C28" s="15">
        <f>100*'Fig. 5C_Raw'!C28/'Fig. 5C_Raw'!C$10</f>
        <v>18.876181963543708</v>
      </c>
      <c r="D28" s="15">
        <f>100*'Fig. 5C_Raw'!D28/'Fig. 5C_Raw'!D$10</f>
        <v>14.907572012009098</v>
      </c>
      <c r="E28" s="15">
        <f>100*'Fig. 5C_Raw'!E28/'Fig. 5C_Raw'!E$10</f>
        <v>28.612822716576432</v>
      </c>
      <c r="G28" s="5">
        <f t="shared" ref="G28:G35" si="9">AVERAGE(C28:E28)</f>
        <v>20.798858897376412</v>
      </c>
      <c r="H28" s="5">
        <f t="shared" ref="H28:H35" si="10">STDEVA(C28:E28)/SQRT(COUNT(C28:E28))</f>
        <v>4.0714857715040669</v>
      </c>
      <c r="I28" s="5">
        <f t="shared" ref="I28:I35" si="11">COUNT(C28:E28)</f>
        <v>3</v>
      </c>
    </row>
    <row r="29" spans="1:9" s="3" customFormat="1" ht="14.25" thickTop="1" thickBot="1" x14ac:dyDescent="0.25">
      <c r="A29" s="24">
        <v>2.9999999999999999E-7</v>
      </c>
      <c r="B29" s="14">
        <f t="shared" si="8"/>
        <v>-6.5228787452803374</v>
      </c>
      <c r="C29" s="15">
        <f>100*'Fig. 5C_Raw'!C29/'Fig. 5C_Raw'!C$10</f>
        <v>21.591425637545736</v>
      </c>
      <c r="D29" s="15">
        <f>100*'Fig. 5C_Raw'!D29/'Fig. 5C_Raw'!D$10</f>
        <v>17.146860136909421</v>
      </c>
      <c r="E29" s="15">
        <f>100*'Fig. 5C_Raw'!E29/'Fig. 5C_Raw'!E$10</f>
        <v>34.350117136421062</v>
      </c>
      <c r="G29" s="5">
        <f t="shared" si="9"/>
        <v>24.362800970292074</v>
      </c>
      <c r="H29" s="5">
        <f t="shared" si="10"/>
        <v>5.1558511671700913</v>
      </c>
      <c r="I29" s="5">
        <f t="shared" si="11"/>
        <v>3</v>
      </c>
    </row>
    <row r="30" spans="1:9" s="3" customFormat="1" ht="14.25" thickTop="1" thickBot="1" x14ac:dyDescent="0.25">
      <c r="A30" s="24">
        <v>9.9999999999999995E-7</v>
      </c>
      <c r="B30" s="14">
        <f t="shared" si="8"/>
        <v>-6</v>
      </c>
      <c r="C30" s="15">
        <f>100*'Fig. 5C_Raw'!C30/'Fig. 5C_Raw'!C$10</f>
        <v>18.209468063501252</v>
      </c>
      <c r="D30" s="15">
        <f>100*'Fig. 5C_Raw'!D30/'Fig. 5C_Raw'!D$10</f>
        <v>20.574429029306753</v>
      </c>
      <c r="E30" s="15">
        <f>100*'Fig. 5C_Raw'!E30/'Fig. 5C_Raw'!E$10</f>
        <v>34.537099533171983</v>
      </c>
      <c r="G30" s="5">
        <f t="shared" si="9"/>
        <v>24.440332208659996</v>
      </c>
      <c r="H30" s="5">
        <f t="shared" si="10"/>
        <v>5.094336492499802</v>
      </c>
      <c r="I30" s="5">
        <f t="shared" si="11"/>
        <v>3</v>
      </c>
    </row>
    <row r="31" spans="1:9" s="3" customFormat="1" ht="14.25" thickTop="1" thickBot="1" x14ac:dyDescent="0.25">
      <c r="A31" s="24">
        <v>3.0000000000000001E-6</v>
      </c>
      <c r="B31" s="14">
        <f t="shared" si="8"/>
        <v>-5.5228787452803374</v>
      </c>
      <c r="C31" s="15">
        <f>100*'Fig. 5C_Raw'!C31/'Fig. 5C_Raw'!C$10</f>
        <v>22.25353190474749</v>
      </c>
      <c r="D31" s="15">
        <f>100*'Fig. 5C_Raw'!D31/'Fig. 5C_Raw'!D$10</f>
        <v>27.454254611254264</v>
      </c>
      <c r="E31" s="15">
        <f>100*'Fig. 5C_Raw'!E31/'Fig. 5C_Raw'!E$10</f>
        <v>36.794683719444158</v>
      </c>
      <c r="G31" s="5">
        <f t="shared" si="9"/>
        <v>28.834156745148636</v>
      </c>
      <c r="H31" s="5">
        <f t="shared" si="10"/>
        <v>4.2539930829303847</v>
      </c>
      <c r="I31" s="5">
        <f t="shared" si="11"/>
        <v>3</v>
      </c>
    </row>
    <row r="32" spans="1:9" s="3" customFormat="1" ht="14.25" thickTop="1" thickBot="1" x14ac:dyDescent="0.25">
      <c r="A32" s="24">
        <v>1.0000000000000001E-5</v>
      </c>
      <c r="B32" s="14">
        <f t="shared" si="8"/>
        <v>-5</v>
      </c>
      <c r="C32" s="15">
        <f>100*'Fig. 5C_Raw'!C32/'Fig. 5C_Raw'!C$10</f>
        <v>33.209858170541764</v>
      </c>
      <c r="D32" s="15">
        <f>100*'Fig. 5C_Raw'!D32/'Fig. 5C_Raw'!D$10</f>
        <v>33.554870052577989</v>
      </c>
      <c r="E32" s="15">
        <f>100*'Fig. 5C_Raw'!E32/'Fig. 5C_Raw'!E$10</f>
        <v>39.390560297481208</v>
      </c>
      <c r="G32" s="5">
        <f t="shared" si="9"/>
        <v>35.385096173533661</v>
      </c>
      <c r="H32" s="5">
        <f t="shared" si="10"/>
        <v>2.0052070080883384</v>
      </c>
      <c r="I32" s="5">
        <f t="shared" si="11"/>
        <v>3</v>
      </c>
    </row>
    <row r="33" spans="1:9" s="3" customFormat="1" ht="14.25" thickTop="1" thickBot="1" x14ac:dyDescent="0.25">
      <c r="A33" s="24">
        <v>3.0000000000000001E-5</v>
      </c>
      <c r="B33" s="14">
        <f t="shared" si="8"/>
        <v>-4.5228787452803374</v>
      </c>
      <c r="C33" s="15">
        <f>100*'Fig. 5C_Raw'!C33/'Fig. 5C_Raw'!C$10</f>
        <v>66.260931851189696</v>
      </c>
      <c r="D33" s="15">
        <f>100*'Fig. 5C_Raw'!D33/'Fig. 5C_Raw'!D$10</f>
        <v>69.537809642934761</v>
      </c>
      <c r="E33" s="15">
        <f>100*'Fig. 5C_Raw'!E33/'Fig. 5C_Raw'!E$10</f>
        <v>90.741004131286175</v>
      </c>
      <c r="G33" s="5">
        <f t="shared" si="9"/>
        <v>75.513248541803534</v>
      </c>
      <c r="H33" s="5">
        <f t="shared" si="10"/>
        <v>7.6724156829357479</v>
      </c>
      <c r="I33" s="5">
        <f t="shared" si="11"/>
        <v>3</v>
      </c>
    </row>
    <row r="34" spans="1:9" s="3" customFormat="1" ht="14.25" thickTop="1" thickBot="1" x14ac:dyDescent="0.25">
      <c r="A34" s="24">
        <v>1E-4</v>
      </c>
      <c r="B34" s="14">
        <f t="shared" si="8"/>
        <v>-4</v>
      </c>
      <c r="C34" s="15">
        <f>100*'Fig. 5C_Raw'!C34/'Fig. 5C_Raw'!C$10</f>
        <v>89.187480333865366</v>
      </c>
      <c r="D34" s="15">
        <f>100*'Fig. 5C_Raw'!D34/'Fig. 5C_Raw'!D$10</f>
        <v>112.47012651176789</v>
      </c>
      <c r="E34" s="15">
        <f>100*'Fig. 5C_Raw'!E34/'Fig. 5C_Raw'!E$10</f>
        <v>130.35637557621618</v>
      </c>
      <c r="G34" s="5">
        <f t="shared" si="9"/>
        <v>110.67132747394982</v>
      </c>
      <c r="H34" s="5">
        <f t="shared" si="10"/>
        <v>11.918420509904712</v>
      </c>
      <c r="I34" s="5">
        <f t="shared" si="11"/>
        <v>3</v>
      </c>
    </row>
    <row r="35" spans="1:9" s="3" customFormat="1" ht="14.25" thickTop="1" thickBot="1" x14ac:dyDescent="0.25">
      <c r="A35" s="24">
        <v>9.9999999999999995E-8</v>
      </c>
      <c r="B35" s="14">
        <f t="shared" si="8"/>
        <v>-7</v>
      </c>
      <c r="C35" s="15">
        <f>100*'Fig. 5C_Raw'!C35/'Fig. 5C_Raw'!C$10</f>
        <v>20.121035731020946</v>
      </c>
      <c r="D35" s="15">
        <f>100*'Fig. 5C_Raw'!D35/'Fig. 5C_Raw'!D$10</f>
        <v>17.287986386346297</v>
      </c>
      <c r="E35" s="15">
        <f>100*'Fig. 5C_Raw'!E35/'Fig. 5C_Raw'!E$10</f>
        <v>32.264955734803046</v>
      </c>
      <c r="G35" s="5">
        <f t="shared" si="9"/>
        <v>23.224659284056759</v>
      </c>
      <c r="H35" s="5">
        <f t="shared" si="10"/>
        <v>4.5935375650788748</v>
      </c>
      <c r="I35" s="5">
        <f t="shared" si="11"/>
        <v>3</v>
      </c>
    </row>
    <row r="36" spans="1:9" ht="13.5" thickTop="1" x14ac:dyDescent="0.2"/>
  </sheetData>
  <phoneticPr fontId="5" type="noConversion"/>
  <pageMargins left="0.7" right="0.7" top="0.75" bottom="0.75" header="0.3" footer="0.3"/>
  <pageSetup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pane xSplit="1" topLeftCell="B1" activePane="topRight" state="frozen"/>
      <selection activeCell="F17" sqref="F17"/>
      <selection pane="topRight" activeCell="F17" sqref="F17"/>
    </sheetView>
  </sheetViews>
  <sheetFormatPr defaultColWidth="9.125" defaultRowHeight="12.75" x14ac:dyDescent="0.2"/>
  <cols>
    <col min="1" max="1" width="13.5" style="21" bestFit="1" customWidth="1"/>
    <col min="2" max="6" width="8.75" style="21" customWidth="1"/>
    <col min="7" max="16384" width="9.125" style="21"/>
  </cols>
  <sheetData>
    <row r="1" spans="1:6" s="3" customFormat="1" ht="13.5" thickBot="1" x14ac:dyDescent="0.25">
      <c r="A1" s="33" t="s">
        <v>75</v>
      </c>
    </row>
    <row r="2" spans="1:6" s="3" customFormat="1" ht="14.25" thickTop="1" thickBot="1" x14ac:dyDescent="0.25">
      <c r="A2" s="34"/>
      <c r="B2" s="35">
        <v>20180825</v>
      </c>
      <c r="C2" s="35">
        <v>20180827</v>
      </c>
      <c r="D2" s="35">
        <v>20180829</v>
      </c>
      <c r="E2" s="35">
        <v>20180908</v>
      </c>
      <c r="F2" s="36">
        <v>20180910</v>
      </c>
    </row>
    <row r="3" spans="1:6" s="3" customFormat="1" ht="13.5" thickTop="1" x14ac:dyDescent="0.2">
      <c r="A3" s="37" t="s">
        <v>31</v>
      </c>
      <c r="B3" s="38">
        <v>126.40070022315601</v>
      </c>
      <c r="C3" s="38">
        <v>128.07367084013748</v>
      </c>
      <c r="D3" s="38">
        <v>195.62404093506098</v>
      </c>
      <c r="E3" s="39">
        <v>146.2888194303583</v>
      </c>
      <c r="F3" s="40">
        <v>112</v>
      </c>
    </row>
    <row r="4" spans="1:6" s="3" customFormat="1" x14ac:dyDescent="0.2">
      <c r="A4" s="37" t="s">
        <v>76</v>
      </c>
      <c r="B4" s="38">
        <v>198.22249232534</v>
      </c>
      <c r="C4" s="38">
        <v>200.75678687759066</v>
      </c>
      <c r="D4" s="38">
        <v>364.68571604572145</v>
      </c>
      <c r="E4" s="41">
        <v>346.96761821151767</v>
      </c>
      <c r="F4" s="42">
        <v>252.99261577053903</v>
      </c>
    </row>
    <row r="5" spans="1:6" s="3" customFormat="1" x14ac:dyDescent="0.2">
      <c r="A5" s="37" t="s">
        <v>77</v>
      </c>
      <c r="B5" s="38">
        <v>148.7434028426492</v>
      </c>
      <c r="C5" s="38">
        <v>146.6752336270076</v>
      </c>
      <c r="D5" s="38">
        <v>213.71261166391702</v>
      </c>
      <c r="E5" s="41">
        <v>197.91248996105114</v>
      </c>
      <c r="F5" s="42">
        <v>133.54829991978687</v>
      </c>
    </row>
    <row r="6" spans="1:6" s="3" customFormat="1" x14ac:dyDescent="0.2">
      <c r="A6" s="37" t="s">
        <v>78</v>
      </c>
      <c r="B6" s="38">
        <v>181.23090269085574</v>
      </c>
      <c r="C6" s="38">
        <v>173.08454552705234</v>
      </c>
      <c r="D6" s="38">
        <v>227.86558317311287</v>
      </c>
      <c r="E6" s="41">
        <v>293.00398259329023</v>
      </c>
      <c r="F6" s="42">
        <v>182.70900779464756</v>
      </c>
    </row>
    <row r="7" spans="1:6" s="3" customFormat="1" x14ac:dyDescent="0.2">
      <c r="A7" s="37" t="s">
        <v>79</v>
      </c>
      <c r="B7" s="38">
        <v>177.11140327654971</v>
      </c>
      <c r="C7" s="38">
        <v>169.6681579920367</v>
      </c>
      <c r="D7" s="38">
        <v>242.34788383786895</v>
      </c>
      <c r="E7" s="41">
        <v>261.63275359728232</v>
      </c>
      <c r="F7" s="42">
        <v>148.52476696893095</v>
      </c>
    </row>
    <row r="8" spans="1:6" s="3" customFormat="1" x14ac:dyDescent="0.2">
      <c r="A8" s="37" t="s">
        <v>80</v>
      </c>
      <c r="B8" s="38">
        <v>133.72903562370738</v>
      </c>
      <c r="C8" s="38">
        <v>132.37612964226952</v>
      </c>
      <c r="D8" s="38">
        <v>198.56036257348529</v>
      </c>
      <c r="E8" s="41">
        <v>174.65991582074844</v>
      </c>
      <c r="F8" s="42">
        <v>112.03594648634207</v>
      </c>
    </row>
    <row r="9" spans="1:6" s="3" customFormat="1" x14ac:dyDescent="0.2">
      <c r="A9" s="37" t="s">
        <v>81</v>
      </c>
      <c r="B9" s="38">
        <v>138.83382293373188</v>
      </c>
      <c r="C9" s="38">
        <v>139.4776969467718</v>
      </c>
      <c r="D9" s="38">
        <v>204.40153970133886</v>
      </c>
      <c r="E9" s="41">
        <v>177.45367486829943</v>
      </c>
      <c r="F9" s="42">
        <v>118.44185031903783</v>
      </c>
    </row>
    <row r="10" spans="1:6" s="3" customFormat="1" x14ac:dyDescent="0.2">
      <c r="A10" s="30"/>
      <c r="B10" s="20"/>
      <c r="C10" s="20"/>
      <c r="D10" s="20"/>
      <c r="E10" s="20"/>
      <c r="F10" s="20"/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xSplit="1" topLeftCell="B1" activePane="topRight" state="frozen"/>
      <selection activeCell="F17" sqref="F17"/>
      <selection pane="topRight" activeCell="F15" sqref="F15"/>
    </sheetView>
  </sheetViews>
  <sheetFormatPr defaultColWidth="9.125" defaultRowHeight="12.75" x14ac:dyDescent="0.2"/>
  <cols>
    <col min="1" max="1" width="13.5" style="21" bestFit="1" customWidth="1"/>
    <col min="2" max="6" width="8.75" style="21" customWidth="1"/>
    <col min="7" max="7" width="7" style="21" customWidth="1"/>
    <col min="8" max="9" width="7" style="21" bestFit="1" customWidth="1"/>
    <col min="10" max="10" width="2.75" style="21" bestFit="1" customWidth="1"/>
    <col min="11" max="16384" width="9.125" style="21"/>
  </cols>
  <sheetData>
    <row r="1" spans="1:10" s="3" customFormat="1" ht="13.5" thickBot="1" x14ac:dyDescent="0.25">
      <c r="A1" s="33" t="s">
        <v>75</v>
      </c>
    </row>
    <row r="2" spans="1:10" s="3" customFormat="1" ht="14.25" thickTop="1" thickBot="1" x14ac:dyDescent="0.25">
      <c r="A2" s="34"/>
      <c r="B2" s="35">
        <f>'Fig. 5D_Raw'!B2</f>
        <v>20180825</v>
      </c>
      <c r="C2" s="35">
        <f>'Fig. 5D_Raw'!C2</f>
        <v>20180827</v>
      </c>
      <c r="D2" s="35">
        <f>'Fig. 5D_Raw'!D2</f>
        <v>20180829</v>
      </c>
      <c r="E2" s="35">
        <f>'Fig. 5D_Raw'!E2</f>
        <v>20180908</v>
      </c>
      <c r="F2" s="35">
        <f>'Fig. 5D_Raw'!F2</f>
        <v>20180910</v>
      </c>
      <c r="H2" s="43" t="s">
        <v>69</v>
      </c>
      <c r="I2" s="43" t="s">
        <v>63</v>
      </c>
      <c r="J2" s="43" t="s">
        <v>65</v>
      </c>
    </row>
    <row r="3" spans="1:10" s="3" customFormat="1" ht="14.25" thickTop="1" thickBot="1" x14ac:dyDescent="0.25">
      <c r="A3" s="37" t="s">
        <v>82</v>
      </c>
      <c r="B3" s="38">
        <f>100*('Fig. 5D_Raw'!B3-'Fig. 5D_Raw'!B$3)/('Fig. 5D_Raw'!B$4-'Fig. 5D_Raw'!B$3)</f>
        <v>0</v>
      </c>
      <c r="C3" s="38">
        <f>100*('Fig. 5D_Raw'!C3-'Fig. 5D_Raw'!C$3)/('Fig. 5D_Raw'!C$4-'Fig. 5D_Raw'!C$3)</f>
        <v>0</v>
      </c>
      <c r="D3" s="38">
        <f>100*('Fig. 5D_Raw'!D3-'Fig. 5D_Raw'!D$3)/('Fig. 5D_Raw'!D$4-'Fig. 5D_Raw'!D$3)</f>
        <v>0</v>
      </c>
      <c r="E3" s="38">
        <f>100*('Fig. 5D_Raw'!E3-'Fig. 5D_Raw'!E$3)/('Fig. 5D_Raw'!E$4-'Fig. 5D_Raw'!E$3)</f>
        <v>0</v>
      </c>
      <c r="F3" s="38">
        <f>100*('Fig. 5D_Raw'!F3-'Fig. 5D_Raw'!F$3)/('Fig. 5D_Raw'!F$4-'Fig. 5D_Raw'!F$3)</f>
        <v>0</v>
      </c>
      <c r="H3" s="5">
        <f>AVERAGE(B3:F3)</f>
        <v>0</v>
      </c>
      <c r="I3" s="5">
        <f>STDEVA(B3:F3)/SQRT(COUNT(B3:F3))</f>
        <v>0</v>
      </c>
      <c r="J3" s="5">
        <f>COUNT(B3:F3)</f>
        <v>5</v>
      </c>
    </row>
    <row r="4" spans="1:10" s="3" customFormat="1" ht="14.25" thickTop="1" thickBot="1" x14ac:dyDescent="0.25">
      <c r="A4" s="37" t="s">
        <v>76</v>
      </c>
      <c r="B4" s="38">
        <f>100*('Fig. 5D_Raw'!B4-'Fig. 5D_Raw'!B$3)/('Fig. 5D_Raw'!B$4-'Fig. 5D_Raw'!B$3)</f>
        <v>100</v>
      </c>
      <c r="C4" s="38">
        <f>100*('Fig. 5D_Raw'!C4-'Fig. 5D_Raw'!C$3)/('Fig. 5D_Raw'!C$4-'Fig. 5D_Raw'!C$3)</f>
        <v>100</v>
      </c>
      <c r="D4" s="38">
        <f>100*('Fig. 5D_Raw'!D4-'Fig. 5D_Raw'!D$3)/('Fig. 5D_Raw'!D$4-'Fig. 5D_Raw'!D$3)</f>
        <v>100</v>
      </c>
      <c r="E4" s="38">
        <f>100*('Fig. 5D_Raw'!E4-'Fig. 5D_Raw'!E$3)/('Fig. 5D_Raw'!E$4-'Fig. 5D_Raw'!E$3)</f>
        <v>100</v>
      </c>
      <c r="F4" s="38">
        <f>100*('Fig. 5D_Raw'!F4-'Fig. 5D_Raw'!F$3)/('Fig. 5D_Raw'!F$4-'Fig. 5D_Raw'!F$3)</f>
        <v>100</v>
      </c>
      <c r="H4" s="5">
        <f t="shared" ref="H4:H9" si="0">AVERAGE(B4:F4)</f>
        <v>100</v>
      </c>
      <c r="I4" s="5">
        <f t="shared" ref="I4:I9" si="1">STDEVA(B4:F4)/SQRT(COUNT(B4:F4))</f>
        <v>0</v>
      </c>
      <c r="J4" s="5">
        <f t="shared" ref="J4:J9" si="2">COUNT(B4:F4)</f>
        <v>5</v>
      </c>
    </row>
    <row r="5" spans="1:10" s="3" customFormat="1" ht="14.25" thickTop="1" thickBot="1" x14ac:dyDescent="0.25">
      <c r="A5" s="37" t="s">
        <v>77</v>
      </c>
      <c r="B5" s="38">
        <f>100*('Fig. 5D_Raw'!B5-'Fig. 5D_Raw'!B$3)/('Fig. 5D_Raw'!B$4-'Fig. 5D_Raw'!B$3)</f>
        <v>31.108528436195602</v>
      </c>
      <c r="C5" s="38">
        <f>100*('Fig. 5D_Raw'!C5-'Fig. 5D_Raw'!C$3)/('Fig. 5D_Raw'!C$4-'Fig. 5D_Raw'!C$3)</f>
        <v>25.592687546974243</v>
      </c>
      <c r="D5" s="38">
        <f>100*('Fig. 5D_Raw'!D5-'Fig. 5D_Raw'!D$3)/('Fig. 5D_Raw'!D$4-'Fig. 5D_Raw'!D$3)</f>
        <v>10.699391637410455</v>
      </c>
      <c r="E5" s="38">
        <f>100*('Fig. 5D_Raw'!E5-'Fig. 5D_Raw'!E$3)/('Fig. 5D_Raw'!E$4-'Fig. 5D_Raw'!E$3)</f>
        <v>25.724526379584596</v>
      </c>
      <c r="F5" s="38">
        <f>100*('Fig. 5D_Raw'!F5-'Fig. 5D_Raw'!F$3)/('Fig. 5D_Raw'!F$4-'Fig. 5D_Raw'!F$3)</f>
        <v>15.2832826045699</v>
      </c>
      <c r="H5" s="5">
        <f t="shared" si="0"/>
        <v>21.681683320946963</v>
      </c>
      <c r="I5" s="5">
        <f t="shared" si="1"/>
        <v>3.7553708553834828</v>
      </c>
      <c r="J5" s="5">
        <f t="shared" si="2"/>
        <v>5</v>
      </c>
    </row>
    <row r="6" spans="1:10" s="3" customFormat="1" ht="14.25" thickTop="1" thickBot="1" x14ac:dyDescent="0.25">
      <c r="A6" s="37" t="s">
        <v>78</v>
      </c>
      <c r="B6" s="38">
        <f>100*('Fig. 5D_Raw'!B6-'Fig. 5D_Raw'!B$3)/('Fig. 5D_Raw'!B$4-'Fig. 5D_Raw'!B$3)</f>
        <v>76.342013841273157</v>
      </c>
      <c r="C6" s="38">
        <f>100*('Fig. 5D_Raw'!C6-'Fig. 5D_Raw'!C$3)/('Fig. 5D_Raw'!C$4-'Fig. 5D_Raw'!C$3)</f>
        <v>61.927552285624387</v>
      </c>
      <c r="D6" s="38">
        <f>100*('Fig. 5D_Raw'!D6-'Fig. 5D_Raw'!D$3)/('Fig. 5D_Raw'!D$4-'Fig. 5D_Raw'!D$3)</f>
        <v>19.070875890084473</v>
      </c>
      <c r="E6" s="38">
        <f>100*('Fig. 5D_Raw'!E6-'Fig. 5D_Raw'!E$3)/('Fig. 5D_Raw'!E$4-'Fig. 5D_Raw'!E$3)</f>
        <v>73.109448558601898</v>
      </c>
      <c r="F6" s="38">
        <f>100*('Fig. 5D_Raw'!F6-'Fig. 5D_Raw'!F$3)/('Fig. 5D_Raw'!F$4-'Fig. 5D_Raw'!F$3)</f>
        <v>50.15085890010311</v>
      </c>
      <c r="H6" s="5">
        <f t="shared" si="0"/>
        <v>56.120149895137402</v>
      </c>
      <c r="I6" s="5">
        <f t="shared" si="1"/>
        <v>10.343034159139052</v>
      </c>
      <c r="J6" s="5">
        <f t="shared" si="2"/>
        <v>5</v>
      </c>
    </row>
    <row r="7" spans="1:10" s="3" customFormat="1" ht="14.25" thickTop="1" thickBot="1" x14ac:dyDescent="0.25">
      <c r="A7" s="37" t="s">
        <v>79</v>
      </c>
      <c r="B7" s="38">
        <f>100*('Fig. 5D_Raw'!B7-'Fig. 5D_Raw'!B$3)/('Fig. 5D_Raw'!B$4-'Fig. 5D_Raw'!B$3)</f>
        <v>70.606290332111698</v>
      </c>
      <c r="C7" s="38">
        <f>100*('Fig. 5D_Raw'!C7-'Fig. 5D_Raw'!C$3)/('Fig. 5D_Raw'!C$4-'Fig. 5D_Raw'!C$3)</f>
        <v>57.227165564098577</v>
      </c>
      <c r="D7" s="38">
        <f>100*('Fig. 5D_Raw'!D7-'Fig. 5D_Raw'!D$3)/('Fig. 5D_Raw'!D$4-'Fig. 5D_Raw'!D$3)</f>
        <v>27.637158375619173</v>
      </c>
      <c r="E7" s="38">
        <f>100*('Fig. 5D_Raw'!E7-'Fig. 5D_Raw'!E$3)/('Fig. 5D_Raw'!E$4-'Fig. 5D_Raw'!E$3)</f>
        <v>57.476890866138177</v>
      </c>
      <c r="F7" s="38">
        <f>100*('Fig. 5D_Raw'!F7-'Fig. 5D_Raw'!F$3)/('Fig. 5D_Raw'!F$4-'Fig. 5D_Raw'!F$3)</f>
        <v>25.905446728056905</v>
      </c>
      <c r="H7" s="5">
        <f t="shared" si="0"/>
        <v>47.770590373204911</v>
      </c>
      <c r="I7" s="5">
        <f t="shared" si="1"/>
        <v>8.9122047407970939</v>
      </c>
      <c r="J7" s="5">
        <f t="shared" si="2"/>
        <v>5</v>
      </c>
    </row>
    <row r="8" spans="1:10" s="3" customFormat="1" ht="14.25" thickTop="1" thickBot="1" x14ac:dyDescent="0.25">
      <c r="A8" s="37" t="s">
        <v>80</v>
      </c>
      <c r="B8" s="38">
        <f>100*('Fig. 5D_Raw'!B8-'Fig. 5D_Raw'!B$3)/('Fig. 5D_Raw'!B$4-'Fig. 5D_Raw'!B$3)</f>
        <v>10.203498389632252</v>
      </c>
      <c r="C8" s="38">
        <f>100*('Fig. 5D_Raw'!C8-'Fig. 5D_Raw'!C$3)/('Fig. 5D_Raw'!C$4-'Fig. 5D_Raw'!C$3)</f>
        <v>5.9194748886591562</v>
      </c>
      <c r="D8" s="38">
        <f>100*('Fig. 5D_Raw'!D8-'Fig. 5D_Raw'!D$3)/('Fig. 5D_Raw'!D$4-'Fig. 5D_Raw'!D$3)</f>
        <v>1.7368345821146798</v>
      </c>
      <c r="E8" s="38">
        <f>100*('Fig. 5D_Raw'!E8-'Fig. 5D_Raw'!E$3)/('Fig. 5D_Raw'!E$4-'Fig. 5D_Raw'!E$3)</f>
        <v>14.137565384437481</v>
      </c>
      <c r="F8" s="38">
        <f>100*('Fig. 5D_Raw'!F8-'Fig. 5D_Raw'!F$3)/('Fig. 5D_Raw'!F$4-'Fig. 5D_Raw'!F$3)</f>
        <v>2.5495297144193366E-2</v>
      </c>
      <c r="H8" s="5">
        <f t="shared" si="0"/>
        <v>6.4045737083975522</v>
      </c>
      <c r="I8" s="5">
        <f t="shared" si="1"/>
        <v>2.616741674184321</v>
      </c>
      <c r="J8" s="5">
        <f t="shared" si="2"/>
        <v>5</v>
      </c>
    </row>
    <row r="9" spans="1:10" s="3" customFormat="1" ht="14.25" thickTop="1" thickBot="1" x14ac:dyDescent="0.25">
      <c r="A9" s="37" t="s">
        <v>81</v>
      </c>
      <c r="B9" s="38">
        <f>100*('Fig. 5D_Raw'!B9-'Fig. 5D_Raw'!B$3)/('Fig. 5D_Raw'!B$4-'Fig. 5D_Raw'!B$3)</f>
        <v>17.311072790952817</v>
      </c>
      <c r="C9" s="38">
        <f>100*('Fig. 5D_Raw'!C9-'Fig. 5D_Raw'!C$3)/('Fig. 5D_Raw'!C$4-'Fig. 5D_Raw'!C$3)</f>
        <v>15.690062188250009</v>
      </c>
      <c r="D9" s="38">
        <f>100*('Fig. 5D_Raw'!D9-'Fig. 5D_Raw'!D$3)/('Fig. 5D_Raw'!D$4-'Fig. 5D_Raw'!D$3)</f>
        <v>5.1918915156451133</v>
      </c>
      <c r="E9" s="38">
        <f>100*('Fig. 5D_Raw'!E9-'Fig. 5D_Raw'!E$3)/('Fig. 5D_Raw'!E$4-'Fig. 5D_Raw'!E$3)</f>
        <v>15.529719944121483</v>
      </c>
      <c r="F9" s="38">
        <f>100*('Fig. 5D_Raw'!F9-'Fig. 5D_Raw'!F$3)/('Fig. 5D_Raw'!F$4-'Fig. 5D_Raw'!F$3)</f>
        <v>4.5689274461874874</v>
      </c>
      <c r="H9" s="5">
        <f t="shared" si="0"/>
        <v>11.658334777031381</v>
      </c>
      <c r="I9" s="5">
        <f t="shared" si="1"/>
        <v>2.7863101123144984</v>
      </c>
      <c r="J9" s="5">
        <f t="shared" si="2"/>
        <v>5</v>
      </c>
    </row>
    <row r="10" spans="1:10" s="3" customFormat="1" ht="13.5" thickTop="1" x14ac:dyDescent="0.2">
      <c r="A10" s="30"/>
      <c r="B10" s="20"/>
      <c r="C10" s="20"/>
      <c r="D10" s="20"/>
      <c r="E10" s="20"/>
      <c r="F10" s="20"/>
      <c r="H10" s="20"/>
      <c r="I10" s="20"/>
      <c r="J10" s="20"/>
    </row>
  </sheetData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Fig. 5B</vt:lpstr>
      <vt:lpstr>Fig. 5B GABA_Raw</vt:lpstr>
      <vt:lpstr>Fig. 5B GABA_%</vt:lpstr>
      <vt:lpstr>Fig. 5B rac_Raw</vt:lpstr>
      <vt:lpstr>Fig. 5B rac_%</vt:lpstr>
      <vt:lpstr>Fig. 5C_Raw</vt:lpstr>
      <vt:lpstr>Fig. 5C_%</vt:lpstr>
      <vt:lpstr>Fig. 5D_Raw</vt:lpstr>
      <vt:lpstr>Fig. 5D_%</vt:lpstr>
      <vt:lpstr>Fig. 5E&amp;5S4B BRET</vt:lpstr>
      <vt:lpstr>Fig. 5E ΔBRET</vt:lpstr>
      <vt:lpstr>Fig. 5E ΔBRET_%</vt:lpstr>
      <vt:lpstr>Fig. 5E Graph</vt:lpstr>
      <vt:lpstr>Fig. 5F_Raw</vt:lpstr>
      <vt:lpstr>Fig. 5F_RawA</vt:lpstr>
      <vt:lpstr>Fig. 5F_%</vt:lpstr>
      <vt:lpstr>Fig. 5H_Raw</vt:lpstr>
      <vt:lpstr>Fig. 5H_%</vt:lpstr>
      <vt:lpstr>Fig. 5S2_Raw</vt:lpstr>
      <vt:lpstr>Fig. 5S2_%</vt:lpstr>
      <vt:lpstr>Fig. 5S3A_Raw</vt:lpstr>
      <vt:lpstr>Fig. 5S3A_%</vt:lpstr>
      <vt:lpstr>Fig. 5S3D_Raw</vt:lpstr>
      <vt:lpstr>Fig. 5S3D_%</vt:lpstr>
      <vt:lpstr>Fig. 5S3E_Raw</vt:lpstr>
      <vt:lpstr>Fig. 5S3E_%</vt:lpstr>
      <vt:lpstr>Fig. 5S4A_Raw</vt:lpstr>
      <vt:lpstr>Fig. 5S4A_%</vt:lpstr>
      <vt:lpstr>Table S2 CGP_Raw</vt:lpstr>
      <vt:lpstr>Table S2 CGP_%</vt:lpstr>
      <vt:lpstr>Table S2 GS_Raw</vt:lpstr>
      <vt:lpstr>Table S2 GS_%</vt:lpstr>
      <vt:lpstr>Fig. 5S4E_Raw</vt:lpstr>
      <vt:lpstr>Fig. 5S4F_Raw</vt:lpstr>
      <vt:lpstr>Fig. 5S4F_%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2021-12-01T10:12:22Z</dcterms:modified>
</cp:coreProperties>
</file>