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dmaney/Dropbox/Documents/Sex diffs/Garcia paper/R1/"/>
    </mc:Choice>
  </mc:AlternateContent>
  <xr:revisionPtr revIDLastSave="0" documentId="13_ncr:1_{E4A94AFB-ACF5-1644-8E36-14AE7EB45A4D}" xr6:coauthVersionLast="47" xr6:coauthVersionMax="47" xr10:uidLastSave="{00000000-0000-0000-0000-000000000000}"/>
  <bookViews>
    <workbookView xWindow="580" yWindow="460" windowWidth="28800" windowHeight="17540" xr2:uid="{91C850AC-34B9-3349-A927-57468E0A5B24}"/>
  </bookViews>
  <sheets>
    <sheet name="1a" sheetId="6" r:id="rId1"/>
    <sheet name="1b" sheetId="3" r:id="rId2"/>
    <sheet name="1c"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6" i="5" l="1"/>
  <c r="J68" i="5" l="1"/>
  <c r="I68" i="5"/>
  <c r="H68" i="5"/>
  <c r="G68" i="5"/>
  <c r="F68" i="5"/>
  <c r="E68" i="5"/>
  <c r="D68" i="5"/>
  <c r="A67" i="5"/>
  <c r="K38" i="5" l="1"/>
  <c r="K51" i="5" s="1"/>
  <c r="K56" i="5"/>
  <c r="D53" i="5"/>
  <c r="A34" i="5" l="1"/>
  <c r="E38" i="5"/>
  <c r="D39" i="5"/>
  <c r="D38" i="5"/>
  <c r="A38" i="5" l="1"/>
  <c r="A39" i="5" l="1"/>
  <c r="B68" i="5"/>
  <c r="A42" i="5" l="1"/>
  <c r="A68" i="5" s="1"/>
  <c r="D41" i="5" l="1"/>
  <c r="D42" i="5"/>
  <c r="A61" i="5" l="1"/>
  <c r="I72" i="5"/>
  <c r="A81" i="5"/>
  <c r="A57" i="5"/>
  <c r="A55" i="5"/>
  <c r="B64" i="5"/>
  <c r="B78" i="5"/>
  <c r="B52" i="5"/>
  <c r="B80" i="5"/>
  <c r="B51" i="5"/>
  <c r="B56" i="5"/>
  <c r="B77" i="5"/>
  <c r="B70" i="5"/>
  <c r="B62" i="5"/>
  <c r="B73" i="5"/>
  <c r="B54" i="5"/>
  <c r="B55" i="5"/>
  <c r="B65" i="5"/>
  <c r="B53" i="5"/>
  <c r="B75" i="5"/>
  <c r="B72" i="5"/>
  <c r="B67" i="5"/>
  <c r="B66" i="5"/>
  <c r="B61" i="5"/>
  <c r="B79" i="5"/>
  <c r="B63" i="5"/>
  <c r="B59" i="5"/>
  <c r="B57" i="5"/>
  <c r="B74" i="5"/>
  <c r="B81" i="5"/>
  <c r="B60" i="5"/>
  <c r="B71" i="5"/>
  <c r="A60" i="5" l="1"/>
  <c r="D60" i="5"/>
  <c r="A47" i="5"/>
  <c r="A45" i="5"/>
  <c r="A44" i="5"/>
  <c r="A65" i="5" s="1"/>
  <c r="A43" i="5"/>
  <c r="A41" i="5"/>
  <c r="L55" i="5" l="1"/>
  <c r="K55" i="5"/>
  <c r="J55" i="5"/>
  <c r="I55" i="5"/>
  <c r="H55" i="5"/>
  <c r="G55" i="5"/>
  <c r="F55" i="5"/>
  <c r="E55" i="5"/>
  <c r="D55" i="5"/>
  <c r="D54" i="5"/>
  <c r="F38" i="5" l="1"/>
  <c r="F51" i="5" s="1"/>
  <c r="L38" i="5"/>
  <c r="L51" i="5" s="1"/>
  <c r="J38" i="5"/>
  <c r="J51" i="5" s="1"/>
  <c r="I38" i="5"/>
  <c r="I51" i="5" s="1"/>
  <c r="H38" i="5"/>
  <c r="H51" i="5" s="1"/>
  <c r="G38" i="5"/>
  <c r="G51" i="5" s="1"/>
  <c r="E51" i="5"/>
  <c r="D51" i="5"/>
  <c r="H44" i="5" l="1"/>
  <c r="L60" i="5" l="1"/>
  <c r="K60" i="5"/>
  <c r="J60" i="5"/>
  <c r="I60" i="5"/>
  <c r="H60" i="5"/>
  <c r="G60" i="5"/>
  <c r="F60" i="5"/>
  <c r="E60" i="5"/>
  <c r="H59" i="5"/>
  <c r="L81" i="5"/>
  <c r="K81" i="5"/>
  <c r="J81" i="5"/>
  <c r="I81" i="5"/>
  <c r="H81" i="5"/>
  <c r="G81" i="5"/>
  <c r="F81" i="5"/>
  <c r="E81" i="5"/>
  <c r="D81" i="5"/>
  <c r="L80" i="5"/>
  <c r="K80" i="5"/>
  <c r="J80" i="5"/>
  <c r="I80" i="5"/>
  <c r="H80" i="5"/>
  <c r="G80" i="5"/>
  <c r="F80" i="5"/>
  <c r="E80" i="5"/>
  <c r="D80" i="5"/>
  <c r="L79" i="5"/>
  <c r="K79" i="5"/>
  <c r="J79" i="5"/>
  <c r="I79" i="5"/>
  <c r="H79" i="5"/>
  <c r="G79" i="5"/>
  <c r="F79" i="5"/>
  <c r="E79" i="5"/>
  <c r="D79" i="5"/>
  <c r="L78" i="5"/>
  <c r="K78" i="5"/>
  <c r="J78" i="5"/>
  <c r="I78" i="5"/>
  <c r="H78" i="5"/>
  <c r="G78" i="5"/>
  <c r="F78" i="5"/>
  <c r="E78" i="5"/>
  <c r="D78" i="5"/>
  <c r="L77" i="5"/>
  <c r="K77" i="5"/>
  <c r="J77" i="5"/>
  <c r="I77" i="5"/>
  <c r="H77" i="5"/>
  <c r="G77" i="5"/>
  <c r="F77" i="5"/>
  <c r="E77" i="5"/>
  <c r="D77" i="5"/>
  <c r="L72" i="5"/>
  <c r="K72" i="5"/>
  <c r="J72" i="5"/>
  <c r="H72" i="5"/>
  <c r="G72" i="5"/>
  <c r="F72" i="5"/>
  <c r="E72" i="5"/>
  <c r="D72" i="5"/>
  <c r="L71" i="5"/>
  <c r="K71" i="5"/>
  <c r="J71" i="5"/>
  <c r="I71" i="5"/>
  <c r="H71" i="5"/>
  <c r="G71" i="5"/>
  <c r="F71" i="5"/>
  <c r="E71" i="5"/>
  <c r="D71" i="5"/>
  <c r="L70" i="5"/>
  <c r="K70" i="5"/>
  <c r="J70" i="5"/>
  <c r="I70" i="5"/>
  <c r="H70" i="5"/>
  <c r="G70" i="5"/>
  <c r="F70" i="5"/>
  <c r="E70" i="5"/>
  <c r="D70" i="5"/>
  <c r="L66" i="5"/>
  <c r="K66" i="5"/>
  <c r="J66" i="5"/>
  <c r="I66" i="5"/>
  <c r="H66" i="5"/>
  <c r="G66" i="5"/>
  <c r="F66" i="5"/>
  <c r="E66" i="5"/>
  <c r="D66" i="5"/>
  <c r="L61" i="5"/>
  <c r="K61" i="5"/>
  <c r="J61" i="5"/>
  <c r="I61" i="5"/>
  <c r="H61" i="5"/>
  <c r="G61" i="5"/>
  <c r="F61" i="5"/>
  <c r="E61" i="5"/>
  <c r="D61" i="5"/>
  <c r="L59" i="5"/>
  <c r="K59" i="5"/>
  <c r="J59" i="5"/>
  <c r="I59" i="5"/>
  <c r="G59" i="5"/>
  <c r="F59" i="5"/>
  <c r="E59" i="5"/>
  <c r="D59" i="5"/>
  <c r="L47" i="5"/>
  <c r="L73" i="5" s="1"/>
  <c r="K47" i="5"/>
  <c r="K75" i="5" s="1"/>
  <c r="J47" i="5"/>
  <c r="J73" i="5" s="1"/>
  <c r="I47" i="5"/>
  <c r="H47" i="5"/>
  <c r="H75" i="5" s="1"/>
  <c r="G47" i="5"/>
  <c r="G75" i="5" s="1"/>
  <c r="F47" i="5"/>
  <c r="F73" i="5" s="1"/>
  <c r="E47" i="5"/>
  <c r="E74" i="5" s="1"/>
  <c r="D47" i="5"/>
  <c r="D75" i="5" s="1"/>
  <c r="L45" i="5"/>
  <c r="K45" i="5"/>
  <c r="J45" i="5"/>
  <c r="J67" i="5" s="1"/>
  <c r="I45" i="5"/>
  <c r="H45" i="5"/>
  <c r="G45" i="5"/>
  <c r="G67" i="5" s="1"/>
  <c r="F45" i="5"/>
  <c r="F67" i="5" s="1"/>
  <c r="E45" i="5"/>
  <c r="E67" i="5" s="1"/>
  <c r="D45" i="5"/>
  <c r="D67" i="5" s="1"/>
  <c r="L44" i="5"/>
  <c r="L63" i="5" s="1"/>
  <c r="K44" i="5"/>
  <c r="K64" i="5" s="1"/>
  <c r="J44" i="5"/>
  <c r="J65" i="5" s="1"/>
  <c r="I44" i="5"/>
  <c r="I62" i="5" s="1"/>
  <c r="H63" i="5"/>
  <c r="G44" i="5"/>
  <c r="G64" i="5" s="1"/>
  <c r="F44" i="5"/>
  <c r="F65" i="5" s="1"/>
  <c r="E44" i="5"/>
  <c r="E62" i="5" s="1"/>
  <c r="D44" i="5"/>
  <c r="D63" i="5" s="1"/>
  <c r="L43" i="5"/>
  <c r="K43" i="5"/>
  <c r="J43" i="5"/>
  <c r="I43" i="5"/>
  <c r="H43" i="5"/>
  <c r="G43" i="5"/>
  <c r="F43" i="5"/>
  <c r="E43" i="5"/>
  <c r="D43" i="5"/>
  <c r="L42" i="5"/>
  <c r="K42" i="5"/>
  <c r="J42" i="5"/>
  <c r="I42" i="5"/>
  <c r="H42" i="5"/>
  <c r="G42" i="5"/>
  <c r="F42" i="5"/>
  <c r="E42" i="5"/>
  <c r="L41" i="5"/>
  <c r="K41" i="5"/>
  <c r="J41" i="5"/>
  <c r="I41" i="5"/>
  <c r="H41" i="5"/>
  <c r="G41" i="5"/>
  <c r="F41" i="5"/>
  <c r="E41" i="5"/>
  <c r="L39" i="5"/>
  <c r="K39" i="5"/>
  <c r="J39" i="5"/>
  <c r="I39" i="5"/>
  <c r="H39" i="5"/>
  <c r="G39" i="5"/>
  <c r="F39" i="5"/>
  <c r="E39" i="5"/>
  <c r="A75" i="5"/>
  <c r="A64" i="5"/>
  <c r="L57" i="5"/>
  <c r="K57" i="5"/>
  <c r="J57" i="5"/>
  <c r="I57" i="5"/>
  <c r="H57" i="5"/>
  <c r="G57" i="5"/>
  <c r="F57" i="5"/>
  <c r="E57" i="5"/>
  <c r="D57" i="5"/>
  <c r="L56" i="5"/>
  <c r="J56" i="5"/>
  <c r="I56" i="5"/>
  <c r="H56" i="5"/>
  <c r="G56" i="5"/>
  <c r="F56" i="5"/>
  <c r="E56" i="5"/>
  <c r="D56" i="5"/>
  <c r="L54" i="5"/>
  <c r="K54" i="5"/>
  <c r="J54" i="5"/>
  <c r="I54" i="5"/>
  <c r="H54" i="5"/>
  <c r="G54" i="5"/>
  <c r="F54" i="5"/>
  <c r="E54" i="5"/>
  <c r="L53" i="5"/>
  <c r="K53" i="5"/>
  <c r="J53" i="5"/>
  <c r="I53" i="5"/>
  <c r="H53" i="5"/>
  <c r="G53" i="5"/>
  <c r="F53" i="5"/>
  <c r="E53" i="5"/>
  <c r="L52" i="5"/>
  <c r="K52" i="5"/>
  <c r="J52" i="5"/>
  <c r="I52" i="5"/>
  <c r="H52" i="5"/>
  <c r="G52" i="5"/>
  <c r="F52" i="5"/>
  <c r="E52" i="5"/>
  <c r="D52" i="5"/>
  <c r="H74" i="5" l="1"/>
  <c r="J74" i="5"/>
  <c r="I74" i="5"/>
  <c r="I75" i="5"/>
  <c r="D74" i="5"/>
  <c r="L74" i="5"/>
  <c r="F74" i="5"/>
  <c r="L75" i="5"/>
  <c r="G73" i="5"/>
  <c r="K73" i="5"/>
  <c r="E75" i="5"/>
  <c r="D73" i="5"/>
  <c r="H73" i="5"/>
  <c r="G74" i="5"/>
  <c r="K74" i="5"/>
  <c r="F75" i="5"/>
  <c r="J75" i="5"/>
  <c r="E73" i="5"/>
  <c r="I73" i="5"/>
  <c r="F62" i="5"/>
  <c r="J62" i="5"/>
  <c r="E63" i="5"/>
  <c r="I63" i="5"/>
  <c r="D64" i="5"/>
  <c r="H64" i="5"/>
  <c r="L64" i="5"/>
  <c r="G65" i="5"/>
  <c r="K65" i="5"/>
  <c r="G62" i="5"/>
  <c r="K62" i="5"/>
  <c r="F63" i="5"/>
  <c r="J63" i="5"/>
  <c r="E64" i="5"/>
  <c r="I64" i="5"/>
  <c r="D65" i="5"/>
  <c r="H65" i="5"/>
  <c r="L65" i="5"/>
  <c r="A73" i="5"/>
  <c r="A63" i="5"/>
  <c r="D62" i="5"/>
  <c r="H62" i="5"/>
  <c r="L62" i="5"/>
  <c r="G63" i="5"/>
  <c r="K63" i="5"/>
  <c r="F64" i="5"/>
  <c r="J64" i="5"/>
  <c r="E65" i="5"/>
  <c r="I65" i="5"/>
  <c r="A74" i="5"/>
  <c r="A4" i="5" l="1"/>
  <c r="A52" i="5" s="1"/>
  <c r="A70" i="5" l="1"/>
  <c r="A54" i="5"/>
  <c r="A53" i="5"/>
  <c r="A56" i="5"/>
  <c r="A51" i="5"/>
  <c r="A59" i="5"/>
  <c r="A62" i="5"/>
  <c r="A77" i="5"/>
  <c r="A80" i="5"/>
  <c r="A79" i="5"/>
  <c r="A78" i="5"/>
  <c r="A72" i="5"/>
  <c r="A71" i="5"/>
</calcChain>
</file>

<file path=xl/sharedStrings.xml><?xml version="1.0" encoding="utf-8"?>
<sst xmlns="http://schemas.openxmlformats.org/spreadsheetml/2006/main" count="1581" uniqueCount="542">
  <si>
    <t>No.</t>
  </si>
  <si>
    <t>Discipline</t>
  </si>
  <si>
    <t>Journal</t>
  </si>
  <si>
    <t xml:space="preserve">Behavior </t>
  </si>
  <si>
    <t>Animal Behaviour</t>
  </si>
  <si>
    <t>Volume 147 Pages 1-210 (January 2019)</t>
  </si>
  <si>
    <t>Volume 148, February 2019, Pages 1-8</t>
  </si>
  <si>
    <t>Behav Ecol Sociobiol</t>
  </si>
  <si>
    <t>June 2019, 73:88</t>
  </si>
  <si>
    <t>Behav Ecol.</t>
  </si>
  <si>
    <t>Volume 30, Issue 4, July/August 2019</t>
  </si>
  <si>
    <t>Volume 30, Issue 5, September/October</t>
  </si>
  <si>
    <t>Animal Cognition</t>
  </si>
  <si>
    <t>May 2019, Volume 22, Issue 3</t>
  </si>
  <si>
    <t>February 2019, 73:24</t>
  </si>
  <si>
    <t>Volume 149, March 2019, Pages 65-75</t>
  </si>
  <si>
    <t>Volume 30, Issue 3, May/June 2019</t>
  </si>
  <si>
    <t>January 2019, Volume 22, Issue 1</t>
  </si>
  <si>
    <t>Epub Online: 03 July 2019</t>
  </si>
  <si>
    <t>Volume 151, May 2019, Pages 9-19</t>
  </si>
  <si>
    <t>Volume 73, Issue 5, May 2019</t>
  </si>
  <si>
    <t>September 2019, 73:131</t>
  </si>
  <si>
    <t>Volume 30, Issue 2, March/April 2019</t>
  </si>
  <si>
    <t>Epub Online: 08 July 2019</t>
  </si>
  <si>
    <t>January 2019, Volume 22, Issue 1,</t>
  </si>
  <si>
    <t>Volume 150, April 2019, Pages 59-68</t>
  </si>
  <si>
    <t>March 2019, Volume 22, Issue 2,</t>
  </si>
  <si>
    <t>August 2019, 73:113</t>
  </si>
  <si>
    <t>Behavioral physiology</t>
  </si>
  <si>
    <t>Hormones and Behavior</t>
  </si>
  <si>
    <t xml:space="preserve">Volume 109, March 2019 </t>
  </si>
  <si>
    <t>J. Comp Psychol</t>
  </si>
  <si>
    <t>2019, Volume 133, Issue 2 (May)</t>
  </si>
  <si>
    <t>2019, Volume 133, Issue 1 (Feb)</t>
  </si>
  <si>
    <t xml:space="preserve">Volume 108, February 2019 </t>
  </si>
  <si>
    <t>Behavioral Neuroscience</t>
  </si>
  <si>
    <t>Vol 133(1), Feb, 2024</t>
  </si>
  <si>
    <t>Phys&amp;Behav</t>
  </si>
  <si>
    <t>Volume 198, 1 January 2019</t>
  </si>
  <si>
    <t>Vol 133(1), Feb, 2019</t>
  </si>
  <si>
    <t>Vol 133(2), Apr, 2019</t>
  </si>
  <si>
    <t>Volume 107, January 2019</t>
  </si>
  <si>
    <t>Volume 110, April 2019</t>
  </si>
  <si>
    <t>Endocrinology</t>
  </si>
  <si>
    <t>Volume 160, Issue 1, January 2019</t>
  </si>
  <si>
    <t>J. Neuroendo</t>
  </si>
  <si>
    <t>Volume 31, Issue 4, April 2019</t>
  </si>
  <si>
    <t>Volume 31, Issue 6, June 2019</t>
  </si>
  <si>
    <t>Eur. J. Endocrinology</t>
  </si>
  <si>
    <t>Volume 180, Issue 3</t>
  </si>
  <si>
    <t>AJP Endo Metab</t>
  </si>
  <si>
    <t>Volume 316, Issue 2, February 2019</t>
  </si>
  <si>
    <t>Volume 180, Issue 2</t>
  </si>
  <si>
    <t>Volume 160, Issue 2, February 2019</t>
  </si>
  <si>
    <t>Volume 180, Issue 1</t>
  </si>
  <si>
    <t>Volume 316, Issue 1, January 2019</t>
  </si>
  <si>
    <t xml:space="preserve">Volume 31, Issue 1, January 2019 </t>
  </si>
  <si>
    <t>Volume 180, Issue 5</t>
  </si>
  <si>
    <t xml:space="preserve">Volume 31, Issue 2, February 2019 </t>
  </si>
  <si>
    <t>Volume 180, Issue 4</t>
  </si>
  <si>
    <t xml:space="preserve">General Biology </t>
  </si>
  <si>
    <t>Proc. Roy Soc. B</t>
  </si>
  <si>
    <t>17 April 2019, Volume 286, Issue 1901</t>
  </si>
  <si>
    <t>6 February 2019, Volume 286, Issue 1896</t>
  </si>
  <si>
    <t>20 March 2019, Volume 286, Issue 1899</t>
  </si>
  <si>
    <t>Nature</t>
  </si>
  <si>
    <t>Volume 565 Issue 7737, 3 January 2019</t>
  </si>
  <si>
    <t xml:space="preserve">PLOS Biology </t>
  </si>
  <si>
    <t>March 1, 2019https://doi.org/10.1371/journal.pbio.3000161</t>
  </si>
  <si>
    <t>March 28, 2019https://doi.org/10.1371/journal.pbio.2006859</t>
  </si>
  <si>
    <t>3 January 2019, Volume 286, Issue 1894</t>
  </si>
  <si>
    <t>Immunology</t>
  </si>
  <si>
    <t>Vaccine</t>
  </si>
  <si>
    <t>Volume 37, Issue 1 Pages 1-210 (3 January 2019)</t>
  </si>
  <si>
    <t>J. Immunol</t>
  </si>
  <si>
    <t>January 1, 2019 : Vol. 202, Issue 1: 1-308</t>
  </si>
  <si>
    <t>Infection and Immunity</t>
  </si>
  <si>
    <t>February 2019; volume 87,issue 2</t>
  </si>
  <si>
    <t>January 2019; volume 87,issue 1</t>
  </si>
  <si>
    <t>January 15, 2019 : Vol. 202, Issue 2: 325-624</t>
  </si>
  <si>
    <t>Neuroscience</t>
  </si>
  <si>
    <t>Nature Neurosci.</t>
  </si>
  <si>
    <t>February 2019; Volume 22, Issue 3</t>
  </si>
  <si>
    <t>January 1, 2019; Volume 396</t>
  </si>
  <si>
    <t>J. Neurosci</t>
  </si>
  <si>
    <t>January 09, 2019; Volume 39,Issue 2</t>
  </si>
  <si>
    <t>J. Comp. Neurol</t>
  </si>
  <si>
    <t>February 1, 2019; Volume 527,Issue2</t>
  </si>
  <si>
    <t>January 2019; Volume 22, Issue 1</t>
  </si>
  <si>
    <t>Pharmacology</t>
  </si>
  <si>
    <t>J Pharm Exp Ther</t>
  </si>
  <si>
    <t>January 01, 2019 : Vol. 368, Issue 1: 1-145</t>
  </si>
  <si>
    <t>Neuropsychopharm</t>
  </si>
  <si>
    <t>Volume 44 Issue 2, January 2019</t>
  </si>
  <si>
    <t>J Psychopharm</t>
  </si>
  <si>
    <t>Volume 33 Issue 1, January 2019</t>
  </si>
  <si>
    <t>Volume 33 Issue 3, March 2019</t>
  </si>
  <si>
    <t>February 01, 2019 : Vol. 368, Issue 2: 146-325</t>
  </si>
  <si>
    <t>Physiology</t>
  </si>
  <si>
    <t>AJP Gastro Liver</t>
  </si>
  <si>
    <t>Volume 316 Issue 1</t>
  </si>
  <si>
    <t>J. Physiol Lond</t>
  </si>
  <si>
    <t>Volume 597, Issue 2</t>
  </si>
  <si>
    <t>AJP Heart and Circ</t>
  </si>
  <si>
    <t>Volume 316 Issue 2</t>
  </si>
  <si>
    <t>AJP Renal</t>
  </si>
  <si>
    <t>Volume 316, Issue 1</t>
  </si>
  <si>
    <t>Volume 316Issue 2</t>
  </si>
  <si>
    <t xml:space="preserve">Reproduction </t>
  </si>
  <si>
    <t>Reproduction</t>
  </si>
  <si>
    <t>Volume 157 (2019): Issue 4 (Apr 2019)</t>
  </si>
  <si>
    <t>Biology of Reproduction</t>
  </si>
  <si>
    <t>Volume 100, Issue 1, January 2019</t>
  </si>
  <si>
    <t>Volume 157 (2019): Issue 1 (Jan 2019)</t>
  </si>
  <si>
    <t>Volume 100, Issue 3, March 2019</t>
  </si>
  <si>
    <t>Volume 158 (2019): Issue 2 (Aug 2019)</t>
  </si>
  <si>
    <t>Q1</t>
  </si>
  <si>
    <t>species</t>
  </si>
  <si>
    <t>Q2</t>
  </si>
  <si>
    <t>Q3</t>
  </si>
  <si>
    <t>human</t>
  </si>
  <si>
    <t>b1</t>
  </si>
  <si>
    <t>a</t>
  </si>
  <si>
    <t>c3</t>
  </si>
  <si>
    <t>a2</t>
  </si>
  <si>
    <t>mouse</t>
  </si>
  <si>
    <t>c1.1</t>
  </si>
  <si>
    <t>rat</t>
  </si>
  <si>
    <t>c2</t>
  </si>
  <si>
    <t>pig</t>
  </si>
  <si>
    <t>dog</t>
  </si>
  <si>
    <t>gorilla</t>
  </si>
  <si>
    <t>n/a</t>
  </si>
  <si>
    <t>humans judging baboon faces</t>
  </si>
  <si>
    <t>red deer</t>
  </si>
  <si>
    <t>a1</t>
  </si>
  <si>
    <t>tammar wallaby</t>
  </si>
  <si>
    <t>c1.2</t>
  </si>
  <si>
    <t>mouse, human</t>
  </si>
  <si>
    <t>goat</t>
  </si>
  <si>
    <t>gender</t>
  </si>
  <si>
    <t>both</t>
  </si>
  <si>
    <t>sex</t>
  </si>
  <si>
    <t>neither</t>
  </si>
  <si>
    <t>rhesus</t>
  </si>
  <si>
    <t>guinea pig</t>
  </si>
  <si>
    <t>blue monkey</t>
  </si>
  <si>
    <t>three-toed sloths</t>
  </si>
  <si>
    <t>hamster</t>
  </si>
  <si>
    <t>chimpanzee</t>
  </si>
  <si>
    <t>b</t>
  </si>
  <si>
    <t>cat</t>
  </si>
  <si>
    <t>humans (study also had rhesus, all male)</t>
  </si>
  <si>
    <t>African giant pouched rat</t>
  </si>
  <si>
    <t>dolphin</t>
  </si>
  <si>
    <t>lion</t>
  </si>
  <si>
    <t>raccoon</t>
  </si>
  <si>
    <t>bat</t>
  </si>
  <si>
    <t>giraffe</t>
  </si>
  <si>
    <t>elephant</t>
  </si>
  <si>
    <t>dog and wolf</t>
  </si>
  <si>
    <t>meerkat</t>
  </si>
  <si>
    <t>vole</t>
  </si>
  <si>
    <t>mongoose</t>
  </si>
  <si>
    <t>ground squirrel</t>
  </si>
  <si>
    <t>wild dog</t>
  </si>
  <si>
    <t xml:space="preserve">human  </t>
  </si>
  <si>
    <t>European badgers</t>
  </si>
  <si>
    <t>Tasmanian devils</t>
  </si>
  <si>
    <t>lemur (3 spp)</t>
  </si>
  <si>
    <t>red squirrel</t>
  </si>
  <si>
    <t xml:space="preserve">lemur   </t>
  </si>
  <si>
    <t>african striped mouse</t>
  </si>
  <si>
    <t>dogs</t>
  </si>
  <si>
    <t>Barbary macaque</t>
  </si>
  <si>
    <t>striped field mouse</t>
  </si>
  <si>
    <t>horse</t>
  </si>
  <si>
    <t>marmot</t>
  </si>
  <si>
    <t>spider monkey</t>
  </si>
  <si>
    <t>c3.2</t>
  </si>
  <si>
    <t>c3.1</t>
  </si>
  <si>
    <t xml:space="preserve">c2 </t>
  </si>
  <si>
    <t>a*</t>
  </si>
  <si>
    <t>b1*</t>
  </si>
  <si>
    <t>c1.1*</t>
  </si>
  <si>
    <t>b2.1</t>
  </si>
  <si>
    <t>b2.2</t>
  </si>
  <si>
    <t>c2.1</t>
  </si>
  <si>
    <t>c2.2</t>
  </si>
  <si>
    <t>tested for interaction, noted sex difference</t>
  </si>
  <si>
    <t>tested for interaction, noted no sex difference</t>
  </si>
  <si>
    <t>tested for main effects only; sameness reported</t>
  </si>
  <si>
    <t>pooled but did not test for a difference</t>
  </si>
  <si>
    <t>pooled after finding a significant difference</t>
  </si>
  <si>
    <t>Total number of papers with data reported for both sexes</t>
  </si>
  <si>
    <t>1-a</t>
  </si>
  <si>
    <t>2-a1</t>
  </si>
  <si>
    <t>2-a2</t>
  </si>
  <si>
    <t>2-b1</t>
  </si>
  <si>
    <t>2-b2.1</t>
  </si>
  <si>
    <t>2-b2.2</t>
  </si>
  <si>
    <t>2-c1.1</t>
  </si>
  <si>
    <t>2-c1.2</t>
  </si>
  <si>
    <t>2-c2.1</t>
  </si>
  <si>
    <t>2-c2.2</t>
  </si>
  <si>
    <t>2-c3.1</t>
  </si>
  <si>
    <t>2-c3.2</t>
  </si>
  <si>
    <t>3-a</t>
  </si>
  <si>
    <t>3-b</t>
  </si>
  <si>
    <t>3-c1.1</t>
  </si>
  <si>
    <t>3-c1.2</t>
  </si>
  <si>
    <t>3-c2</t>
  </si>
  <si>
    <t>3-c3</t>
  </si>
  <si>
    <t>fraction of papers in which the sexes were compared or claimed to be compared</t>
  </si>
  <si>
    <t>fraction of papers that pooled at least for some analyses</t>
  </si>
  <si>
    <t>of the papers that tested for a difference before pooling, fraction that pooled anyway after finding a significant difference</t>
  </si>
  <si>
    <t>Behavior</t>
  </si>
  <si>
    <t>Behav Phys.</t>
  </si>
  <si>
    <t>Gen Bio</t>
  </si>
  <si>
    <t>Immuno</t>
  </si>
  <si>
    <t>Neuro</t>
  </si>
  <si>
    <t>Pharm</t>
  </si>
  <si>
    <t>Phys</t>
  </si>
  <si>
    <t>Reprod</t>
  </si>
  <si>
    <t>2-c2.3</t>
  </si>
  <si>
    <t>c2.3</t>
  </si>
  <si>
    <t xml:space="preserve">sex </t>
  </si>
  <si>
    <t>Question 1</t>
  </si>
  <si>
    <t>Question 2</t>
  </si>
  <si>
    <t>Question 3</t>
  </si>
  <si>
    <t>notes</t>
  </si>
  <si>
    <t>*Q3 Tested for main effects of sex but did not report results</t>
  </si>
  <si>
    <t>*Q2 Study not powered to test for interaction; alternative method employed to compare effects</t>
  </si>
  <si>
    <t>*Q2 Authors emphasize that more testing should be done to show a sex-specific effect</t>
  </si>
  <si>
    <t>sex/gender</t>
  </si>
  <si>
    <t>tested for main effect only; sex difference reported</t>
  </si>
  <si>
    <t>of the papers with a factorial design, fraction that reported a sex-specific effect</t>
  </si>
  <si>
    <t>of the papers claiming a sex-specific effect, fraction that reported a significant interaction</t>
  </si>
  <si>
    <t>of the papers that pooled, fraction that did not test for a difference before doing so</t>
  </si>
  <si>
    <t>fraction of articles using sex exclusively</t>
  </si>
  <si>
    <t>fraction of articles using gender exclusively</t>
  </si>
  <si>
    <t>using both</t>
  </si>
  <si>
    <t>using neither</t>
  </si>
  <si>
    <t>c2.3*</t>
  </si>
  <si>
    <t>c1.3</t>
  </si>
  <si>
    <t>2-c1.3</t>
  </si>
  <si>
    <t>b3</t>
  </si>
  <si>
    <t>2-b3</t>
  </si>
  <si>
    <t>did not test for interaction; no sex difference tested for or claimed; no claim of non-difference</t>
  </si>
  <si>
    <t>a2*</t>
  </si>
  <si>
    <t>b*</t>
  </si>
  <si>
    <t>sexes not compared</t>
  </si>
  <si>
    <t>of the papers claiming a sex-specific effect, fraction that tested for sex differences only within treatments</t>
  </si>
  <si>
    <t>of the papers that pooled, fraction that pooled after finding no significant difference</t>
  </si>
  <si>
    <t>used "sex" only</t>
  </si>
  <si>
    <t>used "gender" only</t>
  </si>
  <si>
    <t>used neither term</t>
  </si>
  <si>
    <t>used both terms</t>
  </si>
  <si>
    <t>fraction reporting a sex difference as major</t>
  </si>
  <si>
    <t>fraction reporting a sex difference as minor</t>
  </si>
  <si>
    <t>of the papers that compared, fraction reporting a difference</t>
  </si>
  <si>
    <t>of all papers, fraction with no sex difference stated or implied</t>
  </si>
  <si>
    <t xml:space="preserve">of the papers reporting sex difference, fraction in which sexes were never compared </t>
  </si>
  <si>
    <t>fraction of all papers reporting a sex difference</t>
  </si>
  <si>
    <t>number of papers in which the sexes were compared or claimed to be compared</t>
  </si>
  <si>
    <t>number of papers reporting a sex difference</t>
  </si>
  <si>
    <t>number claiming similar responses in the sexes</t>
  </si>
  <si>
    <t>number of papers that pooled at least for some analyses</t>
  </si>
  <si>
    <t>used "gender" for non-human animals</t>
  </si>
  <si>
    <t>FRACTION of articles</t>
  </si>
  <si>
    <t>NUMBER of articles</t>
  </si>
  <si>
    <t>of the papers claiming a sex-specific effect, fraction not reporting a significant interaction</t>
  </si>
  <si>
    <t>of the papers reporting either presence or absence of sex-specific effects without testing for such, percent that reported a sex-specific effect</t>
  </si>
  <si>
    <t xml:space="preserve">of the papers claiming similar responses in males and females (lack of sex-specific effect), proportion that tested for one </t>
  </si>
  <si>
    <t>of the articles using "gender", fraction using it for non-humans</t>
  </si>
  <si>
    <t>c1</t>
  </si>
  <si>
    <t xml:space="preserve">b </t>
  </si>
  <si>
    <t>sexes compared; no sex differences found</t>
  </si>
  <si>
    <t>1-b</t>
  </si>
  <si>
    <t>1-c1</t>
  </si>
  <si>
    <t>1-c2</t>
  </si>
  <si>
    <t xml:space="preserve">study does not have a factorial design; no sex comparisons </t>
  </si>
  <si>
    <t>fraction of all papers reporting a sex-specific effect</t>
  </si>
  <si>
    <t>1b+1c1+1c2</t>
  </si>
  <si>
    <t>1c1+1c2</t>
  </si>
  <si>
    <t>2b + 2c</t>
  </si>
  <si>
    <t>2b1+2b2</t>
  </si>
  <si>
    <t>2b+2c1.1+2c1.2+2c2.1</t>
  </si>
  <si>
    <t>2b1+2b2.2+2b3+2c1.1+2c2.1</t>
  </si>
  <si>
    <t>2b2.1+2c1.2</t>
  </si>
  <si>
    <t>3c</t>
  </si>
  <si>
    <t xml:space="preserve">ANOVA done but no p values for interactions reported; sex-specific effect reported </t>
  </si>
  <si>
    <t>compared sex within treatment; reported effect within treatment</t>
  </si>
  <si>
    <t>compared sex within treatment; reported sameness (no effect within either treatment)</t>
  </si>
  <si>
    <t>analyzed sexes separately throughout</t>
  </si>
  <si>
    <t>pooled after finding no difference, no p value given</t>
  </si>
  <si>
    <t>number claiming a sex-specific effect</t>
  </si>
  <si>
    <t>number that made statements about sex-specific effects, either positive or negative</t>
  </si>
  <si>
    <t>number that tested for and reported results of at least some interactions with sex</t>
  </si>
  <si>
    <t>number of papers with a factorial design with sex as a factor</t>
  </si>
  <si>
    <t>fraction of papers with a factorial design with sex as a factor</t>
  </si>
  <si>
    <t>of the papers with a factorial design, fraction that tested for and reported results of at least some interactions with sex</t>
  </si>
  <si>
    <t>fraction of papers that kept the sexes separate throughout all analyses</t>
  </si>
  <si>
    <t>fraction of papers that included sex as a fixed factor or covariate in the model and did not pool</t>
  </si>
  <si>
    <t>both*</t>
  </si>
  <si>
    <t>*Q4: "gender" used for pigs</t>
  </si>
  <si>
    <t>*Q4: "gender" used for mice</t>
  </si>
  <si>
    <t>*Q4: "gender" used for rats</t>
  </si>
  <si>
    <t>Q4</t>
  </si>
  <si>
    <t>*Q1: sex was a covariate only, didn't test for a difference</t>
  </si>
  <si>
    <t>*Q4: "gender" used for lions</t>
  </si>
  <si>
    <t>colobine monkey (2 spp)</t>
  </si>
  <si>
    <t>longtailed macaque</t>
  </si>
  <si>
    <t>mouse, rat, human cells</t>
  </si>
  <si>
    <t>gender*</t>
  </si>
  <si>
    <t>sex difference is not major finding (not mentioned in title/abstract; is elsewhere in paper)</t>
  </si>
  <si>
    <t>study does not have a factorial design; comparisons of means across sex</t>
  </si>
  <si>
    <t>tested for interaction, was not significant, claimed sex difference</t>
  </si>
  <si>
    <t>pooled after finding no difference, gave p value</t>
  </si>
  <si>
    <t>Q4: neither for mouse; gender for human</t>
  </si>
  <si>
    <t>*Q1, Q3: included sex as a covariate but did not report a p value for sex</t>
  </si>
  <si>
    <t>*Q3: didn't know sex in some cases</t>
  </si>
  <si>
    <t>*Q1 Authors say there was no effect of sex but don't appear to have tested for one</t>
  </si>
  <si>
    <t>*Q2: method of comparing sexes not described</t>
  </si>
  <si>
    <t>Q3: study on male-female pairs</t>
  </si>
  <si>
    <t>*Q2: did not report interactions; Q4: "gender" used for mice</t>
  </si>
  <si>
    <t>*Q2: method of comparing sexes not described; Q4: "gender" used for mice</t>
  </si>
  <si>
    <t>ungulates (4 spp)</t>
  </si>
  <si>
    <t>Date of issue (from Woitowich et al., 2020)</t>
  </si>
  <si>
    <t>formula (see codes above)</t>
  </si>
  <si>
    <t>Were the sexes compared?</t>
  </si>
  <si>
    <t>Did the study have a factorial design?</t>
  </si>
  <si>
    <t>Were the sexes pooled?</t>
  </si>
  <si>
    <t>Did the authors use "sex" or "gender"?</t>
  </si>
  <si>
    <t>Question 4</t>
  </si>
  <si>
    <t>No. papers</t>
  </si>
  <si>
    <t>Code</t>
  </si>
  <si>
    <t>Explanation of code</t>
  </si>
  <si>
    <r>
      <rPr>
        <b/>
        <sz val="12"/>
        <color theme="1"/>
        <rFont val="Calibri"/>
        <family val="2"/>
        <scheme val="minor"/>
      </rPr>
      <t>a.</t>
    </r>
    <r>
      <rPr>
        <sz val="12"/>
        <color theme="1"/>
        <rFont val="Calibri"/>
        <family val="2"/>
        <scheme val="minor"/>
      </rPr>
      <t xml:space="preserve"> Sexes not compared</t>
    </r>
  </si>
  <si>
    <r>
      <rPr>
        <b/>
        <sz val="12"/>
        <color theme="1"/>
        <rFont val="Calibri"/>
        <family val="2"/>
        <scheme val="minor"/>
      </rPr>
      <t>b.</t>
    </r>
    <r>
      <rPr>
        <sz val="12"/>
        <color theme="1"/>
        <rFont val="Calibri"/>
        <family val="2"/>
        <scheme val="minor"/>
      </rPr>
      <t xml:space="preserve"> Sexes compared; no sex differences found </t>
    </r>
  </si>
  <si>
    <r>
      <rPr>
        <b/>
        <sz val="12"/>
        <color theme="1"/>
        <rFont val="Calibri"/>
        <family val="2"/>
        <scheme val="minor"/>
      </rPr>
      <t>c.</t>
    </r>
    <r>
      <rPr>
        <sz val="12"/>
        <color theme="1"/>
        <rFont val="Calibri"/>
        <family val="2"/>
        <scheme val="minor"/>
      </rPr>
      <t xml:space="preserve"> Sex difference found</t>
    </r>
  </si>
  <si>
    <r>
      <rPr>
        <b/>
        <sz val="12"/>
        <color theme="1"/>
        <rFont val="Calibri"/>
        <family val="2"/>
        <scheme val="minor"/>
      </rPr>
      <t>c2.</t>
    </r>
    <r>
      <rPr>
        <sz val="12"/>
        <color theme="1"/>
        <rFont val="Calibri"/>
        <family val="2"/>
        <scheme val="minor"/>
      </rPr>
      <t xml:space="preserve"> Sex difference was not major finding (not mentioned in title/abstract; is elsewhere in paper)</t>
    </r>
  </si>
  <si>
    <r>
      <rPr>
        <b/>
        <sz val="12"/>
        <color theme="1"/>
        <rFont val="Calibri"/>
        <family val="2"/>
        <scheme val="minor"/>
      </rPr>
      <t xml:space="preserve">a. </t>
    </r>
    <r>
      <rPr>
        <sz val="12"/>
        <color theme="1"/>
        <rFont val="Calibri"/>
        <family val="2"/>
        <scheme val="minor"/>
      </rPr>
      <t xml:space="preserve">Study did not have a factorial design </t>
    </r>
  </si>
  <si>
    <r>
      <rPr>
        <b/>
        <sz val="12"/>
        <color theme="1"/>
        <rFont val="Calibri"/>
        <family val="2"/>
        <scheme val="minor"/>
      </rPr>
      <t>a1.</t>
    </r>
    <r>
      <rPr>
        <sz val="12"/>
        <color theme="1"/>
        <rFont val="Calibri"/>
        <family val="2"/>
        <scheme val="minor"/>
      </rPr>
      <t xml:space="preserve"> No sex comparisons </t>
    </r>
  </si>
  <si>
    <r>
      <rPr>
        <b/>
        <sz val="12"/>
        <color theme="1"/>
        <rFont val="Calibri"/>
        <family val="2"/>
        <scheme val="minor"/>
      </rPr>
      <t>b.</t>
    </r>
    <r>
      <rPr>
        <sz val="12"/>
        <color theme="1"/>
        <rFont val="Calibri"/>
        <family val="2"/>
        <scheme val="minor"/>
      </rPr>
      <t xml:space="preserve"> Tested for an interaction</t>
    </r>
  </si>
  <si>
    <r>
      <rPr>
        <b/>
        <sz val="12"/>
        <color theme="1"/>
        <rFont val="Calibri"/>
        <family val="2"/>
        <scheme val="minor"/>
      </rPr>
      <t xml:space="preserve">b1. </t>
    </r>
    <r>
      <rPr>
        <sz val="12"/>
        <color theme="1"/>
        <rFont val="Calibri"/>
        <family val="2"/>
        <scheme val="minor"/>
      </rPr>
      <t>Significant interaction, noted sex difference</t>
    </r>
  </si>
  <si>
    <r>
      <rPr>
        <b/>
        <sz val="12"/>
        <color theme="1"/>
        <rFont val="Calibri"/>
        <family val="2"/>
        <scheme val="minor"/>
      </rPr>
      <t>b2.</t>
    </r>
    <r>
      <rPr>
        <sz val="12"/>
        <color theme="1"/>
        <rFont val="Calibri"/>
        <family val="2"/>
        <scheme val="minor"/>
      </rPr>
      <t xml:space="preserve"> Interaction not significant</t>
    </r>
  </si>
  <si>
    <r>
      <rPr>
        <b/>
        <sz val="12"/>
        <color theme="1"/>
        <rFont val="Calibri"/>
        <family val="2"/>
        <scheme val="minor"/>
      </rPr>
      <t xml:space="preserve">b2.1. </t>
    </r>
    <r>
      <rPr>
        <sz val="12"/>
        <color theme="1"/>
        <rFont val="Calibri"/>
        <family val="2"/>
        <scheme val="minor"/>
      </rPr>
      <t>Noted non-difference</t>
    </r>
  </si>
  <si>
    <r>
      <rPr>
        <b/>
        <sz val="12"/>
        <color theme="1"/>
        <rFont val="Calibri"/>
        <family val="2"/>
        <scheme val="minor"/>
      </rPr>
      <t>b2.2.</t>
    </r>
    <r>
      <rPr>
        <sz val="12"/>
        <color theme="1"/>
        <rFont val="Calibri"/>
        <family val="2"/>
        <scheme val="minor"/>
      </rPr>
      <t xml:space="preserve"> Claimed sex-specific effect</t>
    </r>
  </si>
  <si>
    <r>
      <rPr>
        <b/>
        <sz val="12"/>
        <color theme="1"/>
        <rFont val="Calibri"/>
        <family val="2"/>
        <scheme val="minor"/>
      </rPr>
      <t xml:space="preserve">c. </t>
    </r>
    <r>
      <rPr>
        <sz val="12"/>
        <color theme="1"/>
        <rFont val="Calibri"/>
        <family val="2"/>
        <scheme val="minor"/>
      </rPr>
      <t>Did not test for an interaction</t>
    </r>
  </si>
  <si>
    <r>
      <rPr>
        <b/>
        <sz val="12"/>
        <color theme="1"/>
        <rFont val="Calibri"/>
        <family val="2"/>
        <scheme val="minor"/>
      </rPr>
      <t>c1.</t>
    </r>
    <r>
      <rPr>
        <sz val="12"/>
        <color theme="1"/>
        <rFont val="Calibri"/>
        <family val="2"/>
        <scheme val="minor"/>
      </rPr>
      <t xml:space="preserve"> Did not compare across sex</t>
    </r>
  </si>
  <si>
    <r>
      <rPr>
        <b/>
        <sz val="12"/>
        <color theme="1"/>
        <rFont val="Calibri"/>
        <family val="2"/>
        <scheme val="minor"/>
      </rPr>
      <t>c1.3.</t>
    </r>
    <r>
      <rPr>
        <sz val="12"/>
        <color theme="1"/>
        <rFont val="Calibri"/>
        <family val="2"/>
        <scheme val="minor"/>
      </rPr>
      <t xml:space="preserve"> No sex difference tested for or claimed; no claim of non-difference</t>
    </r>
  </si>
  <si>
    <r>
      <rPr>
        <b/>
        <sz val="12"/>
        <color theme="1"/>
        <rFont val="Calibri"/>
        <family val="2"/>
        <scheme val="minor"/>
      </rPr>
      <t>c2.</t>
    </r>
    <r>
      <rPr>
        <sz val="12"/>
        <color theme="1"/>
        <rFont val="Calibri"/>
        <family val="2"/>
        <scheme val="minor"/>
      </rPr>
      <t xml:space="preserve"> Compared sex within treatment</t>
    </r>
  </si>
  <si>
    <r>
      <rPr>
        <b/>
        <sz val="12"/>
        <color theme="1"/>
        <rFont val="Calibri"/>
        <family val="2"/>
        <scheme val="minor"/>
      </rPr>
      <t>c2.2.</t>
    </r>
    <r>
      <rPr>
        <sz val="12"/>
        <color theme="1"/>
        <rFont val="Calibri"/>
        <family val="2"/>
        <scheme val="minor"/>
      </rPr>
      <t xml:space="preserve"> Reported effect within treatment</t>
    </r>
  </si>
  <si>
    <r>
      <rPr>
        <b/>
        <sz val="12"/>
        <color theme="1"/>
        <rFont val="Calibri"/>
        <family val="2"/>
        <scheme val="minor"/>
      </rPr>
      <t>c3.1.</t>
    </r>
    <r>
      <rPr>
        <sz val="12"/>
        <color theme="1"/>
        <rFont val="Calibri"/>
        <family val="2"/>
        <scheme val="minor"/>
      </rPr>
      <t xml:space="preserve"> Sex difference reported</t>
    </r>
  </si>
  <si>
    <r>
      <rPr>
        <b/>
        <sz val="12"/>
        <color theme="1"/>
        <rFont val="Calibri"/>
        <family val="2"/>
        <scheme val="minor"/>
      </rPr>
      <t>c3.</t>
    </r>
    <r>
      <rPr>
        <sz val="12"/>
        <color theme="1"/>
        <rFont val="Calibri"/>
        <family val="2"/>
        <scheme val="minor"/>
      </rPr>
      <t xml:space="preserve"> Tested for main effects only</t>
    </r>
  </si>
  <si>
    <r>
      <rPr>
        <b/>
        <sz val="12"/>
        <color theme="1"/>
        <rFont val="Calibri"/>
        <family val="2"/>
        <scheme val="minor"/>
      </rPr>
      <t>a.</t>
    </r>
    <r>
      <rPr>
        <sz val="12"/>
        <color theme="1"/>
        <rFont val="Calibri"/>
        <family val="2"/>
        <scheme val="minor"/>
      </rPr>
      <t xml:space="preserve"> Analyzed sexes separately throughout</t>
    </r>
  </si>
  <si>
    <r>
      <rPr>
        <b/>
        <sz val="12"/>
        <color theme="1"/>
        <rFont val="Calibri"/>
        <family val="2"/>
        <scheme val="minor"/>
      </rPr>
      <t xml:space="preserve">c. </t>
    </r>
    <r>
      <rPr>
        <sz val="12"/>
        <color theme="1"/>
        <rFont val="Calibri"/>
        <family val="2"/>
        <scheme val="minor"/>
      </rPr>
      <t>Pooled, at least for some analyses</t>
    </r>
  </si>
  <si>
    <r>
      <rPr>
        <b/>
        <sz val="12"/>
        <color theme="1"/>
        <rFont val="Calibri"/>
        <family val="2"/>
        <scheme val="minor"/>
      </rPr>
      <t>c1.</t>
    </r>
    <r>
      <rPr>
        <sz val="12"/>
        <color theme="1"/>
        <rFont val="Calibri"/>
        <family val="2"/>
        <scheme val="minor"/>
      </rPr>
      <t xml:space="preserve"> Pooled after finding no difference</t>
    </r>
  </si>
  <si>
    <r>
      <rPr>
        <b/>
        <sz val="12"/>
        <color theme="1"/>
        <rFont val="Calibri"/>
        <family val="2"/>
        <scheme val="minor"/>
      </rPr>
      <t>c1.1.</t>
    </r>
    <r>
      <rPr>
        <sz val="12"/>
        <color theme="1"/>
        <rFont val="Calibri"/>
        <family val="2"/>
        <scheme val="minor"/>
      </rPr>
      <t xml:space="preserve"> No p value given</t>
    </r>
  </si>
  <si>
    <r>
      <rPr>
        <b/>
        <sz val="12"/>
        <color theme="1"/>
        <rFont val="Calibri"/>
        <family val="2"/>
        <scheme val="minor"/>
      </rPr>
      <t>c1.2.</t>
    </r>
    <r>
      <rPr>
        <sz val="12"/>
        <color theme="1"/>
        <rFont val="Calibri"/>
        <family val="2"/>
        <scheme val="minor"/>
      </rPr>
      <t xml:space="preserve"> Gives p value</t>
    </r>
  </si>
  <si>
    <r>
      <rPr>
        <b/>
        <sz val="12"/>
        <color theme="1"/>
        <rFont val="Calibri"/>
        <family val="2"/>
        <scheme val="minor"/>
      </rPr>
      <t>c2.</t>
    </r>
    <r>
      <rPr>
        <sz val="12"/>
        <color theme="1"/>
        <rFont val="Calibri"/>
        <family val="2"/>
        <scheme val="minor"/>
      </rPr>
      <t xml:space="preserve"> Pooled but did not test for a difference</t>
    </r>
  </si>
  <si>
    <r>
      <rPr>
        <b/>
        <sz val="12"/>
        <color theme="1"/>
        <rFont val="Calibri"/>
        <family val="2"/>
        <scheme val="minor"/>
      </rPr>
      <t>c3.</t>
    </r>
    <r>
      <rPr>
        <sz val="12"/>
        <color theme="1"/>
        <rFont val="Calibri"/>
        <family val="2"/>
        <scheme val="minor"/>
      </rPr>
      <t xml:space="preserve"> Pooled after finding a significant difference</t>
    </r>
  </si>
  <si>
    <t>*Q2: regression with sex as a fixed factor</t>
  </si>
  <si>
    <r>
      <rPr>
        <b/>
        <sz val="12"/>
        <color theme="1"/>
        <rFont val="Calibri"/>
        <family val="2"/>
        <scheme val="minor"/>
      </rPr>
      <t>a2.</t>
    </r>
    <r>
      <rPr>
        <sz val="12"/>
        <color theme="1"/>
        <rFont val="Calibri"/>
        <family val="2"/>
        <scheme val="minor"/>
      </rPr>
      <t xml:space="preserve"> Comparisons of means across sex, prognostic value of sex, etc.</t>
    </r>
  </si>
  <si>
    <t>c3.1*</t>
  </si>
  <si>
    <t>study excluded; males used only to calculate sex ratio</t>
  </si>
  <si>
    <t>study excluded; all focal animals male</t>
  </si>
  <si>
    <t>study excluded; measured maternal longevity</t>
  </si>
  <si>
    <t>study excluded; all participants female</t>
  </si>
  <si>
    <t>of the papers testing for an interaction, percentage that claimed a sex-specific effect</t>
  </si>
  <si>
    <r>
      <rPr>
        <b/>
        <sz val="12"/>
        <color theme="1"/>
        <rFont val="Calibri"/>
        <family val="2"/>
        <scheme val="minor"/>
      </rPr>
      <t>c1.</t>
    </r>
    <r>
      <rPr>
        <sz val="12"/>
        <color theme="1"/>
        <rFont val="Calibri"/>
        <family val="2"/>
        <scheme val="minor"/>
      </rPr>
      <t xml:space="preserve"> Sex difference was a major finding (mentioned in title/abstract)</t>
    </r>
  </si>
  <si>
    <r>
      <rPr>
        <b/>
        <sz val="12"/>
        <color theme="1"/>
        <rFont val="Calibri"/>
        <family val="2"/>
        <scheme val="minor"/>
      </rPr>
      <t>b3.</t>
    </r>
    <r>
      <rPr>
        <sz val="12"/>
        <color theme="1"/>
        <rFont val="Calibri"/>
        <family val="2"/>
        <scheme val="minor"/>
      </rPr>
      <t xml:space="preserve"> ANOVA done but no p values for interactions reported; sex-specific effect claimed </t>
    </r>
  </si>
  <si>
    <r>
      <rPr>
        <b/>
        <sz val="12"/>
        <color theme="1"/>
        <rFont val="Calibri"/>
        <family val="2"/>
        <scheme val="minor"/>
      </rPr>
      <t xml:space="preserve">c1.1. </t>
    </r>
    <r>
      <rPr>
        <sz val="12"/>
        <color theme="1"/>
        <rFont val="Calibri"/>
        <family val="2"/>
        <scheme val="minor"/>
      </rPr>
      <t>Claimed sex-specific effect</t>
    </r>
  </si>
  <si>
    <r>
      <rPr>
        <b/>
        <sz val="12"/>
        <color theme="1"/>
        <rFont val="Calibri"/>
        <family val="2"/>
        <scheme val="minor"/>
      </rPr>
      <t>c1.2.</t>
    </r>
    <r>
      <rPr>
        <sz val="12"/>
        <color theme="1"/>
        <rFont val="Calibri"/>
        <family val="2"/>
        <scheme val="minor"/>
      </rPr>
      <t xml:space="preserve"> Claimed sexes responded the same</t>
    </r>
  </si>
  <si>
    <r>
      <rPr>
        <b/>
        <sz val="12"/>
        <color theme="1"/>
        <rFont val="Calibri"/>
        <family val="2"/>
        <scheme val="minor"/>
      </rPr>
      <t xml:space="preserve">c2.1. </t>
    </r>
    <r>
      <rPr>
        <sz val="12"/>
        <color theme="1"/>
        <rFont val="Calibri"/>
        <family val="2"/>
        <scheme val="minor"/>
      </rPr>
      <t>Claimed sex-specific effect</t>
    </r>
  </si>
  <si>
    <r>
      <rPr>
        <b/>
        <sz val="12"/>
        <color theme="1"/>
        <rFont val="Calibri"/>
        <family val="2"/>
        <scheme val="minor"/>
      </rPr>
      <t>c2.3</t>
    </r>
    <r>
      <rPr>
        <sz val="12"/>
        <color theme="1"/>
        <rFont val="Calibri"/>
        <family val="2"/>
        <scheme val="minor"/>
      </rPr>
      <t xml:space="preserve">  Reported sameness (no effect within either treatment)</t>
    </r>
  </si>
  <si>
    <r>
      <rPr>
        <b/>
        <sz val="12"/>
        <color theme="1"/>
        <rFont val="Calibri"/>
        <family val="2"/>
        <scheme val="minor"/>
      </rPr>
      <t>c3.2.</t>
    </r>
    <r>
      <rPr>
        <sz val="12"/>
        <color theme="1"/>
        <rFont val="Calibri"/>
        <family val="2"/>
        <scheme val="minor"/>
      </rPr>
      <t xml:space="preserve"> No sex difference</t>
    </r>
  </si>
  <si>
    <r>
      <rPr>
        <b/>
        <sz val="12"/>
        <color theme="1"/>
        <rFont val="Calibri"/>
        <family val="2"/>
        <scheme val="minor"/>
      </rPr>
      <t>b.</t>
    </r>
    <r>
      <rPr>
        <sz val="12"/>
        <color theme="1"/>
        <rFont val="Calibri"/>
        <family val="2"/>
        <scheme val="minor"/>
      </rPr>
      <t xml:space="preserve"> Included sex as a fixed factor or covariate for at least some analyses but did not pool</t>
    </r>
  </si>
  <si>
    <t>sex difference is a major finding (mentioned in title/abstract)</t>
  </si>
  <si>
    <t>did not test for interaction; did not compare across sex; claimed sex-specific effect</t>
  </si>
  <si>
    <t>compared sex within treatment; claimed sex-specific effect</t>
  </si>
  <si>
    <t>included sex as a fixed factor or covariate for at least some analyses, but did not pool</t>
  </si>
  <si>
    <t xml:space="preserve">Garcia-Sifuentes &amp; Maney (2021). Reporting and Misreporting of Sex Differences in the Biological Sciences </t>
  </si>
  <si>
    <t>Garcia-Sifuentes &amp; Maney (2021). Reporting and Misreporting of Sex Differences in the Biological Sciences</t>
  </si>
  <si>
    <t>did not test for interaction; did not compare across sex; claimed sexes responded the same</t>
  </si>
  <si>
    <t>A house of cards: bias in perception of body size mediates the relationship between voice pitch and perceptions of dominance</t>
  </si>
  <si>
    <t>Acquisition of a complex extractive technique by the immature chimpanzees of Loango National Park, Gabon</t>
  </si>
  <si>
    <t>Anogenital distance predicts sexual odour preference in African giant pouched rats</t>
  </si>
  <si>
    <t>Associative learning is necessary for airborne pheromones to activate sexual arousal-linked brain areas of female rats</t>
  </si>
  <si>
    <t>Assortative interactions revealed in a fission–fusion society of Australian humpback dolphins</t>
  </si>
  <si>
    <t>Attractiveness is positively related to World Cup performance in male, but not female, biathletes</t>
  </si>
  <si>
    <t>Battle of the sexes: a multi-male mating strategy helps lionesses win the gender war of fitness</t>
  </si>
  <si>
    <t>Behavioral flexibility of a generalist carnivore</t>
  </si>
  <si>
    <t>Behavioral repeatability and choice performance in wild free-flying nectarivorous bats (Glossophaga commissarisi)</t>
  </si>
  <si>
    <t>Correlates of home range sizes of giraffes, Giraffa camelopardalis</t>
  </si>
  <si>
    <t>Differences in combinatorial calls among the 3 elephant species cannot be explained by phylogeny</t>
  </si>
  <si>
    <t>Dogs and wolves do not differ in their inhibitory control abilities in a non-social test battery</t>
  </si>
  <si>
    <t>Drought decreases cooperative sentinel behavior and affects vocal coordination in meerkats</t>
  </si>
  <si>
    <t>Early vocal ontogeny in a polytocous mammal: no evidence of social learning among sibling piglets, Sus scrofa</t>
  </si>
  <si>
    <t>Every scar has a story: age and sex-specific conflict rates in wild bottlenose dolphins</t>
  </si>
  <si>
    <t>Evidence of phenotypic correlation between exploration activity and resting metabolic rate among populations across an elevation gradient in a small rodent species</t>
  </si>
  <si>
    <t>Experimental field evidence that out-group threats influence within-group behavior</t>
  </si>
  <si>
    <t>Exploratory study of the effects of intra-uterine growth retardation and neonatal energy supplementation of low birth-weight piglets on their post-weaning cognitive abilities</t>
  </si>
  <si>
    <t>Food, family and female age affect reproduction and pup survival of African wild dogs</t>
  </si>
  <si>
    <t>Group-enhanced predator detection and quality of vigilance in a social ground squirrel</t>
  </si>
  <si>
    <t>Individual variation and the source-sink group dynamics of extra-group paternity in a social mammal</t>
  </si>
  <si>
    <t>Learning prosociality: insights from young forager and subsistence farmer children’s food sharing with mothers and others</t>
  </si>
  <si>
    <t>Marriage stability in a pastoralist society</t>
  </si>
  <si>
    <t>MHC-associated mate choice under competitive conditions in captive versus wild Tasmanian devils</t>
  </si>
  <si>
    <t>Navigation strategies in three nocturnal lemur species: diet predicts heuristic use and degree of exploratory behavior</t>
  </si>
  <si>
    <t>North American red squirrels mitigate costs of territory defence through social plasticity</t>
  </si>
  <si>
    <t>Olfactory discrimination between litter mates by mothers and alien adult cats: lump or split?</t>
  </si>
  <si>
    <t>One size fits all? Relationships among group size, health, and ecology indicate a lack of an optimal group size in a wild lemur population</t>
  </si>
  <si>
    <t>Pair bonding in monogamously and polygynously kept African striped mice, Rhabdomys pumilio</t>
  </si>
  <si>
    <t>Pet dogs exhibit social preference for people who synchronize with them: what does it tell us about the evolution of behavioral synchronization?</t>
  </si>
  <si>
    <t>Physiological and social consequences of gastrointestinal nematode infection in a nonhuman primate</t>
  </si>
  <si>
    <t>Physiological differences between winter phenotypes of Siberian hamsters do not correlate with their behaviour</t>
  </si>
  <si>
    <t>Precise relative-quantity judgement in the striped field mouse Apodemus agrarius Pallas</t>
  </si>
  <si>
    <t>Rate of intersexual interactions affects injury likelihood in Tasmanian devil contact networks</t>
  </si>
  <si>
    <t>Stereotypic horses (Equus caballus) are not cognitively impaired</t>
  </si>
  <si>
    <t>The costs of competition: injury patterns in 2 Asian colobine monkeys</t>
  </si>
  <si>
    <t>The development of communication in alarm contexts in wild chimpanzees</t>
  </si>
  <si>
    <t>The effects of stress and glucocorticoids on vocalizations: a test in North American red squirrels</t>
  </si>
  <si>
    <t>Time constraints imposed by anthropogenic environments alter social behaviour in longtailed macaques</t>
  </si>
  <si>
    <t>Transitivity and structural balance in marmot social networks</t>
  </si>
  <si>
    <t>Uncovering the decision rules behind collective foraging in spider monkeys</t>
  </si>
  <si>
    <t>Acute stress enhances general-knowledge semantic memory</t>
  </si>
  <si>
    <t>Associations among behavioral inhibition and owner-rated attention, hyperactivity/impulsivity, and personality in the domestic dog (Canis familiaris).</t>
  </si>
  <si>
    <t>Baboon (Papio anubis) chimeric face processing by human (Homo sapiens) judges: Influence of stimuli complexity on the perception of oro-facial asymmetries.</t>
  </si>
  <si>
    <t>Brain and behavioral correlates of insulin resistance in youth with depression and obesity</t>
  </si>
  <si>
    <t>Decision making in response to physiological and combined physiological and psychosocial stress.</t>
  </si>
  <si>
    <t>Differential effects of androgens, estrogens and socio-sexual context on sexual behaviors in the castrated male goat</t>
  </si>
  <si>
    <t>Drop-out, relapse and abstinence in a cohort of alcoholic people under detoxification</t>
  </si>
  <si>
    <t>Early amygdala damage alters the way rhesus macaques process species-specific audio-visual vocalizations.</t>
  </si>
  <si>
    <t>Energy balance but not competitive environment corresponds with allostatic load during development in an Old World monkey</t>
  </si>
  <si>
    <t>Female rats express habitual behavior earlier in operant training than males.</t>
  </si>
  <si>
    <t>Freestanding bipedal posture and coordinated bimanual manipulation significantly influence lateralized hand use in rhesus monkeys (Macaca mulatta) and chimpanzees (pan troglodytes).</t>
  </si>
  <si>
    <t>Implicit associations to infant cry: Genetics and early care experiences influence caregiving propensities</t>
  </si>
  <si>
    <t>Influence of glucocorticoid and mineralocorticoid receptor stimulation on task switching</t>
  </si>
  <si>
    <t>Locomotion and posture development in immature male and female rats (Rattus norvegicus): Comparison of sensory-enriched versus sensory-deprived testing environments.</t>
  </si>
  <si>
    <t xml:space="preserve">Male and female hamsters were gestated and reared in a LD (15 hr light/day) or SD (10 hr light/day) with a constant </t>
  </si>
  <si>
    <t>Maternal care modulates transgenerational effects of endocrine-disrupting chemicals on offspring pup vocalizations and adult behaviors</t>
  </si>
  <si>
    <t>No difference in cognitive performance or gender role behavior between men with and without hypospadias</t>
  </si>
  <si>
    <t>Organizational effects of testosterone on learning strategy preference and muscarinic receptor binding in prepubertal rats</t>
  </si>
  <si>
    <t>Perception of the Delboeuf illusion by the adult domestic cat (Felis silvestris catus) in comparison with other mammals.</t>
  </si>
  <si>
    <t>Preference for attractive faces is species-specific</t>
  </si>
  <si>
    <t>Relationship of socioeconomic status to olfactory function</t>
  </si>
  <si>
    <t>Visual attention, indicative gestures, and calls accompanying gestural communication are associated with sociality in wild chimpanzees (Pan troglodytes schweinfurthii).</t>
  </si>
  <si>
    <t>Adipocyte-Specific GH Receptor–Null (AdGHRKO) Mice Have Enhanced Insulin Sensitivity With Reduced Liver Triglycerides</t>
  </si>
  <si>
    <t>Age‐specific associations between oestradiol, cortico‐amygdalar structural covariance, and verbal and spatial skills</t>
  </si>
  <si>
    <t>Both neural and global androgen receptor overexpression affect sexual dimorphism in the mouse brain</t>
  </si>
  <si>
    <t>Causes, patterns and severity of androgen excess in 487 consecutively recruited pre- and post-pubertal children</t>
  </si>
  <si>
    <t>Estrogen receptor-α signaling maintains immunometabolic function in males and is obligatory for exercise-induced amelioration of nonalcoholic fatty liver</t>
  </si>
  <si>
    <t>IGFBP-2 and aging: a 20-year longitudinal study on IGFBP-2, IGF-I, BMI, insulin sensitivity and mortality in an aging population</t>
  </si>
  <si>
    <t>In Vivo Verification of the Pathophysiology of Lipoid Congenital Adrenal Hyperplasia in the Adrenal Cortex</t>
  </si>
  <si>
    <t>Increased cardiovascular risk in thyroid cancer patients taking levothyroxine: a nationwide cohort study in Korea</t>
  </si>
  <si>
    <t>Insulin signaling in LepR cells modulates fat and glucose homeostasis independent of leptin</t>
  </si>
  <si>
    <t>Kisspeptin and RFRP3 modulate body mass in Phodopus sungorus via two different neuroendocrine pathways</t>
  </si>
  <si>
    <t>Late onset obesity in mice with targeted deletion of potassium inward rectifier Kir7.1 from cells expressing the melanocortin‐4 receptor</t>
  </si>
  <si>
    <t>Non-invasive DXA-derived bone structure assessment of acromegaly patients: a cross-sectional study</t>
  </si>
  <si>
    <t>Oxidative modifications of mitochondrial complex II are associated with insulin resistance of visceral fat in obesity</t>
  </si>
  <si>
    <t>Pituitary deficiency and precocious puberty after childhood severe traumatic brain injury: a long-term follow-up prospective study</t>
  </si>
  <si>
    <t>Plasma steroid metabolome profiling for the diagnosis of adrenocortical carcinoma</t>
  </si>
  <si>
    <t>Postoperative use of somatostatin analogsand mortality in patients with acromegaly</t>
  </si>
  <si>
    <t>Prenatal Bisphenol A Exposure in Mice Induces Multitissue Multiomics Disruptions Linking to Cardiometabolic Disorders</t>
  </si>
  <si>
    <t>Repression of adipose vascular endothelial growth factor reduces obesity through adipose browning</t>
  </si>
  <si>
    <t>Sex Differences in Inflammatory Responses to Adipose Tissue Lipolysis in Diet-Induced Obesity</t>
  </si>
  <si>
    <t>Sex differences in the brain expression of steroidogenic molecules under basal conditions and after gonadectomy</t>
  </si>
  <si>
    <t>Sex‐specific contribution of DHEA‐cortisol ratio to prefrontal‐hippocampal structural development, cognitive abilities and personality traits</t>
  </si>
  <si>
    <t>Sexual cues influence cocaine‐induced locomotion, anxiety and the immunoreactivity of oestrogen receptor alpha and tyrosine hydroxylase in both sexes</t>
  </si>
  <si>
    <t>Short‐ and long‐term responsiveness to low dose growth hormone (GH) in adult GH deficiency: Role of GH receptor polymorphism</t>
  </si>
  <si>
    <t>Suppression of Prolactin Secretion Partially Explains the Antidiabetic Effect of Bromocriptine in ob/ob Mice</t>
  </si>
  <si>
    <t>Targetable gene fusions identified in radioactive iodine refractory advanced thyroid carcinoma</t>
  </si>
  <si>
    <t>The SLC16A11 risk haplotype is associated with decreased insulin action, higher transaminases and large-size adipocytes</t>
  </si>
  <si>
    <t>Transgene-associated human growth hormone expression in pancreatic β-cells impairs identification of sex-based gene expression differences</t>
  </si>
  <si>
    <t>Cross-cultural similarity in relationship-specific social touching</t>
  </si>
  <si>
    <t>From groups to communities in western lowland gorillas</t>
  </si>
  <si>
    <t>Future suitability of habitat in a migratory ungulate under climate change</t>
  </si>
  <si>
    <t>Genomic evidence for MHC disassortative mating in humans</t>
  </si>
  <si>
    <t>Identifying the pathways required for coping behaviours associated with sustained pain</t>
  </si>
  <si>
    <t>Maternal longevity and offspring sex in wild ungulates</t>
  </si>
  <si>
    <t>Metabolic reprogramming by the S-nitroso-CoA reductase system protects against kidney injury</t>
  </si>
  <si>
    <t>Physiology and effects of nucleosides in mice lacking all four adenosine receptors</t>
  </si>
  <si>
    <t>Prophylactic TLR9 stimulation reduces brain metastasis through microglia activation</t>
  </si>
  <si>
    <t>The demography of a resource specialist in the tropics: Cecropia trees and the fitness of three-toed sloths</t>
  </si>
  <si>
    <t>Acquisition rate of antibody to hepatitis B surface antigen among medical and dental students in Japan after three-dose hepatitis B vaccination</t>
  </si>
  <si>
    <t>Composition and Clinical Impact of the Immunologic Tumor Microenvironment in Oral Squamous Cell Carcinoma</t>
  </si>
  <si>
    <t>Downregulation of the Central Noradrenergic System by Toxoplasma gondiiInfection</t>
  </si>
  <si>
    <t>Gene Expression Differences in Host Response to Schistosoma haematobium Infection</t>
  </si>
  <si>
    <t>HBHA-Induced Polycytotoxic CD4+ T Lymphocytes Are Associated with the Control of Mycobacterium tuberculosis Infection in Humans</t>
  </si>
  <si>
    <t>Impact of an electronic medical record reminder on hepatitis B vaccine initiation and completion rates among insured adults with diabetes mellitus</t>
  </si>
  <si>
    <t>Seroprevalence of pertussis among healthcare workers: A cross-sectional study from Tunisia</t>
  </si>
  <si>
    <t>Similar relative risks of seizures following measles containing vaccination in children born preterm compared to full-term without previous seizures or seizure-related disorders</t>
  </si>
  <si>
    <t>Vaccine preventable invasive bacterial diseases in Italy: A comparison between the national surveillance system and recorded hospitalizations, 2007–2016</t>
  </si>
  <si>
    <t>Vaccine-driven serotype-rearrangement is seen with latency in clinical isolates: Comparison of carried and clinical pneumococcal isolates from the same time period in Hungary</t>
  </si>
  <si>
    <t>A genome-wide association study of shared risk across psychiatric disorders implicates gene regulation during fetal neurodevelopment</t>
  </si>
  <si>
    <t>Direct Intracellular Signaling by the Carboxy terminus of NMDA Receptor GluN2 Subunits Regulates Dendritic Morphology in Hippocampal CA1 Pyramidal Neurons</t>
  </si>
  <si>
    <t>Does Seipin Play a Role in Oxidative Stress Protection and Peroxisome Biogenesis? New Insights from Human Brain Autopsies</t>
  </si>
  <si>
    <t>Genome-wide meta-analysis of depression identifies 102 independent variants and highlights the importance of the prefrontal brain regions</t>
  </si>
  <si>
    <t>Individual Differences in Dopamine Are Associated with Reward Discounting in Clinical Groups But Not in Healthy Adults</t>
  </si>
  <si>
    <t>Neutrophil adhesion in brain capillaries reduces cortical blood flow and impairs memory function in Alzheimer’s disease mouse models</t>
  </si>
  <si>
    <t>Sex‐biased hippocampal pathology in the 5XFAD mouse model of Alzheimer's disease: A multi‐omic analysis</t>
  </si>
  <si>
    <t>Top-down and Bottom-up Regulated Auditory Phantom Perception</t>
  </si>
  <si>
    <t>Widespread RNA editing dysregulation in brains from autistic individuals</t>
  </si>
  <si>
    <t>A Monoclonal Antibody against 6-Acetylmorphine Protects Female Mice Offspring from Adverse Behavioral Effects Induced by Prenatal Heroin Exposure</t>
  </si>
  <si>
    <t>Activity-dependent neuroprotective protein (ADNP) is an alcohol-responsive gene and negative regulator of alcohol consumption in female mice</t>
  </si>
  <si>
    <t>Amiloride modulation of carbon dioxide hypersensitivity and thermal nociceptive hypersensitivity induced by interference with early maternal environment</t>
  </si>
  <si>
    <t>Effect of cannabis on weight and metabolism in first-episode non-affective psychosis: Results from a three-year longitudinal study</t>
  </si>
  <si>
    <t>Estrogen-Dependent Disruption of Adiponectin-Connexin43 Signaling Underlies Exacerbated Myocardial Dysfunction in Diabetic Female Rats</t>
  </si>
  <si>
    <t>High-dose ondansetron reduces activation of interoceptive and sensorimotor brain regions</t>
  </si>
  <si>
    <t>Interneuronal δ-GABAA receptors regulate binge drinking and are necessary for the behavioral effects of early withdrawal</t>
  </si>
  <si>
    <t>Isoform-selective phosphoinositide 3-kinase inhibition ameliorates a broad range of fragile X syndrome-associated deficits in a mouse model</t>
  </si>
  <si>
    <t>Oxytocin reduces a chemosensory-induced stress bias in social perception</t>
  </si>
  <si>
    <t>Plasma and Brain Concentrations of Doxycycline after Single and Repeated Doses in Wild-Type and APP23 Mice</t>
  </si>
  <si>
    <t>Ventral midbrain astrocytes display unique physiological features and sensitivity to dopamine D2 receptor signaling</t>
  </si>
  <si>
    <t>5-HT3 receptor signaling in serotonin transporter-knockout rats: a female sex-specific animal model of visceral hypersensitivity</t>
  </si>
  <si>
    <t>Absence of the sulfate transporter SAT-1 has no impact on oxalate handling by mouse intestine and does not cause hyperoxaluria or hyperoxalemia</t>
  </si>
  <si>
    <t>Anticipation of food intake induces phosphorylation switch to regulate basolateral amino acid transporter LAT4 (SLC43A2) function</t>
  </si>
  <si>
    <t>Crohn’s disease IRGM risk alleles are associated with altered gene expression in human tissues</t>
  </si>
  <si>
    <t>Elimination or neutralization of endogenous high-molecular-weight FGF2 mitigates doxorubicin-induced cardiotoxicity</t>
  </si>
  <si>
    <t>Estrogen but not testosterone preserves myofilament function from doxorubicin-induced cardiotoxicity by reducing oxidative modifications</t>
  </si>
  <si>
    <t>Human serum albumin redox state is associated with decreased renal function in a community-dwelling population</t>
  </si>
  <si>
    <t>Plasma syndecan-1 in hemodialysis patients associates with survival and lower markers of volume status</t>
  </si>
  <si>
    <t>Renal olfactory receptor 1393 contributes to the progression of type 2 diabetes in a diet-induced obesity model</t>
  </si>
  <si>
    <t>Sex differences in the central and peripheral manifestations of ischemia-induced heart failure in rats</t>
  </si>
  <si>
    <t>Urinary acrolein metabolite levels in severe acute alcoholic hepatitis patients</t>
  </si>
  <si>
    <t>Sex-dependent differences in the adverse renal changes induced by an early in life exposure to a high-fat diet</t>
  </si>
  <si>
    <t>Association of foetal size and sex with porcine foeto-maternal interface integrin expression</t>
  </si>
  <si>
    <t>Associations between fetal size, sex and placental angiogenesis in the pig</t>
  </si>
  <si>
    <t>Effects of androgen and oestrogen on IGF pathways controlling phallus growth</t>
  </si>
  <si>
    <t>Exposure of pregnant sows to low doses of estradiol-17β impacts on the transcriptome of the endometrium and the female preimplantation embryos</t>
  </si>
  <si>
    <t>Insulin/IGF1 signaling regulates the mitochondrial biogenesis markers in steroidogenic cells of prepubertal testis, but not ovary</t>
  </si>
  <si>
    <t>Is differences in embryo morphokinetic development significantly associated with human embryo sex?</t>
  </si>
  <si>
    <t>Prenatal two-hit stress affects maternal and offspring pregnancy outcomes and uterine gene expression in rats: match or mismatch?</t>
  </si>
  <si>
    <t>Sexual dimorphism of mitochondrial function in the hypoxic guinea pig placenta</t>
  </si>
  <si>
    <t>Tissue-specific knockout of E-cadherin (Cdh1) in developing mouse gonads causes germ cells loss</t>
  </si>
  <si>
    <t>Article title (from Woitowich et al., 2020)</t>
  </si>
  <si>
    <t>Supplementary File 1a. Articles were coded into the categories below for each of four questions.</t>
  </si>
  <si>
    <t>BELOW: Detailed results, showing calculations, for each of the four questions. The top part of the table (dark color) shows numbers of articles falling into a particular category defined by the formula in the "formula" column. The lower part of the table (light color) shows percentages. Some of the values below were used to make the graphs in the main text.</t>
  </si>
  <si>
    <t>Supplementary File 1b. All articles included in the study. Codes are indicated in the "Question" columns. See Supplementary file 1a for the explanations of the codes. All codes marked with an asterisk are explained in the "notes" column.</t>
  </si>
  <si>
    <t xml:space="preserve">Supplementary File 1c. Numbers of articles coded into each category. Column A shows the total number of articles; columns D-L show them broken down by discipline.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</si>
</sst>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2"/>
      <color theme="0"/>
      <name val="Calibri"/>
      <family val="2"/>
      <scheme val="minor"/>
    </font>
    <font>
      <b/>
      <sz val="12"/>
      <color theme="1"/>
      <name val="Calibri"/>
      <family val="2"/>
      <scheme val="minor"/>
    </font>
    <font>
      <b/>
      <sz val="12"/>
      <color theme="0"/>
      <name val="Calibri"/>
      <family val="2"/>
      <scheme val="minor"/>
    </font>
    <font>
      <sz val="11"/>
      <color theme="1"/>
      <name val="Arial"/>
      <family val="2"/>
    </font>
    <font>
      <sz val="12"/>
      <color rgb="FF000000"/>
      <name val="Calibri"/>
      <family val="2"/>
      <scheme val="minor"/>
    </font>
    <font>
      <sz val="12"/>
      <color rgb="FF222222"/>
      <name val="Calibri"/>
      <family val="2"/>
      <scheme val="minor"/>
    </font>
    <font>
      <sz val="12"/>
      <color rgb="FF1F1F1F"/>
      <name val="Calibri"/>
      <family val="2"/>
    </font>
  </fonts>
  <fills count="9">
    <fill>
      <patternFill patternType="none"/>
    </fill>
    <fill>
      <patternFill patternType="gray125"/>
    </fill>
    <fill>
      <patternFill patternType="solid">
        <fgColor theme="1"/>
        <bgColor rgb="FF000000"/>
      </patternFill>
    </fill>
    <fill>
      <patternFill patternType="solid">
        <fgColor theme="1"/>
        <bgColor indexed="64"/>
      </patternFill>
    </fill>
    <fill>
      <patternFill patternType="solid">
        <fgColor theme="0" tint="-4.9989318521683403E-2"/>
        <bgColor indexed="64"/>
      </patternFill>
    </fill>
    <fill>
      <patternFill patternType="solid">
        <fgColor rgb="FFD9BBFF"/>
        <bgColor indexed="64"/>
      </patternFill>
    </fill>
    <fill>
      <patternFill patternType="solid">
        <fgColor rgb="FF7030A0"/>
        <bgColor indexed="64"/>
      </patternFill>
    </fill>
    <fill>
      <patternFill patternType="solid">
        <fgColor rgb="FF00B050"/>
        <bgColor indexed="64"/>
      </patternFill>
    </fill>
    <fill>
      <patternFill patternType="solid">
        <fgColor rgb="FFFFAAB9"/>
        <bgColor indexed="64"/>
      </patternFill>
    </fill>
  </fills>
  <borders count="1">
    <border>
      <left/>
      <right/>
      <top/>
      <bottom/>
      <diagonal/>
    </border>
  </borders>
  <cellStyleXfs count="1">
    <xf numFmtId="0" fontId="0" fillId="0" borderId="0"/>
  </cellStyleXfs>
  <cellXfs count="56">
    <xf numFmtId="0" fontId="0" fillId="0" borderId="0" xfId="0"/>
    <xf numFmtId="0" fontId="0" fillId="0" borderId="0" xfId="0" applyFill="1"/>
    <xf numFmtId="0" fontId="0" fillId="0" borderId="0" xfId="0" applyFont="1" applyFill="1" applyAlignment="1"/>
    <xf numFmtId="0" fontId="0" fillId="0" borderId="0" xfId="0" applyFont="1" applyFill="1" applyBorder="1" applyAlignment="1"/>
    <xf numFmtId="0" fontId="0" fillId="0" borderId="0" xfId="0" applyFont="1" applyBorder="1" applyAlignment="1"/>
    <xf numFmtId="0" fontId="0" fillId="0" borderId="0" xfId="0" applyFont="1" applyAlignment="1"/>
    <xf numFmtId="0" fontId="0" fillId="0" borderId="0" xfId="0" applyFont="1"/>
    <xf numFmtId="0" fontId="0" fillId="0" borderId="0" xfId="0" applyFont="1" applyFill="1"/>
    <xf numFmtId="0" fontId="2" fillId="0" borderId="0" xfId="0" applyFont="1"/>
    <xf numFmtId="164" fontId="2" fillId="0" borderId="0" xfId="0" applyNumberFormat="1" applyFont="1" applyAlignment="1">
      <alignment horizontal="center"/>
    </xf>
    <xf numFmtId="164" fontId="2" fillId="0" borderId="0" xfId="0" applyNumberFormat="1" applyFont="1" applyFill="1" applyAlignment="1">
      <alignment horizontal="center"/>
    </xf>
    <xf numFmtId="0" fontId="0" fillId="0" borderId="0" xfId="0" applyFont="1" applyAlignment="1">
      <alignment horizontal="center"/>
    </xf>
    <xf numFmtId="1" fontId="2" fillId="0" borderId="0" xfId="0" applyNumberFormat="1" applyFont="1" applyFill="1" applyAlignment="1">
      <alignment horizontal="center"/>
    </xf>
    <xf numFmtId="1" fontId="2" fillId="0" borderId="0" xfId="0" applyNumberFormat="1" applyFont="1" applyAlignment="1">
      <alignment horizontal="center"/>
    </xf>
    <xf numFmtId="164" fontId="2" fillId="0" borderId="0" xfId="0" applyNumberFormat="1" applyFont="1" applyAlignment="1">
      <alignment horizontal="left"/>
    </xf>
    <xf numFmtId="0" fontId="0" fillId="0" borderId="0" xfId="0" applyFont="1" applyFill="1" applyAlignment="1">
      <alignment horizontal="center"/>
    </xf>
    <xf numFmtId="164" fontId="2" fillId="4" borderId="0" xfId="0" applyNumberFormat="1" applyFont="1" applyFill="1" applyAlignment="1">
      <alignment horizontal="center"/>
    </xf>
    <xf numFmtId="0" fontId="2" fillId="5" borderId="0" xfId="0" applyFont="1" applyFill="1"/>
    <xf numFmtId="164" fontId="2" fillId="5" borderId="0" xfId="0" applyNumberFormat="1" applyFont="1" applyFill="1" applyAlignment="1">
      <alignment horizontal="left"/>
    </xf>
    <xf numFmtId="0" fontId="2" fillId="5" borderId="0" xfId="0" applyFont="1" applyFill="1" applyAlignment="1">
      <alignment horizontal="left"/>
    </xf>
    <xf numFmtId="0" fontId="3" fillId="6" borderId="0" xfId="0" applyFont="1" applyFill="1"/>
    <xf numFmtId="0" fontId="1" fillId="6" borderId="0" xfId="0" applyFont="1" applyFill="1"/>
    <xf numFmtId="164" fontId="3" fillId="6" borderId="0" xfId="0" applyNumberFormat="1" applyFont="1" applyFill="1" applyAlignment="1">
      <alignment horizontal="left"/>
    </xf>
    <xf numFmtId="0" fontId="3" fillId="6" borderId="0" xfId="0" applyFont="1" applyFill="1" applyAlignment="1">
      <alignment horizontal="left"/>
    </xf>
    <xf numFmtId="0" fontId="4" fillId="0" borderId="0" xfId="0" applyFont="1" applyAlignment="1">
      <alignment vertical="center"/>
    </xf>
    <xf numFmtId="0" fontId="4" fillId="0" borderId="0" xfId="0" applyFont="1" applyAlignment="1">
      <alignment horizontal="center" vertical="center" wrapText="1"/>
    </xf>
    <xf numFmtId="0" fontId="0" fillId="0" borderId="0" xfId="0" applyFont="1" applyAlignment="1">
      <alignment horizontal="center" wrapText="1"/>
    </xf>
    <xf numFmtId="0" fontId="5" fillId="0" borderId="0" xfId="0" applyFont="1"/>
    <xf numFmtId="0" fontId="3" fillId="7" borderId="0" xfId="0" applyFont="1" applyFill="1"/>
    <xf numFmtId="0" fontId="1" fillId="7" borderId="0" xfId="0" applyFont="1" applyFill="1"/>
    <xf numFmtId="0" fontId="0" fillId="0" borderId="0" xfId="0" applyAlignment="1"/>
    <xf numFmtId="0" fontId="2" fillId="0" borderId="0" xfId="0" applyFont="1" applyAlignment="1">
      <alignment vertical="center"/>
    </xf>
    <xf numFmtId="0" fontId="2" fillId="8" borderId="0" xfId="0" applyFont="1" applyFill="1" applyBorder="1" applyAlignment="1"/>
    <xf numFmtId="0" fontId="2" fillId="8" borderId="0" xfId="0" applyFont="1" applyFill="1" applyAlignment="1"/>
    <xf numFmtId="0" fontId="2" fillId="8" borderId="0" xfId="0" applyFont="1" applyFill="1"/>
    <xf numFmtId="0" fontId="3" fillId="6" borderId="0" xfId="0" applyFont="1" applyFill="1" applyAlignment="1">
      <alignment horizontal="center"/>
    </xf>
    <xf numFmtId="0" fontId="3" fillId="6" borderId="0" xfId="0" applyFont="1" applyFill="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1" fillId="0" borderId="0" xfId="0" applyFont="1" applyFill="1"/>
    <xf numFmtId="0" fontId="0" fillId="0" borderId="0" xfId="0" applyFont="1" applyAlignment="1">
      <alignment horizontal="left"/>
    </xf>
    <xf numFmtId="0" fontId="1" fillId="3" borderId="0" xfId="0" applyFont="1" applyFill="1"/>
    <xf numFmtId="0" fontId="1" fillId="2" borderId="0" xfId="0" applyFont="1" applyFill="1"/>
    <xf numFmtId="0" fontId="6" fillId="0" borderId="0" xfId="0" applyFont="1"/>
    <xf numFmtId="0" fontId="5" fillId="0" borderId="0" xfId="0" applyFont="1" applyBorder="1"/>
    <xf numFmtId="0" fontId="7" fillId="0" borderId="0" xfId="0" applyFont="1" applyFill="1" applyBorder="1"/>
    <xf numFmtId="0" fontId="0" fillId="4" borderId="0" xfId="0" applyFont="1" applyFill="1" applyAlignment="1">
      <alignment horizontal="center"/>
    </xf>
    <xf numFmtId="0" fontId="0" fillId="6" borderId="0" xfId="0" applyFont="1" applyFill="1"/>
    <xf numFmtId="1" fontId="0" fillId="0" borderId="0" xfId="0" applyNumberFormat="1" applyFont="1"/>
    <xf numFmtId="0" fontId="0" fillId="6" borderId="0" xfId="0" applyFont="1" applyFill="1" applyAlignment="1">
      <alignment horizontal="center"/>
    </xf>
    <xf numFmtId="164" fontId="0" fillId="0" borderId="0" xfId="0" applyNumberFormat="1" applyFont="1"/>
    <xf numFmtId="0" fontId="0" fillId="5" borderId="0" xfId="0" applyFont="1" applyFill="1" applyAlignment="1">
      <alignment horizontal="center"/>
    </xf>
    <xf numFmtId="0" fontId="0" fillId="5" borderId="0" xfId="0" applyFont="1" applyFill="1"/>
    <xf numFmtId="0" fontId="0" fillId="0" borderId="0" xfId="0" applyFont="1" applyAlignment="1">
      <alignment wrapText="1"/>
    </xf>
    <xf numFmtId="0" fontId="0" fillId="0" borderId="0" xfId="0" applyAlignment="1">
      <alignment horizontal="left"/>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FFAAB9"/>
      <color rgb="FFD9BBFF"/>
      <color rgb="FFFFE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41BA-DA7F-3847-80BC-5BA4818F954C}">
  <dimension ref="A1:P47"/>
  <sheetViews>
    <sheetView tabSelected="1" workbookViewId="0">
      <selection activeCell="O9" sqref="O9"/>
    </sheetView>
  </sheetViews>
  <sheetFormatPr baseColWidth="10" defaultRowHeight="16" x14ac:dyDescent="0.2"/>
  <cols>
    <col min="1" max="2" width="4.5" customWidth="1"/>
  </cols>
  <sheetData>
    <row r="1" spans="1:10" s="31" customFormat="1" ht="28" customHeight="1" x14ac:dyDescent="0.2">
      <c r="A1" s="31" t="s">
        <v>384</v>
      </c>
    </row>
    <row r="2" spans="1:10" ht="28" customHeight="1" x14ac:dyDescent="0.2">
      <c r="A2" s="31" t="s">
        <v>538</v>
      </c>
    </row>
    <row r="3" spans="1:10" x14ac:dyDescent="0.2">
      <c r="A3" s="28" t="s">
        <v>116</v>
      </c>
      <c r="B3" s="28" t="s">
        <v>330</v>
      </c>
      <c r="C3" s="29"/>
      <c r="D3" s="29"/>
      <c r="E3" s="29"/>
      <c r="F3" s="29"/>
      <c r="G3" s="29"/>
      <c r="H3" s="29"/>
      <c r="I3" s="29"/>
      <c r="J3" s="29"/>
    </row>
    <row r="4" spans="1:10" x14ac:dyDescent="0.2">
      <c r="A4" s="40" t="s">
        <v>338</v>
      </c>
    </row>
    <row r="5" spans="1:10" x14ac:dyDescent="0.2">
      <c r="A5" s="40" t="s">
        <v>339</v>
      </c>
    </row>
    <row r="6" spans="1:10" x14ac:dyDescent="0.2">
      <c r="A6" s="40" t="s">
        <v>340</v>
      </c>
    </row>
    <row r="7" spans="1:10" x14ac:dyDescent="0.2">
      <c r="A7" s="6"/>
      <c r="B7" t="s">
        <v>371</v>
      </c>
    </row>
    <row r="8" spans="1:10" x14ac:dyDescent="0.2">
      <c r="A8" s="6"/>
      <c r="B8" t="s">
        <v>341</v>
      </c>
    </row>
    <row r="10" spans="1:10" x14ac:dyDescent="0.2">
      <c r="A10" s="28" t="s">
        <v>118</v>
      </c>
      <c r="B10" s="28" t="s">
        <v>331</v>
      </c>
      <c r="C10" s="29"/>
      <c r="D10" s="29"/>
      <c r="E10" s="29"/>
      <c r="F10" s="29"/>
      <c r="G10" s="29"/>
      <c r="H10" s="29"/>
      <c r="I10" s="29"/>
      <c r="J10" s="29"/>
    </row>
    <row r="11" spans="1:10" s="1" customFormat="1" x14ac:dyDescent="0.2">
      <c r="A11" s="7" t="s">
        <v>342</v>
      </c>
      <c r="B11"/>
      <c r="C11" s="39"/>
      <c r="D11" s="39"/>
      <c r="E11" s="39"/>
      <c r="F11" s="39"/>
      <c r="G11" s="39"/>
      <c r="H11" s="39"/>
      <c r="I11" s="39"/>
      <c r="J11" s="39"/>
    </row>
    <row r="12" spans="1:10" x14ac:dyDescent="0.2">
      <c r="B12" t="s">
        <v>343</v>
      </c>
      <c r="C12" s="6"/>
    </row>
    <row r="13" spans="1:10" x14ac:dyDescent="0.2">
      <c r="B13" t="s">
        <v>364</v>
      </c>
      <c r="C13" s="6"/>
    </row>
    <row r="14" spans="1:10" x14ac:dyDescent="0.2">
      <c r="A14" t="s">
        <v>344</v>
      </c>
    </row>
    <row r="15" spans="1:10" x14ac:dyDescent="0.2">
      <c r="B15" t="s">
        <v>345</v>
      </c>
      <c r="C15" s="6"/>
    </row>
    <row r="16" spans="1:10" x14ac:dyDescent="0.2">
      <c r="B16" t="s">
        <v>346</v>
      </c>
      <c r="C16" s="6"/>
    </row>
    <row r="17" spans="1:3" x14ac:dyDescent="0.2">
      <c r="C17" s="6" t="s">
        <v>347</v>
      </c>
    </row>
    <row r="18" spans="1:3" x14ac:dyDescent="0.2">
      <c r="C18" s="6" t="s">
        <v>348</v>
      </c>
    </row>
    <row r="19" spans="1:3" x14ac:dyDescent="0.2">
      <c r="B19" t="s">
        <v>372</v>
      </c>
    </row>
    <row r="20" spans="1:3" x14ac:dyDescent="0.2">
      <c r="A20" t="s">
        <v>349</v>
      </c>
    </row>
    <row r="21" spans="1:3" x14ac:dyDescent="0.2">
      <c r="B21" t="s">
        <v>350</v>
      </c>
    </row>
    <row r="22" spans="1:3" x14ac:dyDescent="0.2">
      <c r="C22" t="s">
        <v>373</v>
      </c>
    </row>
    <row r="23" spans="1:3" x14ac:dyDescent="0.2">
      <c r="A23" s="6"/>
      <c r="C23" t="s">
        <v>374</v>
      </c>
    </row>
    <row r="24" spans="1:3" x14ac:dyDescent="0.2">
      <c r="C24" t="s">
        <v>351</v>
      </c>
    </row>
    <row r="25" spans="1:3" x14ac:dyDescent="0.2">
      <c r="B25" t="s">
        <v>352</v>
      </c>
    </row>
    <row r="26" spans="1:3" x14ac:dyDescent="0.2">
      <c r="A26" s="6"/>
      <c r="B26" s="6"/>
      <c r="C26" t="s">
        <v>375</v>
      </c>
    </row>
    <row r="27" spans="1:3" x14ac:dyDescent="0.2">
      <c r="A27" s="6"/>
      <c r="B27" s="6"/>
      <c r="C27" t="s">
        <v>353</v>
      </c>
    </row>
    <row r="28" spans="1:3" x14ac:dyDescent="0.2">
      <c r="A28" s="6"/>
      <c r="C28" t="s">
        <v>376</v>
      </c>
    </row>
    <row r="29" spans="1:3" x14ac:dyDescent="0.2">
      <c r="A29" s="6"/>
      <c r="B29" t="s">
        <v>355</v>
      </c>
    </row>
    <row r="30" spans="1:3" x14ac:dyDescent="0.2">
      <c r="C30" t="s">
        <v>354</v>
      </c>
    </row>
    <row r="31" spans="1:3" x14ac:dyDescent="0.2">
      <c r="C31" t="s">
        <v>377</v>
      </c>
    </row>
    <row r="33" spans="1:16" x14ac:dyDescent="0.2">
      <c r="A33" s="28" t="s">
        <v>119</v>
      </c>
      <c r="B33" s="28" t="s">
        <v>332</v>
      </c>
      <c r="C33" s="29"/>
      <c r="D33" s="29"/>
      <c r="E33" s="29"/>
      <c r="F33" s="29"/>
      <c r="G33" s="29"/>
      <c r="H33" s="29"/>
      <c r="I33" s="29"/>
      <c r="J33" s="29"/>
    </row>
    <row r="34" spans="1:16" x14ac:dyDescent="0.2">
      <c r="A34" t="s">
        <v>356</v>
      </c>
    </row>
    <row r="35" spans="1:16" x14ac:dyDescent="0.2">
      <c r="A35" t="s">
        <v>378</v>
      </c>
    </row>
    <row r="36" spans="1:16" x14ac:dyDescent="0.2">
      <c r="A36" t="s">
        <v>357</v>
      </c>
    </row>
    <row r="37" spans="1:16" x14ac:dyDescent="0.2">
      <c r="B37" t="s">
        <v>358</v>
      </c>
    </row>
    <row r="38" spans="1:16" x14ac:dyDescent="0.2">
      <c r="C38" t="s">
        <v>359</v>
      </c>
    </row>
    <row r="39" spans="1:16" x14ac:dyDescent="0.2">
      <c r="C39" t="s">
        <v>360</v>
      </c>
    </row>
    <row r="40" spans="1:16" x14ac:dyDescent="0.2">
      <c r="B40" t="s">
        <v>361</v>
      </c>
    </row>
    <row r="41" spans="1:16" x14ac:dyDescent="0.2">
      <c r="B41" t="s">
        <v>362</v>
      </c>
    </row>
    <row r="43" spans="1:16" x14ac:dyDescent="0.2">
      <c r="A43" s="28" t="s">
        <v>308</v>
      </c>
      <c r="B43" s="28" t="s">
        <v>333</v>
      </c>
      <c r="C43" s="28"/>
      <c r="D43" s="28"/>
      <c r="E43" s="28"/>
      <c r="F43" s="28"/>
      <c r="G43" s="28"/>
      <c r="H43" s="28"/>
      <c r="I43" s="28"/>
      <c r="J43" s="28"/>
      <c r="P43" s="30"/>
    </row>
    <row r="44" spans="1:16" x14ac:dyDescent="0.2">
      <c r="A44" s="54" t="s">
        <v>142</v>
      </c>
      <c r="B44" s="54"/>
      <c r="C44" t="s">
        <v>254</v>
      </c>
    </row>
    <row r="45" spans="1:16" x14ac:dyDescent="0.2">
      <c r="A45" s="54" t="s">
        <v>140</v>
      </c>
      <c r="B45" s="54"/>
      <c r="C45" t="s">
        <v>255</v>
      </c>
    </row>
    <row r="46" spans="1:16" x14ac:dyDescent="0.2">
      <c r="A46" s="54" t="s">
        <v>141</v>
      </c>
      <c r="B46" s="54"/>
      <c r="C46" t="s">
        <v>257</v>
      </c>
    </row>
    <row r="47" spans="1:16" x14ac:dyDescent="0.2">
      <c r="A47" s="54" t="s">
        <v>143</v>
      </c>
      <c r="B47" s="54"/>
      <c r="C47" t="s">
        <v>256</v>
      </c>
    </row>
  </sheetData>
  <mergeCells count="4">
    <mergeCell ref="A44:B44"/>
    <mergeCell ref="A45:B45"/>
    <mergeCell ref="A46:B46"/>
    <mergeCell ref="A47:B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B7638-7565-DD40-A2B2-8376E84BDE2D}">
  <dimension ref="A1:K156"/>
  <sheetViews>
    <sheetView workbookViewId="0">
      <selection activeCell="D112" sqref="D112"/>
    </sheetView>
  </sheetViews>
  <sheetFormatPr baseColWidth="10" defaultRowHeight="17" customHeight="1" x14ac:dyDescent="0.2"/>
  <cols>
    <col min="1" max="1" width="19.6640625" customWidth="1"/>
    <col min="2" max="2" width="5.83203125" style="7" customWidth="1"/>
    <col min="3" max="3" width="25" customWidth="1"/>
    <col min="4" max="4" width="35" customWidth="1"/>
    <col min="5" max="5" width="36.1640625" style="6" customWidth="1"/>
    <col min="6" max="6" width="20.83203125" style="1" customWidth="1"/>
    <col min="7" max="9" width="10" customWidth="1"/>
    <col min="10" max="10" width="10" style="1" customWidth="1"/>
    <col min="11" max="11" width="73.83203125" customWidth="1"/>
  </cols>
  <sheetData>
    <row r="1" spans="1:11" ht="25" customHeight="1" x14ac:dyDescent="0.2">
      <c r="A1" s="8" t="s">
        <v>384</v>
      </c>
    </row>
    <row r="2" spans="1:11" ht="30" customHeight="1" x14ac:dyDescent="0.2">
      <c r="A2" s="31" t="s">
        <v>540</v>
      </c>
    </row>
    <row r="3" spans="1:11" ht="17" customHeight="1" x14ac:dyDescent="0.2">
      <c r="A3" s="32" t="s">
        <v>1</v>
      </c>
      <c r="B3" s="32" t="s">
        <v>0</v>
      </c>
      <c r="C3" s="32" t="s">
        <v>2</v>
      </c>
      <c r="D3" s="32" t="s">
        <v>537</v>
      </c>
      <c r="E3" s="33" t="s">
        <v>328</v>
      </c>
      <c r="F3" s="33" t="s">
        <v>117</v>
      </c>
      <c r="G3" s="34" t="s">
        <v>227</v>
      </c>
      <c r="H3" s="34" t="s">
        <v>228</v>
      </c>
      <c r="I3" s="34" t="s">
        <v>229</v>
      </c>
      <c r="J3" s="33" t="s">
        <v>334</v>
      </c>
      <c r="K3" s="33" t="s">
        <v>230</v>
      </c>
    </row>
    <row r="4" spans="1:11" ht="17" customHeight="1" x14ac:dyDescent="0.2">
      <c r="A4" s="4" t="s">
        <v>3</v>
      </c>
      <c r="B4" s="3">
        <v>1</v>
      </c>
      <c r="C4" s="4" t="s">
        <v>4</v>
      </c>
      <c r="D4" s="27" t="s">
        <v>386</v>
      </c>
      <c r="E4" s="5" t="s">
        <v>5</v>
      </c>
      <c r="F4" s="2" t="s">
        <v>120</v>
      </c>
      <c r="G4" s="6" t="s">
        <v>128</v>
      </c>
      <c r="H4" s="6" t="s">
        <v>185</v>
      </c>
      <c r="I4" s="6" t="s">
        <v>150</v>
      </c>
      <c r="J4" s="2" t="s">
        <v>141</v>
      </c>
      <c r="K4" s="5"/>
    </row>
    <row r="5" spans="1:11" ht="17" customHeight="1" x14ac:dyDescent="0.2">
      <c r="A5" s="4" t="s">
        <v>3</v>
      </c>
      <c r="B5" s="3">
        <v>2</v>
      </c>
      <c r="C5" s="4" t="s">
        <v>4</v>
      </c>
      <c r="D5" s="27" t="s">
        <v>387</v>
      </c>
      <c r="E5" s="5" t="s">
        <v>5</v>
      </c>
      <c r="F5" s="2" t="s">
        <v>149</v>
      </c>
      <c r="G5" s="6" t="s">
        <v>276</v>
      </c>
      <c r="H5" s="6" t="s">
        <v>124</v>
      </c>
      <c r="I5" s="6" t="s">
        <v>150</v>
      </c>
      <c r="J5" s="2" t="s">
        <v>142</v>
      </c>
      <c r="K5" s="5"/>
    </row>
    <row r="6" spans="1:11" ht="17" customHeight="1" x14ac:dyDescent="0.2">
      <c r="A6" s="4" t="s">
        <v>3</v>
      </c>
      <c r="B6" s="3">
        <v>3</v>
      </c>
      <c r="C6" s="4" t="s">
        <v>4</v>
      </c>
      <c r="D6" s="27" t="s">
        <v>388</v>
      </c>
      <c r="E6" s="5" t="s">
        <v>6</v>
      </c>
      <c r="F6" s="2" t="s">
        <v>153</v>
      </c>
      <c r="G6" s="6" t="s">
        <v>122</v>
      </c>
      <c r="H6" s="6" t="s">
        <v>135</v>
      </c>
      <c r="I6" s="6" t="s">
        <v>122</v>
      </c>
      <c r="J6" s="2" t="s">
        <v>142</v>
      </c>
      <c r="K6" s="5"/>
    </row>
    <row r="7" spans="1:11" ht="17" customHeight="1" x14ac:dyDescent="0.2">
      <c r="A7" s="4" t="s">
        <v>3</v>
      </c>
      <c r="B7" s="3">
        <v>4</v>
      </c>
      <c r="C7" s="4" t="s">
        <v>7</v>
      </c>
      <c r="D7" s="27" t="s">
        <v>389</v>
      </c>
      <c r="E7" s="5" t="s">
        <v>8</v>
      </c>
      <c r="F7" s="2" t="s">
        <v>127</v>
      </c>
      <c r="G7" s="6" t="s">
        <v>275</v>
      </c>
      <c r="H7" s="6" t="s">
        <v>121</v>
      </c>
      <c r="I7" s="7" t="s">
        <v>150</v>
      </c>
      <c r="J7" s="2" t="s">
        <v>142</v>
      </c>
      <c r="K7" s="5"/>
    </row>
    <row r="8" spans="1:11" ht="17" customHeight="1" x14ac:dyDescent="0.2">
      <c r="A8" s="4" t="s">
        <v>3</v>
      </c>
      <c r="B8" s="3">
        <v>5</v>
      </c>
      <c r="C8" s="4" t="s">
        <v>9</v>
      </c>
      <c r="D8" s="27" t="s">
        <v>390</v>
      </c>
      <c r="E8" s="5" t="s">
        <v>10</v>
      </c>
      <c r="F8" s="2" t="s">
        <v>154</v>
      </c>
      <c r="G8" s="6" t="s">
        <v>128</v>
      </c>
      <c r="H8" s="6" t="s">
        <v>126</v>
      </c>
      <c r="I8" s="6" t="s">
        <v>123</v>
      </c>
      <c r="J8" s="2" t="s">
        <v>142</v>
      </c>
      <c r="K8" s="5"/>
    </row>
    <row r="9" spans="1:11" ht="17" customHeight="1" x14ac:dyDescent="0.2">
      <c r="A9" s="4" t="s">
        <v>3</v>
      </c>
      <c r="B9" s="3">
        <v>6</v>
      </c>
      <c r="C9" s="4" t="s">
        <v>9</v>
      </c>
      <c r="D9" s="27" t="s">
        <v>391</v>
      </c>
      <c r="E9" s="5" t="s">
        <v>11</v>
      </c>
      <c r="F9" s="2" t="s">
        <v>120</v>
      </c>
      <c r="G9" s="6" t="s">
        <v>275</v>
      </c>
      <c r="H9" s="6" t="s">
        <v>121</v>
      </c>
      <c r="I9" s="6" t="s">
        <v>122</v>
      </c>
      <c r="J9" s="2" t="s">
        <v>142</v>
      </c>
      <c r="K9" s="5"/>
    </row>
    <row r="10" spans="1:11" ht="17" customHeight="1" x14ac:dyDescent="0.2">
      <c r="A10" s="4" t="s">
        <v>3</v>
      </c>
      <c r="B10" s="3">
        <v>7</v>
      </c>
      <c r="C10" s="4" t="s">
        <v>9</v>
      </c>
      <c r="D10" s="27" t="s">
        <v>392</v>
      </c>
      <c r="E10" s="5" t="s">
        <v>10</v>
      </c>
      <c r="F10" s="2" t="s">
        <v>155</v>
      </c>
      <c r="G10" s="6" t="s">
        <v>122</v>
      </c>
      <c r="H10" s="6" t="s">
        <v>135</v>
      </c>
      <c r="I10" s="6" t="s">
        <v>122</v>
      </c>
      <c r="J10" s="2" t="s">
        <v>304</v>
      </c>
      <c r="K10" s="6" t="s">
        <v>310</v>
      </c>
    </row>
    <row r="11" spans="1:11" ht="17" customHeight="1" x14ac:dyDescent="0.2">
      <c r="A11" s="4" t="s">
        <v>3</v>
      </c>
      <c r="B11" s="3">
        <v>8</v>
      </c>
      <c r="C11" s="4" t="s">
        <v>12</v>
      </c>
      <c r="D11" s="27" t="s">
        <v>393</v>
      </c>
      <c r="E11" s="5" t="s">
        <v>13</v>
      </c>
      <c r="F11" s="2" t="s">
        <v>156</v>
      </c>
      <c r="G11" s="6" t="s">
        <v>276</v>
      </c>
      <c r="H11" s="6" t="s">
        <v>124</v>
      </c>
      <c r="I11" s="6" t="s">
        <v>137</v>
      </c>
      <c r="J11" s="2" t="s">
        <v>142</v>
      </c>
      <c r="K11" s="5"/>
    </row>
    <row r="12" spans="1:11" ht="17" customHeight="1" x14ac:dyDescent="0.2">
      <c r="A12" s="4" t="s">
        <v>3</v>
      </c>
      <c r="B12" s="3">
        <v>9</v>
      </c>
      <c r="C12" s="4" t="s">
        <v>7</v>
      </c>
      <c r="D12" s="27" t="s">
        <v>394</v>
      </c>
      <c r="E12" s="5" t="s">
        <v>14</v>
      </c>
      <c r="F12" s="2" t="s">
        <v>157</v>
      </c>
      <c r="G12" s="6" t="s">
        <v>128</v>
      </c>
      <c r="H12" s="6" t="s">
        <v>124</v>
      </c>
      <c r="I12" s="6" t="s">
        <v>150</v>
      </c>
      <c r="J12" s="2" t="s">
        <v>142</v>
      </c>
      <c r="K12" s="5"/>
    </row>
    <row r="13" spans="1:11" ht="17" customHeight="1" x14ac:dyDescent="0.2">
      <c r="A13" s="4" t="s">
        <v>3</v>
      </c>
      <c r="B13" s="3">
        <v>10</v>
      </c>
      <c r="C13" s="4" t="s">
        <v>4</v>
      </c>
      <c r="D13" s="27" t="s">
        <v>395</v>
      </c>
      <c r="E13" s="5" t="s">
        <v>15</v>
      </c>
      <c r="F13" s="2" t="s">
        <v>158</v>
      </c>
      <c r="G13" s="6" t="s">
        <v>128</v>
      </c>
      <c r="H13" s="6" t="s">
        <v>185</v>
      </c>
      <c r="I13" s="6" t="s">
        <v>150</v>
      </c>
      <c r="J13" s="2" t="s">
        <v>142</v>
      </c>
      <c r="K13" s="5"/>
    </row>
    <row r="14" spans="1:11" ht="17" customHeight="1" x14ac:dyDescent="0.2">
      <c r="A14" s="4" t="s">
        <v>3</v>
      </c>
      <c r="B14" s="3">
        <v>11</v>
      </c>
      <c r="C14" s="4" t="s">
        <v>9</v>
      </c>
      <c r="D14" s="27" t="s">
        <v>396</v>
      </c>
      <c r="E14" s="5" t="s">
        <v>16</v>
      </c>
      <c r="F14" s="2" t="s">
        <v>159</v>
      </c>
      <c r="G14" s="6" t="s">
        <v>276</v>
      </c>
      <c r="H14" s="6" t="s">
        <v>179</v>
      </c>
      <c r="I14" s="7" t="s">
        <v>250</v>
      </c>
      <c r="J14" s="2" t="s">
        <v>142</v>
      </c>
      <c r="K14" s="2" t="s">
        <v>321</v>
      </c>
    </row>
    <row r="15" spans="1:11" ht="17" customHeight="1" x14ac:dyDescent="0.2">
      <c r="A15" s="4" t="s">
        <v>3</v>
      </c>
      <c r="B15" s="3">
        <v>12</v>
      </c>
      <c r="C15" s="4" t="s">
        <v>12</v>
      </c>
      <c r="D15" s="27" t="s">
        <v>397</v>
      </c>
      <c r="E15" s="5" t="s">
        <v>17</v>
      </c>
      <c r="F15" s="2" t="s">
        <v>160</v>
      </c>
      <c r="G15" s="6" t="s">
        <v>276</v>
      </c>
      <c r="H15" s="6" t="s">
        <v>179</v>
      </c>
      <c r="I15" s="6" t="s">
        <v>150</v>
      </c>
      <c r="J15" s="2" t="s">
        <v>142</v>
      </c>
      <c r="K15" s="5"/>
    </row>
    <row r="16" spans="1:11" ht="17" customHeight="1" x14ac:dyDescent="0.2">
      <c r="A16" s="4" t="s">
        <v>3</v>
      </c>
      <c r="B16" s="3">
        <v>13</v>
      </c>
      <c r="C16" s="4" t="s">
        <v>9</v>
      </c>
      <c r="D16" s="27" t="s">
        <v>398</v>
      </c>
      <c r="E16" s="5" t="s">
        <v>18</v>
      </c>
      <c r="F16" s="2" t="s">
        <v>161</v>
      </c>
      <c r="G16" s="6" t="s">
        <v>128</v>
      </c>
      <c r="H16" s="6" t="s">
        <v>124</v>
      </c>
      <c r="I16" s="6" t="s">
        <v>150</v>
      </c>
      <c r="J16" s="2" t="s">
        <v>142</v>
      </c>
      <c r="K16" s="5"/>
    </row>
    <row r="17" spans="1:11" ht="17" customHeight="1" x14ac:dyDescent="0.2">
      <c r="A17" s="4" t="s">
        <v>3</v>
      </c>
      <c r="B17" s="3">
        <v>14</v>
      </c>
      <c r="C17" s="4" t="s">
        <v>4</v>
      </c>
      <c r="D17" s="27" t="s">
        <v>399</v>
      </c>
      <c r="E17" s="5" t="s">
        <v>19</v>
      </c>
      <c r="F17" s="2" t="s">
        <v>129</v>
      </c>
      <c r="G17" s="6" t="s">
        <v>276</v>
      </c>
      <c r="H17" s="6" t="s">
        <v>185</v>
      </c>
      <c r="I17" s="6" t="s">
        <v>128</v>
      </c>
      <c r="J17" s="2" t="s">
        <v>142</v>
      </c>
      <c r="K17" s="5"/>
    </row>
    <row r="18" spans="1:11" ht="17" customHeight="1" x14ac:dyDescent="0.2">
      <c r="A18" s="4" t="s">
        <v>3</v>
      </c>
      <c r="B18" s="3">
        <v>15</v>
      </c>
      <c r="C18" s="4" t="s">
        <v>7</v>
      </c>
      <c r="D18" s="27" t="s">
        <v>400</v>
      </c>
      <c r="E18" s="5" t="s">
        <v>20</v>
      </c>
      <c r="F18" s="2" t="s">
        <v>154</v>
      </c>
      <c r="G18" s="6" t="s">
        <v>275</v>
      </c>
      <c r="H18" s="7" t="s">
        <v>365</v>
      </c>
      <c r="I18" s="6" t="s">
        <v>150</v>
      </c>
      <c r="J18" s="2" t="s">
        <v>142</v>
      </c>
      <c r="K18" s="2" t="s">
        <v>363</v>
      </c>
    </row>
    <row r="19" spans="1:11" ht="17" customHeight="1" x14ac:dyDescent="0.2">
      <c r="A19" s="4" t="s">
        <v>3</v>
      </c>
      <c r="B19" s="3">
        <v>16</v>
      </c>
      <c r="C19" s="4" t="s">
        <v>7</v>
      </c>
      <c r="D19" s="27" t="s">
        <v>401</v>
      </c>
      <c r="E19" s="5" t="s">
        <v>21</v>
      </c>
      <c r="F19" s="2" t="s">
        <v>162</v>
      </c>
      <c r="G19" s="6" t="s">
        <v>128</v>
      </c>
      <c r="H19" s="6" t="s">
        <v>179</v>
      </c>
      <c r="I19" s="7" t="s">
        <v>150</v>
      </c>
      <c r="J19" s="2" t="s">
        <v>142</v>
      </c>
      <c r="K19" s="5"/>
    </row>
    <row r="20" spans="1:11" ht="17" customHeight="1" x14ac:dyDescent="0.2">
      <c r="A20" s="4" t="s">
        <v>3</v>
      </c>
      <c r="B20" s="3">
        <v>17</v>
      </c>
      <c r="C20" s="4" t="s">
        <v>9</v>
      </c>
      <c r="D20" s="27" t="s">
        <v>402</v>
      </c>
      <c r="E20" s="5" t="s">
        <v>11</v>
      </c>
      <c r="F20" s="2" t="s">
        <v>163</v>
      </c>
      <c r="G20" s="6" t="s">
        <v>276</v>
      </c>
      <c r="H20" s="6" t="s">
        <v>179</v>
      </c>
      <c r="I20" s="6" t="s">
        <v>128</v>
      </c>
      <c r="J20" s="2" t="s">
        <v>142</v>
      </c>
      <c r="K20" s="5"/>
    </row>
    <row r="21" spans="1:11" ht="17" customHeight="1" x14ac:dyDescent="0.2">
      <c r="A21" s="4" t="s">
        <v>3</v>
      </c>
      <c r="B21" s="3">
        <v>18</v>
      </c>
      <c r="C21" s="4" t="s">
        <v>12</v>
      </c>
      <c r="D21" s="27" t="s">
        <v>403</v>
      </c>
      <c r="E21" s="5" t="s">
        <v>13</v>
      </c>
      <c r="F21" s="2" t="s">
        <v>129</v>
      </c>
      <c r="G21" s="6" t="s">
        <v>128</v>
      </c>
      <c r="H21" s="6" t="s">
        <v>180</v>
      </c>
      <c r="I21" s="6" t="s">
        <v>150</v>
      </c>
      <c r="J21" s="27" t="s">
        <v>304</v>
      </c>
      <c r="K21" s="6" t="s">
        <v>305</v>
      </c>
    </row>
    <row r="22" spans="1:11" ht="17" customHeight="1" x14ac:dyDescent="0.2">
      <c r="A22" s="4" t="s">
        <v>3</v>
      </c>
      <c r="B22" s="41">
        <v>19</v>
      </c>
      <c r="C22" s="4" t="s">
        <v>7</v>
      </c>
      <c r="D22" s="27" t="s">
        <v>404</v>
      </c>
      <c r="E22" s="5" t="s">
        <v>20</v>
      </c>
      <c r="F22" s="2" t="s">
        <v>165</v>
      </c>
      <c r="G22" s="6" t="s">
        <v>132</v>
      </c>
      <c r="H22" s="6" t="s">
        <v>132</v>
      </c>
      <c r="I22" s="6" t="s">
        <v>132</v>
      </c>
      <c r="J22" s="6" t="s">
        <v>142</v>
      </c>
      <c r="K22" s="5" t="s">
        <v>366</v>
      </c>
    </row>
    <row r="23" spans="1:11" ht="17" customHeight="1" x14ac:dyDescent="0.2">
      <c r="A23" s="4" t="s">
        <v>3</v>
      </c>
      <c r="B23" s="3">
        <v>20</v>
      </c>
      <c r="C23" s="4" t="s">
        <v>4</v>
      </c>
      <c r="D23" s="27" t="s">
        <v>405</v>
      </c>
      <c r="E23" s="5" t="s">
        <v>19</v>
      </c>
      <c r="F23" s="2" t="s">
        <v>164</v>
      </c>
      <c r="G23" s="6" t="s">
        <v>276</v>
      </c>
      <c r="H23" s="6" t="s">
        <v>225</v>
      </c>
      <c r="I23" s="6" t="s">
        <v>137</v>
      </c>
      <c r="J23" s="2" t="s">
        <v>142</v>
      </c>
      <c r="K23" s="5"/>
    </row>
    <row r="24" spans="1:11" ht="17" customHeight="1" x14ac:dyDescent="0.2">
      <c r="A24" s="4" t="s">
        <v>3</v>
      </c>
      <c r="B24" s="3">
        <v>21</v>
      </c>
      <c r="C24" s="4" t="s">
        <v>9</v>
      </c>
      <c r="D24" s="27" t="s">
        <v>406</v>
      </c>
      <c r="E24" s="5" t="s">
        <v>22</v>
      </c>
      <c r="F24" s="2" t="s">
        <v>167</v>
      </c>
      <c r="G24" s="6" t="s">
        <v>122</v>
      </c>
      <c r="H24" s="6" t="s">
        <v>135</v>
      </c>
      <c r="I24" s="6" t="s">
        <v>128</v>
      </c>
      <c r="J24" s="2" t="s">
        <v>142</v>
      </c>
      <c r="K24" s="5"/>
    </row>
    <row r="25" spans="1:11" ht="17" customHeight="1" x14ac:dyDescent="0.2">
      <c r="A25" s="4" t="s">
        <v>3</v>
      </c>
      <c r="B25" s="3">
        <v>22</v>
      </c>
      <c r="C25" s="4" t="s">
        <v>7</v>
      </c>
      <c r="D25" s="27" t="s">
        <v>407</v>
      </c>
      <c r="E25" s="5" t="s">
        <v>8</v>
      </c>
      <c r="F25" s="2" t="s">
        <v>166</v>
      </c>
      <c r="G25" s="6" t="s">
        <v>122</v>
      </c>
      <c r="H25" s="6" t="s">
        <v>135</v>
      </c>
      <c r="I25" s="6" t="s">
        <v>128</v>
      </c>
      <c r="J25" s="2" t="s">
        <v>142</v>
      </c>
      <c r="K25" s="5"/>
    </row>
    <row r="26" spans="1:11" ht="17" customHeight="1" x14ac:dyDescent="0.2">
      <c r="A26" s="4" t="s">
        <v>3</v>
      </c>
      <c r="B26" s="3">
        <v>23</v>
      </c>
      <c r="C26" s="4" t="s">
        <v>9</v>
      </c>
      <c r="D26" s="27" t="s">
        <v>408</v>
      </c>
      <c r="E26" s="5" t="s">
        <v>23</v>
      </c>
      <c r="F26" s="2" t="s">
        <v>120</v>
      </c>
      <c r="G26" s="6" t="s">
        <v>128</v>
      </c>
      <c r="H26" s="6" t="s">
        <v>124</v>
      </c>
      <c r="I26" s="6" t="s">
        <v>122</v>
      </c>
      <c r="J26" s="2" t="s">
        <v>142</v>
      </c>
      <c r="K26" s="5"/>
    </row>
    <row r="27" spans="1:11" ht="17" customHeight="1" x14ac:dyDescent="0.2">
      <c r="A27" s="3" t="s">
        <v>3</v>
      </c>
      <c r="B27" s="3">
        <v>24</v>
      </c>
      <c r="C27" s="4" t="s">
        <v>9</v>
      </c>
      <c r="D27" s="27" t="s">
        <v>409</v>
      </c>
      <c r="E27" s="5" t="s">
        <v>11</v>
      </c>
      <c r="F27" s="2" t="s">
        <v>168</v>
      </c>
      <c r="G27" s="6" t="s">
        <v>276</v>
      </c>
      <c r="H27" s="6" t="s">
        <v>137</v>
      </c>
      <c r="I27" s="6" t="s">
        <v>122</v>
      </c>
      <c r="J27" s="2" t="s">
        <v>142</v>
      </c>
      <c r="K27" s="5"/>
    </row>
    <row r="28" spans="1:11" ht="17" customHeight="1" x14ac:dyDescent="0.2">
      <c r="A28" s="3" t="s">
        <v>3</v>
      </c>
      <c r="B28" s="3">
        <v>25</v>
      </c>
      <c r="C28" s="4" t="s">
        <v>12</v>
      </c>
      <c r="D28" s="27" t="s">
        <v>410</v>
      </c>
      <c r="E28" s="5" t="s">
        <v>13</v>
      </c>
      <c r="F28" s="2" t="s">
        <v>169</v>
      </c>
      <c r="G28" s="6" t="s">
        <v>122</v>
      </c>
      <c r="H28" s="6" t="s">
        <v>135</v>
      </c>
      <c r="I28" s="6" t="s">
        <v>128</v>
      </c>
      <c r="J28" s="2" t="s">
        <v>142</v>
      </c>
      <c r="K28" s="5"/>
    </row>
    <row r="29" spans="1:11" ht="17" customHeight="1" x14ac:dyDescent="0.2">
      <c r="A29" s="4" t="s">
        <v>3</v>
      </c>
      <c r="B29" s="3">
        <v>26</v>
      </c>
      <c r="C29" s="4" t="s">
        <v>4</v>
      </c>
      <c r="D29" s="27" t="s">
        <v>411</v>
      </c>
      <c r="E29" s="5" t="s">
        <v>19</v>
      </c>
      <c r="F29" s="2" t="s">
        <v>170</v>
      </c>
      <c r="G29" s="6" t="s">
        <v>276</v>
      </c>
      <c r="H29" s="6" t="s">
        <v>185</v>
      </c>
      <c r="I29" s="6" t="s">
        <v>150</v>
      </c>
      <c r="J29" s="2" t="s">
        <v>142</v>
      </c>
      <c r="K29" s="5"/>
    </row>
    <row r="30" spans="1:11" ht="17" customHeight="1" x14ac:dyDescent="0.2">
      <c r="A30" s="4" t="s">
        <v>3</v>
      </c>
      <c r="B30" s="3">
        <v>27</v>
      </c>
      <c r="C30" s="4" t="s">
        <v>12</v>
      </c>
      <c r="D30" s="27" t="s">
        <v>412</v>
      </c>
      <c r="E30" s="5" t="s">
        <v>24</v>
      </c>
      <c r="F30" s="2" t="s">
        <v>151</v>
      </c>
      <c r="G30" s="6" t="s">
        <v>122</v>
      </c>
      <c r="H30" s="6" t="s">
        <v>135</v>
      </c>
      <c r="I30" s="6" t="s">
        <v>128</v>
      </c>
      <c r="J30" s="2" t="s">
        <v>142</v>
      </c>
      <c r="K30" s="5"/>
    </row>
    <row r="31" spans="1:11" ht="17" customHeight="1" x14ac:dyDescent="0.2">
      <c r="A31" s="4" t="s">
        <v>3</v>
      </c>
      <c r="B31" s="3">
        <v>28</v>
      </c>
      <c r="C31" s="4" t="s">
        <v>7</v>
      </c>
      <c r="D31" s="27" t="s">
        <v>413</v>
      </c>
      <c r="E31" s="5" t="s">
        <v>21</v>
      </c>
      <c r="F31" s="2" t="s">
        <v>171</v>
      </c>
      <c r="G31" s="6" t="s">
        <v>128</v>
      </c>
      <c r="H31" s="6" t="s">
        <v>180</v>
      </c>
      <c r="I31" s="6" t="s">
        <v>128</v>
      </c>
      <c r="J31" s="2" t="s">
        <v>142</v>
      </c>
      <c r="K31" s="5"/>
    </row>
    <row r="32" spans="1:11" ht="17" customHeight="1" x14ac:dyDescent="0.2">
      <c r="A32" s="4" t="s">
        <v>3</v>
      </c>
      <c r="B32" s="3">
        <v>29</v>
      </c>
      <c r="C32" s="4" t="s">
        <v>4</v>
      </c>
      <c r="D32" s="27" t="s">
        <v>414</v>
      </c>
      <c r="E32" s="5" t="s">
        <v>25</v>
      </c>
      <c r="F32" s="2" t="s">
        <v>172</v>
      </c>
      <c r="G32" s="6" t="s">
        <v>275</v>
      </c>
      <c r="H32" s="6" t="s">
        <v>121</v>
      </c>
      <c r="I32" s="6" t="s">
        <v>150</v>
      </c>
      <c r="J32" s="2" t="s">
        <v>142</v>
      </c>
      <c r="K32" s="5"/>
    </row>
    <row r="33" spans="1:11" ht="17" customHeight="1" x14ac:dyDescent="0.2">
      <c r="A33" s="4" t="s">
        <v>3</v>
      </c>
      <c r="B33" s="3">
        <v>30</v>
      </c>
      <c r="C33" s="4" t="s">
        <v>12</v>
      </c>
      <c r="D33" s="27" t="s">
        <v>415</v>
      </c>
      <c r="E33" s="5" t="s">
        <v>26</v>
      </c>
      <c r="F33" s="2" t="s">
        <v>173</v>
      </c>
      <c r="G33" s="6" t="s">
        <v>276</v>
      </c>
      <c r="H33" s="6" t="s">
        <v>179</v>
      </c>
      <c r="I33" s="6" t="s">
        <v>150</v>
      </c>
      <c r="J33" s="2" t="s">
        <v>142</v>
      </c>
      <c r="K33" s="5"/>
    </row>
    <row r="34" spans="1:11" ht="17" customHeight="1" x14ac:dyDescent="0.2">
      <c r="A34" s="4" t="s">
        <v>3</v>
      </c>
      <c r="B34" s="3">
        <v>31</v>
      </c>
      <c r="C34" s="4" t="s">
        <v>9</v>
      </c>
      <c r="D34" s="27" t="s">
        <v>416</v>
      </c>
      <c r="E34" s="5" t="s">
        <v>22</v>
      </c>
      <c r="F34" s="2" t="s">
        <v>174</v>
      </c>
      <c r="G34" s="6" t="s">
        <v>128</v>
      </c>
      <c r="H34" s="6" t="s">
        <v>121</v>
      </c>
      <c r="I34" s="6" t="s">
        <v>150</v>
      </c>
      <c r="J34" s="2" t="s">
        <v>142</v>
      </c>
      <c r="K34" s="5"/>
    </row>
    <row r="35" spans="1:11" ht="17" customHeight="1" x14ac:dyDescent="0.2">
      <c r="A35" s="4" t="s">
        <v>3</v>
      </c>
      <c r="B35" s="3">
        <v>32</v>
      </c>
      <c r="C35" s="4" t="s">
        <v>4</v>
      </c>
      <c r="D35" s="27" t="s">
        <v>417</v>
      </c>
      <c r="E35" s="5" t="s">
        <v>5</v>
      </c>
      <c r="F35" s="2" t="s">
        <v>148</v>
      </c>
      <c r="G35" s="6" t="s">
        <v>128</v>
      </c>
      <c r="H35" s="6" t="s">
        <v>121</v>
      </c>
      <c r="I35" s="6" t="s">
        <v>126</v>
      </c>
      <c r="J35" s="2" t="s">
        <v>142</v>
      </c>
      <c r="K35" s="5"/>
    </row>
    <row r="36" spans="1:11" ht="17" customHeight="1" x14ac:dyDescent="0.2">
      <c r="A36" s="4" t="s">
        <v>3</v>
      </c>
      <c r="B36" s="3">
        <v>33</v>
      </c>
      <c r="C36" s="4" t="s">
        <v>12</v>
      </c>
      <c r="D36" s="27" t="s">
        <v>418</v>
      </c>
      <c r="E36" s="5" t="s">
        <v>26</v>
      </c>
      <c r="F36" s="2" t="s">
        <v>175</v>
      </c>
      <c r="G36" s="7" t="s">
        <v>182</v>
      </c>
      <c r="H36" s="6" t="s">
        <v>135</v>
      </c>
      <c r="I36" s="6" t="s">
        <v>128</v>
      </c>
      <c r="J36" s="2" t="s">
        <v>142</v>
      </c>
      <c r="K36" s="5" t="s">
        <v>322</v>
      </c>
    </row>
    <row r="37" spans="1:11" ht="17" customHeight="1" x14ac:dyDescent="0.2">
      <c r="A37" s="4" t="s">
        <v>3</v>
      </c>
      <c r="B37" s="3">
        <v>34</v>
      </c>
      <c r="C37" s="4" t="s">
        <v>9</v>
      </c>
      <c r="D37" s="27" t="s">
        <v>419</v>
      </c>
      <c r="E37" s="5" t="s">
        <v>10</v>
      </c>
      <c r="F37" s="2" t="s">
        <v>168</v>
      </c>
      <c r="G37" s="6" t="s">
        <v>275</v>
      </c>
      <c r="H37" s="6" t="s">
        <v>126</v>
      </c>
      <c r="I37" s="6" t="s">
        <v>150</v>
      </c>
      <c r="J37" s="2" t="s">
        <v>142</v>
      </c>
      <c r="K37" s="5"/>
    </row>
    <row r="38" spans="1:11" ht="17" customHeight="1" x14ac:dyDescent="0.2">
      <c r="A38" s="4" t="s">
        <v>3</v>
      </c>
      <c r="B38" s="3">
        <v>35</v>
      </c>
      <c r="C38" s="4" t="s">
        <v>12</v>
      </c>
      <c r="D38" s="27" t="s">
        <v>420</v>
      </c>
      <c r="E38" s="5" t="s">
        <v>24</v>
      </c>
      <c r="F38" s="2" t="s">
        <v>176</v>
      </c>
      <c r="G38" s="6" t="s">
        <v>276</v>
      </c>
      <c r="H38" s="6" t="s">
        <v>179</v>
      </c>
      <c r="I38" s="6" t="s">
        <v>150</v>
      </c>
      <c r="J38" s="2" t="s">
        <v>142</v>
      </c>
      <c r="K38" s="5"/>
    </row>
    <row r="39" spans="1:11" ht="17" customHeight="1" x14ac:dyDescent="0.2">
      <c r="A39" s="4" t="s">
        <v>3</v>
      </c>
      <c r="B39" s="3">
        <v>36</v>
      </c>
      <c r="C39" s="4" t="s">
        <v>9</v>
      </c>
      <c r="D39" s="27" t="s">
        <v>421</v>
      </c>
      <c r="E39" s="5" t="s">
        <v>11</v>
      </c>
      <c r="F39" s="2" t="s">
        <v>311</v>
      </c>
      <c r="G39" s="6" t="s">
        <v>275</v>
      </c>
      <c r="H39" s="6" t="s">
        <v>180</v>
      </c>
      <c r="I39" s="6" t="s">
        <v>150</v>
      </c>
      <c r="J39" s="2" t="s">
        <v>142</v>
      </c>
      <c r="K39" s="5"/>
    </row>
    <row r="40" spans="1:11" ht="17" customHeight="1" x14ac:dyDescent="0.2">
      <c r="A40" s="4" t="s">
        <v>3</v>
      </c>
      <c r="B40" s="3">
        <v>37</v>
      </c>
      <c r="C40" s="4" t="s">
        <v>7</v>
      </c>
      <c r="D40" s="27" t="s">
        <v>422</v>
      </c>
      <c r="E40" s="5" t="s">
        <v>27</v>
      </c>
      <c r="F40" s="2" t="s">
        <v>149</v>
      </c>
      <c r="G40" s="6" t="s">
        <v>122</v>
      </c>
      <c r="H40" s="6" t="s">
        <v>135</v>
      </c>
      <c r="I40" s="7" t="s">
        <v>150</v>
      </c>
      <c r="J40" s="2" t="s">
        <v>142</v>
      </c>
      <c r="K40" s="5"/>
    </row>
    <row r="41" spans="1:11" ht="17" customHeight="1" x14ac:dyDescent="0.2">
      <c r="A41" s="4" t="s">
        <v>3</v>
      </c>
      <c r="B41" s="3">
        <v>38</v>
      </c>
      <c r="C41" s="4" t="s">
        <v>9</v>
      </c>
      <c r="D41" s="27" t="s">
        <v>423</v>
      </c>
      <c r="E41" s="5" t="s">
        <v>10</v>
      </c>
      <c r="F41" s="2" t="s">
        <v>170</v>
      </c>
      <c r="G41" s="6" t="s">
        <v>276</v>
      </c>
      <c r="H41" s="6" t="s">
        <v>225</v>
      </c>
      <c r="I41" s="6" t="s">
        <v>137</v>
      </c>
      <c r="J41" s="2" t="s">
        <v>142</v>
      </c>
      <c r="K41" s="2"/>
    </row>
    <row r="42" spans="1:11" ht="17" customHeight="1" x14ac:dyDescent="0.2">
      <c r="A42" s="4" t="s">
        <v>3</v>
      </c>
      <c r="B42" s="3">
        <v>39</v>
      </c>
      <c r="C42" s="4" t="s">
        <v>4</v>
      </c>
      <c r="D42" s="27" t="s">
        <v>424</v>
      </c>
      <c r="E42" s="5" t="s">
        <v>25</v>
      </c>
      <c r="F42" s="2" t="s">
        <v>312</v>
      </c>
      <c r="G42" s="6" t="s">
        <v>128</v>
      </c>
      <c r="H42" s="6" t="s">
        <v>185</v>
      </c>
      <c r="I42" s="6" t="s">
        <v>150</v>
      </c>
      <c r="J42" s="2" t="s">
        <v>142</v>
      </c>
      <c r="K42" s="5"/>
    </row>
    <row r="43" spans="1:11" ht="17" customHeight="1" x14ac:dyDescent="0.2">
      <c r="A43" s="4" t="s">
        <v>3</v>
      </c>
      <c r="B43" s="3">
        <v>40</v>
      </c>
      <c r="C43" s="4" t="s">
        <v>7</v>
      </c>
      <c r="D43" s="27" t="s">
        <v>425</v>
      </c>
      <c r="E43" s="5" t="s">
        <v>8</v>
      </c>
      <c r="F43" s="2" t="s">
        <v>177</v>
      </c>
      <c r="G43" s="6" t="s">
        <v>275</v>
      </c>
      <c r="H43" s="6" t="s">
        <v>124</v>
      </c>
      <c r="I43" s="6" t="s">
        <v>150</v>
      </c>
      <c r="J43" s="2" t="s">
        <v>142</v>
      </c>
      <c r="K43" s="5"/>
    </row>
    <row r="44" spans="1:11" ht="17" customHeight="1" x14ac:dyDescent="0.2">
      <c r="A44" s="4" t="s">
        <v>3</v>
      </c>
      <c r="B44" s="3">
        <v>41</v>
      </c>
      <c r="C44" s="4" t="s">
        <v>4</v>
      </c>
      <c r="D44" s="27" t="s">
        <v>426</v>
      </c>
      <c r="E44" s="5" t="s">
        <v>15</v>
      </c>
      <c r="F44" s="2" t="s">
        <v>178</v>
      </c>
      <c r="G44" s="6" t="s">
        <v>128</v>
      </c>
      <c r="H44" s="6" t="s">
        <v>188</v>
      </c>
      <c r="I44" s="6" t="s">
        <v>123</v>
      </c>
      <c r="J44" s="2" t="s">
        <v>142</v>
      </c>
      <c r="K44" s="5"/>
    </row>
    <row r="45" spans="1:11" ht="17" customHeight="1" x14ac:dyDescent="0.2">
      <c r="A45" s="4" t="s">
        <v>28</v>
      </c>
      <c r="B45" s="3">
        <v>1</v>
      </c>
      <c r="C45" s="4" t="s">
        <v>29</v>
      </c>
      <c r="D45" s="27" t="s">
        <v>427</v>
      </c>
      <c r="E45" s="5" t="s">
        <v>30</v>
      </c>
      <c r="F45" s="2" t="s">
        <v>120</v>
      </c>
      <c r="G45" s="6" t="s">
        <v>128</v>
      </c>
      <c r="H45" s="6" t="s">
        <v>121</v>
      </c>
      <c r="I45" s="7" t="s">
        <v>150</v>
      </c>
      <c r="J45" s="2" t="s">
        <v>140</v>
      </c>
      <c r="K45" s="5"/>
    </row>
    <row r="46" spans="1:11" ht="17" customHeight="1" x14ac:dyDescent="0.2">
      <c r="A46" s="4" t="s">
        <v>28</v>
      </c>
      <c r="B46" s="3">
        <v>2</v>
      </c>
      <c r="C46" s="4" t="s">
        <v>31</v>
      </c>
      <c r="D46" s="27" t="s">
        <v>428</v>
      </c>
      <c r="E46" s="5" t="s">
        <v>32</v>
      </c>
      <c r="F46" s="2" t="s">
        <v>130</v>
      </c>
      <c r="G46" s="6" t="s">
        <v>128</v>
      </c>
      <c r="H46" s="6" t="s">
        <v>124</v>
      </c>
      <c r="I46" s="6" t="s">
        <v>150</v>
      </c>
      <c r="J46" s="2" t="s">
        <v>142</v>
      </c>
      <c r="K46" s="5"/>
    </row>
    <row r="47" spans="1:11" ht="17" customHeight="1" x14ac:dyDescent="0.2">
      <c r="A47" s="4" t="s">
        <v>28</v>
      </c>
      <c r="B47" s="42">
        <v>3</v>
      </c>
      <c r="C47" s="4" t="s">
        <v>31</v>
      </c>
      <c r="D47" s="27" t="s">
        <v>429</v>
      </c>
      <c r="E47" s="5" t="s">
        <v>33</v>
      </c>
      <c r="F47" s="2" t="s">
        <v>133</v>
      </c>
      <c r="G47" s="6" t="s">
        <v>132</v>
      </c>
      <c r="H47" s="6" t="s">
        <v>132</v>
      </c>
      <c r="I47" s="6" t="s">
        <v>132</v>
      </c>
      <c r="J47" s="27" t="s">
        <v>141</v>
      </c>
      <c r="K47" s="5" t="s">
        <v>369</v>
      </c>
    </row>
    <row r="48" spans="1:11" ht="17" customHeight="1" x14ac:dyDescent="0.2">
      <c r="A48" s="4" t="s">
        <v>28</v>
      </c>
      <c r="B48" s="3">
        <v>4</v>
      </c>
      <c r="C48" s="4" t="s">
        <v>29</v>
      </c>
      <c r="D48" s="27" t="s">
        <v>430</v>
      </c>
      <c r="E48" s="5" t="s">
        <v>34</v>
      </c>
      <c r="F48" s="2" t="s">
        <v>120</v>
      </c>
      <c r="G48" s="6" t="s">
        <v>182</v>
      </c>
      <c r="H48" s="6" t="s">
        <v>135</v>
      </c>
      <c r="I48" s="7" t="s">
        <v>150</v>
      </c>
      <c r="J48" s="2" t="s">
        <v>142</v>
      </c>
      <c r="K48" s="7" t="s">
        <v>309</v>
      </c>
    </row>
    <row r="49" spans="1:11" ht="17" customHeight="1" x14ac:dyDescent="0.2">
      <c r="A49" s="4" t="s">
        <v>28</v>
      </c>
      <c r="B49" s="3">
        <v>5</v>
      </c>
      <c r="C49" s="4" t="s">
        <v>35</v>
      </c>
      <c r="D49" s="27" t="s">
        <v>431</v>
      </c>
      <c r="E49" s="5" t="s">
        <v>36</v>
      </c>
      <c r="F49" s="2" t="s">
        <v>120</v>
      </c>
      <c r="G49" s="6" t="s">
        <v>275</v>
      </c>
      <c r="H49" s="6" t="s">
        <v>121</v>
      </c>
      <c r="I49" s="6" t="s">
        <v>150</v>
      </c>
      <c r="J49" s="2" t="s">
        <v>142</v>
      </c>
      <c r="K49" s="5"/>
    </row>
    <row r="50" spans="1:11" ht="17" customHeight="1" x14ac:dyDescent="0.2">
      <c r="A50" s="4" t="s">
        <v>28</v>
      </c>
      <c r="B50" s="42">
        <v>6</v>
      </c>
      <c r="C50" s="4" t="s">
        <v>29</v>
      </c>
      <c r="D50" s="27" t="s">
        <v>432</v>
      </c>
      <c r="E50" s="5" t="s">
        <v>30</v>
      </c>
      <c r="F50" s="2" t="s">
        <v>139</v>
      </c>
      <c r="G50" s="6" t="s">
        <v>132</v>
      </c>
      <c r="H50" s="6" t="s">
        <v>132</v>
      </c>
      <c r="I50" s="6" t="s">
        <v>132</v>
      </c>
      <c r="J50" s="6" t="s">
        <v>143</v>
      </c>
      <c r="K50" s="5" t="s">
        <v>367</v>
      </c>
    </row>
    <row r="51" spans="1:11" ht="17" customHeight="1" x14ac:dyDescent="0.2">
      <c r="A51" s="4" t="s">
        <v>28</v>
      </c>
      <c r="B51" s="3">
        <v>7</v>
      </c>
      <c r="C51" s="4" t="s">
        <v>37</v>
      </c>
      <c r="D51" s="27" t="s">
        <v>433</v>
      </c>
      <c r="E51" s="5" t="s">
        <v>38</v>
      </c>
      <c r="F51" s="2" t="s">
        <v>120</v>
      </c>
      <c r="G51" s="6" t="s">
        <v>128</v>
      </c>
      <c r="H51" s="6" t="s">
        <v>246</v>
      </c>
      <c r="I51" s="6" t="s">
        <v>126</v>
      </c>
      <c r="J51" s="2" t="s">
        <v>141</v>
      </c>
      <c r="K51" s="5"/>
    </row>
    <row r="52" spans="1:11" ht="17" customHeight="1" x14ac:dyDescent="0.2">
      <c r="A52" s="4" t="s">
        <v>28</v>
      </c>
      <c r="B52" s="3">
        <v>8</v>
      </c>
      <c r="C52" s="4" t="s">
        <v>35</v>
      </c>
      <c r="D52" s="27" t="s">
        <v>434</v>
      </c>
      <c r="E52" s="5" t="s">
        <v>39</v>
      </c>
      <c r="F52" s="2" t="s">
        <v>144</v>
      </c>
      <c r="G52" s="6" t="s">
        <v>275</v>
      </c>
      <c r="H52" s="6" t="s">
        <v>121</v>
      </c>
      <c r="I52" s="6" t="s">
        <v>150</v>
      </c>
      <c r="J52" s="2" t="s">
        <v>142</v>
      </c>
      <c r="K52" s="5"/>
    </row>
    <row r="53" spans="1:11" ht="17" customHeight="1" x14ac:dyDescent="0.2">
      <c r="A53" s="4" t="s">
        <v>28</v>
      </c>
      <c r="B53" s="3">
        <v>9</v>
      </c>
      <c r="C53" s="4" t="s">
        <v>29</v>
      </c>
      <c r="D53" s="27" t="s">
        <v>435</v>
      </c>
      <c r="E53" s="5" t="s">
        <v>34</v>
      </c>
      <c r="F53" s="2" t="s">
        <v>146</v>
      </c>
      <c r="G53" s="6" t="s">
        <v>275</v>
      </c>
      <c r="H53" s="6" t="s">
        <v>121</v>
      </c>
      <c r="I53" s="7" t="s">
        <v>150</v>
      </c>
      <c r="J53" s="2" t="s">
        <v>142</v>
      </c>
      <c r="K53" s="5"/>
    </row>
    <row r="54" spans="1:11" ht="17" customHeight="1" x14ac:dyDescent="0.2">
      <c r="A54" s="4" t="s">
        <v>28</v>
      </c>
      <c r="B54" s="3">
        <v>10</v>
      </c>
      <c r="C54" s="4" t="s">
        <v>35</v>
      </c>
      <c r="D54" s="27" t="s">
        <v>436</v>
      </c>
      <c r="E54" s="5" t="s">
        <v>39</v>
      </c>
      <c r="F54" s="2" t="s">
        <v>127</v>
      </c>
      <c r="G54" s="6" t="s">
        <v>275</v>
      </c>
      <c r="H54" s="6" t="s">
        <v>126</v>
      </c>
      <c r="I54" s="6" t="s">
        <v>122</v>
      </c>
      <c r="J54" s="2" t="s">
        <v>142</v>
      </c>
      <c r="K54" s="5"/>
    </row>
    <row r="55" spans="1:11" ht="17" customHeight="1" x14ac:dyDescent="0.2">
      <c r="A55" s="4" t="s">
        <v>28</v>
      </c>
      <c r="B55" s="3">
        <v>11</v>
      </c>
      <c r="C55" s="4" t="s">
        <v>31</v>
      </c>
      <c r="D55" s="27" t="s">
        <v>437</v>
      </c>
      <c r="E55" s="5" t="s">
        <v>32</v>
      </c>
      <c r="F55" s="2" t="s">
        <v>149</v>
      </c>
      <c r="G55" s="6" t="s">
        <v>276</v>
      </c>
      <c r="H55" s="6" t="s">
        <v>185</v>
      </c>
      <c r="I55" s="6" t="s">
        <v>137</v>
      </c>
      <c r="J55" s="2" t="s">
        <v>142</v>
      </c>
      <c r="K55" s="5"/>
    </row>
    <row r="56" spans="1:11" ht="17" customHeight="1" x14ac:dyDescent="0.2">
      <c r="A56" s="4" t="s">
        <v>28</v>
      </c>
      <c r="B56" s="3">
        <v>12</v>
      </c>
      <c r="C56" s="4" t="s">
        <v>29</v>
      </c>
      <c r="D56" s="27" t="s">
        <v>438</v>
      </c>
      <c r="E56" s="5" t="s">
        <v>34</v>
      </c>
      <c r="F56" s="2" t="s">
        <v>120</v>
      </c>
      <c r="G56" s="6" t="s">
        <v>182</v>
      </c>
      <c r="H56" s="6" t="s">
        <v>135</v>
      </c>
      <c r="I56" s="7" t="s">
        <v>150</v>
      </c>
      <c r="J56" s="2" t="s">
        <v>141</v>
      </c>
      <c r="K56" s="7" t="s">
        <v>309</v>
      </c>
    </row>
    <row r="57" spans="1:11" ht="17" customHeight="1" x14ac:dyDescent="0.2">
      <c r="A57" s="4" t="s">
        <v>28</v>
      </c>
      <c r="B57" s="3">
        <v>13</v>
      </c>
      <c r="C57" s="4" t="s">
        <v>29</v>
      </c>
      <c r="D57" s="27" t="s">
        <v>439</v>
      </c>
      <c r="E57" s="5" t="s">
        <v>30</v>
      </c>
      <c r="F57" s="2" t="s">
        <v>120</v>
      </c>
      <c r="G57" s="6" t="s">
        <v>276</v>
      </c>
      <c r="H57" s="6" t="s">
        <v>185</v>
      </c>
      <c r="I57" s="6" t="s">
        <v>128</v>
      </c>
      <c r="J57" s="2" t="s">
        <v>141</v>
      </c>
      <c r="K57" s="5"/>
    </row>
    <row r="58" spans="1:11" ht="17" customHeight="1" x14ac:dyDescent="0.2">
      <c r="A58" s="3" t="s">
        <v>28</v>
      </c>
      <c r="B58" s="3">
        <v>14</v>
      </c>
      <c r="C58" s="3" t="s">
        <v>31</v>
      </c>
      <c r="D58" s="27" t="s">
        <v>440</v>
      </c>
      <c r="E58" s="5" t="s">
        <v>32</v>
      </c>
      <c r="F58" s="2" t="s">
        <v>127</v>
      </c>
      <c r="G58" s="6" t="s">
        <v>128</v>
      </c>
      <c r="H58" s="7" t="s">
        <v>179</v>
      </c>
      <c r="I58" s="6" t="s">
        <v>137</v>
      </c>
      <c r="J58" s="2" t="s">
        <v>142</v>
      </c>
      <c r="K58" s="5"/>
    </row>
    <row r="59" spans="1:11" ht="17" customHeight="1" x14ac:dyDescent="0.2">
      <c r="A59" s="3" t="s">
        <v>28</v>
      </c>
      <c r="B59" s="3">
        <v>15</v>
      </c>
      <c r="C59" s="3" t="s">
        <v>35</v>
      </c>
      <c r="D59" s="27" t="s">
        <v>441</v>
      </c>
      <c r="E59" s="5" t="s">
        <v>40</v>
      </c>
      <c r="F59" s="2" t="s">
        <v>148</v>
      </c>
      <c r="G59" s="6" t="s">
        <v>275</v>
      </c>
      <c r="H59" s="6" t="s">
        <v>126</v>
      </c>
      <c r="I59" s="6" t="s">
        <v>122</v>
      </c>
      <c r="J59" s="2" t="s">
        <v>142</v>
      </c>
      <c r="K59" s="5"/>
    </row>
    <row r="60" spans="1:11" ht="17" customHeight="1" x14ac:dyDescent="0.2">
      <c r="A60" s="3" t="s">
        <v>28</v>
      </c>
      <c r="B60" s="3">
        <v>16</v>
      </c>
      <c r="C60" s="3" t="s">
        <v>29</v>
      </c>
      <c r="D60" s="27" t="s">
        <v>442</v>
      </c>
      <c r="E60" s="5" t="s">
        <v>41</v>
      </c>
      <c r="F60" s="2" t="s">
        <v>127</v>
      </c>
      <c r="G60" s="6" t="s">
        <v>276</v>
      </c>
      <c r="H60" s="6" t="s">
        <v>137</v>
      </c>
      <c r="I60" s="6" t="s">
        <v>126</v>
      </c>
      <c r="J60" s="2" t="s">
        <v>142</v>
      </c>
      <c r="K60" s="5"/>
    </row>
    <row r="61" spans="1:11" ht="17" customHeight="1" x14ac:dyDescent="0.2">
      <c r="A61" s="4" t="s">
        <v>28</v>
      </c>
      <c r="B61" s="3">
        <v>17</v>
      </c>
      <c r="C61" s="4" t="s">
        <v>29</v>
      </c>
      <c r="D61" s="27" t="s">
        <v>443</v>
      </c>
      <c r="E61" s="5" t="s">
        <v>30</v>
      </c>
      <c r="F61" s="2" t="s">
        <v>120</v>
      </c>
      <c r="G61" s="6" t="s">
        <v>275</v>
      </c>
      <c r="H61" s="6" t="s">
        <v>124</v>
      </c>
      <c r="I61" s="6" t="s">
        <v>122</v>
      </c>
      <c r="J61" s="2" t="s">
        <v>141</v>
      </c>
      <c r="K61" s="5"/>
    </row>
    <row r="62" spans="1:11" ht="17" customHeight="1" x14ac:dyDescent="0.2">
      <c r="A62" s="4" t="s">
        <v>28</v>
      </c>
      <c r="B62" s="3">
        <v>18</v>
      </c>
      <c r="C62" s="4" t="s">
        <v>29</v>
      </c>
      <c r="D62" s="27" t="s">
        <v>444</v>
      </c>
      <c r="E62" s="5" t="s">
        <v>42</v>
      </c>
      <c r="F62" s="2" t="s">
        <v>127</v>
      </c>
      <c r="G62" s="6" t="s">
        <v>275</v>
      </c>
      <c r="H62" s="6" t="s">
        <v>124</v>
      </c>
      <c r="I62" s="6" t="s">
        <v>123</v>
      </c>
      <c r="J62" s="2" t="s">
        <v>142</v>
      </c>
      <c r="K62" s="5"/>
    </row>
    <row r="63" spans="1:11" ht="17" customHeight="1" x14ac:dyDescent="0.2">
      <c r="A63" s="4" t="s">
        <v>28</v>
      </c>
      <c r="B63" s="3">
        <v>19</v>
      </c>
      <c r="C63" s="4" t="s">
        <v>31</v>
      </c>
      <c r="D63" s="27" t="s">
        <v>445</v>
      </c>
      <c r="E63" s="5" t="s">
        <v>32</v>
      </c>
      <c r="F63" s="2" t="s">
        <v>151</v>
      </c>
      <c r="G63" s="6" t="s">
        <v>276</v>
      </c>
      <c r="H63" s="6" t="s">
        <v>225</v>
      </c>
      <c r="I63" s="6" t="s">
        <v>137</v>
      </c>
      <c r="J63" s="2" t="s">
        <v>142</v>
      </c>
      <c r="K63" s="2"/>
    </row>
    <row r="64" spans="1:11" ht="17" customHeight="1" x14ac:dyDescent="0.2">
      <c r="A64" s="4" t="s">
        <v>28</v>
      </c>
      <c r="B64" s="3">
        <v>20</v>
      </c>
      <c r="C64" s="4" t="s">
        <v>31</v>
      </c>
      <c r="D64" s="27" t="s">
        <v>446</v>
      </c>
      <c r="E64" s="5" t="s">
        <v>32</v>
      </c>
      <c r="F64" s="2" t="s">
        <v>152</v>
      </c>
      <c r="G64" s="6" t="s">
        <v>128</v>
      </c>
      <c r="H64" s="6" t="s">
        <v>121</v>
      </c>
      <c r="I64" s="6" t="s">
        <v>150</v>
      </c>
      <c r="J64" s="2" t="s">
        <v>140</v>
      </c>
      <c r="K64" s="5"/>
    </row>
    <row r="65" spans="1:11" ht="17" customHeight="1" x14ac:dyDescent="0.2">
      <c r="A65" s="4" t="s">
        <v>28</v>
      </c>
      <c r="B65" s="3">
        <v>21</v>
      </c>
      <c r="C65" s="4" t="s">
        <v>37</v>
      </c>
      <c r="D65" s="27" t="s">
        <v>447</v>
      </c>
      <c r="E65" s="5" t="s">
        <v>38</v>
      </c>
      <c r="F65" s="2" t="s">
        <v>120</v>
      </c>
      <c r="G65" s="6" t="s">
        <v>128</v>
      </c>
      <c r="H65" s="6" t="s">
        <v>124</v>
      </c>
      <c r="I65" s="6" t="s">
        <v>150</v>
      </c>
      <c r="J65" s="2" t="s">
        <v>141</v>
      </c>
      <c r="K65" s="5"/>
    </row>
    <row r="66" spans="1:11" ht="17" customHeight="1" x14ac:dyDescent="0.2">
      <c r="A66" s="4" t="s">
        <v>28</v>
      </c>
      <c r="B66" s="3">
        <v>22</v>
      </c>
      <c r="C66" s="4" t="s">
        <v>31</v>
      </c>
      <c r="D66" s="27" t="s">
        <v>448</v>
      </c>
      <c r="E66" s="5" t="s">
        <v>33</v>
      </c>
      <c r="F66" s="2" t="s">
        <v>149</v>
      </c>
      <c r="G66" s="6" t="s">
        <v>122</v>
      </c>
      <c r="H66" s="6" t="s">
        <v>135</v>
      </c>
      <c r="I66" s="6" t="s">
        <v>128</v>
      </c>
      <c r="J66" s="2" t="s">
        <v>142</v>
      </c>
      <c r="K66" s="5"/>
    </row>
    <row r="67" spans="1:11" ht="17" customHeight="1" x14ac:dyDescent="0.2">
      <c r="A67" s="4" t="s">
        <v>43</v>
      </c>
      <c r="B67" s="3">
        <v>1</v>
      </c>
      <c r="C67" s="4" t="s">
        <v>43</v>
      </c>
      <c r="D67" s="27" t="s">
        <v>449</v>
      </c>
      <c r="E67" s="5" t="s">
        <v>44</v>
      </c>
      <c r="F67" s="2" t="s">
        <v>125</v>
      </c>
      <c r="G67" s="6" t="s">
        <v>128</v>
      </c>
      <c r="H67" s="6" t="s">
        <v>126</v>
      </c>
      <c r="I67" s="6" t="s">
        <v>150</v>
      </c>
      <c r="J67" s="2" t="s">
        <v>142</v>
      </c>
      <c r="K67" s="5"/>
    </row>
    <row r="68" spans="1:11" ht="17" customHeight="1" x14ac:dyDescent="0.2">
      <c r="A68" s="4" t="s">
        <v>43</v>
      </c>
      <c r="B68" s="3">
        <v>2</v>
      </c>
      <c r="C68" s="4" t="s">
        <v>45</v>
      </c>
      <c r="D68" s="27" t="s">
        <v>450</v>
      </c>
      <c r="E68" s="5" t="s">
        <v>46</v>
      </c>
      <c r="F68" s="2" t="s">
        <v>120</v>
      </c>
      <c r="G68" s="6" t="s">
        <v>276</v>
      </c>
      <c r="H68" s="6" t="s">
        <v>185</v>
      </c>
      <c r="I68" s="6" t="s">
        <v>150</v>
      </c>
      <c r="J68" s="2" t="s">
        <v>142</v>
      </c>
      <c r="K68" s="5"/>
    </row>
    <row r="69" spans="1:11" ht="17" customHeight="1" x14ac:dyDescent="0.2">
      <c r="A69" s="4" t="s">
        <v>43</v>
      </c>
      <c r="B69" s="3">
        <v>3</v>
      </c>
      <c r="C69" s="4" t="s">
        <v>45</v>
      </c>
      <c r="D69" s="27" t="s">
        <v>451</v>
      </c>
      <c r="E69" s="5" t="s">
        <v>47</v>
      </c>
      <c r="F69" s="2" t="s">
        <v>125</v>
      </c>
      <c r="G69" s="6" t="s">
        <v>275</v>
      </c>
      <c r="H69" s="6" t="s">
        <v>186</v>
      </c>
      <c r="I69" s="6" t="s">
        <v>150</v>
      </c>
      <c r="J69" s="2" t="s">
        <v>142</v>
      </c>
      <c r="K69" s="5"/>
    </row>
    <row r="70" spans="1:11" ht="17" customHeight="1" x14ac:dyDescent="0.2">
      <c r="A70" s="4" t="s">
        <v>43</v>
      </c>
      <c r="B70" s="3">
        <v>4</v>
      </c>
      <c r="C70" s="4" t="s">
        <v>48</v>
      </c>
      <c r="D70" s="27" t="s">
        <v>452</v>
      </c>
      <c r="E70" s="5" t="s">
        <v>49</v>
      </c>
      <c r="F70" s="2" t="s">
        <v>120</v>
      </c>
      <c r="G70" s="6" t="s">
        <v>128</v>
      </c>
      <c r="H70" s="6" t="s">
        <v>124</v>
      </c>
      <c r="I70" s="6" t="s">
        <v>123</v>
      </c>
      <c r="J70" s="2" t="s">
        <v>140</v>
      </c>
      <c r="K70" s="5"/>
    </row>
    <row r="71" spans="1:11" ht="17" customHeight="1" x14ac:dyDescent="0.2">
      <c r="A71" s="4" t="s">
        <v>43</v>
      </c>
      <c r="B71" s="3">
        <v>5</v>
      </c>
      <c r="C71" s="4" t="s">
        <v>50</v>
      </c>
      <c r="D71" s="27" t="s">
        <v>453</v>
      </c>
      <c r="E71" s="5" t="s">
        <v>51</v>
      </c>
      <c r="F71" s="2" t="s">
        <v>125</v>
      </c>
      <c r="G71" s="6" t="s">
        <v>275</v>
      </c>
      <c r="H71" s="6" t="s">
        <v>124</v>
      </c>
      <c r="I71" s="7" t="s">
        <v>150</v>
      </c>
      <c r="J71" s="2" t="s">
        <v>142</v>
      </c>
      <c r="K71" s="5"/>
    </row>
    <row r="72" spans="1:11" ht="17" customHeight="1" x14ac:dyDescent="0.2">
      <c r="A72" s="4" t="s">
        <v>43</v>
      </c>
      <c r="B72" s="3">
        <v>6</v>
      </c>
      <c r="C72" s="4" t="s">
        <v>48</v>
      </c>
      <c r="D72" s="27" t="s">
        <v>454</v>
      </c>
      <c r="E72" s="5" t="s">
        <v>52</v>
      </c>
      <c r="F72" s="2" t="s">
        <v>120</v>
      </c>
      <c r="G72" s="6" t="s">
        <v>276</v>
      </c>
      <c r="H72" s="6" t="s">
        <v>124</v>
      </c>
      <c r="I72" s="6" t="s">
        <v>150</v>
      </c>
      <c r="J72" s="2" t="s">
        <v>141</v>
      </c>
      <c r="K72" s="5"/>
    </row>
    <row r="73" spans="1:11" ht="17" customHeight="1" x14ac:dyDescent="0.2">
      <c r="A73" s="3" t="s">
        <v>43</v>
      </c>
      <c r="B73" s="3">
        <v>7</v>
      </c>
      <c r="C73" s="3" t="s">
        <v>43</v>
      </c>
      <c r="D73" s="27" t="s">
        <v>455</v>
      </c>
      <c r="E73" s="5" t="s">
        <v>53</v>
      </c>
      <c r="F73" s="2" t="s">
        <v>125</v>
      </c>
      <c r="G73" s="6" t="s">
        <v>128</v>
      </c>
      <c r="H73" s="7" t="s">
        <v>137</v>
      </c>
      <c r="I73" s="6" t="s">
        <v>126</v>
      </c>
      <c r="J73" s="2" t="s">
        <v>142</v>
      </c>
      <c r="K73" s="5"/>
    </row>
    <row r="74" spans="1:11" ht="17" customHeight="1" x14ac:dyDescent="0.2">
      <c r="A74" s="3" t="s">
        <v>43</v>
      </c>
      <c r="B74" s="3">
        <v>8</v>
      </c>
      <c r="C74" s="3" t="s">
        <v>48</v>
      </c>
      <c r="D74" s="27" t="s">
        <v>456</v>
      </c>
      <c r="E74" s="5" t="s">
        <v>54</v>
      </c>
      <c r="F74" s="2" t="s">
        <v>120</v>
      </c>
      <c r="G74" s="6" t="s">
        <v>276</v>
      </c>
      <c r="H74" s="6" t="s">
        <v>124</v>
      </c>
      <c r="I74" s="6" t="s">
        <v>150</v>
      </c>
      <c r="J74" s="2" t="s">
        <v>142</v>
      </c>
      <c r="K74" s="5"/>
    </row>
    <row r="75" spans="1:11" ht="17" customHeight="1" x14ac:dyDescent="0.2">
      <c r="A75" s="3" t="s">
        <v>43</v>
      </c>
      <c r="B75" s="3">
        <v>9</v>
      </c>
      <c r="C75" s="3" t="s">
        <v>50</v>
      </c>
      <c r="D75" s="27" t="s">
        <v>457</v>
      </c>
      <c r="E75" s="5" t="s">
        <v>55</v>
      </c>
      <c r="F75" s="2" t="s">
        <v>125</v>
      </c>
      <c r="G75" s="6" t="s">
        <v>128</v>
      </c>
      <c r="H75" s="6" t="s">
        <v>126</v>
      </c>
      <c r="I75" s="6" t="s">
        <v>122</v>
      </c>
      <c r="J75" s="2" t="s">
        <v>143</v>
      </c>
      <c r="K75" s="5"/>
    </row>
    <row r="76" spans="1:11" ht="17" customHeight="1" x14ac:dyDescent="0.2">
      <c r="A76" s="3" t="s">
        <v>43</v>
      </c>
      <c r="B76" s="3">
        <v>10</v>
      </c>
      <c r="C76" s="3" t="s">
        <v>45</v>
      </c>
      <c r="D76" s="27" t="s">
        <v>458</v>
      </c>
      <c r="E76" s="5" t="s">
        <v>46</v>
      </c>
      <c r="F76" s="2" t="s">
        <v>148</v>
      </c>
      <c r="G76" s="6" t="s">
        <v>275</v>
      </c>
      <c r="H76" s="6" t="s">
        <v>126</v>
      </c>
      <c r="I76" s="6" t="s">
        <v>122</v>
      </c>
      <c r="J76" s="2" t="s">
        <v>142</v>
      </c>
      <c r="K76" s="5"/>
    </row>
    <row r="77" spans="1:11" ht="17" customHeight="1" x14ac:dyDescent="0.2">
      <c r="A77" s="3" t="s">
        <v>43</v>
      </c>
      <c r="B77" s="3">
        <v>11</v>
      </c>
      <c r="C77" s="3" t="s">
        <v>45</v>
      </c>
      <c r="D77" s="27" t="s">
        <v>459</v>
      </c>
      <c r="E77" s="5" t="s">
        <v>56</v>
      </c>
      <c r="F77" s="2" t="s">
        <v>125</v>
      </c>
      <c r="G77" s="6" t="s">
        <v>128</v>
      </c>
      <c r="H77" s="6" t="s">
        <v>126</v>
      </c>
      <c r="I77" s="6" t="s">
        <v>122</v>
      </c>
      <c r="J77" s="2" t="s">
        <v>142</v>
      </c>
      <c r="K77" s="5"/>
    </row>
    <row r="78" spans="1:11" ht="17" customHeight="1" x14ac:dyDescent="0.2">
      <c r="A78" s="3" t="s">
        <v>43</v>
      </c>
      <c r="B78" s="3">
        <v>12</v>
      </c>
      <c r="C78" s="3" t="s">
        <v>48</v>
      </c>
      <c r="D78" s="27" t="s">
        <v>460</v>
      </c>
      <c r="E78" s="5" t="s">
        <v>49</v>
      </c>
      <c r="F78" s="2" t="s">
        <v>120</v>
      </c>
      <c r="G78" s="6" t="s">
        <v>128</v>
      </c>
      <c r="H78" s="6" t="s">
        <v>188</v>
      </c>
      <c r="I78" s="6" t="s">
        <v>150</v>
      </c>
      <c r="J78" s="27" t="s">
        <v>141</v>
      </c>
      <c r="K78" s="5"/>
    </row>
    <row r="79" spans="1:11" ht="17" customHeight="1" x14ac:dyDescent="0.2">
      <c r="A79" s="3" t="s">
        <v>43</v>
      </c>
      <c r="B79" s="3">
        <v>13</v>
      </c>
      <c r="C79" s="3" t="s">
        <v>50</v>
      </c>
      <c r="D79" s="27" t="s">
        <v>461</v>
      </c>
      <c r="E79" s="5" t="s">
        <v>51</v>
      </c>
      <c r="F79" s="2" t="s">
        <v>120</v>
      </c>
      <c r="G79" s="6" t="s">
        <v>276</v>
      </c>
      <c r="H79" s="7" t="s">
        <v>243</v>
      </c>
      <c r="I79" s="6" t="s">
        <v>128</v>
      </c>
      <c r="J79" s="2" t="s">
        <v>140</v>
      </c>
      <c r="K79" s="2" t="s">
        <v>323</v>
      </c>
    </row>
    <row r="80" spans="1:11" ht="17" customHeight="1" x14ac:dyDescent="0.2">
      <c r="A80" s="4" t="s">
        <v>43</v>
      </c>
      <c r="B80" s="3">
        <v>14</v>
      </c>
      <c r="C80" s="4" t="s">
        <v>48</v>
      </c>
      <c r="D80" s="27" t="s">
        <v>462</v>
      </c>
      <c r="E80" s="5" t="s">
        <v>57</v>
      </c>
      <c r="F80" s="2" t="s">
        <v>120</v>
      </c>
      <c r="G80" s="6" t="s">
        <v>122</v>
      </c>
      <c r="H80" s="6" t="s">
        <v>135</v>
      </c>
      <c r="I80" s="6" t="s">
        <v>128</v>
      </c>
      <c r="J80" s="2" t="s">
        <v>141</v>
      </c>
      <c r="K80" s="5"/>
    </row>
    <row r="81" spans="1:11" ht="17" customHeight="1" x14ac:dyDescent="0.2">
      <c r="A81" s="4" t="s">
        <v>43</v>
      </c>
      <c r="B81" s="3">
        <v>15</v>
      </c>
      <c r="C81" s="4" t="s">
        <v>48</v>
      </c>
      <c r="D81" s="27" t="s">
        <v>463</v>
      </c>
      <c r="E81" s="5" t="s">
        <v>52</v>
      </c>
      <c r="F81" s="2" t="s">
        <v>120</v>
      </c>
      <c r="G81" s="6" t="s">
        <v>128</v>
      </c>
      <c r="H81" s="6" t="s">
        <v>126</v>
      </c>
      <c r="I81" s="6" t="s">
        <v>122</v>
      </c>
      <c r="J81" s="2" t="s">
        <v>142</v>
      </c>
      <c r="K81" s="5"/>
    </row>
    <row r="82" spans="1:11" ht="17" customHeight="1" x14ac:dyDescent="0.2">
      <c r="A82" s="4" t="s">
        <v>43</v>
      </c>
      <c r="B82" s="3">
        <v>16</v>
      </c>
      <c r="C82" s="4" t="s">
        <v>48</v>
      </c>
      <c r="D82" s="27" t="s">
        <v>464</v>
      </c>
      <c r="E82" s="5" t="s">
        <v>54</v>
      </c>
      <c r="F82" s="2" t="s">
        <v>120</v>
      </c>
      <c r="G82" s="6" t="s">
        <v>276</v>
      </c>
      <c r="H82" s="6" t="s">
        <v>124</v>
      </c>
      <c r="I82" s="6" t="s">
        <v>150</v>
      </c>
      <c r="J82" s="2" t="s">
        <v>142</v>
      </c>
      <c r="K82" s="5"/>
    </row>
    <row r="83" spans="1:11" ht="17" customHeight="1" x14ac:dyDescent="0.2">
      <c r="A83" s="4" t="s">
        <v>43</v>
      </c>
      <c r="B83" s="3">
        <v>17</v>
      </c>
      <c r="C83" s="4" t="s">
        <v>43</v>
      </c>
      <c r="D83" s="27" t="s">
        <v>465</v>
      </c>
      <c r="E83" s="5" t="s">
        <v>53</v>
      </c>
      <c r="F83" s="2" t="s">
        <v>125</v>
      </c>
      <c r="G83" s="6" t="s">
        <v>128</v>
      </c>
      <c r="H83" s="6" t="s">
        <v>126</v>
      </c>
      <c r="I83" s="6" t="s">
        <v>122</v>
      </c>
      <c r="J83" s="2" t="s">
        <v>142</v>
      </c>
      <c r="K83" s="5"/>
    </row>
    <row r="84" spans="1:11" ht="17" customHeight="1" x14ac:dyDescent="0.2">
      <c r="A84" s="4" t="s">
        <v>43</v>
      </c>
      <c r="B84" s="3">
        <v>18</v>
      </c>
      <c r="C84" s="4" t="s">
        <v>50</v>
      </c>
      <c r="D84" s="27" t="s">
        <v>466</v>
      </c>
      <c r="E84" s="5" t="s">
        <v>51</v>
      </c>
      <c r="F84" s="2" t="s">
        <v>125</v>
      </c>
      <c r="G84" s="6" t="s">
        <v>122</v>
      </c>
      <c r="H84" s="6" t="s">
        <v>244</v>
      </c>
      <c r="I84" s="6" t="s">
        <v>128</v>
      </c>
      <c r="J84" s="2" t="s">
        <v>143</v>
      </c>
      <c r="K84" s="5"/>
    </row>
    <row r="85" spans="1:11" ht="17" customHeight="1" x14ac:dyDescent="0.2">
      <c r="A85" s="4" t="s">
        <v>43</v>
      </c>
      <c r="B85" s="3">
        <v>19</v>
      </c>
      <c r="C85" s="4" t="s">
        <v>43</v>
      </c>
      <c r="D85" s="27" t="s">
        <v>467</v>
      </c>
      <c r="E85" s="5" t="s">
        <v>53</v>
      </c>
      <c r="F85" s="2" t="s">
        <v>125</v>
      </c>
      <c r="G85" s="6" t="s">
        <v>275</v>
      </c>
      <c r="H85" s="6" t="s">
        <v>187</v>
      </c>
      <c r="I85" s="6" t="s">
        <v>182</v>
      </c>
      <c r="J85" s="2" t="s">
        <v>226</v>
      </c>
      <c r="K85" s="5" t="s">
        <v>231</v>
      </c>
    </row>
    <row r="86" spans="1:11" ht="17" customHeight="1" x14ac:dyDescent="0.2">
      <c r="A86" s="4" t="s">
        <v>43</v>
      </c>
      <c r="B86" s="3">
        <v>20</v>
      </c>
      <c r="C86" s="4" t="s">
        <v>45</v>
      </c>
      <c r="D86" s="27" t="s">
        <v>468</v>
      </c>
      <c r="E86" s="5" t="s">
        <v>47</v>
      </c>
      <c r="F86" s="2" t="s">
        <v>127</v>
      </c>
      <c r="G86" s="6" t="s">
        <v>275</v>
      </c>
      <c r="H86" s="6" t="s">
        <v>121</v>
      </c>
      <c r="I86" s="6" t="s">
        <v>150</v>
      </c>
      <c r="J86" s="2" t="s">
        <v>142</v>
      </c>
      <c r="K86" s="5"/>
    </row>
    <row r="87" spans="1:11" ht="17" customHeight="1" x14ac:dyDescent="0.2">
      <c r="A87" s="4" t="s">
        <v>43</v>
      </c>
      <c r="B87" s="3">
        <v>21</v>
      </c>
      <c r="C87" s="4" t="s">
        <v>45</v>
      </c>
      <c r="D87" s="27" t="s">
        <v>469</v>
      </c>
      <c r="E87" s="5" t="s">
        <v>58</v>
      </c>
      <c r="F87" s="2" t="s">
        <v>120</v>
      </c>
      <c r="G87" s="6" t="s">
        <v>275</v>
      </c>
      <c r="H87" s="6" t="s">
        <v>121</v>
      </c>
      <c r="I87" s="6" t="s">
        <v>150</v>
      </c>
      <c r="J87" s="2" t="s">
        <v>141</v>
      </c>
      <c r="K87" s="5"/>
    </row>
    <row r="88" spans="1:11" ht="17" customHeight="1" x14ac:dyDescent="0.2">
      <c r="A88" s="4" t="s">
        <v>43</v>
      </c>
      <c r="B88" s="3">
        <v>22</v>
      </c>
      <c r="C88" s="4" t="s">
        <v>45</v>
      </c>
      <c r="D88" s="27" t="s">
        <v>470</v>
      </c>
      <c r="E88" s="5" t="s">
        <v>47</v>
      </c>
      <c r="F88" s="2" t="s">
        <v>125</v>
      </c>
      <c r="G88" s="6" t="s">
        <v>275</v>
      </c>
      <c r="H88" s="6" t="s">
        <v>126</v>
      </c>
      <c r="I88" s="6" t="s">
        <v>122</v>
      </c>
      <c r="J88" s="2" t="s">
        <v>142</v>
      </c>
      <c r="K88" s="5"/>
    </row>
    <row r="89" spans="1:11" ht="17" customHeight="1" x14ac:dyDescent="0.2">
      <c r="A89" s="4" t="s">
        <v>43</v>
      </c>
      <c r="B89" s="3">
        <v>23</v>
      </c>
      <c r="C89" s="4" t="s">
        <v>45</v>
      </c>
      <c r="D89" s="27" t="s">
        <v>471</v>
      </c>
      <c r="E89" s="5" t="s">
        <v>46</v>
      </c>
      <c r="F89" s="2" t="s">
        <v>120</v>
      </c>
      <c r="G89" s="6" t="s">
        <v>128</v>
      </c>
      <c r="H89" s="6" t="s">
        <v>121</v>
      </c>
      <c r="I89" s="6" t="s">
        <v>150</v>
      </c>
      <c r="J89" s="2" t="s">
        <v>141</v>
      </c>
      <c r="K89" s="5"/>
    </row>
    <row r="90" spans="1:11" ht="17" customHeight="1" x14ac:dyDescent="0.2">
      <c r="A90" s="4" t="s">
        <v>43</v>
      </c>
      <c r="B90" s="3">
        <v>24</v>
      </c>
      <c r="C90" s="4" t="s">
        <v>43</v>
      </c>
      <c r="D90" s="27" t="s">
        <v>472</v>
      </c>
      <c r="E90" s="5" t="s">
        <v>44</v>
      </c>
      <c r="F90" s="2" t="s">
        <v>125</v>
      </c>
      <c r="G90" s="6" t="s">
        <v>128</v>
      </c>
      <c r="H90" s="6" t="s">
        <v>126</v>
      </c>
      <c r="I90" s="6" t="s">
        <v>122</v>
      </c>
      <c r="J90" s="2" t="s">
        <v>143</v>
      </c>
      <c r="K90" s="5"/>
    </row>
    <row r="91" spans="1:11" ht="17" customHeight="1" x14ac:dyDescent="0.2">
      <c r="A91" s="4" t="s">
        <v>43</v>
      </c>
      <c r="B91" s="3">
        <v>25</v>
      </c>
      <c r="C91" s="4" t="s">
        <v>48</v>
      </c>
      <c r="D91" s="27" t="s">
        <v>473</v>
      </c>
      <c r="E91" s="5" t="s">
        <v>59</v>
      </c>
      <c r="F91" s="2" t="s">
        <v>120</v>
      </c>
      <c r="G91" s="6" t="s">
        <v>276</v>
      </c>
      <c r="H91" s="6" t="s">
        <v>124</v>
      </c>
      <c r="I91" s="6" t="s">
        <v>137</v>
      </c>
      <c r="J91" s="2" t="s">
        <v>141</v>
      </c>
      <c r="K91" s="5"/>
    </row>
    <row r="92" spans="1:11" ht="17" customHeight="1" x14ac:dyDescent="0.2">
      <c r="A92" s="4" t="s">
        <v>43</v>
      </c>
      <c r="B92" s="3">
        <v>26</v>
      </c>
      <c r="C92" s="4" t="s">
        <v>48</v>
      </c>
      <c r="D92" s="27" t="s">
        <v>474</v>
      </c>
      <c r="E92" s="5" t="s">
        <v>52</v>
      </c>
      <c r="F92" s="2" t="s">
        <v>120</v>
      </c>
      <c r="G92" s="6" t="s">
        <v>128</v>
      </c>
      <c r="H92" s="6" t="s">
        <v>126</v>
      </c>
      <c r="I92" s="6" t="s">
        <v>150</v>
      </c>
      <c r="J92" s="2" t="s">
        <v>141</v>
      </c>
      <c r="K92" s="5"/>
    </row>
    <row r="93" spans="1:11" ht="17" customHeight="1" x14ac:dyDescent="0.2">
      <c r="A93" s="4" t="s">
        <v>43</v>
      </c>
      <c r="B93" s="3">
        <v>27</v>
      </c>
      <c r="C93" s="4" t="s">
        <v>50</v>
      </c>
      <c r="D93" s="27" t="s">
        <v>475</v>
      </c>
      <c r="E93" s="5" t="s">
        <v>51</v>
      </c>
      <c r="F93" s="2" t="s">
        <v>125</v>
      </c>
      <c r="G93" s="6" t="s">
        <v>275</v>
      </c>
      <c r="H93" s="6" t="s">
        <v>187</v>
      </c>
      <c r="I93" s="6" t="s">
        <v>181</v>
      </c>
      <c r="J93" s="2" t="s">
        <v>142</v>
      </c>
      <c r="K93" s="5"/>
    </row>
    <row r="94" spans="1:11" ht="17" customHeight="1" x14ac:dyDescent="0.2">
      <c r="A94" s="4" t="s">
        <v>60</v>
      </c>
      <c r="B94" s="3">
        <v>1</v>
      </c>
      <c r="C94" s="4" t="s">
        <v>61</v>
      </c>
      <c r="D94" s="27" t="s">
        <v>476</v>
      </c>
      <c r="E94" s="5" t="s">
        <v>62</v>
      </c>
      <c r="F94" s="2" t="s">
        <v>120</v>
      </c>
      <c r="G94" s="6" t="s">
        <v>128</v>
      </c>
      <c r="H94" s="6" t="s">
        <v>121</v>
      </c>
      <c r="I94" s="6" t="s">
        <v>122</v>
      </c>
      <c r="J94" s="2" t="s">
        <v>141</v>
      </c>
      <c r="K94" s="5"/>
    </row>
    <row r="95" spans="1:11" ht="17" customHeight="1" x14ac:dyDescent="0.2">
      <c r="A95" s="4" t="s">
        <v>60</v>
      </c>
      <c r="B95" s="3">
        <v>2</v>
      </c>
      <c r="C95" s="4" t="s">
        <v>61</v>
      </c>
      <c r="D95" s="27" t="s">
        <v>477</v>
      </c>
      <c r="E95" s="5" t="s">
        <v>63</v>
      </c>
      <c r="F95" s="2" t="s">
        <v>131</v>
      </c>
      <c r="G95" s="6" t="s">
        <v>276</v>
      </c>
      <c r="H95" s="7" t="s">
        <v>249</v>
      </c>
      <c r="I95" s="6" t="s">
        <v>122</v>
      </c>
      <c r="J95" s="2" t="s">
        <v>142</v>
      </c>
      <c r="K95" s="2" t="s">
        <v>323</v>
      </c>
    </row>
    <row r="96" spans="1:11" ht="17" customHeight="1" x14ac:dyDescent="0.2">
      <c r="A96" s="4" t="s">
        <v>60</v>
      </c>
      <c r="B96" s="3">
        <v>3</v>
      </c>
      <c r="C96" s="4" t="s">
        <v>61</v>
      </c>
      <c r="D96" s="27" t="s">
        <v>478</v>
      </c>
      <c r="E96" s="5" t="s">
        <v>64</v>
      </c>
      <c r="F96" s="2" t="s">
        <v>134</v>
      </c>
      <c r="G96" s="6" t="s">
        <v>275</v>
      </c>
      <c r="H96" s="6" t="s">
        <v>126</v>
      </c>
      <c r="I96" s="6" t="s">
        <v>122</v>
      </c>
      <c r="J96" s="2" t="s">
        <v>142</v>
      </c>
      <c r="K96" s="5"/>
    </row>
    <row r="97" spans="1:11" ht="17" customHeight="1" x14ac:dyDescent="0.2">
      <c r="A97" s="4" t="s">
        <v>60</v>
      </c>
      <c r="B97" s="3">
        <v>4</v>
      </c>
      <c r="C97" s="4" t="s">
        <v>61</v>
      </c>
      <c r="D97" s="27" t="s">
        <v>479</v>
      </c>
      <c r="E97" s="5" t="s">
        <v>64</v>
      </c>
      <c r="F97" s="2" t="s">
        <v>120</v>
      </c>
      <c r="G97" s="6" t="s">
        <v>122</v>
      </c>
      <c r="H97" s="6" t="s">
        <v>135</v>
      </c>
      <c r="I97" s="7" t="s">
        <v>182</v>
      </c>
      <c r="J97" s="2" t="s">
        <v>142</v>
      </c>
      <c r="K97" s="2" t="s">
        <v>324</v>
      </c>
    </row>
    <row r="98" spans="1:11" ht="17" customHeight="1" x14ac:dyDescent="0.2">
      <c r="A98" s="4" t="s">
        <v>60</v>
      </c>
      <c r="B98" s="3">
        <v>5</v>
      </c>
      <c r="C98" s="4" t="s">
        <v>65</v>
      </c>
      <c r="D98" s="27" t="s">
        <v>480</v>
      </c>
      <c r="E98" s="5" t="s">
        <v>66</v>
      </c>
      <c r="F98" s="2" t="s">
        <v>138</v>
      </c>
      <c r="G98" s="6" t="s">
        <v>276</v>
      </c>
      <c r="H98" s="6" t="s">
        <v>185</v>
      </c>
      <c r="I98" s="6" t="s">
        <v>128</v>
      </c>
      <c r="J98" s="2" t="s">
        <v>314</v>
      </c>
      <c r="K98" s="5" t="s">
        <v>319</v>
      </c>
    </row>
    <row r="99" spans="1:11" ht="17" customHeight="1" x14ac:dyDescent="0.2">
      <c r="A99" s="4" t="s">
        <v>60</v>
      </c>
      <c r="B99" s="42">
        <v>6</v>
      </c>
      <c r="C99" s="4" t="s">
        <v>61</v>
      </c>
      <c r="D99" s="27" t="s">
        <v>481</v>
      </c>
      <c r="E99" s="5" t="s">
        <v>63</v>
      </c>
      <c r="F99" s="2" t="s">
        <v>327</v>
      </c>
      <c r="G99" s="6" t="s">
        <v>132</v>
      </c>
      <c r="H99" s="6" t="s">
        <v>132</v>
      </c>
      <c r="I99" s="6" t="s">
        <v>132</v>
      </c>
      <c r="J99" s="6" t="s">
        <v>142</v>
      </c>
      <c r="K99" s="5" t="s">
        <v>368</v>
      </c>
    </row>
    <row r="100" spans="1:11" ht="17" customHeight="1" x14ac:dyDescent="0.2">
      <c r="A100" s="3" t="s">
        <v>60</v>
      </c>
      <c r="B100" s="3">
        <v>7</v>
      </c>
      <c r="C100" s="4" t="s">
        <v>65</v>
      </c>
      <c r="D100" s="27" t="s">
        <v>482</v>
      </c>
      <c r="E100" s="5" t="s">
        <v>66</v>
      </c>
      <c r="F100" s="2" t="s">
        <v>125</v>
      </c>
      <c r="G100" s="6" t="s">
        <v>276</v>
      </c>
      <c r="H100" s="6" t="s">
        <v>137</v>
      </c>
      <c r="I100" s="6" t="s">
        <v>126</v>
      </c>
      <c r="J100" s="2" t="s">
        <v>143</v>
      </c>
      <c r="K100" s="5"/>
    </row>
    <row r="101" spans="1:11" ht="17" customHeight="1" x14ac:dyDescent="0.2">
      <c r="A101" s="3" t="s">
        <v>60</v>
      </c>
      <c r="B101" s="3">
        <v>8</v>
      </c>
      <c r="C101" s="4" t="s">
        <v>67</v>
      </c>
      <c r="D101" s="27" t="s">
        <v>483</v>
      </c>
      <c r="E101" s="5" t="s">
        <v>68</v>
      </c>
      <c r="F101" s="2" t="s">
        <v>125</v>
      </c>
      <c r="G101" s="6" t="s">
        <v>122</v>
      </c>
      <c r="H101" s="6" t="s">
        <v>135</v>
      </c>
      <c r="I101" s="6" t="s">
        <v>122</v>
      </c>
      <c r="J101" s="2" t="s">
        <v>143</v>
      </c>
      <c r="K101" s="5"/>
    </row>
    <row r="102" spans="1:11" ht="17" customHeight="1" x14ac:dyDescent="0.2">
      <c r="A102" s="3" t="s">
        <v>60</v>
      </c>
      <c r="B102" s="3">
        <v>9</v>
      </c>
      <c r="C102" s="4" t="s">
        <v>67</v>
      </c>
      <c r="D102" s="27" t="s">
        <v>484</v>
      </c>
      <c r="E102" s="5" t="s">
        <v>69</v>
      </c>
      <c r="F102" s="2" t="s">
        <v>125</v>
      </c>
      <c r="G102" s="6" t="s">
        <v>276</v>
      </c>
      <c r="H102" s="6" t="s">
        <v>137</v>
      </c>
      <c r="I102" s="6" t="s">
        <v>122</v>
      </c>
      <c r="J102" s="2" t="s">
        <v>142</v>
      </c>
      <c r="K102" s="5"/>
    </row>
    <row r="103" spans="1:11" ht="17" customHeight="1" x14ac:dyDescent="0.2">
      <c r="A103" s="4" t="s">
        <v>60</v>
      </c>
      <c r="B103" s="3">
        <v>10</v>
      </c>
      <c r="C103" s="4" t="s">
        <v>61</v>
      </c>
      <c r="D103" s="27" t="s">
        <v>485</v>
      </c>
      <c r="E103" s="5" t="s">
        <v>70</v>
      </c>
      <c r="F103" s="2" t="s">
        <v>147</v>
      </c>
      <c r="G103" s="6" t="s">
        <v>276</v>
      </c>
      <c r="H103" s="6" t="s">
        <v>179</v>
      </c>
      <c r="I103" s="7" t="s">
        <v>150</v>
      </c>
      <c r="J103" s="2" t="s">
        <v>142</v>
      </c>
      <c r="K103" s="5"/>
    </row>
    <row r="104" spans="1:11" ht="17" customHeight="1" x14ac:dyDescent="0.2">
      <c r="A104" s="4" t="s">
        <v>71</v>
      </c>
      <c r="B104" s="3">
        <v>1</v>
      </c>
      <c r="C104" s="4" t="s">
        <v>72</v>
      </c>
      <c r="D104" s="27" t="s">
        <v>486</v>
      </c>
      <c r="E104" s="5" t="s">
        <v>73</v>
      </c>
      <c r="F104" s="2" t="s">
        <v>120</v>
      </c>
      <c r="G104" s="6" t="s">
        <v>128</v>
      </c>
      <c r="H104" s="6" t="s">
        <v>188</v>
      </c>
      <c r="I104" s="6" t="s">
        <v>181</v>
      </c>
      <c r="J104" s="2" t="s">
        <v>143</v>
      </c>
      <c r="K104" s="5"/>
    </row>
    <row r="105" spans="1:11" ht="17" customHeight="1" x14ac:dyDescent="0.2">
      <c r="A105" s="4" t="s">
        <v>71</v>
      </c>
      <c r="B105" s="3">
        <v>2</v>
      </c>
      <c r="C105" s="4" t="s">
        <v>74</v>
      </c>
      <c r="D105" s="27" t="s">
        <v>487</v>
      </c>
      <c r="E105" s="5" t="s">
        <v>75</v>
      </c>
      <c r="F105" s="2" t="s">
        <v>120</v>
      </c>
      <c r="G105" s="6" t="s">
        <v>276</v>
      </c>
      <c r="H105" s="6" t="s">
        <v>124</v>
      </c>
      <c r="I105" s="6" t="s">
        <v>150</v>
      </c>
      <c r="J105" s="2" t="s">
        <v>140</v>
      </c>
      <c r="K105" s="5"/>
    </row>
    <row r="106" spans="1:11" ht="17" customHeight="1" x14ac:dyDescent="0.2">
      <c r="A106" s="4" t="s">
        <v>71</v>
      </c>
      <c r="B106" s="3">
        <v>3</v>
      </c>
      <c r="C106" s="4" t="s">
        <v>76</v>
      </c>
      <c r="D106" s="27" t="s">
        <v>488</v>
      </c>
      <c r="E106" s="5" t="s">
        <v>77</v>
      </c>
      <c r="F106" s="2" t="s">
        <v>313</v>
      </c>
      <c r="G106" s="6" t="s">
        <v>275</v>
      </c>
      <c r="H106" s="6" t="s">
        <v>126</v>
      </c>
      <c r="I106" s="6" t="s">
        <v>128</v>
      </c>
      <c r="J106" s="2" t="s">
        <v>304</v>
      </c>
      <c r="K106" s="6" t="s">
        <v>307</v>
      </c>
    </row>
    <row r="107" spans="1:11" ht="17" customHeight="1" x14ac:dyDescent="0.2">
      <c r="A107" s="4" t="s">
        <v>71</v>
      </c>
      <c r="B107" s="3">
        <v>4</v>
      </c>
      <c r="C107" s="4" t="s">
        <v>76</v>
      </c>
      <c r="D107" s="27" t="s">
        <v>489</v>
      </c>
      <c r="E107" s="5" t="s">
        <v>78</v>
      </c>
      <c r="F107" s="2" t="s">
        <v>120</v>
      </c>
      <c r="G107" s="6" t="s">
        <v>275</v>
      </c>
      <c r="H107" s="6" t="s">
        <v>183</v>
      </c>
      <c r="I107" s="6" t="s">
        <v>150</v>
      </c>
      <c r="J107" s="2" t="s">
        <v>141</v>
      </c>
      <c r="K107" s="5" t="s">
        <v>232</v>
      </c>
    </row>
    <row r="108" spans="1:11" ht="17" customHeight="1" x14ac:dyDescent="0.2">
      <c r="A108" s="4" t="s">
        <v>71</v>
      </c>
      <c r="B108" s="3">
        <v>5</v>
      </c>
      <c r="C108" s="4" t="s">
        <v>74</v>
      </c>
      <c r="D108" s="27" t="s">
        <v>490</v>
      </c>
      <c r="E108" s="5" t="s">
        <v>79</v>
      </c>
      <c r="F108" s="2" t="s">
        <v>120</v>
      </c>
      <c r="G108" s="6" t="s">
        <v>122</v>
      </c>
      <c r="H108" s="6" t="s">
        <v>135</v>
      </c>
      <c r="I108" s="6" t="s">
        <v>128</v>
      </c>
      <c r="J108" s="2" t="s">
        <v>141</v>
      </c>
      <c r="K108" s="5"/>
    </row>
    <row r="109" spans="1:11" ht="17" customHeight="1" x14ac:dyDescent="0.2">
      <c r="A109" s="4" t="s">
        <v>71</v>
      </c>
      <c r="B109" s="3">
        <v>6</v>
      </c>
      <c r="C109" s="4" t="s">
        <v>72</v>
      </c>
      <c r="D109" s="27" t="s">
        <v>491</v>
      </c>
      <c r="E109" s="5" t="s">
        <v>73</v>
      </c>
      <c r="F109" s="2" t="s">
        <v>120</v>
      </c>
      <c r="G109" s="6" t="s">
        <v>182</v>
      </c>
      <c r="H109" s="6" t="s">
        <v>135</v>
      </c>
      <c r="I109" s="7" t="s">
        <v>150</v>
      </c>
      <c r="J109" s="2" t="s">
        <v>141</v>
      </c>
      <c r="K109" s="7" t="s">
        <v>309</v>
      </c>
    </row>
    <row r="110" spans="1:11" ht="17" customHeight="1" x14ac:dyDescent="0.2">
      <c r="A110" s="4" t="s">
        <v>71</v>
      </c>
      <c r="B110" s="3">
        <v>7</v>
      </c>
      <c r="C110" s="4" t="s">
        <v>72</v>
      </c>
      <c r="D110" s="27" t="s">
        <v>492</v>
      </c>
      <c r="E110" s="5" t="s">
        <v>73</v>
      </c>
      <c r="F110" s="2" t="s">
        <v>120</v>
      </c>
      <c r="G110" s="6" t="s">
        <v>276</v>
      </c>
      <c r="H110" s="6" t="s">
        <v>124</v>
      </c>
      <c r="I110" s="6" t="s">
        <v>137</v>
      </c>
      <c r="J110" s="2" t="s">
        <v>140</v>
      </c>
      <c r="K110" s="5"/>
    </row>
    <row r="111" spans="1:11" ht="17" customHeight="1" x14ac:dyDescent="0.2">
      <c r="A111" s="4" t="s">
        <v>71</v>
      </c>
      <c r="B111" s="3">
        <v>8</v>
      </c>
      <c r="C111" s="4" t="s">
        <v>72</v>
      </c>
      <c r="D111" s="27" t="s">
        <v>493</v>
      </c>
      <c r="E111" s="5" t="s">
        <v>73</v>
      </c>
      <c r="F111" s="2" t="s">
        <v>120</v>
      </c>
      <c r="G111" s="6" t="s">
        <v>276</v>
      </c>
      <c r="H111" s="6" t="s">
        <v>124</v>
      </c>
      <c r="I111" s="6" t="s">
        <v>128</v>
      </c>
      <c r="J111" s="2" t="s">
        <v>142</v>
      </c>
      <c r="K111" s="5"/>
    </row>
    <row r="112" spans="1:11" ht="17" customHeight="1" x14ac:dyDescent="0.2">
      <c r="A112" s="4" t="s">
        <v>71</v>
      </c>
      <c r="B112" s="3">
        <v>9</v>
      </c>
      <c r="C112" s="4" t="s">
        <v>72</v>
      </c>
      <c r="D112" s="27" t="s">
        <v>494</v>
      </c>
      <c r="E112" s="5" t="s">
        <v>73</v>
      </c>
      <c r="F112" s="2" t="s">
        <v>120</v>
      </c>
      <c r="G112" s="6" t="s">
        <v>128</v>
      </c>
      <c r="H112" s="6" t="s">
        <v>124</v>
      </c>
      <c r="I112" s="6" t="s">
        <v>150</v>
      </c>
      <c r="J112" s="2" t="s">
        <v>140</v>
      </c>
      <c r="K112" s="5"/>
    </row>
    <row r="113" spans="1:11" ht="17" customHeight="1" x14ac:dyDescent="0.2">
      <c r="A113" s="4" t="s">
        <v>71</v>
      </c>
      <c r="B113" s="3">
        <v>10</v>
      </c>
      <c r="C113" s="4" t="s">
        <v>72</v>
      </c>
      <c r="D113" s="27" t="s">
        <v>495</v>
      </c>
      <c r="E113" s="5" t="s">
        <v>73</v>
      </c>
      <c r="F113" s="2" t="s">
        <v>120</v>
      </c>
      <c r="G113" s="6" t="s">
        <v>122</v>
      </c>
      <c r="H113" s="6" t="s">
        <v>135</v>
      </c>
      <c r="I113" s="6" t="s">
        <v>137</v>
      </c>
      <c r="J113" s="2" t="s">
        <v>140</v>
      </c>
      <c r="K113" s="5"/>
    </row>
    <row r="114" spans="1:11" ht="17" customHeight="1" x14ac:dyDescent="0.2">
      <c r="A114" s="4" t="s">
        <v>80</v>
      </c>
      <c r="B114" s="3">
        <v>1</v>
      </c>
      <c r="C114" s="4" t="s">
        <v>81</v>
      </c>
      <c r="D114" s="43" t="s">
        <v>496</v>
      </c>
      <c r="E114" s="5" t="s">
        <v>82</v>
      </c>
      <c r="F114" s="2" t="s">
        <v>120</v>
      </c>
      <c r="G114" s="6" t="s">
        <v>182</v>
      </c>
      <c r="H114" s="6" t="s">
        <v>135</v>
      </c>
      <c r="I114" s="6" t="s">
        <v>250</v>
      </c>
      <c r="J114" s="2" t="s">
        <v>140</v>
      </c>
      <c r="K114" s="5" t="s">
        <v>320</v>
      </c>
    </row>
    <row r="115" spans="1:11" ht="17" customHeight="1" x14ac:dyDescent="0.2">
      <c r="A115" s="4" t="s">
        <v>80</v>
      </c>
      <c r="B115" s="3">
        <v>2</v>
      </c>
      <c r="C115" s="4" t="s">
        <v>80</v>
      </c>
      <c r="D115" s="27" t="s">
        <v>497</v>
      </c>
      <c r="E115" s="5" t="s">
        <v>83</v>
      </c>
      <c r="F115" s="2" t="s">
        <v>125</v>
      </c>
      <c r="G115" s="6" t="s">
        <v>128</v>
      </c>
      <c r="H115" s="7" t="s">
        <v>121</v>
      </c>
      <c r="I115" s="6" t="s">
        <v>123</v>
      </c>
      <c r="J115" s="2" t="s">
        <v>304</v>
      </c>
      <c r="K115" s="6" t="s">
        <v>325</v>
      </c>
    </row>
    <row r="116" spans="1:11" ht="17" customHeight="1" x14ac:dyDescent="0.2">
      <c r="A116" s="4" t="s">
        <v>80</v>
      </c>
      <c r="B116" s="3">
        <v>3</v>
      </c>
      <c r="C116" s="4" t="s">
        <v>80</v>
      </c>
      <c r="D116" s="27" t="s">
        <v>498</v>
      </c>
      <c r="E116" s="5" t="s">
        <v>83</v>
      </c>
      <c r="F116" s="2" t="s">
        <v>120</v>
      </c>
      <c r="G116" s="6" t="s">
        <v>128</v>
      </c>
      <c r="H116" s="6" t="s">
        <v>124</v>
      </c>
      <c r="I116" s="6" t="s">
        <v>123</v>
      </c>
      <c r="J116" s="2" t="s">
        <v>140</v>
      </c>
      <c r="K116" s="5"/>
    </row>
    <row r="117" spans="1:11" ht="17" customHeight="1" x14ac:dyDescent="0.2">
      <c r="A117" s="4" t="s">
        <v>80</v>
      </c>
      <c r="B117" s="3">
        <v>4</v>
      </c>
      <c r="C117" s="4" t="s">
        <v>81</v>
      </c>
      <c r="D117" s="27" t="s">
        <v>499</v>
      </c>
      <c r="E117" s="5" t="s">
        <v>82</v>
      </c>
      <c r="F117" s="2" t="s">
        <v>120</v>
      </c>
      <c r="G117" s="6" t="s">
        <v>122</v>
      </c>
      <c r="H117" s="6" t="s">
        <v>135</v>
      </c>
      <c r="I117" s="7" t="s">
        <v>150</v>
      </c>
      <c r="J117" s="2" t="s">
        <v>142</v>
      </c>
      <c r="K117" s="5"/>
    </row>
    <row r="118" spans="1:11" ht="17" customHeight="1" x14ac:dyDescent="0.2">
      <c r="A118" s="4" t="s">
        <v>80</v>
      </c>
      <c r="B118" s="3">
        <v>5</v>
      </c>
      <c r="C118" s="4" t="s">
        <v>84</v>
      </c>
      <c r="D118" s="27" t="s">
        <v>500</v>
      </c>
      <c r="E118" s="5" t="s">
        <v>85</v>
      </c>
      <c r="F118" s="2" t="s">
        <v>120</v>
      </c>
      <c r="G118" s="6" t="s">
        <v>122</v>
      </c>
      <c r="H118" s="6" t="s">
        <v>135</v>
      </c>
      <c r="I118" s="7" t="s">
        <v>150</v>
      </c>
      <c r="J118" s="2" t="s">
        <v>142</v>
      </c>
      <c r="K118" s="7" t="s">
        <v>309</v>
      </c>
    </row>
    <row r="119" spans="1:11" ht="17" customHeight="1" x14ac:dyDescent="0.2">
      <c r="A119" s="4" t="s">
        <v>80</v>
      </c>
      <c r="B119" s="3">
        <v>6</v>
      </c>
      <c r="C119" s="4" t="s">
        <v>81</v>
      </c>
      <c r="D119" s="27" t="s">
        <v>501</v>
      </c>
      <c r="E119" s="5" t="s">
        <v>82</v>
      </c>
      <c r="F119" s="2" t="s">
        <v>125</v>
      </c>
      <c r="G119" s="6" t="s">
        <v>122</v>
      </c>
      <c r="H119" s="6" t="s">
        <v>135</v>
      </c>
      <c r="I119" s="6" t="s">
        <v>128</v>
      </c>
      <c r="J119" s="2" t="s">
        <v>142</v>
      </c>
      <c r="K119" s="5"/>
    </row>
    <row r="120" spans="1:11" ht="17" customHeight="1" x14ac:dyDescent="0.2">
      <c r="A120" s="4" t="s">
        <v>80</v>
      </c>
      <c r="B120" s="3">
        <v>7</v>
      </c>
      <c r="C120" s="4" t="s">
        <v>86</v>
      </c>
      <c r="D120" s="27" t="s">
        <v>502</v>
      </c>
      <c r="E120" s="5" t="s">
        <v>87</v>
      </c>
      <c r="F120" s="2" t="s">
        <v>125</v>
      </c>
      <c r="G120" s="6" t="s">
        <v>275</v>
      </c>
      <c r="H120" s="6" t="s">
        <v>187</v>
      </c>
      <c r="I120" s="6" t="s">
        <v>128</v>
      </c>
      <c r="J120" s="2" t="s">
        <v>142</v>
      </c>
      <c r="K120" s="5"/>
    </row>
    <row r="121" spans="1:11" ht="17" customHeight="1" x14ac:dyDescent="0.2">
      <c r="A121" s="4" t="s">
        <v>80</v>
      </c>
      <c r="B121" s="3">
        <v>8</v>
      </c>
      <c r="C121" s="4" t="s">
        <v>84</v>
      </c>
      <c r="D121" s="27" t="s">
        <v>503</v>
      </c>
      <c r="E121" s="5" t="s">
        <v>85</v>
      </c>
      <c r="F121" s="2" t="s">
        <v>120</v>
      </c>
      <c r="G121" s="6" t="s">
        <v>122</v>
      </c>
      <c r="H121" s="6" t="s">
        <v>135</v>
      </c>
      <c r="I121" s="6" t="s">
        <v>128</v>
      </c>
      <c r="J121" s="2" t="s">
        <v>140</v>
      </c>
      <c r="K121" s="5"/>
    </row>
    <row r="122" spans="1:11" ht="17" customHeight="1" x14ac:dyDescent="0.2">
      <c r="A122" s="4" t="s">
        <v>80</v>
      </c>
      <c r="B122" s="3">
        <v>9</v>
      </c>
      <c r="C122" s="4" t="s">
        <v>81</v>
      </c>
      <c r="D122" s="27" t="s">
        <v>504</v>
      </c>
      <c r="E122" s="5" t="s">
        <v>88</v>
      </c>
      <c r="F122" s="2" t="s">
        <v>120</v>
      </c>
      <c r="G122" s="6" t="s">
        <v>122</v>
      </c>
      <c r="H122" s="6" t="s">
        <v>135</v>
      </c>
      <c r="I122" s="6" t="s">
        <v>150</v>
      </c>
      <c r="J122" s="2" t="s">
        <v>141</v>
      </c>
      <c r="K122" s="5"/>
    </row>
    <row r="123" spans="1:11" ht="17" customHeight="1" x14ac:dyDescent="0.2">
      <c r="A123" s="4" t="s">
        <v>89</v>
      </c>
      <c r="B123" s="3">
        <v>1</v>
      </c>
      <c r="C123" s="4" t="s">
        <v>90</v>
      </c>
      <c r="D123" s="27" t="s">
        <v>505</v>
      </c>
      <c r="E123" s="5" t="s">
        <v>91</v>
      </c>
      <c r="F123" s="2" t="s">
        <v>125</v>
      </c>
      <c r="G123" s="6" t="s">
        <v>128</v>
      </c>
      <c r="H123" s="6" t="s">
        <v>126</v>
      </c>
      <c r="I123" s="6" t="s">
        <v>128</v>
      </c>
      <c r="J123" s="2" t="s">
        <v>142</v>
      </c>
      <c r="K123" s="5"/>
    </row>
    <row r="124" spans="1:11" ht="17" customHeight="1" x14ac:dyDescent="0.2">
      <c r="A124" s="4" t="s">
        <v>89</v>
      </c>
      <c r="B124" s="3">
        <v>2</v>
      </c>
      <c r="C124" s="4" t="s">
        <v>92</v>
      </c>
      <c r="D124" s="27" t="s">
        <v>506</v>
      </c>
      <c r="E124" s="5" t="s">
        <v>93</v>
      </c>
      <c r="F124" s="2" t="s">
        <v>125</v>
      </c>
      <c r="G124" s="6" t="s">
        <v>275</v>
      </c>
      <c r="H124" s="6" t="s">
        <v>126</v>
      </c>
      <c r="I124" s="6" t="s">
        <v>150</v>
      </c>
      <c r="J124" s="2" t="s">
        <v>142</v>
      </c>
      <c r="K124" s="5"/>
    </row>
    <row r="125" spans="1:11" ht="17" customHeight="1" x14ac:dyDescent="0.2">
      <c r="A125" s="4" t="s">
        <v>89</v>
      </c>
      <c r="B125" s="3">
        <v>3</v>
      </c>
      <c r="C125" s="4" t="s">
        <v>94</v>
      </c>
      <c r="D125" s="27" t="s">
        <v>507</v>
      </c>
      <c r="E125" s="5" t="s">
        <v>95</v>
      </c>
      <c r="F125" s="2" t="s">
        <v>125</v>
      </c>
      <c r="G125" s="6" t="s">
        <v>276</v>
      </c>
      <c r="H125" s="6" t="s">
        <v>185</v>
      </c>
      <c r="I125" s="6" t="s">
        <v>137</v>
      </c>
      <c r="J125" s="2" t="s">
        <v>142</v>
      </c>
      <c r="K125" s="5"/>
    </row>
    <row r="126" spans="1:11" ht="17" customHeight="1" x14ac:dyDescent="0.2">
      <c r="A126" s="4" t="s">
        <v>89</v>
      </c>
      <c r="B126" s="3">
        <v>4</v>
      </c>
      <c r="C126" s="4" t="s">
        <v>94</v>
      </c>
      <c r="D126" s="27" t="s">
        <v>508</v>
      </c>
      <c r="E126" s="5" t="s">
        <v>96</v>
      </c>
      <c r="F126" s="2" t="s">
        <v>120</v>
      </c>
      <c r="G126" s="6" t="s">
        <v>128</v>
      </c>
      <c r="H126" s="6" t="s">
        <v>124</v>
      </c>
      <c r="I126" s="7" t="s">
        <v>150</v>
      </c>
      <c r="J126" s="2" t="s">
        <v>142</v>
      </c>
      <c r="K126" s="5"/>
    </row>
    <row r="127" spans="1:11" ht="17" customHeight="1" x14ac:dyDescent="0.2">
      <c r="A127" s="4" t="s">
        <v>89</v>
      </c>
      <c r="B127" s="3">
        <v>5</v>
      </c>
      <c r="C127" s="4" t="s">
        <v>90</v>
      </c>
      <c r="D127" s="27" t="s">
        <v>509</v>
      </c>
      <c r="E127" s="5" t="s">
        <v>97</v>
      </c>
      <c r="F127" s="2" t="s">
        <v>127</v>
      </c>
      <c r="G127" s="6" t="s">
        <v>128</v>
      </c>
      <c r="H127" s="6" t="s">
        <v>187</v>
      </c>
      <c r="I127" s="6" t="s">
        <v>122</v>
      </c>
      <c r="J127" s="2" t="s">
        <v>142</v>
      </c>
      <c r="K127" s="5"/>
    </row>
    <row r="128" spans="1:11" ht="17" customHeight="1" x14ac:dyDescent="0.2">
      <c r="A128" s="4" t="s">
        <v>89</v>
      </c>
      <c r="B128" s="3">
        <v>6</v>
      </c>
      <c r="C128" s="4" t="s">
        <v>92</v>
      </c>
      <c r="D128" s="27" t="s">
        <v>510</v>
      </c>
      <c r="E128" s="5" t="s">
        <v>93</v>
      </c>
      <c r="F128" s="2" t="s">
        <v>120</v>
      </c>
      <c r="G128" s="6" t="s">
        <v>182</v>
      </c>
      <c r="H128" s="6" t="s">
        <v>135</v>
      </c>
      <c r="I128" s="7" t="s">
        <v>150</v>
      </c>
      <c r="J128" s="2" t="s">
        <v>142</v>
      </c>
      <c r="K128" s="7" t="s">
        <v>309</v>
      </c>
    </row>
    <row r="129" spans="1:11" ht="17" customHeight="1" x14ac:dyDescent="0.2">
      <c r="A129" s="4" t="s">
        <v>89</v>
      </c>
      <c r="B129" s="3">
        <v>7</v>
      </c>
      <c r="C129" s="4" t="s">
        <v>92</v>
      </c>
      <c r="D129" s="27" t="s">
        <v>511</v>
      </c>
      <c r="E129" s="5" t="s">
        <v>93</v>
      </c>
      <c r="F129" s="2" t="s">
        <v>125</v>
      </c>
      <c r="G129" s="6" t="s">
        <v>275</v>
      </c>
      <c r="H129" s="6" t="s">
        <v>126</v>
      </c>
      <c r="I129" s="6" t="s">
        <v>122</v>
      </c>
      <c r="J129" s="2" t="s">
        <v>142</v>
      </c>
      <c r="K129" s="5"/>
    </row>
    <row r="130" spans="1:11" ht="17" customHeight="1" x14ac:dyDescent="0.2">
      <c r="A130" s="4" t="s">
        <v>89</v>
      </c>
      <c r="B130" s="3">
        <v>8</v>
      </c>
      <c r="C130" s="4" t="s">
        <v>92</v>
      </c>
      <c r="D130" s="27" t="s">
        <v>512</v>
      </c>
      <c r="E130" s="5" t="s">
        <v>93</v>
      </c>
      <c r="F130" s="2" t="s">
        <v>125</v>
      </c>
      <c r="G130" s="6" t="s">
        <v>122</v>
      </c>
      <c r="H130" s="6" t="s">
        <v>135</v>
      </c>
      <c r="I130" s="6" t="s">
        <v>137</v>
      </c>
      <c r="J130" s="2" t="s">
        <v>142</v>
      </c>
      <c r="K130" s="5"/>
    </row>
    <row r="131" spans="1:11" ht="17" customHeight="1" x14ac:dyDescent="0.2">
      <c r="A131" s="3" t="s">
        <v>89</v>
      </c>
      <c r="B131" s="3">
        <v>9</v>
      </c>
      <c r="C131" s="3" t="s">
        <v>92</v>
      </c>
      <c r="D131" s="27" t="s">
        <v>513</v>
      </c>
      <c r="E131" s="5" t="s">
        <v>93</v>
      </c>
      <c r="F131" s="2" t="s">
        <v>120</v>
      </c>
      <c r="G131" s="6" t="s">
        <v>128</v>
      </c>
      <c r="H131" s="6" t="s">
        <v>126</v>
      </c>
      <c r="I131" s="6" t="s">
        <v>150</v>
      </c>
      <c r="J131" s="2" t="s">
        <v>142</v>
      </c>
      <c r="K131" s="5"/>
    </row>
    <row r="132" spans="1:11" ht="17" customHeight="1" x14ac:dyDescent="0.2">
      <c r="A132" s="3" t="s">
        <v>89</v>
      </c>
      <c r="B132" s="3">
        <v>10</v>
      </c>
      <c r="C132" s="4" t="s">
        <v>90</v>
      </c>
      <c r="D132" s="27" t="s">
        <v>514</v>
      </c>
      <c r="E132" s="5" t="s">
        <v>91</v>
      </c>
      <c r="F132" s="2" t="s">
        <v>125</v>
      </c>
      <c r="G132" s="6" t="s">
        <v>276</v>
      </c>
      <c r="H132" s="6" t="s">
        <v>243</v>
      </c>
      <c r="I132" s="6" t="s">
        <v>126</v>
      </c>
      <c r="J132" s="27" t="s">
        <v>304</v>
      </c>
      <c r="K132" s="6" t="s">
        <v>326</v>
      </c>
    </row>
    <row r="133" spans="1:11" ht="17" customHeight="1" x14ac:dyDescent="0.2">
      <c r="A133" s="3" t="s">
        <v>89</v>
      </c>
      <c r="B133" s="3">
        <v>11</v>
      </c>
      <c r="C133" s="4" t="s">
        <v>92</v>
      </c>
      <c r="D133" s="27" t="s">
        <v>515</v>
      </c>
      <c r="E133" s="5" t="s">
        <v>93</v>
      </c>
      <c r="F133" s="2" t="s">
        <v>125</v>
      </c>
      <c r="G133" s="6" t="s">
        <v>276</v>
      </c>
      <c r="H133" s="7" t="s">
        <v>243</v>
      </c>
      <c r="I133" s="6" t="s">
        <v>126</v>
      </c>
      <c r="J133" s="2" t="s">
        <v>142</v>
      </c>
      <c r="K133" s="2" t="s">
        <v>323</v>
      </c>
    </row>
    <row r="134" spans="1:11" ht="17" customHeight="1" x14ac:dyDescent="0.2">
      <c r="A134" s="4" t="s">
        <v>98</v>
      </c>
      <c r="B134" s="3">
        <v>1</v>
      </c>
      <c r="C134" s="4" t="s">
        <v>99</v>
      </c>
      <c r="D134" s="27" t="s">
        <v>516</v>
      </c>
      <c r="E134" s="5" t="s">
        <v>100</v>
      </c>
      <c r="F134" s="2" t="s">
        <v>127</v>
      </c>
      <c r="G134" s="6" t="s">
        <v>275</v>
      </c>
      <c r="H134" s="6" t="s">
        <v>126</v>
      </c>
      <c r="I134" s="6" t="s">
        <v>122</v>
      </c>
      <c r="J134" s="2" t="s">
        <v>142</v>
      </c>
      <c r="K134" s="5"/>
    </row>
    <row r="135" spans="1:11" ht="17" customHeight="1" x14ac:dyDescent="0.2">
      <c r="A135" s="4" t="s">
        <v>98</v>
      </c>
      <c r="B135" s="3">
        <v>2</v>
      </c>
      <c r="C135" s="4" t="s">
        <v>99</v>
      </c>
      <c r="D135" s="27" t="s">
        <v>517</v>
      </c>
      <c r="E135" s="5" t="s">
        <v>100</v>
      </c>
      <c r="F135" s="2" t="s">
        <v>125</v>
      </c>
      <c r="G135" s="6" t="s">
        <v>122</v>
      </c>
      <c r="H135" s="6" t="s">
        <v>135</v>
      </c>
      <c r="I135" s="6" t="s">
        <v>128</v>
      </c>
      <c r="J135" s="2" t="s">
        <v>142</v>
      </c>
      <c r="K135" s="5"/>
    </row>
    <row r="136" spans="1:11" ht="17" customHeight="1" x14ac:dyDescent="0.2">
      <c r="A136" s="4" t="s">
        <v>98</v>
      </c>
      <c r="B136" s="3">
        <v>3</v>
      </c>
      <c r="C136" s="4" t="s">
        <v>101</v>
      </c>
      <c r="D136" s="27" t="s">
        <v>518</v>
      </c>
      <c r="E136" s="5" t="s">
        <v>102</v>
      </c>
      <c r="F136" s="2" t="s">
        <v>125</v>
      </c>
      <c r="G136" s="6" t="s">
        <v>276</v>
      </c>
      <c r="H136" s="6" t="s">
        <v>135</v>
      </c>
      <c r="I136" s="6" t="s">
        <v>126</v>
      </c>
      <c r="J136" s="2" t="s">
        <v>314</v>
      </c>
      <c r="K136" s="6" t="s">
        <v>306</v>
      </c>
    </row>
    <row r="137" spans="1:11" ht="17" customHeight="1" x14ac:dyDescent="0.2">
      <c r="A137" s="4" t="s">
        <v>98</v>
      </c>
      <c r="B137" s="3">
        <v>4</v>
      </c>
      <c r="C137" s="4" t="s">
        <v>99</v>
      </c>
      <c r="D137" s="27" t="s">
        <v>519</v>
      </c>
      <c r="E137" s="5" t="s">
        <v>100</v>
      </c>
      <c r="F137" s="2" t="s">
        <v>120</v>
      </c>
      <c r="G137" s="6" t="s">
        <v>182</v>
      </c>
      <c r="H137" s="6" t="s">
        <v>135</v>
      </c>
      <c r="I137" s="7" t="s">
        <v>150</v>
      </c>
      <c r="J137" s="2" t="s">
        <v>142</v>
      </c>
      <c r="K137" s="7" t="s">
        <v>309</v>
      </c>
    </row>
    <row r="138" spans="1:11" ht="17" customHeight="1" x14ac:dyDescent="0.2">
      <c r="A138" s="4" t="s">
        <v>98</v>
      </c>
      <c r="B138" s="3">
        <v>5</v>
      </c>
      <c r="C138" s="4" t="s">
        <v>103</v>
      </c>
      <c r="D138" s="27" t="s">
        <v>520</v>
      </c>
      <c r="E138" s="5" t="s">
        <v>104</v>
      </c>
      <c r="F138" s="2" t="s">
        <v>125</v>
      </c>
      <c r="G138" s="6" t="s">
        <v>128</v>
      </c>
      <c r="H138" s="6" t="s">
        <v>184</v>
      </c>
      <c r="I138" s="6" t="s">
        <v>122</v>
      </c>
      <c r="J138" s="2" t="s">
        <v>142</v>
      </c>
      <c r="K138" s="5" t="s">
        <v>233</v>
      </c>
    </row>
    <row r="139" spans="1:11" ht="17" customHeight="1" x14ac:dyDescent="0.2">
      <c r="A139" s="4" t="s">
        <v>98</v>
      </c>
      <c r="B139" s="3">
        <v>6</v>
      </c>
      <c r="C139" s="4" t="s">
        <v>103</v>
      </c>
      <c r="D139" s="27" t="s">
        <v>521</v>
      </c>
      <c r="E139" s="5" t="s">
        <v>104</v>
      </c>
      <c r="F139" s="2" t="s">
        <v>127</v>
      </c>
      <c r="G139" s="6" t="s">
        <v>275</v>
      </c>
      <c r="H139" s="6" t="s">
        <v>126</v>
      </c>
      <c r="I139" s="6" t="s">
        <v>122</v>
      </c>
      <c r="J139" s="2" t="s">
        <v>142</v>
      </c>
      <c r="K139" s="5"/>
    </row>
    <row r="140" spans="1:11" ht="17" customHeight="1" x14ac:dyDescent="0.2">
      <c r="A140" s="4" t="s">
        <v>98</v>
      </c>
      <c r="B140" s="3">
        <v>7</v>
      </c>
      <c r="C140" s="4" t="s">
        <v>105</v>
      </c>
      <c r="D140" s="27" t="s">
        <v>522</v>
      </c>
      <c r="E140" s="5" t="s">
        <v>106</v>
      </c>
      <c r="F140" s="2" t="s">
        <v>120</v>
      </c>
      <c r="G140" s="6" t="s">
        <v>276</v>
      </c>
      <c r="H140" s="6" t="s">
        <v>124</v>
      </c>
      <c r="I140" s="6" t="s">
        <v>150</v>
      </c>
      <c r="J140" s="2" t="s">
        <v>142</v>
      </c>
      <c r="K140" s="5"/>
    </row>
    <row r="141" spans="1:11" ht="17" customHeight="1" x14ac:dyDescent="0.2">
      <c r="A141" s="4" t="s">
        <v>98</v>
      </c>
      <c r="B141" s="3">
        <v>8</v>
      </c>
      <c r="C141" s="4" t="s">
        <v>105</v>
      </c>
      <c r="D141" s="27" t="s">
        <v>523</v>
      </c>
      <c r="E141" s="5" t="s">
        <v>106</v>
      </c>
      <c r="F141" s="2" t="s">
        <v>120</v>
      </c>
      <c r="G141" s="6" t="s">
        <v>275</v>
      </c>
      <c r="H141" s="6" t="s">
        <v>124</v>
      </c>
      <c r="I141" s="6" t="s">
        <v>128</v>
      </c>
      <c r="J141" s="2" t="s">
        <v>141</v>
      </c>
      <c r="K141" s="5"/>
    </row>
    <row r="142" spans="1:11" ht="17" customHeight="1" x14ac:dyDescent="0.2">
      <c r="A142" s="4" t="s">
        <v>98</v>
      </c>
      <c r="B142" s="3">
        <v>9</v>
      </c>
      <c r="C142" s="4" t="s">
        <v>105</v>
      </c>
      <c r="D142" s="27" t="s">
        <v>524</v>
      </c>
      <c r="E142" s="5" t="s">
        <v>107</v>
      </c>
      <c r="F142" s="2" t="s">
        <v>125</v>
      </c>
      <c r="G142" s="6" t="s">
        <v>128</v>
      </c>
      <c r="H142" s="6" t="s">
        <v>246</v>
      </c>
      <c r="I142" s="6" t="s">
        <v>150</v>
      </c>
      <c r="J142" s="2" t="s">
        <v>142</v>
      </c>
      <c r="K142" s="5"/>
    </row>
    <row r="143" spans="1:11" ht="17" customHeight="1" x14ac:dyDescent="0.2">
      <c r="A143" s="4" t="s">
        <v>98</v>
      </c>
      <c r="B143" s="3">
        <v>10</v>
      </c>
      <c r="C143" s="4" t="s">
        <v>103</v>
      </c>
      <c r="D143" s="44" t="s">
        <v>525</v>
      </c>
      <c r="E143" s="5" t="s">
        <v>100</v>
      </c>
      <c r="F143" s="2" t="s">
        <v>127</v>
      </c>
      <c r="G143" s="6" t="s">
        <v>275</v>
      </c>
      <c r="H143" s="6" t="s">
        <v>246</v>
      </c>
      <c r="I143" s="6" t="s">
        <v>150</v>
      </c>
      <c r="J143" s="2" t="s">
        <v>226</v>
      </c>
      <c r="K143" s="5"/>
    </row>
    <row r="144" spans="1:11" ht="17" customHeight="1" x14ac:dyDescent="0.2">
      <c r="A144" s="4" t="s">
        <v>98</v>
      </c>
      <c r="B144" s="3">
        <v>11</v>
      </c>
      <c r="C144" s="4" t="s">
        <v>99</v>
      </c>
      <c r="D144" s="44" t="s">
        <v>526</v>
      </c>
      <c r="E144" s="5" t="s">
        <v>100</v>
      </c>
      <c r="F144" s="2" t="s">
        <v>120</v>
      </c>
      <c r="G144" s="6" t="s">
        <v>128</v>
      </c>
      <c r="H144" s="6" t="s">
        <v>188</v>
      </c>
      <c r="I144" s="6" t="s">
        <v>123</v>
      </c>
      <c r="J144" s="2" t="s">
        <v>142</v>
      </c>
      <c r="K144" s="5"/>
    </row>
    <row r="145" spans="1:11" ht="17" customHeight="1" x14ac:dyDescent="0.2">
      <c r="A145" s="4" t="s">
        <v>98</v>
      </c>
      <c r="B145" s="3">
        <v>12</v>
      </c>
      <c r="C145" s="4" t="s">
        <v>105</v>
      </c>
      <c r="D145" s="45" t="s">
        <v>527</v>
      </c>
      <c r="E145" s="5" t="s">
        <v>107</v>
      </c>
      <c r="F145" s="2" t="s">
        <v>127</v>
      </c>
      <c r="G145" s="6" t="s">
        <v>275</v>
      </c>
      <c r="H145" s="6" t="s">
        <v>246</v>
      </c>
      <c r="I145" s="6" t="s">
        <v>150</v>
      </c>
      <c r="J145" s="2" t="s">
        <v>142</v>
      </c>
      <c r="K145" s="5"/>
    </row>
    <row r="146" spans="1:11" ht="17" customHeight="1" x14ac:dyDescent="0.2">
      <c r="A146" s="4" t="s">
        <v>108</v>
      </c>
      <c r="B146" s="3">
        <v>1</v>
      </c>
      <c r="C146" s="4" t="s">
        <v>109</v>
      </c>
      <c r="D146" s="44" t="s">
        <v>528</v>
      </c>
      <c r="E146" s="5" t="s">
        <v>110</v>
      </c>
      <c r="F146" s="2" t="s">
        <v>129</v>
      </c>
      <c r="G146" s="6" t="s">
        <v>275</v>
      </c>
      <c r="H146" s="6" t="s">
        <v>188</v>
      </c>
      <c r="I146" s="6" t="s">
        <v>123</v>
      </c>
      <c r="J146" s="2" t="s">
        <v>142</v>
      </c>
      <c r="K146" s="5"/>
    </row>
    <row r="147" spans="1:11" ht="17" customHeight="1" x14ac:dyDescent="0.2">
      <c r="A147" s="4" t="s">
        <v>108</v>
      </c>
      <c r="B147" s="3">
        <v>2</v>
      </c>
      <c r="C147" s="4" t="s">
        <v>111</v>
      </c>
      <c r="D147" s="27" t="s">
        <v>529</v>
      </c>
      <c r="E147" s="5" t="s">
        <v>112</v>
      </c>
      <c r="F147" s="2" t="s">
        <v>129</v>
      </c>
      <c r="G147" s="6" t="s">
        <v>275</v>
      </c>
      <c r="H147" s="6" t="s">
        <v>187</v>
      </c>
      <c r="I147" s="6" t="s">
        <v>123</v>
      </c>
      <c r="J147" s="2" t="s">
        <v>142</v>
      </c>
      <c r="K147" s="5"/>
    </row>
    <row r="148" spans="1:11" ht="17" customHeight="1" x14ac:dyDescent="0.2">
      <c r="A148" s="4" t="s">
        <v>108</v>
      </c>
      <c r="B148" s="3">
        <v>3</v>
      </c>
      <c r="C148" s="4" t="s">
        <v>109</v>
      </c>
      <c r="D148" s="27" t="s">
        <v>530</v>
      </c>
      <c r="E148" s="5" t="s">
        <v>113</v>
      </c>
      <c r="F148" s="2" t="s">
        <v>136</v>
      </c>
      <c r="G148" s="6" t="s">
        <v>275</v>
      </c>
      <c r="H148" s="6" t="s">
        <v>187</v>
      </c>
      <c r="I148" s="6" t="s">
        <v>122</v>
      </c>
      <c r="J148" s="2" t="s">
        <v>142</v>
      </c>
      <c r="K148" s="5"/>
    </row>
    <row r="149" spans="1:11" ht="17" customHeight="1" x14ac:dyDescent="0.2">
      <c r="A149" s="4" t="s">
        <v>108</v>
      </c>
      <c r="B149" s="3">
        <v>4</v>
      </c>
      <c r="C149" s="4" t="s">
        <v>111</v>
      </c>
      <c r="D149" s="27" t="s">
        <v>531</v>
      </c>
      <c r="E149" s="5" t="s">
        <v>114</v>
      </c>
      <c r="F149" s="2" t="s">
        <v>129</v>
      </c>
      <c r="G149" s="6" t="s">
        <v>275</v>
      </c>
      <c r="H149" s="6" t="s">
        <v>187</v>
      </c>
      <c r="I149" s="6" t="s">
        <v>150</v>
      </c>
      <c r="J149" s="27" t="s">
        <v>304</v>
      </c>
      <c r="K149" s="5" t="s">
        <v>305</v>
      </c>
    </row>
    <row r="150" spans="1:11" ht="17" customHeight="1" x14ac:dyDescent="0.2">
      <c r="A150" s="4" t="s">
        <v>108</v>
      </c>
      <c r="B150" s="3">
        <v>5</v>
      </c>
      <c r="C150" s="4" t="s">
        <v>111</v>
      </c>
      <c r="D150" s="27" t="s">
        <v>532</v>
      </c>
      <c r="E150" s="5" t="s">
        <v>112</v>
      </c>
      <c r="F150" s="2" t="s">
        <v>125</v>
      </c>
      <c r="G150" s="6" t="s">
        <v>275</v>
      </c>
      <c r="H150" s="6" t="s">
        <v>126</v>
      </c>
      <c r="I150" s="6" t="s">
        <v>122</v>
      </c>
      <c r="J150" s="2" t="s">
        <v>142</v>
      </c>
      <c r="K150" s="5"/>
    </row>
    <row r="151" spans="1:11" ht="17" customHeight="1" x14ac:dyDescent="0.2">
      <c r="A151" s="4" t="s">
        <v>108</v>
      </c>
      <c r="B151" s="3">
        <v>6</v>
      </c>
      <c r="C151" s="4" t="s">
        <v>111</v>
      </c>
      <c r="D151" s="27" t="s">
        <v>533</v>
      </c>
      <c r="E151" s="5" t="s">
        <v>114</v>
      </c>
      <c r="F151" s="2" t="s">
        <v>120</v>
      </c>
      <c r="G151" s="6" t="s">
        <v>275</v>
      </c>
      <c r="H151" s="6" t="s">
        <v>124</v>
      </c>
      <c r="I151" s="6" t="s">
        <v>150</v>
      </c>
      <c r="J151" s="2" t="s">
        <v>141</v>
      </c>
      <c r="K151" s="5"/>
    </row>
    <row r="152" spans="1:11" ht="17" customHeight="1" x14ac:dyDescent="0.2">
      <c r="A152" s="4" t="s">
        <v>108</v>
      </c>
      <c r="B152" s="3">
        <v>7</v>
      </c>
      <c r="C152" s="4" t="s">
        <v>111</v>
      </c>
      <c r="D152" s="27" t="s">
        <v>534</v>
      </c>
      <c r="E152" s="5" t="s">
        <v>112</v>
      </c>
      <c r="F152" s="2" t="s">
        <v>127</v>
      </c>
      <c r="G152" s="6" t="s">
        <v>275</v>
      </c>
      <c r="H152" s="6" t="s">
        <v>246</v>
      </c>
      <c r="I152" s="6" t="s">
        <v>122</v>
      </c>
      <c r="J152" s="2" t="s">
        <v>304</v>
      </c>
      <c r="K152" s="5" t="s">
        <v>307</v>
      </c>
    </row>
    <row r="153" spans="1:11" ht="17" customHeight="1" x14ac:dyDescent="0.2">
      <c r="A153" s="4" t="s">
        <v>108</v>
      </c>
      <c r="B153" s="3">
        <v>8</v>
      </c>
      <c r="C153" s="4" t="s">
        <v>111</v>
      </c>
      <c r="D153" s="27" t="s">
        <v>535</v>
      </c>
      <c r="E153" s="5" t="s">
        <v>112</v>
      </c>
      <c r="F153" s="2" t="s">
        <v>145</v>
      </c>
      <c r="G153" s="6" t="s">
        <v>275</v>
      </c>
      <c r="H153" s="6" t="s">
        <v>126</v>
      </c>
      <c r="I153" s="6" t="s">
        <v>128</v>
      </c>
      <c r="J153" s="2" t="s">
        <v>142</v>
      </c>
      <c r="K153" s="5"/>
    </row>
    <row r="154" spans="1:11" ht="17" customHeight="1" x14ac:dyDescent="0.2">
      <c r="A154" s="4" t="s">
        <v>108</v>
      </c>
      <c r="B154" s="3">
        <v>9</v>
      </c>
      <c r="C154" s="4" t="s">
        <v>109</v>
      </c>
      <c r="D154" s="27" t="s">
        <v>536</v>
      </c>
      <c r="E154" s="5" t="s">
        <v>115</v>
      </c>
      <c r="F154" s="2" t="s">
        <v>125</v>
      </c>
      <c r="G154" s="6" t="s">
        <v>122</v>
      </c>
      <c r="H154" s="6" t="s">
        <v>135</v>
      </c>
      <c r="I154" s="6" t="s">
        <v>122</v>
      </c>
      <c r="J154" s="2" t="s">
        <v>142</v>
      </c>
      <c r="K154" s="5"/>
    </row>
    <row r="155" spans="1:11" ht="17" customHeight="1" x14ac:dyDescent="0.2">
      <c r="G155" s="6"/>
      <c r="H155" s="6"/>
      <c r="I155" s="6"/>
    </row>
    <row r="156" spans="1:11" ht="17" customHeight="1" x14ac:dyDescent="0.2">
      <c r="G156" s="6"/>
      <c r="H156" s="6"/>
      <c r="I156" s="6"/>
    </row>
  </sheetData>
  <sortState xmlns:xlrd2="http://schemas.microsoft.com/office/spreadsheetml/2017/richdata2" ref="A4:K154">
    <sortCondition ref="A4:A154"/>
    <sortCondition ref="B4:B15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0147-C9D5-5746-9D39-DFDBB9D0A4ED}">
  <dimension ref="A1:M309"/>
  <sheetViews>
    <sheetView workbookViewId="0">
      <pane ySplit="3" topLeftCell="A34" activePane="bottomLeft" state="frozen"/>
      <selection pane="bottomLeft" activeCell="A2" sqref="A2"/>
    </sheetView>
  </sheetViews>
  <sheetFormatPr baseColWidth="10" defaultRowHeight="16" x14ac:dyDescent="0.2"/>
  <cols>
    <col min="1" max="1" width="12.1640625" style="6" customWidth="1"/>
    <col min="2" max="2" width="19.6640625" style="11" customWidth="1"/>
    <col min="3" max="3" width="101.6640625" style="6" customWidth="1"/>
    <col min="4" max="4" width="10.83203125" style="6"/>
    <col min="5" max="5" width="11.6640625" style="6" customWidth="1"/>
    <col min="6" max="6" width="12.5" style="6" customWidth="1"/>
    <col min="7" max="16384" width="10.83203125" style="6"/>
  </cols>
  <sheetData>
    <row r="1" spans="1:12" ht="27" customHeight="1" x14ac:dyDescent="0.2">
      <c r="A1" s="8" t="s">
        <v>383</v>
      </c>
    </row>
    <row r="2" spans="1:12" ht="30" customHeight="1" x14ac:dyDescent="0.2">
      <c r="A2" s="31" t="s">
        <v>541</v>
      </c>
    </row>
    <row r="3" spans="1:12" x14ac:dyDescent="0.2">
      <c r="A3" s="20" t="s">
        <v>335</v>
      </c>
      <c r="B3" s="35" t="s">
        <v>336</v>
      </c>
      <c r="C3" s="20" t="s">
        <v>337</v>
      </c>
      <c r="D3" s="36" t="s">
        <v>216</v>
      </c>
      <c r="E3" s="36" t="s">
        <v>217</v>
      </c>
      <c r="F3" s="36" t="s">
        <v>43</v>
      </c>
      <c r="G3" s="36" t="s">
        <v>218</v>
      </c>
      <c r="H3" s="36" t="s">
        <v>219</v>
      </c>
      <c r="I3" s="36" t="s">
        <v>220</v>
      </c>
      <c r="J3" s="36" t="s">
        <v>221</v>
      </c>
      <c r="K3" s="36" t="s">
        <v>222</v>
      </c>
      <c r="L3" s="36" t="s">
        <v>223</v>
      </c>
    </row>
    <row r="4" spans="1:12" x14ac:dyDescent="0.2">
      <c r="A4" s="37">
        <f>151-4</f>
        <v>147</v>
      </c>
      <c r="B4" s="46"/>
      <c r="C4" s="6" t="s">
        <v>194</v>
      </c>
      <c r="D4" s="11">
        <v>40</v>
      </c>
      <c r="E4" s="11">
        <v>20</v>
      </c>
      <c r="F4" s="11">
        <v>27</v>
      </c>
      <c r="G4" s="11">
        <v>9</v>
      </c>
      <c r="H4" s="15">
        <v>10</v>
      </c>
      <c r="I4" s="15">
        <v>9</v>
      </c>
      <c r="J4" s="15">
        <v>11</v>
      </c>
      <c r="K4" s="15">
        <v>12</v>
      </c>
      <c r="L4" s="11">
        <v>9</v>
      </c>
    </row>
    <row r="5" spans="1:12" x14ac:dyDescent="0.2">
      <c r="A5" s="37">
        <v>29</v>
      </c>
      <c r="B5" s="15" t="s">
        <v>195</v>
      </c>
      <c r="C5" s="6" t="s">
        <v>251</v>
      </c>
      <c r="D5" s="11">
        <v>8</v>
      </c>
      <c r="E5" s="11">
        <v>3</v>
      </c>
      <c r="F5" s="11">
        <v>2</v>
      </c>
      <c r="G5" s="11">
        <v>2</v>
      </c>
      <c r="H5" s="11">
        <v>3</v>
      </c>
      <c r="I5" s="11">
        <v>6</v>
      </c>
      <c r="J5" s="11">
        <v>2</v>
      </c>
      <c r="K5" s="11">
        <v>2</v>
      </c>
      <c r="L5" s="11">
        <v>1</v>
      </c>
    </row>
    <row r="6" spans="1:12" x14ac:dyDescent="0.2">
      <c r="A6" s="37">
        <v>35</v>
      </c>
      <c r="B6" s="11" t="s">
        <v>278</v>
      </c>
      <c r="C6" s="6" t="s">
        <v>277</v>
      </c>
      <c r="D6" s="11">
        <v>12</v>
      </c>
      <c r="E6" s="11">
        <v>4</v>
      </c>
      <c r="F6" s="11">
        <v>6</v>
      </c>
      <c r="G6" s="11">
        <v>5</v>
      </c>
      <c r="H6" s="11">
        <v>3</v>
      </c>
      <c r="I6" s="11">
        <v>0</v>
      </c>
      <c r="J6" s="11">
        <v>3</v>
      </c>
      <c r="K6" s="11">
        <v>2</v>
      </c>
      <c r="L6" s="11">
        <v>0</v>
      </c>
    </row>
    <row r="7" spans="1:12" x14ac:dyDescent="0.2">
      <c r="A7" s="37">
        <v>41</v>
      </c>
      <c r="B7" s="11" t="s">
        <v>279</v>
      </c>
      <c r="C7" s="6" t="s">
        <v>379</v>
      </c>
      <c r="D7" s="15">
        <v>7</v>
      </c>
      <c r="E7" s="11">
        <v>7</v>
      </c>
      <c r="F7" s="11">
        <v>8</v>
      </c>
      <c r="G7" s="11">
        <v>1</v>
      </c>
      <c r="H7" s="11">
        <v>2</v>
      </c>
      <c r="I7" s="11">
        <v>1</v>
      </c>
      <c r="J7" s="11">
        <v>2</v>
      </c>
      <c r="K7" s="11">
        <v>5</v>
      </c>
      <c r="L7" s="11">
        <v>8</v>
      </c>
    </row>
    <row r="8" spans="1:12" x14ac:dyDescent="0.2">
      <c r="A8" s="37">
        <v>42</v>
      </c>
      <c r="B8" s="11" t="s">
        <v>280</v>
      </c>
      <c r="C8" s="6" t="s">
        <v>315</v>
      </c>
      <c r="D8" s="15">
        <v>13</v>
      </c>
      <c r="E8" s="11">
        <v>6</v>
      </c>
      <c r="F8" s="11">
        <v>11</v>
      </c>
      <c r="G8" s="11">
        <v>1</v>
      </c>
      <c r="H8" s="11">
        <v>2</v>
      </c>
      <c r="I8" s="11">
        <v>2</v>
      </c>
      <c r="J8" s="11">
        <v>4</v>
      </c>
      <c r="K8" s="11">
        <v>3</v>
      </c>
      <c r="L8" s="11">
        <v>0</v>
      </c>
    </row>
    <row r="9" spans="1:12" x14ac:dyDescent="0.2">
      <c r="A9" s="37">
        <v>29</v>
      </c>
      <c r="B9" s="11" t="s">
        <v>196</v>
      </c>
      <c r="C9" s="6" t="s">
        <v>281</v>
      </c>
      <c r="D9" s="15">
        <v>8</v>
      </c>
      <c r="E9" s="11">
        <v>3</v>
      </c>
      <c r="F9" s="11">
        <v>1</v>
      </c>
      <c r="G9" s="11">
        <v>2</v>
      </c>
      <c r="H9" s="11">
        <v>3</v>
      </c>
      <c r="I9" s="11">
        <v>6</v>
      </c>
      <c r="J9" s="11">
        <v>2</v>
      </c>
      <c r="K9" s="11">
        <v>3</v>
      </c>
      <c r="L9" s="11">
        <v>1</v>
      </c>
    </row>
    <row r="10" spans="1:12" x14ac:dyDescent="0.2">
      <c r="A10" s="37">
        <v>26</v>
      </c>
      <c r="B10" s="11" t="s">
        <v>197</v>
      </c>
      <c r="C10" s="6" t="s">
        <v>316</v>
      </c>
      <c r="D10" s="15">
        <v>6</v>
      </c>
      <c r="E10" s="11">
        <v>4</v>
      </c>
      <c r="F10" s="11">
        <v>6</v>
      </c>
      <c r="G10" s="11">
        <v>1</v>
      </c>
      <c r="H10" s="11">
        <v>4</v>
      </c>
      <c r="I10" s="11">
        <v>1</v>
      </c>
      <c r="J10" s="11">
        <v>1</v>
      </c>
      <c r="K10" s="11">
        <v>2</v>
      </c>
      <c r="L10" s="11">
        <v>1</v>
      </c>
    </row>
    <row r="11" spans="1:12" x14ac:dyDescent="0.2">
      <c r="A11" s="37">
        <v>16</v>
      </c>
      <c r="B11" s="11" t="s">
        <v>198</v>
      </c>
      <c r="C11" s="6" t="s">
        <v>189</v>
      </c>
      <c r="D11" s="15">
        <v>5</v>
      </c>
      <c r="E11" s="11">
        <v>5</v>
      </c>
      <c r="F11" s="11">
        <v>3</v>
      </c>
      <c r="G11" s="11">
        <v>1</v>
      </c>
      <c r="H11" s="11">
        <v>1</v>
      </c>
      <c r="I11" s="11">
        <v>1</v>
      </c>
      <c r="J11" s="11">
        <v>0</v>
      </c>
      <c r="K11" s="11">
        <v>0</v>
      </c>
      <c r="L11" s="11">
        <v>0</v>
      </c>
    </row>
    <row r="12" spans="1:12" x14ac:dyDescent="0.2">
      <c r="A12" s="37">
        <v>10</v>
      </c>
      <c r="B12" s="11" t="s">
        <v>199</v>
      </c>
      <c r="C12" s="6" t="s">
        <v>190</v>
      </c>
      <c r="D12" s="15">
        <v>5</v>
      </c>
      <c r="E12" s="11">
        <v>2</v>
      </c>
      <c r="F12" s="11">
        <v>1</v>
      </c>
      <c r="G12" s="11">
        <v>1</v>
      </c>
      <c r="H12" s="11">
        <v>0</v>
      </c>
      <c r="I12" s="11">
        <v>0</v>
      </c>
      <c r="J12" s="11">
        <v>1</v>
      </c>
      <c r="K12" s="11">
        <v>0</v>
      </c>
      <c r="L12" s="11">
        <v>0</v>
      </c>
    </row>
    <row r="13" spans="1:12" x14ac:dyDescent="0.2">
      <c r="A13" s="37">
        <v>1</v>
      </c>
      <c r="B13" s="11" t="s">
        <v>200</v>
      </c>
      <c r="C13" s="6" t="s">
        <v>317</v>
      </c>
      <c r="D13" s="15">
        <v>0</v>
      </c>
      <c r="E13" s="11">
        <v>0</v>
      </c>
      <c r="F13" s="11">
        <v>1</v>
      </c>
      <c r="G13" s="11">
        <v>0</v>
      </c>
      <c r="H13" s="11">
        <v>0</v>
      </c>
      <c r="I13" s="11">
        <v>0</v>
      </c>
      <c r="J13" s="11">
        <v>0</v>
      </c>
      <c r="K13" s="11">
        <v>0</v>
      </c>
      <c r="L13" s="11">
        <v>0</v>
      </c>
    </row>
    <row r="14" spans="1:12" x14ac:dyDescent="0.2">
      <c r="A14" s="37">
        <v>5</v>
      </c>
      <c r="B14" s="11" t="s">
        <v>247</v>
      </c>
      <c r="C14" s="6" t="s">
        <v>291</v>
      </c>
      <c r="D14" s="15">
        <v>0</v>
      </c>
      <c r="E14" s="11">
        <v>1</v>
      </c>
      <c r="F14" s="11">
        <v>0</v>
      </c>
      <c r="G14" s="11">
        <v>0</v>
      </c>
      <c r="H14" s="11">
        <v>0</v>
      </c>
      <c r="I14" s="11">
        <v>0</v>
      </c>
      <c r="J14" s="11">
        <v>0</v>
      </c>
      <c r="K14" s="11">
        <v>3</v>
      </c>
      <c r="L14" s="11">
        <v>1</v>
      </c>
    </row>
    <row r="15" spans="1:12" x14ac:dyDescent="0.2">
      <c r="A15" s="38">
        <v>24</v>
      </c>
      <c r="B15" s="11" t="s">
        <v>201</v>
      </c>
      <c r="C15" s="6" t="s">
        <v>380</v>
      </c>
      <c r="D15" s="15">
        <v>2</v>
      </c>
      <c r="E15" s="11">
        <v>2</v>
      </c>
      <c r="F15" s="11">
        <v>9</v>
      </c>
      <c r="G15" s="11">
        <v>1</v>
      </c>
      <c r="H15" s="11">
        <v>1</v>
      </c>
      <c r="I15" s="11">
        <v>0</v>
      </c>
      <c r="J15" s="11">
        <v>4</v>
      </c>
      <c r="K15" s="11">
        <v>3</v>
      </c>
      <c r="L15" s="11">
        <v>2</v>
      </c>
    </row>
    <row r="16" spans="1:12" x14ac:dyDescent="0.2">
      <c r="A16" s="38">
        <v>5</v>
      </c>
      <c r="B16" s="11" t="s">
        <v>202</v>
      </c>
      <c r="C16" s="6" t="s">
        <v>385</v>
      </c>
      <c r="D16" s="15">
        <v>1</v>
      </c>
      <c r="E16" s="11">
        <v>1</v>
      </c>
      <c r="F16" s="11">
        <v>1</v>
      </c>
      <c r="G16" s="11">
        <v>2</v>
      </c>
      <c r="H16" s="11">
        <v>0</v>
      </c>
      <c r="I16" s="11">
        <v>0</v>
      </c>
      <c r="J16" s="11">
        <v>0</v>
      </c>
      <c r="K16" s="11">
        <v>0</v>
      </c>
      <c r="L16" s="11">
        <v>0</v>
      </c>
    </row>
    <row r="17" spans="1:12" x14ac:dyDescent="0.2">
      <c r="A17" s="37">
        <v>1</v>
      </c>
      <c r="B17" s="11" t="s">
        <v>245</v>
      </c>
      <c r="C17" s="6" t="s">
        <v>248</v>
      </c>
      <c r="D17" s="15">
        <v>0</v>
      </c>
      <c r="E17" s="11">
        <v>0</v>
      </c>
      <c r="F17" s="11">
        <v>1</v>
      </c>
      <c r="G17" s="11">
        <v>0</v>
      </c>
      <c r="H17" s="11">
        <v>0</v>
      </c>
      <c r="I17" s="11">
        <v>0</v>
      </c>
      <c r="J17" s="11">
        <v>0</v>
      </c>
      <c r="K17" s="11">
        <v>0</v>
      </c>
      <c r="L17" s="11">
        <v>0</v>
      </c>
    </row>
    <row r="18" spans="1:12" x14ac:dyDescent="0.2">
      <c r="A18" s="37">
        <v>7</v>
      </c>
      <c r="B18" s="11" t="s">
        <v>203</v>
      </c>
      <c r="C18" s="6" t="s">
        <v>381</v>
      </c>
      <c r="D18" s="15">
        <v>0</v>
      </c>
      <c r="E18" s="11">
        <v>0</v>
      </c>
      <c r="F18" s="11">
        <v>2</v>
      </c>
      <c r="G18" s="11">
        <v>0</v>
      </c>
      <c r="H18" s="11">
        <v>0</v>
      </c>
      <c r="I18" s="11">
        <v>1</v>
      </c>
      <c r="J18" s="11">
        <v>1</v>
      </c>
      <c r="K18" s="11">
        <v>0</v>
      </c>
      <c r="L18" s="11">
        <v>3</v>
      </c>
    </row>
    <row r="19" spans="1:12" x14ac:dyDescent="0.2">
      <c r="A19" s="37">
        <v>5</v>
      </c>
      <c r="B19" s="11" t="s">
        <v>204</v>
      </c>
      <c r="C19" s="6" t="s">
        <v>292</v>
      </c>
      <c r="D19" s="15">
        <v>1</v>
      </c>
      <c r="E19" s="11">
        <v>0</v>
      </c>
      <c r="F19" s="11">
        <v>1</v>
      </c>
      <c r="G19" s="11">
        <v>0</v>
      </c>
      <c r="H19" s="11">
        <v>1</v>
      </c>
      <c r="I19" s="11">
        <v>0</v>
      </c>
      <c r="J19" s="11">
        <v>0</v>
      </c>
      <c r="K19" s="11">
        <v>1</v>
      </c>
      <c r="L19" s="11">
        <v>1</v>
      </c>
    </row>
    <row r="20" spans="1:12" x14ac:dyDescent="0.2">
      <c r="A20" s="37">
        <v>6</v>
      </c>
      <c r="B20" s="11" t="s">
        <v>224</v>
      </c>
      <c r="C20" s="6" t="s">
        <v>293</v>
      </c>
      <c r="D20" s="15">
        <v>2</v>
      </c>
      <c r="E20" s="11">
        <v>1</v>
      </c>
      <c r="F20" s="11">
        <v>1</v>
      </c>
      <c r="G20" s="11">
        <v>0</v>
      </c>
      <c r="H20" s="11">
        <v>0</v>
      </c>
      <c r="I20" s="11">
        <v>0</v>
      </c>
      <c r="J20" s="11">
        <v>2</v>
      </c>
      <c r="K20" s="11">
        <v>0</v>
      </c>
      <c r="L20" s="11">
        <v>0</v>
      </c>
    </row>
    <row r="21" spans="1:12" x14ac:dyDescent="0.2">
      <c r="A21" s="37">
        <v>4</v>
      </c>
      <c r="B21" s="11" t="s">
        <v>205</v>
      </c>
      <c r="C21" s="6" t="s">
        <v>235</v>
      </c>
      <c r="D21" s="15">
        <v>4</v>
      </c>
      <c r="E21" s="11">
        <v>0</v>
      </c>
      <c r="F21" s="11">
        <v>0</v>
      </c>
      <c r="G21" s="11">
        <v>0</v>
      </c>
      <c r="H21" s="11">
        <v>0</v>
      </c>
      <c r="I21" s="11">
        <v>0</v>
      </c>
      <c r="J21" s="11">
        <v>0</v>
      </c>
      <c r="K21" s="11">
        <v>0</v>
      </c>
      <c r="L21" s="11">
        <v>0</v>
      </c>
    </row>
    <row r="22" spans="1:12" x14ac:dyDescent="0.2">
      <c r="A22" s="37">
        <v>8</v>
      </c>
      <c r="B22" s="11" t="s">
        <v>206</v>
      </c>
      <c r="C22" s="6" t="s">
        <v>191</v>
      </c>
      <c r="D22" s="15">
        <v>6</v>
      </c>
      <c r="E22" s="11">
        <v>1</v>
      </c>
      <c r="F22" s="11">
        <v>0</v>
      </c>
      <c r="G22" s="11">
        <v>1</v>
      </c>
      <c r="H22" s="11">
        <v>0</v>
      </c>
      <c r="I22" s="11">
        <v>0</v>
      </c>
      <c r="J22" s="11">
        <v>0</v>
      </c>
      <c r="K22" s="11">
        <v>0</v>
      </c>
      <c r="L22" s="11">
        <v>0</v>
      </c>
    </row>
    <row r="23" spans="1:12" x14ac:dyDescent="0.2">
      <c r="A23" s="37">
        <v>31</v>
      </c>
      <c r="B23" s="11" t="s">
        <v>207</v>
      </c>
      <c r="C23" s="6" t="s">
        <v>294</v>
      </c>
      <c r="D23" s="15">
        <v>5</v>
      </c>
      <c r="E23" s="11">
        <v>3</v>
      </c>
      <c r="F23" s="11">
        <v>9</v>
      </c>
      <c r="G23" s="11">
        <v>5</v>
      </c>
      <c r="H23" s="11">
        <v>0</v>
      </c>
      <c r="I23" s="11">
        <v>0</v>
      </c>
      <c r="J23" s="11">
        <v>2</v>
      </c>
      <c r="K23" s="11">
        <v>3</v>
      </c>
      <c r="L23" s="11">
        <v>4</v>
      </c>
    </row>
    <row r="24" spans="1:12" x14ac:dyDescent="0.2">
      <c r="A24" s="37">
        <v>62</v>
      </c>
      <c r="B24" s="11" t="s">
        <v>208</v>
      </c>
      <c r="C24" s="6" t="s">
        <v>382</v>
      </c>
      <c r="D24" s="11">
        <v>21</v>
      </c>
      <c r="E24" s="11">
        <v>9</v>
      </c>
      <c r="F24" s="11">
        <v>11</v>
      </c>
      <c r="G24" s="11">
        <v>2</v>
      </c>
      <c r="H24" s="11">
        <v>4</v>
      </c>
      <c r="I24" s="11">
        <v>4</v>
      </c>
      <c r="J24" s="11">
        <v>4</v>
      </c>
      <c r="K24" s="11">
        <v>5</v>
      </c>
      <c r="L24" s="11">
        <v>2</v>
      </c>
    </row>
    <row r="25" spans="1:12" x14ac:dyDescent="0.2">
      <c r="A25" s="37">
        <v>8</v>
      </c>
      <c r="B25" s="11" t="s">
        <v>209</v>
      </c>
      <c r="C25" s="6" t="s">
        <v>295</v>
      </c>
      <c r="D25" s="11">
        <v>1</v>
      </c>
      <c r="E25" s="11">
        <v>2</v>
      </c>
      <c r="F25" s="11">
        <v>1</v>
      </c>
      <c r="G25" s="11">
        <v>1</v>
      </c>
      <c r="H25" s="11">
        <v>0</v>
      </c>
      <c r="I25" s="11">
        <v>0</v>
      </c>
      <c r="J25" s="11">
        <v>2</v>
      </c>
      <c r="K25" s="11">
        <v>1</v>
      </c>
      <c r="L25" s="11">
        <v>0</v>
      </c>
    </row>
    <row r="26" spans="1:12" x14ac:dyDescent="0.2">
      <c r="A26" s="37">
        <v>11</v>
      </c>
      <c r="B26" s="11" t="s">
        <v>210</v>
      </c>
      <c r="C26" s="6" t="s">
        <v>318</v>
      </c>
      <c r="D26" s="11">
        <v>3</v>
      </c>
      <c r="E26" s="11">
        <v>3</v>
      </c>
      <c r="F26" s="11">
        <v>1</v>
      </c>
      <c r="G26" s="11">
        <v>0</v>
      </c>
      <c r="H26" s="11">
        <v>2</v>
      </c>
      <c r="I26" s="11">
        <v>0</v>
      </c>
      <c r="J26" s="11">
        <v>2</v>
      </c>
      <c r="K26" s="11">
        <v>0</v>
      </c>
      <c r="L26" s="11">
        <v>0</v>
      </c>
    </row>
    <row r="27" spans="1:12" x14ac:dyDescent="0.2">
      <c r="A27" s="37">
        <v>26</v>
      </c>
      <c r="B27" s="11" t="s">
        <v>211</v>
      </c>
      <c r="C27" s="6" t="s">
        <v>192</v>
      </c>
      <c r="D27" s="11">
        <v>8</v>
      </c>
      <c r="E27" s="11">
        <v>2</v>
      </c>
      <c r="F27" s="11">
        <v>4</v>
      </c>
      <c r="G27" s="11">
        <v>1</v>
      </c>
      <c r="H27" s="11">
        <v>4</v>
      </c>
      <c r="I27" s="11">
        <v>3</v>
      </c>
      <c r="J27" s="11">
        <v>1</v>
      </c>
      <c r="K27" s="11">
        <v>2</v>
      </c>
      <c r="L27" s="11">
        <v>1</v>
      </c>
    </row>
    <row r="28" spans="1:12" x14ac:dyDescent="0.2">
      <c r="A28" s="37">
        <v>9</v>
      </c>
      <c r="B28" s="11" t="s">
        <v>212</v>
      </c>
      <c r="C28" s="6" t="s">
        <v>193</v>
      </c>
      <c r="D28" s="11">
        <v>2</v>
      </c>
      <c r="E28" s="11">
        <v>1</v>
      </c>
      <c r="F28" s="11">
        <v>1</v>
      </c>
      <c r="G28" s="11">
        <v>0</v>
      </c>
      <c r="H28" s="11">
        <v>0</v>
      </c>
      <c r="I28" s="11">
        <v>2</v>
      </c>
      <c r="J28" s="11">
        <v>0</v>
      </c>
      <c r="K28" s="11">
        <v>1</v>
      </c>
      <c r="L28" s="11">
        <v>2</v>
      </c>
    </row>
    <row r="29" spans="1:12" x14ac:dyDescent="0.2">
      <c r="A29" s="37">
        <v>101</v>
      </c>
      <c r="B29" s="11" t="s">
        <v>142</v>
      </c>
      <c r="C29" s="6" t="s">
        <v>254</v>
      </c>
      <c r="D29" s="11">
        <v>37</v>
      </c>
      <c r="E29" s="11">
        <v>13</v>
      </c>
      <c r="F29" s="11">
        <v>15</v>
      </c>
      <c r="G29" s="11">
        <v>5</v>
      </c>
      <c r="H29" s="11">
        <v>1</v>
      </c>
      <c r="I29" s="11">
        <v>4</v>
      </c>
      <c r="J29" s="11">
        <v>10</v>
      </c>
      <c r="K29" s="11">
        <v>10</v>
      </c>
      <c r="L29" s="11">
        <v>6</v>
      </c>
    </row>
    <row r="30" spans="1:12" x14ac:dyDescent="0.2">
      <c r="A30" s="37">
        <v>13</v>
      </c>
      <c r="B30" s="11" t="s">
        <v>140</v>
      </c>
      <c r="C30" s="6" t="s">
        <v>255</v>
      </c>
      <c r="D30" s="11">
        <v>0</v>
      </c>
      <c r="E30" s="11">
        <v>2</v>
      </c>
      <c r="F30" s="11">
        <v>2</v>
      </c>
      <c r="G30" s="11">
        <v>1</v>
      </c>
      <c r="H30" s="11">
        <v>4</v>
      </c>
      <c r="I30" s="11">
        <v>3</v>
      </c>
      <c r="J30" s="11">
        <v>0</v>
      </c>
      <c r="K30" s="11">
        <v>1</v>
      </c>
      <c r="L30" s="11">
        <v>0</v>
      </c>
    </row>
    <row r="31" spans="1:12" x14ac:dyDescent="0.2">
      <c r="A31" s="37">
        <v>27</v>
      </c>
      <c r="B31" s="11" t="s">
        <v>141</v>
      </c>
      <c r="C31" s="6" t="s">
        <v>257</v>
      </c>
      <c r="D31" s="11">
        <v>3</v>
      </c>
      <c r="E31" s="11">
        <v>5</v>
      </c>
      <c r="F31" s="11">
        <v>7</v>
      </c>
      <c r="G31" s="11">
        <v>1</v>
      </c>
      <c r="H31" s="11">
        <v>4</v>
      </c>
      <c r="I31" s="11">
        <v>2</v>
      </c>
      <c r="J31" s="11">
        <v>1</v>
      </c>
      <c r="K31" s="11">
        <v>1</v>
      </c>
      <c r="L31" s="11">
        <v>3</v>
      </c>
    </row>
    <row r="32" spans="1:12" x14ac:dyDescent="0.2">
      <c r="A32" s="37">
        <v>6</v>
      </c>
      <c r="B32" s="11" t="s">
        <v>143</v>
      </c>
      <c r="C32" s="6" t="s">
        <v>256</v>
      </c>
      <c r="D32" s="11">
        <v>0</v>
      </c>
      <c r="E32" s="11">
        <v>0</v>
      </c>
      <c r="F32" s="11">
        <v>3</v>
      </c>
      <c r="G32" s="11">
        <v>2</v>
      </c>
      <c r="H32" s="11">
        <v>1</v>
      </c>
      <c r="I32" s="11">
        <v>0</v>
      </c>
      <c r="J32" s="11">
        <v>0</v>
      </c>
      <c r="K32" s="11">
        <v>0</v>
      </c>
      <c r="L32" s="11">
        <v>0</v>
      </c>
    </row>
    <row r="33" spans="1:13" x14ac:dyDescent="0.2">
      <c r="A33" s="37">
        <v>8</v>
      </c>
      <c r="B33" s="46"/>
      <c r="C33" s="6" t="s">
        <v>268</v>
      </c>
      <c r="D33" s="11">
        <v>2</v>
      </c>
      <c r="E33" s="11">
        <v>0</v>
      </c>
      <c r="F33" s="11">
        <v>0</v>
      </c>
      <c r="G33" s="11">
        <v>0</v>
      </c>
      <c r="H33" s="11">
        <v>1</v>
      </c>
      <c r="I33" s="11">
        <v>1</v>
      </c>
      <c r="J33" s="11">
        <v>1</v>
      </c>
      <c r="K33" s="11">
        <v>1</v>
      </c>
      <c r="L33" s="11">
        <v>2</v>
      </c>
    </row>
    <row r="34" spans="1:13" x14ac:dyDescent="0.2">
      <c r="A34" s="11">
        <f>SUM(A23:A28)</f>
        <v>147</v>
      </c>
      <c r="B34" s="15"/>
    </row>
    <row r="35" spans="1:13" ht="37" customHeight="1" x14ac:dyDescent="0.2">
      <c r="A35" s="55" t="s">
        <v>539</v>
      </c>
      <c r="B35" s="55"/>
      <c r="C35" s="55"/>
      <c r="D35" s="55"/>
      <c r="E35" s="55"/>
      <c r="F35" s="55"/>
      <c r="G35" s="55"/>
      <c r="H35" s="55"/>
      <c r="I35" s="55"/>
      <c r="J35" s="55"/>
      <c r="K35" s="55"/>
      <c r="L35" s="55"/>
    </row>
    <row r="36" spans="1:13" x14ac:dyDescent="0.2">
      <c r="A36" s="8" t="s">
        <v>270</v>
      </c>
    </row>
    <row r="37" spans="1:13" x14ac:dyDescent="0.2">
      <c r="A37" s="20" t="s">
        <v>116</v>
      </c>
      <c r="B37" s="21" t="s">
        <v>329</v>
      </c>
      <c r="C37" s="21"/>
      <c r="D37" s="47"/>
      <c r="E37" s="47"/>
      <c r="F37" s="47"/>
      <c r="G37" s="47"/>
      <c r="H37" s="47"/>
      <c r="I37" s="47"/>
      <c r="J37" s="47"/>
      <c r="K37" s="47"/>
      <c r="L37" s="47"/>
    </row>
    <row r="38" spans="1:13" x14ac:dyDescent="0.2">
      <c r="A38" s="12">
        <f>SUM(A6:A8)</f>
        <v>118</v>
      </c>
      <c r="B38" s="11" t="s">
        <v>283</v>
      </c>
      <c r="C38" s="6" t="s">
        <v>264</v>
      </c>
      <c r="D38" s="12">
        <f>SUM(D6:D8)</f>
        <v>32</v>
      </c>
      <c r="E38" s="12">
        <f>SUM(E6:E8)</f>
        <v>17</v>
      </c>
      <c r="F38" s="12">
        <f t="shared" ref="F38:L38" si="0">SUM(F6:F8)</f>
        <v>25</v>
      </c>
      <c r="G38" s="12">
        <f t="shared" si="0"/>
        <v>7</v>
      </c>
      <c r="H38" s="12">
        <f t="shared" si="0"/>
        <v>7</v>
      </c>
      <c r="I38" s="12">
        <f t="shared" si="0"/>
        <v>3</v>
      </c>
      <c r="J38" s="12">
        <f t="shared" si="0"/>
        <v>9</v>
      </c>
      <c r="K38" s="12">
        <f>SUM(K6:K8)</f>
        <v>10</v>
      </c>
      <c r="L38" s="12">
        <f t="shared" si="0"/>
        <v>8</v>
      </c>
      <c r="M38" s="48"/>
    </row>
    <row r="39" spans="1:13" x14ac:dyDescent="0.2">
      <c r="A39" s="12">
        <f>A7+A8</f>
        <v>83</v>
      </c>
      <c r="B39" s="11" t="s">
        <v>284</v>
      </c>
      <c r="C39" s="6" t="s">
        <v>265</v>
      </c>
      <c r="D39" s="12">
        <f>D7+D8</f>
        <v>20</v>
      </c>
      <c r="E39" s="12">
        <f t="shared" ref="E39:L39" si="1">E7+E8</f>
        <v>13</v>
      </c>
      <c r="F39" s="12">
        <f t="shared" si="1"/>
        <v>19</v>
      </c>
      <c r="G39" s="12">
        <f t="shared" si="1"/>
        <v>2</v>
      </c>
      <c r="H39" s="12">
        <f t="shared" si="1"/>
        <v>4</v>
      </c>
      <c r="I39" s="12">
        <f t="shared" si="1"/>
        <v>3</v>
      </c>
      <c r="J39" s="12">
        <f t="shared" si="1"/>
        <v>6</v>
      </c>
      <c r="K39" s="12">
        <f t="shared" si="1"/>
        <v>8</v>
      </c>
      <c r="L39" s="12">
        <f t="shared" si="1"/>
        <v>8</v>
      </c>
    </row>
    <row r="40" spans="1:13" x14ac:dyDescent="0.2">
      <c r="A40" s="22" t="s">
        <v>118</v>
      </c>
      <c r="B40" s="49"/>
      <c r="C40" s="47"/>
      <c r="D40" s="47"/>
      <c r="E40" s="47"/>
      <c r="F40" s="47"/>
      <c r="G40" s="47"/>
      <c r="H40" s="47"/>
      <c r="I40" s="47"/>
      <c r="J40" s="47"/>
      <c r="K40" s="47"/>
      <c r="L40" s="47"/>
    </row>
    <row r="41" spans="1:13" x14ac:dyDescent="0.2">
      <c r="A41" s="12">
        <f>SUM(A11:A22)</f>
        <v>92</v>
      </c>
      <c r="B41" s="11" t="s">
        <v>285</v>
      </c>
      <c r="C41" s="6" t="s">
        <v>299</v>
      </c>
      <c r="D41" s="12">
        <f>SUM(D11:D22)</f>
        <v>26</v>
      </c>
      <c r="E41" s="12">
        <f t="shared" ref="E41:L41" si="2">SUM(E11:E22)</f>
        <v>13</v>
      </c>
      <c r="F41" s="12">
        <f t="shared" si="2"/>
        <v>20</v>
      </c>
      <c r="G41" s="12">
        <f t="shared" si="2"/>
        <v>6</v>
      </c>
      <c r="H41" s="12">
        <f t="shared" si="2"/>
        <v>3</v>
      </c>
      <c r="I41" s="12">
        <f t="shared" si="2"/>
        <v>2</v>
      </c>
      <c r="J41" s="12">
        <f t="shared" si="2"/>
        <v>8</v>
      </c>
      <c r="K41" s="12">
        <f t="shared" si="2"/>
        <v>7</v>
      </c>
      <c r="L41" s="12">
        <f t="shared" si="2"/>
        <v>7</v>
      </c>
    </row>
    <row r="42" spans="1:13" x14ac:dyDescent="0.2">
      <c r="A42" s="12">
        <f>SUM(A11:A13)</f>
        <v>27</v>
      </c>
      <c r="B42" s="11" t="s">
        <v>286</v>
      </c>
      <c r="C42" s="6" t="s">
        <v>298</v>
      </c>
      <c r="D42" s="12">
        <f>SUM(D11:D13)</f>
        <v>10</v>
      </c>
      <c r="E42" s="12">
        <f t="shared" ref="E42:L42" si="3">SUM(E11:E13)</f>
        <v>7</v>
      </c>
      <c r="F42" s="12">
        <f t="shared" si="3"/>
        <v>5</v>
      </c>
      <c r="G42" s="12">
        <f t="shared" si="3"/>
        <v>2</v>
      </c>
      <c r="H42" s="12">
        <f t="shared" si="3"/>
        <v>1</v>
      </c>
      <c r="I42" s="12">
        <f t="shared" si="3"/>
        <v>1</v>
      </c>
      <c r="J42" s="12">
        <f t="shared" si="3"/>
        <v>1</v>
      </c>
      <c r="K42" s="12">
        <f t="shared" si="3"/>
        <v>0</v>
      </c>
      <c r="L42" s="12">
        <f t="shared" si="3"/>
        <v>0</v>
      </c>
    </row>
    <row r="43" spans="1:13" x14ac:dyDescent="0.2">
      <c r="A43" s="12">
        <f>(A11+A12+A13+A14+A15+A16+A18)</f>
        <v>68</v>
      </c>
      <c r="B43" s="24" t="s">
        <v>287</v>
      </c>
      <c r="C43" s="6" t="s">
        <v>297</v>
      </c>
      <c r="D43" s="12">
        <f t="shared" ref="D43:L43" si="4">(D11+D12+D13+D14+D15+D16+D18)</f>
        <v>13</v>
      </c>
      <c r="E43" s="12">
        <f t="shared" si="4"/>
        <v>11</v>
      </c>
      <c r="F43" s="12">
        <f t="shared" si="4"/>
        <v>17</v>
      </c>
      <c r="G43" s="12">
        <f t="shared" si="4"/>
        <v>5</v>
      </c>
      <c r="H43" s="12">
        <f t="shared" si="4"/>
        <v>2</v>
      </c>
      <c r="I43" s="12">
        <f t="shared" si="4"/>
        <v>2</v>
      </c>
      <c r="J43" s="12">
        <f t="shared" si="4"/>
        <v>6</v>
      </c>
      <c r="K43" s="12">
        <f t="shared" si="4"/>
        <v>6</v>
      </c>
      <c r="L43" s="12">
        <f t="shared" si="4"/>
        <v>6</v>
      </c>
    </row>
    <row r="44" spans="1:13" ht="30" x14ac:dyDescent="0.2">
      <c r="A44" s="12">
        <f>(A11+A13+A14+A15+A18)</f>
        <v>53</v>
      </c>
      <c r="B44" s="25" t="s">
        <v>288</v>
      </c>
      <c r="C44" s="6" t="s">
        <v>296</v>
      </c>
      <c r="D44" s="12">
        <f t="shared" ref="D44:L44" si="5">(D11+D13+D14+D15+D18)</f>
        <v>7</v>
      </c>
      <c r="E44" s="12">
        <f t="shared" si="5"/>
        <v>8</v>
      </c>
      <c r="F44" s="12">
        <f t="shared" si="5"/>
        <v>15</v>
      </c>
      <c r="G44" s="12">
        <f t="shared" si="5"/>
        <v>2</v>
      </c>
      <c r="H44" s="12">
        <f>(H11+H13+H14+H15+H18)</f>
        <v>2</v>
      </c>
      <c r="I44" s="12">
        <f t="shared" si="5"/>
        <v>2</v>
      </c>
      <c r="J44" s="12">
        <f t="shared" si="5"/>
        <v>5</v>
      </c>
      <c r="K44" s="12">
        <f t="shared" si="5"/>
        <v>6</v>
      </c>
      <c r="L44" s="12">
        <f t="shared" si="5"/>
        <v>6</v>
      </c>
    </row>
    <row r="45" spans="1:13" x14ac:dyDescent="0.2">
      <c r="A45" s="13">
        <f>A12+A16</f>
        <v>15</v>
      </c>
      <c r="B45" s="11" t="s">
        <v>289</v>
      </c>
      <c r="C45" s="40" t="s">
        <v>266</v>
      </c>
      <c r="D45" s="13">
        <f t="shared" ref="D45:L45" si="6">D12+D16</f>
        <v>6</v>
      </c>
      <c r="E45" s="13">
        <f t="shared" si="6"/>
        <v>3</v>
      </c>
      <c r="F45" s="13">
        <f t="shared" si="6"/>
        <v>2</v>
      </c>
      <c r="G45" s="13">
        <f t="shared" si="6"/>
        <v>3</v>
      </c>
      <c r="H45" s="13">
        <f t="shared" si="6"/>
        <v>0</v>
      </c>
      <c r="I45" s="13">
        <f t="shared" si="6"/>
        <v>0</v>
      </c>
      <c r="J45" s="13">
        <f t="shared" si="6"/>
        <v>1</v>
      </c>
      <c r="K45" s="13">
        <f t="shared" si="6"/>
        <v>0</v>
      </c>
      <c r="L45" s="13">
        <f t="shared" si="6"/>
        <v>0</v>
      </c>
    </row>
    <row r="46" spans="1:13" x14ac:dyDescent="0.2">
      <c r="A46" s="23" t="s">
        <v>119</v>
      </c>
      <c r="B46" s="49"/>
      <c r="C46" s="47"/>
      <c r="D46" s="47"/>
      <c r="E46" s="47"/>
      <c r="F46" s="47"/>
      <c r="G46" s="47"/>
      <c r="H46" s="47"/>
      <c r="I46" s="47"/>
      <c r="J46" s="47"/>
      <c r="K46" s="47"/>
      <c r="L46" s="47"/>
    </row>
    <row r="47" spans="1:13" x14ac:dyDescent="0.2">
      <c r="A47" s="13">
        <f>SUM(A25:A28)</f>
        <v>54</v>
      </c>
      <c r="B47" s="11" t="s">
        <v>290</v>
      </c>
      <c r="C47" s="6" t="s">
        <v>267</v>
      </c>
      <c r="D47" s="13">
        <f t="shared" ref="D47:L47" si="7">SUM(D25:D28)</f>
        <v>14</v>
      </c>
      <c r="E47" s="13">
        <f t="shared" si="7"/>
        <v>8</v>
      </c>
      <c r="F47" s="13">
        <f t="shared" si="7"/>
        <v>7</v>
      </c>
      <c r="G47" s="13">
        <f t="shared" si="7"/>
        <v>2</v>
      </c>
      <c r="H47" s="13">
        <f t="shared" si="7"/>
        <v>6</v>
      </c>
      <c r="I47" s="13">
        <f t="shared" si="7"/>
        <v>5</v>
      </c>
      <c r="J47" s="13">
        <f t="shared" si="7"/>
        <v>5</v>
      </c>
      <c r="K47" s="13">
        <f t="shared" si="7"/>
        <v>4</v>
      </c>
      <c r="L47" s="13">
        <f t="shared" si="7"/>
        <v>3</v>
      </c>
    </row>
    <row r="48" spans="1:13" x14ac:dyDescent="0.2">
      <c r="A48" s="13"/>
    </row>
    <row r="49" spans="1:12" x14ac:dyDescent="0.2">
      <c r="A49" s="14" t="s">
        <v>269</v>
      </c>
      <c r="C49" s="50"/>
    </row>
    <row r="50" spans="1:12" x14ac:dyDescent="0.2">
      <c r="A50" s="17" t="s">
        <v>116</v>
      </c>
      <c r="B50" s="51"/>
      <c r="C50" s="52"/>
      <c r="D50" s="52"/>
      <c r="E50" s="52"/>
      <c r="F50" s="52"/>
      <c r="G50" s="52"/>
      <c r="H50" s="52"/>
      <c r="I50" s="52"/>
      <c r="J50" s="52"/>
      <c r="K50" s="52"/>
      <c r="L50" s="52"/>
    </row>
    <row r="51" spans="1:12" x14ac:dyDescent="0.2">
      <c r="A51" s="10">
        <f>A38/A4</f>
        <v>0.80272108843537415</v>
      </c>
      <c r="B51" s="11" t="str">
        <f ca="1">_xlfn.FORMULATEXT(A51)</f>
        <v>=A38/A4</v>
      </c>
      <c r="C51" s="6" t="s">
        <v>213</v>
      </c>
      <c r="D51" s="10">
        <f t="shared" ref="D51:L51" si="8">D38/D4</f>
        <v>0.8</v>
      </c>
      <c r="E51" s="10">
        <f t="shared" si="8"/>
        <v>0.85</v>
      </c>
      <c r="F51" s="10">
        <f t="shared" si="8"/>
        <v>0.92592592592592593</v>
      </c>
      <c r="G51" s="10">
        <f t="shared" si="8"/>
        <v>0.77777777777777779</v>
      </c>
      <c r="H51" s="10">
        <f t="shared" si="8"/>
        <v>0.7</v>
      </c>
      <c r="I51" s="10">
        <f t="shared" si="8"/>
        <v>0.33333333333333331</v>
      </c>
      <c r="J51" s="10">
        <f t="shared" si="8"/>
        <v>0.81818181818181823</v>
      </c>
      <c r="K51" s="10">
        <f>K38/K4</f>
        <v>0.83333333333333337</v>
      </c>
      <c r="L51" s="10">
        <f t="shared" si="8"/>
        <v>0.88888888888888884</v>
      </c>
    </row>
    <row r="52" spans="1:12" x14ac:dyDescent="0.2">
      <c r="A52" s="10">
        <f>(A7+A8)/A4</f>
        <v>0.56462585034013602</v>
      </c>
      <c r="B52" s="11" t="str">
        <f t="shared" ref="B52:B57" ca="1" si="9">_xlfn.FORMULATEXT(A52)</f>
        <v>=(A7+A8)/A4</v>
      </c>
      <c r="C52" s="6" t="s">
        <v>263</v>
      </c>
      <c r="D52" s="10">
        <f t="shared" ref="D52:L52" si="10">(D7+D8)/D4</f>
        <v>0.5</v>
      </c>
      <c r="E52" s="10">
        <f t="shared" si="10"/>
        <v>0.65</v>
      </c>
      <c r="F52" s="10">
        <f t="shared" si="10"/>
        <v>0.70370370370370372</v>
      </c>
      <c r="G52" s="10">
        <f t="shared" si="10"/>
        <v>0.22222222222222221</v>
      </c>
      <c r="H52" s="10">
        <f t="shared" si="10"/>
        <v>0.4</v>
      </c>
      <c r="I52" s="10">
        <f t="shared" si="10"/>
        <v>0.33333333333333331</v>
      </c>
      <c r="J52" s="10">
        <f t="shared" si="10"/>
        <v>0.54545454545454541</v>
      </c>
      <c r="K52" s="10">
        <f t="shared" si="10"/>
        <v>0.66666666666666663</v>
      </c>
      <c r="L52" s="10">
        <f t="shared" si="10"/>
        <v>0.88888888888888884</v>
      </c>
    </row>
    <row r="53" spans="1:12" x14ac:dyDescent="0.2">
      <c r="A53" s="10">
        <f>A7/A4</f>
        <v>0.27891156462585032</v>
      </c>
      <c r="B53" s="11" t="str">
        <f t="shared" ca="1" si="9"/>
        <v>=A7/A4</v>
      </c>
      <c r="C53" s="6" t="s">
        <v>258</v>
      </c>
      <c r="D53" s="10">
        <f>D7/D4</f>
        <v>0.17499999999999999</v>
      </c>
      <c r="E53" s="10">
        <f t="shared" ref="E53:L53" si="11">E7/E4</f>
        <v>0.35</v>
      </c>
      <c r="F53" s="10">
        <f t="shared" si="11"/>
        <v>0.29629629629629628</v>
      </c>
      <c r="G53" s="10">
        <f t="shared" si="11"/>
        <v>0.1111111111111111</v>
      </c>
      <c r="H53" s="10">
        <f t="shared" si="11"/>
        <v>0.2</v>
      </c>
      <c r="I53" s="10">
        <f t="shared" si="11"/>
        <v>0.1111111111111111</v>
      </c>
      <c r="J53" s="10">
        <f t="shared" si="11"/>
        <v>0.18181818181818182</v>
      </c>
      <c r="K53" s="10">
        <f t="shared" si="11"/>
        <v>0.41666666666666669</v>
      </c>
      <c r="L53" s="10">
        <f t="shared" si="11"/>
        <v>0.88888888888888884</v>
      </c>
    </row>
    <row r="54" spans="1:12" x14ac:dyDescent="0.2">
      <c r="A54" s="10">
        <f>A8/A4</f>
        <v>0.2857142857142857</v>
      </c>
      <c r="B54" s="11" t="str">
        <f t="shared" ca="1" si="9"/>
        <v>=A8/A4</v>
      </c>
      <c r="C54" s="6" t="s">
        <v>259</v>
      </c>
      <c r="D54" s="10">
        <f t="shared" ref="D54:L54" si="12">D8/D4</f>
        <v>0.32500000000000001</v>
      </c>
      <c r="E54" s="10">
        <f t="shared" si="12"/>
        <v>0.3</v>
      </c>
      <c r="F54" s="10">
        <f t="shared" si="12"/>
        <v>0.40740740740740738</v>
      </c>
      <c r="G54" s="10">
        <f t="shared" si="12"/>
        <v>0.1111111111111111</v>
      </c>
      <c r="H54" s="10">
        <f t="shared" si="12"/>
        <v>0.2</v>
      </c>
      <c r="I54" s="10">
        <f t="shared" si="12"/>
        <v>0.22222222222222221</v>
      </c>
      <c r="J54" s="10">
        <f t="shared" si="12"/>
        <v>0.36363636363636365</v>
      </c>
      <c r="K54" s="10">
        <f t="shared" si="12"/>
        <v>0.25</v>
      </c>
      <c r="L54" s="10">
        <f t="shared" si="12"/>
        <v>0</v>
      </c>
    </row>
    <row r="55" spans="1:12" x14ac:dyDescent="0.2">
      <c r="A55" s="10">
        <f>(A7+A8)/SUM(A6:A8)</f>
        <v>0.70338983050847459</v>
      </c>
      <c r="B55" s="11" t="str">
        <f t="shared" ca="1" si="9"/>
        <v>=(A7+A8)/SUM(A6:A8)</v>
      </c>
      <c r="C55" s="6" t="s">
        <v>260</v>
      </c>
      <c r="D55" s="10">
        <f t="shared" ref="D55:L55" si="13">(D7+D8)/SUM(D6:D8)</f>
        <v>0.625</v>
      </c>
      <c r="E55" s="10">
        <f t="shared" si="13"/>
        <v>0.76470588235294112</v>
      </c>
      <c r="F55" s="10">
        <f t="shared" si="13"/>
        <v>0.76</v>
      </c>
      <c r="G55" s="10">
        <f t="shared" si="13"/>
        <v>0.2857142857142857</v>
      </c>
      <c r="H55" s="10">
        <f t="shared" si="13"/>
        <v>0.5714285714285714</v>
      </c>
      <c r="I55" s="10">
        <f t="shared" si="13"/>
        <v>1</v>
      </c>
      <c r="J55" s="10">
        <f t="shared" si="13"/>
        <v>0.66666666666666663</v>
      </c>
      <c r="K55" s="10">
        <f t="shared" si="13"/>
        <v>0.8</v>
      </c>
      <c r="L55" s="10">
        <f t="shared" si="13"/>
        <v>1</v>
      </c>
    </row>
    <row r="56" spans="1:12" x14ac:dyDescent="0.2">
      <c r="A56" s="10">
        <f>A6/A4</f>
        <v>0.23809523809523808</v>
      </c>
      <c r="B56" s="11" t="str">
        <f t="shared" ca="1" si="9"/>
        <v>=A6/A4</v>
      </c>
      <c r="C56" s="6" t="s">
        <v>261</v>
      </c>
      <c r="D56" s="10">
        <f t="shared" ref="D56:L56" si="14">D6/D4</f>
        <v>0.3</v>
      </c>
      <c r="E56" s="10">
        <f t="shared" si="14"/>
        <v>0.2</v>
      </c>
      <c r="F56" s="10">
        <f t="shared" si="14"/>
        <v>0.22222222222222221</v>
      </c>
      <c r="G56" s="10">
        <f t="shared" si="14"/>
        <v>0.55555555555555558</v>
      </c>
      <c r="H56" s="10">
        <f t="shared" si="14"/>
        <v>0.3</v>
      </c>
      <c r="I56" s="10">
        <f t="shared" si="14"/>
        <v>0</v>
      </c>
      <c r="J56" s="10">
        <f t="shared" si="14"/>
        <v>0.27272727272727271</v>
      </c>
      <c r="K56" s="10">
        <f>K6/K4</f>
        <v>0.16666666666666666</v>
      </c>
      <c r="L56" s="10">
        <f t="shared" si="14"/>
        <v>0</v>
      </c>
    </row>
    <row r="57" spans="1:12" x14ac:dyDescent="0.2">
      <c r="A57" s="10">
        <f>(A15)/(A7+A8)</f>
        <v>0.28915662650602408</v>
      </c>
      <c r="B57" s="11" t="str">
        <f t="shared" ca="1" si="9"/>
        <v>=(A15)/(A7+A8)</v>
      </c>
      <c r="C57" s="6" t="s">
        <v>262</v>
      </c>
      <c r="D57" s="10">
        <f t="shared" ref="D57:L57" si="15">(D15)/(D7+D8)</f>
        <v>0.1</v>
      </c>
      <c r="E57" s="10">
        <f t="shared" si="15"/>
        <v>0.15384615384615385</v>
      </c>
      <c r="F57" s="10">
        <f t="shared" si="15"/>
        <v>0.47368421052631576</v>
      </c>
      <c r="G57" s="10">
        <f t="shared" si="15"/>
        <v>0.5</v>
      </c>
      <c r="H57" s="10">
        <f t="shared" si="15"/>
        <v>0.25</v>
      </c>
      <c r="I57" s="10">
        <f t="shared" si="15"/>
        <v>0</v>
      </c>
      <c r="J57" s="10">
        <f t="shared" si="15"/>
        <v>0.66666666666666663</v>
      </c>
      <c r="K57" s="10">
        <f t="shared" si="15"/>
        <v>0.375</v>
      </c>
      <c r="L57" s="10">
        <f t="shared" si="15"/>
        <v>0.25</v>
      </c>
    </row>
    <row r="58" spans="1:12" x14ac:dyDescent="0.2">
      <c r="A58" s="18" t="s">
        <v>118</v>
      </c>
      <c r="B58" s="51"/>
      <c r="C58" s="52"/>
      <c r="D58" s="52"/>
      <c r="E58" s="52"/>
      <c r="F58" s="52"/>
      <c r="G58" s="52"/>
      <c r="H58" s="52"/>
      <c r="I58" s="52"/>
      <c r="J58" s="52"/>
      <c r="K58" s="52"/>
      <c r="L58" s="52"/>
    </row>
    <row r="59" spans="1:12" ht="34" x14ac:dyDescent="0.2">
      <c r="A59" s="10">
        <f>(SUM(A$11:A$22))/A$4</f>
        <v>0.62585034013605445</v>
      </c>
      <c r="B59" s="26" t="str">
        <f t="shared" ref="B59:B68" ca="1" si="16">_xlfn.FORMULATEXT(A59)</f>
        <v>=(SUM(A$11:A$22))/A$4</v>
      </c>
      <c r="C59" s="6" t="s">
        <v>300</v>
      </c>
      <c r="D59" s="10">
        <f t="shared" ref="D59:L59" si="17">(SUM(D$11:D$22))/D$4</f>
        <v>0.65</v>
      </c>
      <c r="E59" s="10">
        <f t="shared" si="17"/>
        <v>0.65</v>
      </c>
      <c r="F59" s="10">
        <f t="shared" si="17"/>
        <v>0.7407407407407407</v>
      </c>
      <c r="G59" s="10">
        <f t="shared" si="17"/>
        <v>0.66666666666666663</v>
      </c>
      <c r="H59" s="10">
        <f t="shared" si="17"/>
        <v>0.3</v>
      </c>
      <c r="I59" s="10">
        <f t="shared" si="17"/>
        <v>0.22222222222222221</v>
      </c>
      <c r="J59" s="10">
        <f t="shared" si="17"/>
        <v>0.72727272727272729</v>
      </c>
      <c r="K59" s="10">
        <f t="shared" si="17"/>
        <v>0.58333333333333337</v>
      </c>
      <c r="L59" s="10">
        <f t="shared" si="17"/>
        <v>0.77777777777777779</v>
      </c>
    </row>
    <row r="60" spans="1:12" ht="34" x14ac:dyDescent="0.2">
      <c r="A60" s="10">
        <f>(SUM(A$11:A$13))/(SUM(A$11:A$22))</f>
        <v>0.29347826086956524</v>
      </c>
      <c r="B60" s="26" t="str">
        <f t="shared" ca="1" si="16"/>
        <v>=(SUM(A$11:A$13))/(SUM(A$11:A$22))</v>
      </c>
      <c r="C60" s="6" t="s">
        <v>301</v>
      </c>
      <c r="D60" s="10">
        <f>(SUM(D$11:D$13))/(SUM(D$11:D$22))</f>
        <v>0.38461538461538464</v>
      </c>
      <c r="E60" s="10">
        <f t="shared" ref="E60:L60" si="18">(SUM(E$11:E$13))/(SUM(E$11:E$22))</f>
        <v>0.53846153846153844</v>
      </c>
      <c r="F60" s="10">
        <f t="shared" si="18"/>
        <v>0.25</v>
      </c>
      <c r="G60" s="10">
        <f t="shared" si="18"/>
        <v>0.33333333333333331</v>
      </c>
      <c r="H60" s="10">
        <f t="shared" si="18"/>
        <v>0.33333333333333331</v>
      </c>
      <c r="I60" s="10">
        <f t="shared" si="18"/>
        <v>0.5</v>
      </c>
      <c r="J60" s="10">
        <f t="shared" si="18"/>
        <v>0.125</v>
      </c>
      <c r="K60" s="10">
        <f t="shared" si="18"/>
        <v>0</v>
      </c>
      <c r="L60" s="10">
        <f t="shared" si="18"/>
        <v>0</v>
      </c>
    </row>
    <row r="61" spans="1:12" ht="34" x14ac:dyDescent="0.2">
      <c r="A61" s="10">
        <f>(A11+A13+A14+A15+A18)/SUM(A11:A22)</f>
        <v>0.57608695652173914</v>
      </c>
      <c r="B61" s="26" t="str">
        <f t="shared" ca="1" si="16"/>
        <v>=(A11+A13+A14+A15+A18)/SUM(A11:A22)</v>
      </c>
      <c r="C61" s="6" t="s">
        <v>236</v>
      </c>
      <c r="D61" s="10">
        <f t="shared" ref="D61:L61" si="19">(D11+D13+D14+D15+D18)/SUM(D11:D22)</f>
        <v>0.26923076923076922</v>
      </c>
      <c r="E61" s="10">
        <f t="shared" si="19"/>
        <v>0.61538461538461542</v>
      </c>
      <c r="F61" s="10">
        <f t="shared" si="19"/>
        <v>0.75</v>
      </c>
      <c r="G61" s="10">
        <f t="shared" si="19"/>
        <v>0.33333333333333331</v>
      </c>
      <c r="H61" s="10">
        <f t="shared" si="19"/>
        <v>0.66666666666666663</v>
      </c>
      <c r="I61" s="10">
        <f t="shared" si="19"/>
        <v>1</v>
      </c>
      <c r="J61" s="10">
        <f t="shared" si="19"/>
        <v>0.625</v>
      </c>
      <c r="K61" s="10">
        <f t="shared" si="19"/>
        <v>0.8571428571428571</v>
      </c>
      <c r="L61" s="10">
        <f t="shared" si="19"/>
        <v>0.8571428571428571</v>
      </c>
    </row>
    <row r="62" spans="1:12" ht="17" x14ac:dyDescent="0.2">
      <c r="A62" s="10">
        <f>A44/A4</f>
        <v>0.36054421768707484</v>
      </c>
      <c r="B62" s="26" t="str">
        <f t="shared" ca="1" si="16"/>
        <v>=A44/A4</v>
      </c>
      <c r="C62" s="6" t="s">
        <v>282</v>
      </c>
      <c r="D62" s="10">
        <f t="shared" ref="D62:L62" si="20">D44/D4</f>
        <v>0.17499999999999999</v>
      </c>
      <c r="E62" s="10">
        <f t="shared" si="20"/>
        <v>0.4</v>
      </c>
      <c r="F62" s="10">
        <f t="shared" si="20"/>
        <v>0.55555555555555558</v>
      </c>
      <c r="G62" s="10">
        <f t="shared" si="20"/>
        <v>0.22222222222222221</v>
      </c>
      <c r="H62" s="10">
        <f t="shared" si="20"/>
        <v>0.2</v>
      </c>
      <c r="I62" s="10">
        <f t="shared" si="20"/>
        <v>0.22222222222222221</v>
      </c>
      <c r="J62" s="10">
        <f t="shared" si="20"/>
        <v>0.45454545454545453</v>
      </c>
      <c r="K62" s="10">
        <f t="shared" si="20"/>
        <v>0.5</v>
      </c>
      <c r="L62" s="10">
        <f t="shared" si="20"/>
        <v>0.66666666666666663</v>
      </c>
    </row>
    <row r="63" spans="1:12" ht="17" x14ac:dyDescent="0.2">
      <c r="A63" s="10">
        <f>A11/A44</f>
        <v>0.30188679245283018</v>
      </c>
      <c r="B63" s="26" t="str">
        <f t="shared" ca="1" si="16"/>
        <v>=A11/A44</v>
      </c>
      <c r="C63" s="6" t="s">
        <v>237</v>
      </c>
      <c r="D63" s="10">
        <f t="shared" ref="D63:L63" si="21">D11/D44</f>
        <v>0.7142857142857143</v>
      </c>
      <c r="E63" s="10">
        <f t="shared" si="21"/>
        <v>0.625</v>
      </c>
      <c r="F63" s="10">
        <f t="shared" si="21"/>
        <v>0.2</v>
      </c>
      <c r="G63" s="10">
        <f t="shared" si="21"/>
        <v>0.5</v>
      </c>
      <c r="H63" s="10">
        <f t="shared" si="21"/>
        <v>0.5</v>
      </c>
      <c r="I63" s="10">
        <f t="shared" si="21"/>
        <v>0.5</v>
      </c>
      <c r="J63" s="10">
        <f t="shared" si="21"/>
        <v>0</v>
      </c>
      <c r="K63" s="10">
        <f t="shared" si="21"/>
        <v>0</v>
      </c>
      <c r="L63" s="10">
        <f t="shared" si="21"/>
        <v>0</v>
      </c>
    </row>
    <row r="64" spans="1:12" ht="17" x14ac:dyDescent="0.2">
      <c r="A64" s="10">
        <f>A18/A44</f>
        <v>0.13207547169811321</v>
      </c>
      <c r="B64" s="26" t="str">
        <f t="shared" ca="1" si="16"/>
        <v>=A18/A44</v>
      </c>
      <c r="C64" s="6" t="s">
        <v>252</v>
      </c>
      <c r="D64" s="10">
        <f t="shared" ref="D64:L64" si="22">D18/D44</f>
        <v>0</v>
      </c>
      <c r="E64" s="10">
        <f t="shared" si="22"/>
        <v>0</v>
      </c>
      <c r="F64" s="10">
        <f t="shared" si="22"/>
        <v>0.13333333333333333</v>
      </c>
      <c r="G64" s="10">
        <f t="shared" si="22"/>
        <v>0</v>
      </c>
      <c r="H64" s="10">
        <f t="shared" si="22"/>
        <v>0</v>
      </c>
      <c r="I64" s="10">
        <f t="shared" si="22"/>
        <v>0.5</v>
      </c>
      <c r="J64" s="10">
        <f t="shared" si="22"/>
        <v>0.2</v>
      </c>
      <c r="K64" s="10">
        <f t="shared" si="22"/>
        <v>0</v>
      </c>
      <c r="L64" s="10">
        <f t="shared" si="22"/>
        <v>0.5</v>
      </c>
    </row>
    <row r="65" spans="1:12" ht="34" x14ac:dyDescent="0.2">
      <c r="A65" s="10">
        <f>(A13+A14+A15+A18)/A44</f>
        <v>0.69811320754716977</v>
      </c>
      <c r="B65" s="26" t="str">
        <f t="shared" ca="1" si="16"/>
        <v>=(A13+A14+A15+A18)/A44</v>
      </c>
      <c r="C65" s="6" t="s">
        <v>271</v>
      </c>
      <c r="D65" s="10">
        <f t="shared" ref="D65:L65" si="23">(D13+D14+D15+D18)/D44</f>
        <v>0.2857142857142857</v>
      </c>
      <c r="E65" s="10">
        <f t="shared" si="23"/>
        <v>0.375</v>
      </c>
      <c r="F65" s="10">
        <f t="shared" si="23"/>
        <v>0.8</v>
      </c>
      <c r="G65" s="10">
        <f t="shared" si="23"/>
        <v>0.5</v>
      </c>
      <c r="H65" s="10">
        <f t="shared" si="23"/>
        <v>0.5</v>
      </c>
      <c r="I65" s="10">
        <f t="shared" si="23"/>
        <v>0.5</v>
      </c>
      <c r="J65" s="10">
        <f t="shared" si="23"/>
        <v>1</v>
      </c>
      <c r="K65" s="10">
        <f t="shared" si="23"/>
        <v>1</v>
      </c>
      <c r="L65" s="10">
        <f t="shared" si="23"/>
        <v>1</v>
      </c>
    </row>
    <row r="66" spans="1:12" ht="34" x14ac:dyDescent="0.2">
      <c r="A66" s="10">
        <f>(A14+A15+A18)/(A14+A15+A16+A18)</f>
        <v>0.87804878048780488</v>
      </c>
      <c r="B66" s="26" t="str">
        <f t="shared" ca="1" si="16"/>
        <v>=(A14+A15+A18)/(A14+A15+A16+A18)</v>
      </c>
      <c r="C66" s="53" t="s">
        <v>272</v>
      </c>
      <c r="D66" s="10">
        <f t="shared" ref="D66:L66" si="24">(D14+D15+D18)/(D14+D15+D16+D18)</f>
        <v>0.66666666666666663</v>
      </c>
      <c r="E66" s="10">
        <f t="shared" si="24"/>
        <v>0.75</v>
      </c>
      <c r="F66" s="10">
        <f t="shared" si="24"/>
        <v>0.91666666666666663</v>
      </c>
      <c r="G66" s="10">
        <f t="shared" si="24"/>
        <v>0.33333333333333331</v>
      </c>
      <c r="H66" s="10">
        <f t="shared" si="24"/>
        <v>1</v>
      </c>
      <c r="I66" s="10">
        <f t="shared" si="24"/>
        <v>1</v>
      </c>
      <c r="J66" s="10">
        <f t="shared" si="24"/>
        <v>1</v>
      </c>
      <c r="K66" s="10">
        <f t="shared" si="24"/>
        <v>1</v>
      </c>
      <c r="L66" s="10">
        <f t="shared" si="24"/>
        <v>1</v>
      </c>
    </row>
    <row r="67" spans="1:12" ht="17" x14ac:dyDescent="0.2">
      <c r="A67" s="10">
        <f>A12/A45</f>
        <v>0.66666666666666663</v>
      </c>
      <c r="B67" s="26" t="str">
        <f t="shared" ca="1" si="16"/>
        <v>=A12/A45</v>
      </c>
      <c r="C67" s="6" t="s">
        <v>273</v>
      </c>
      <c r="D67" s="10">
        <f t="shared" ref="D67:J67" si="25">D12/D45</f>
        <v>0.83333333333333337</v>
      </c>
      <c r="E67" s="10">
        <f t="shared" si="25"/>
        <v>0.66666666666666663</v>
      </c>
      <c r="F67" s="10">
        <f t="shared" si="25"/>
        <v>0.5</v>
      </c>
      <c r="G67" s="10">
        <f t="shared" si="25"/>
        <v>0.33333333333333331</v>
      </c>
      <c r="H67" s="16"/>
      <c r="I67" s="16"/>
      <c r="J67" s="10">
        <f t="shared" si="25"/>
        <v>1</v>
      </c>
      <c r="K67" s="16"/>
      <c r="L67" s="16"/>
    </row>
    <row r="68" spans="1:12" ht="17" x14ac:dyDescent="0.2">
      <c r="A68" s="10">
        <f>(A11+A13)/A42</f>
        <v>0.62962962962962965</v>
      </c>
      <c r="B68" s="26" t="str">
        <f t="shared" ca="1" si="16"/>
        <v>=(A11+A13)/A42</v>
      </c>
      <c r="C68" s="6" t="s">
        <v>370</v>
      </c>
      <c r="D68" s="10">
        <f t="shared" ref="D68:J68" si="26">(D11+D13)/D42</f>
        <v>0.5</v>
      </c>
      <c r="E68" s="10">
        <f t="shared" si="26"/>
        <v>0.7142857142857143</v>
      </c>
      <c r="F68" s="10">
        <f t="shared" si="26"/>
        <v>0.8</v>
      </c>
      <c r="G68" s="10">
        <f t="shared" si="26"/>
        <v>0.5</v>
      </c>
      <c r="H68" s="10">
        <f t="shared" si="26"/>
        <v>1</v>
      </c>
      <c r="I68" s="10">
        <f t="shared" si="26"/>
        <v>1</v>
      </c>
      <c r="J68" s="10">
        <f t="shared" si="26"/>
        <v>0</v>
      </c>
      <c r="K68" s="16"/>
      <c r="L68" s="16"/>
    </row>
    <row r="69" spans="1:12" x14ac:dyDescent="0.2">
      <c r="A69" s="19" t="s">
        <v>119</v>
      </c>
      <c r="B69" s="51"/>
      <c r="C69" s="52"/>
      <c r="D69" s="52"/>
      <c r="E69" s="52"/>
      <c r="F69" s="52"/>
      <c r="G69" s="52"/>
      <c r="H69" s="52"/>
      <c r="I69" s="52"/>
      <c r="J69" s="52"/>
      <c r="K69" s="52"/>
      <c r="L69" s="52"/>
    </row>
    <row r="70" spans="1:12" ht="17" x14ac:dyDescent="0.2">
      <c r="A70" s="10">
        <f>A$23/A$4</f>
        <v>0.21088435374149661</v>
      </c>
      <c r="B70" s="26" t="str">
        <f t="shared" ref="B70:B75" ca="1" si="27">_xlfn.FORMULATEXT(A70)</f>
        <v>=A$23/A$4</v>
      </c>
      <c r="C70" s="6" t="s">
        <v>302</v>
      </c>
      <c r="D70" s="10">
        <f t="shared" ref="D70:L70" si="28">D$23/D$4</f>
        <v>0.125</v>
      </c>
      <c r="E70" s="10">
        <f t="shared" si="28"/>
        <v>0.15</v>
      </c>
      <c r="F70" s="10">
        <f t="shared" si="28"/>
        <v>0.33333333333333331</v>
      </c>
      <c r="G70" s="10">
        <f t="shared" si="28"/>
        <v>0.55555555555555558</v>
      </c>
      <c r="H70" s="10">
        <f t="shared" si="28"/>
        <v>0</v>
      </c>
      <c r="I70" s="10">
        <f t="shared" si="28"/>
        <v>0</v>
      </c>
      <c r="J70" s="10">
        <f t="shared" si="28"/>
        <v>0.18181818181818182</v>
      </c>
      <c r="K70" s="10">
        <f t="shared" si="28"/>
        <v>0.25</v>
      </c>
      <c r="L70" s="10">
        <f t="shared" si="28"/>
        <v>0.44444444444444442</v>
      </c>
    </row>
    <row r="71" spans="1:12" ht="17" x14ac:dyDescent="0.2">
      <c r="A71" s="9">
        <f>A$24/A$4</f>
        <v>0.42176870748299322</v>
      </c>
      <c r="B71" s="26" t="str">
        <f t="shared" ca="1" si="27"/>
        <v>=A$24/A$4</v>
      </c>
      <c r="C71" s="6" t="s">
        <v>303</v>
      </c>
      <c r="D71" s="9">
        <f t="shared" ref="D71:L71" si="29">D$24/D$4</f>
        <v>0.52500000000000002</v>
      </c>
      <c r="E71" s="9">
        <f t="shared" si="29"/>
        <v>0.45</v>
      </c>
      <c r="F71" s="9">
        <f t="shared" si="29"/>
        <v>0.40740740740740738</v>
      </c>
      <c r="G71" s="9">
        <f t="shared" si="29"/>
        <v>0.22222222222222221</v>
      </c>
      <c r="H71" s="9">
        <f t="shared" si="29"/>
        <v>0.4</v>
      </c>
      <c r="I71" s="9">
        <f t="shared" si="29"/>
        <v>0.44444444444444442</v>
      </c>
      <c r="J71" s="9">
        <f t="shared" si="29"/>
        <v>0.36363636363636365</v>
      </c>
      <c r="K71" s="9">
        <f t="shared" si="29"/>
        <v>0.41666666666666669</v>
      </c>
      <c r="L71" s="9">
        <f t="shared" si="29"/>
        <v>0.22222222222222221</v>
      </c>
    </row>
    <row r="72" spans="1:12" ht="34" x14ac:dyDescent="0.2">
      <c r="A72" s="9">
        <f>(SUM(A$25:A$28))/A$4</f>
        <v>0.36734693877551022</v>
      </c>
      <c r="B72" s="26" t="str">
        <f t="shared" ca="1" si="27"/>
        <v>=(SUM(A$25:A$28))/A$4</v>
      </c>
      <c r="C72" s="6" t="s">
        <v>214</v>
      </c>
      <c r="D72" s="9">
        <f t="shared" ref="D72:L72" si="30">(SUM(D$25:D$28))/D$4</f>
        <v>0.35</v>
      </c>
      <c r="E72" s="9">
        <f t="shared" si="30"/>
        <v>0.4</v>
      </c>
      <c r="F72" s="9">
        <f t="shared" si="30"/>
        <v>0.25925925925925924</v>
      </c>
      <c r="G72" s="9">
        <f t="shared" si="30"/>
        <v>0.22222222222222221</v>
      </c>
      <c r="H72" s="9">
        <f t="shared" si="30"/>
        <v>0.6</v>
      </c>
      <c r="I72" s="9">
        <f t="shared" si="30"/>
        <v>0.55555555555555558</v>
      </c>
      <c r="J72" s="9">
        <f t="shared" si="30"/>
        <v>0.45454545454545453</v>
      </c>
      <c r="K72" s="9">
        <f t="shared" si="30"/>
        <v>0.33333333333333331</v>
      </c>
      <c r="L72" s="9">
        <f t="shared" si="30"/>
        <v>0.33333333333333331</v>
      </c>
    </row>
    <row r="73" spans="1:12" ht="17" x14ac:dyDescent="0.2">
      <c r="A73" s="9">
        <f>A$27/A$47</f>
        <v>0.48148148148148145</v>
      </c>
      <c r="B73" s="26" t="str">
        <f t="shared" ca="1" si="27"/>
        <v>=A$27/A$47</v>
      </c>
      <c r="C73" s="6" t="s">
        <v>238</v>
      </c>
      <c r="D73" s="9">
        <f t="shared" ref="D73:L73" si="31">D$27/D$47</f>
        <v>0.5714285714285714</v>
      </c>
      <c r="E73" s="9">
        <f t="shared" si="31"/>
        <v>0.25</v>
      </c>
      <c r="F73" s="9">
        <f t="shared" si="31"/>
        <v>0.5714285714285714</v>
      </c>
      <c r="G73" s="9">
        <f t="shared" si="31"/>
        <v>0.5</v>
      </c>
      <c r="H73" s="9">
        <f t="shared" si="31"/>
        <v>0.66666666666666663</v>
      </c>
      <c r="I73" s="9">
        <f t="shared" si="31"/>
        <v>0.6</v>
      </c>
      <c r="J73" s="9">
        <f t="shared" si="31"/>
        <v>0.2</v>
      </c>
      <c r="K73" s="9">
        <f t="shared" si="31"/>
        <v>0.5</v>
      </c>
      <c r="L73" s="9">
        <f t="shared" si="31"/>
        <v>0.33333333333333331</v>
      </c>
    </row>
    <row r="74" spans="1:12" ht="17" x14ac:dyDescent="0.2">
      <c r="A74" s="9">
        <f>(A$26+A$25)/A47</f>
        <v>0.35185185185185186</v>
      </c>
      <c r="B74" s="26" t="str">
        <f t="shared" ca="1" si="27"/>
        <v>=(A$26+A$25)/A47</v>
      </c>
      <c r="C74" s="6" t="s">
        <v>253</v>
      </c>
      <c r="D74" s="9">
        <f t="shared" ref="D74:L74" si="32">(D$26+D$25)/D47</f>
        <v>0.2857142857142857</v>
      </c>
      <c r="E74" s="9">
        <f t="shared" si="32"/>
        <v>0.625</v>
      </c>
      <c r="F74" s="9">
        <f t="shared" si="32"/>
        <v>0.2857142857142857</v>
      </c>
      <c r="G74" s="9">
        <f t="shared" si="32"/>
        <v>0.5</v>
      </c>
      <c r="H74" s="9">
        <f t="shared" si="32"/>
        <v>0.33333333333333331</v>
      </c>
      <c r="I74" s="9">
        <f t="shared" si="32"/>
        <v>0</v>
      </c>
      <c r="J74" s="9">
        <f t="shared" si="32"/>
        <v>0.8</v>
      </c>
      <c r="K74" s="9">
        <f t="shared" si="32"/>
        <v>0.25</v>
      </c>
      <c r="L74" s="9">
        <f t="shared" si="32"/>
        <v>0</v>
      </c>
    </row>
    <row r="75" spans="1:12" ht="17" x14ac:dyDescent="0.2">
      <c r="A75" s="9">
        <f>A$28/A$47</f>
        <v>0.16666666666666666</v>
      </c>
      <c r="B75" s="26" t="str">
        <f t="shared" ca="1" si="27"/>
        <v>=A$28/A$47</v>
      </c>
      <c r="C75" s="6" t="s">
        <v>215</v>
      </c>
      <c r="D75" s="9">
        <f t="shared" ref="D75:K75" si="33">D$28/D$47</f>
        <v>0.14285714285714285</v>
      </c>
      <c r="E75" s="9">
        <f t="shared" si="33"/>
        <v>0.125</v>
      </c>
      <c r="F75" s="9">
        <f t="shared" si="33"/>
        <v>0.14285714285714285</v>
      </c>
      <c r="G75" s="9">
        <f t="shared" si="33"/>
        <v>0</v>
      </c>
      <c r="H75" s="9">
        <f t="shared" si="33"/>
        <v>0</v>
      </c>
      <c r="I75" s="9">
        <f>I$28/I$47</f>
        <v>0.4</v>
      </c>
      <c r="J75" s="9">
        <f t="shared" si="33"/>
        <v>0</v>
      </c>
      <c r="K75" s="9">
        <f t="shared" si="33"/>
        <v>0.25</v>
      </c>
      <c r="L75" s="9">
        <f>L$28/L$47</f>
        <v>0.66666666666666663</v>
      </c>
    </row>
    <row r="76" spans="1:12" x14ac:dyDescent="0.2">
      <c r="A76" s="17" t="s">
        <v>234</v>
      </c>
      <c r="B76" s="51"/>
      <c r="C76" s="51"/>
      <c r="D76" s="52"/>
      <c r="E76" s="52"/>
      <c r="F76" s="52"/>
      <c r="G76" s="52"/>
      <c r="H76" s="52"/>
      <c r="I76" s="52"/>
      <c r="J76" s="52"/>
      <c r="K76" s="52"/>
      <c r="L76" s="52"/>
    </row>
    <row r="77" spans="1:12" x14ac:dyDescent="0.2">
      <c r="A77" s="9">
        <f>A29/A4</f>
        <v>0.68707482993197277</v>
      </c>
      <c r="B77" s="11" t="str">
        <f t="shared" ref="B77:B81" ca="1" si="34">_xlfn.FORMULATEXT(A77)</f>
        <v>=A29/A4</v>
      </c>
      <c r="C77" s="6" t="s">
        <v>239</v>
      </c>
      <c r="D77" s="9">
        <f t="shared" ref="D77:L77" si="35">D29/D4</f>
        <v>0.92500000000000004</v>
      </c>
      <c r="E77" s="9">
        <f t="shared" si="35"/>
        <v>0.65</v>
      </c>
      <c r="F77" s="9">
        <f t="shared" si="35"/>
        <v>0.55555555555555558</v>
      </c>
      <c r="G77" s="9">
        <f t="shared" si="35"/>
        <v>0.55555555555555558</v>
      </c>
      <c r="H77" s="9">
        <f t="shared" si="35"/>
        <v>0.1</v>
      </c>
      <c r="I77" s="9">
        <f t="shared" si="35"/>
        <v>0.44444444444444442</v>
      </c>
      <c r="J77" s="9">
        <f t="shared" si="35"/>
        <v>0.90909090909090906</v>
      </c>
      <c r="K77" s="9">
        <f t="shared" si="35"/>
        <v>0.83333333333333337</v>
      </c>
      <c r="L77" s="9">
        <f t="shared" si="35"/>
        <v>0.66666666666666663</v>
      </c>
    </row>
    <row r="78" spans="1:12" x14ac:dyDescent="0.2">
      <c r="A78" s="9">
        <f>A30/A4</f>
        <v>8.8435374149659865E-2</v>
      </c>
      <c r="B78" s="11" t="str">
        <f t="shared" ca="1" si="34"/>
        <v>=A30/A4</v>
      </c>
      <c r="C78" s="6" t="s">
        <v>240</v>
      </c>
      <c r="D78" s="9">
        <f t="shared" ref="D78:L78" si="36">D30/D4</f>
        <v>0</v>
      </c>
      <c r="E78" s="9">
        <f t="shared" si="36"/>
        <v>0.1</v>
      </c>
      <c r="F78" s="9">
        <f t="shared" si="36"/>
        <v>7.407407407407407E-2</v>
      </c>
      <c r="G78" s="9">
        <f t="shared" si="36"/>
        <v>0.1111111111111111</v>
      </c>
      <c r="H78" s="9">
        <f t="shared" si="36"/>
        <v>0.4</v>
      </c>
      <c r="I78" s="9">
        <f t="shared" si="36"/>
        <v>0.33333333333333331</v>
      </c>
      <c r="J78" s="9">
        <f t="shared" si="36"/>
        <v>0</v>
      </c>
      <c r="K78" s="9">
        <f t="shared" si="36"/>
        <v>8.3333333333333329E-2</v>
      </c>
      <c r="L78" s="9">
        <f t="shared" si="36"/>
        <v>0</v>
      </c>
    </row>
    <row r="79" spans="1:12" x14ac:dyDescent="0.2">
      <c r="A79" s="9">
        <f>A31/A4</f>
        <v>0.18367346938775511</v>
      </c>
      <c r="B79" s="11" t="str">
        <f t="shared" ca="1" si="34"/>
        <v>=A31/A4</v>
      </c>
      <c r="C79" s="6" t="s">
        <v>241</v>
      </c>
      <c r="D79" s="9">
        <f t="shared" ref="D79:L79" si="37">D31/D4</f>
        <v>7.4999999999999997E-2</v>
      </c>
      <c r="E79" s="9">
        <f t="shared" si="37"/>
        <v>0.25</v>
      </c>
      <c r="F79" s="9">
        <f t="shared" si="37"/>
        <v>0.25925925925925924</v>
      </c>
      <c r="G79" s="9">
        <f t="shared" si="37"/>
        <v>0.1111111111111111</v>
      </c>
      <c r="H79" s="9">
        <f t="shared" si="37"/>
        <v>0.4</v>
      </c>
      <c r="I79" s="9">
        <f t="shared" si="37"/>
        <v>0.22222222222222221</v>
      </c>
      <c r="J79" s="9">
        <f t="shared" si="37"/>
        <v>9.0909090909090912E-2</v>
      </c>
      <c r="K79" s="9">
        <f t="shared" si="37"/>
        <v>8.3333333333333329E-2</v>
      </c>
      <c r="L79" s="9">
        <f t="shared" si="37"/>
        <v>0.33333333333333331</v>
      </c>
    </row>
    <row r="80" spans="1:12" x14ac:dyDescent="0.2">
      <c r="A80" s="9">
        <f>A32/A4</f>
        <v>4.0816326530612242E-2</v>
      </c>
      <c r="B80" s="11" t="str">
        <f t="shared" ca="1" si="34"/>
        <v>=A32/A4</v>
      </c>
      <c r="C80" s="6" t="s">
        <v>242</v>
      </c>
      <c r="D80" s="9">
        <f t="shared" ref="D80:L80" si="38">D32/D4</f>
        <v>0</v>
      </c>
      <c r="E80" s="9">
        <f t="shared" si="38"/>
        <v>0</v>
      </c>
      <c r="F80" s="9">
        <f t="shared" si="38"/>
        <v>0.1111111111111111</v>
      </c>
      <c r="G80" s="9">
        <f t="shared" si="38"/>
        <v>0.22222222222222221</v>
      </c>
      <c r="H80" s="9">
        <f t="shared" si="38"/>
        <v>0.1</v>
      </c>
      <c r="I80" s="9">
        <f t="shared" si="38"/>
        <v>0</v>
      </c>
      <c r="J80" s="9">
        <f t="shared" si="38"/>
        <v>0</v>
      </c>
      <c r="K80" s="9">
        <f t="shared" si="38"/>
        <v>0</v>
      </c>
      <c r="L80" s="9">
        <f t="shared" si="38"/>
        <v>0</v>
      </c>
    </row>
    <row r="81" spans="1:12" x14ac:dyDescent="0.2">
      <c r="A81" s="9">
        <f>A33/(A30+A31)</f>
        <v>0.2</v>
      </c>
      <c r="B81" s="11" t="str">
        <f t="shared" ca="1" si="34"/>
        <v>=A33/(A30+A31)</v>
      </c>
      <c r="C81" s="6" t="s">
        <v>274</v>
      </c>
      <c r="D81" s="9">
        <f t="shared" ref="D81:L81" si="39">D33/(D30+D31)</f>
        <v>0.66666666666666663</v>
      </c>
      <c r="E81" s="9">
        <f t="shared" si="39"/>
        <v>0</v>
      </c>
      <c r="F81" s="9">
        <f t="shared" si="39"/>
        <v>0</v>
      </c>
      <c r="G81" s="9">
        <f t="shared" si="39"/>
        <v>0</v>
      </c>
      <c r="H81" s="9">
        <f t="shared" si="39"/>
        <v>0.125</v>
      </c>
      <c r="I81" s="9">
        <f t="shared" si="39"/>
        <v>0.2</v>
      </c>
      <c r="J81" s="9">
        <f t="shared" si="39"/>
        <v>1</v>
      </c>
      <c r="K81" s="9">
        <f t="shared" si="39"/>
        <v>0.5</v>
      </c>
      <c r="L81" s="9">
        <f t="shared" si="39"/>
        <v>0.66666666666666663</v>
      </c>
    </row>
    <row r="82" spans="1:12" x14ac:dyDescent="0.2">
      <c r="A82" s="9"/>
      <c r="B82" s="6"/>
    </row>
    <row r="83" spans="1:12" x14ac:dyDescent="0.2">
      <c r="B83" s="6"/>
    </row>
    <row r="84" spans="1:12" x14ac:dyDescent="0.2">
      <c r="B84" s="6"/>
    </row>
    <row r="85" spans="1:12" x14ac:dyDescent="0.2">
      <c r="B85" s="6"/>
    </row>
    <row r="86" spans="1:12" x14ac:dyDescent="0.2">
      <c r="B86" s="6"/>
    </row>
    <row r="87" spans="1:12" x14ac:dyDescent="0.2">
      <c r="B87" s="6"/>
    </row>
    <row r="88" spans="1:12" x14ac:dyDescent="0.2">
      <c r="B88" s="6"/>
    </row>
    <row r="89" spans="1:12" x14ac:dyDescent="0.2">
      <c r="B89" s="6"/>
    </row>
    <row r="90" spans="1:12" x14ac:dyDescent="0.2">
      <c r="B90" s="6"/>
    </row>
    <row r="91" spans="1:12" x14ac:dyDescent="0.2">
      <c r="B91" s="6"/>
    </row>
    <row r="92" spans="1:12" x14ac:dyDescent="0.2">
      <c r="B92" s="6"/>
    </row>
    <row r="93" spans="1:12" x14ac:dyDescent="0.2">
      <c r="B93" s="6"/>
    </row>
    <row r="94" spans="1:12" x14ac:dyDescent="0.2">
      <c r="B94" s="6"/>
    </row>
    <row r="95" spans="1:12" x14ac:dyDescent="0.2">
      <c r="B95" s="6"/>
    </row>
    <row r="96" spans="1:1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sheetData>
  <mergeCells count="1">
    <mergeCell ref="A35:L35"/>
  </mergeCells>
  <pageMargins left="0.75" right="0.75" top="1" bottom="1" header="0.5" footer="0.5"/>
  <pageSetup orientation="portrait" horizontalDpi="4294967292" verticalDpi="4294967292"/>
  <ignoredErrors>
    <ignoredError sqref="A41 A47 A55 F38:J38 D41:L41 D47:L47 D55:L55 D61:L61 D42:L42 L38"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1a</vt:lpstr>
      <vt:lpstr>1b</vt:lpstr>
      <vt:lpstr>1c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dc:creator>
  <cp:lastModifiedBy>Donna</cp:lastModifiedBy>
  <dcterms:created xsi:type="dcterms:W3CDTF">2020-12-22T14:34:01Z</dcterms:created>
  <dcterms:modified xsi:type="dcterms:W3CDTF">2021-08-17T14:11:46Z</dcterms:modified>
</cp:coreProperties>
</file>