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rausser/Google Drive/MitoLab - General/ Members Folders/Shannon/Mito Inflammation Project/Paper/Manuscript/eLife submission/Source data/"/>
    </mc:Choice>
  </mc:AlternateContent>
  <xr:revisionPtr revIDLastSave="0" documentId="13_ncr:1_{1871E2C0-DD70-E04A-9429-10E4B8AAF39E}" xr6:coauthVersionLast="36" xr6:coauthVersionMax="47" xr10:uidLastSave="{00000000-0000-0000-0000-000000000000}"/>
  <bookViews>
    <workbookView xWindow="8400" yWindow="3940" windowWidth="24640" windowHeight="14000" xr2:uid="{89A0192C-60BB-C746-83AF-E796D52AB3D0}"/>
  </bookViews>
  <sheets>
    <sheet name="8a" sheetId="1" r:id="rId1"/>
    <sheet name="8b" sheetId="2" r:id="rId2"/>
    <sheet name="8c" sheetId="3" r:id="rId3"/>
    <sheet name="8d" sheetId="4" r:id="rId4"/>
    <sheet name="8e" sheetId="5" r:id="rId5"/>
    <sheet name="8f" sheetId="6" r:id="rId6"/>
    <sheet name="Raw Mitotype data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7" l="1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F165" i="7"/>
  <c r="G165" i="7"/>
  <c r="H165" i="7"/>
  <c r="I165" i="7"/>
  <c r="J165" i="7"/>
  <c r="K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AE166" i="7"/>
  <c r="AF166" i="7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AE168" i="7"/>
  <c r="AF168" i="7"/>
  <c r="F169" i="7"/>
  <c r="G169" i="7"/>
  <c r="H169" i="7"/>
  <c r="I169" i="7"/>
  <c r="J169" i="7"/>
  <c r="K169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AE169" i="7"/>
  <c r="AF169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F173" i="7"/>
  <c r="G173" i="7"/>
  <c r="H173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F175" i="7"/>
  <c r="G175" i="7"/>
  <c r="H175" i="7"/>
  <c r="I175" i="7"/>
  <c r="J175" i="7"/>
  <c r="K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F176" i="7"/>
  <c r="G176" i="7"/>
  <c r="H176" i="7"/>
  <c r="I176" i="7"/>
  <c r="J176" i="7"/>
  <c r="K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F177" i="7"/>
  <c r="G177" i="7"/>
  <c r="H177" i="7"/>
  <c r="I177" i="7"/>
  <c r="J177" i="7"/>
  <c r="K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F178" i="7"/>
  <c r="G178" i="7"/>
  <c r="H178" i="7"/>
  <c r="I178" i="7"/>
  <c r="J178" i="7"/>
  <c r="K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F179" i="7"/>
  <c r="G179" i="7"/>
  <c r="H179" i="7"/>
  <c r="I179" i="7"/>
  <c r="J179" i="7"/>
  <c r="K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F180" i="7"/>
  <c r="G180" i="7"/>
  <c r="H180" i="7"/>
  <c r="I180" i="7"/>
  <c r="J180" i="7"/>
  <c r="K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F181" i="7"/>
  <c r="G181" i="7"/>
  <c r="H181" i="7"/>
  <c r="I181" i="7"/>
  <c r="J181" i="7"/>
  <c r="K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F184" i="7"/>
  <c r="G184" i="7"/>
  <c r="H184" i="7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F185" i="7"/>
  <c r="G185" i="7"/>
  <c r="H185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F186" i="7"/>
  <c r="G186" i="7"/>
  <c r="H186" i="7"/>
  <c r="I186" i="7"/>
  <c r="J186" i="7"/>
  <c r="K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F187" i="7"/>
  <c r="G187" i="7"/>
  <c r="H187" i="7"/>
  <c r="I187" i="7"/>
  <c r="J187" i="7"/>
  <c r="K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F188" i="7"/>
  <c r="G188" i="7"/>
  <c r="H188" i="7"/>
  <c r="I188" i="7"/>
  <c r="J188" i="7"/>
  <c r="K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F189" i="7"/>
  <c r="G189" i="7"/>
  <c r="H189" i="7"/>
  <c r="I189" i="7"/>
  <c r="J189" i="7"/>
  <c r="K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F190" i="7"/>
  <c r="G190" i="7"/>
  <c r="H190" i="7"/>
  <c r="I190" i="7"/>
  <c r="J190" i="7"/>
  <c r="K190" i="7"/>
  <c r="L190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AE190" i="7"/>
  <c r="AF190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F192" i="7"/>
  <c r="G192" i="7"/>
  <c r="H192" i="7"/>
  <c r="I192" i="7"/>
  <c r="J192" i="7"/>
  <c r="K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F99" i="7"/>
  <c r="Y99" i="7"/>
  <c r="Z99" i="7"/>
  <c r="AA99" i="7"/>
  <c r="AB99" i="7"/>
  <c r="AC99" i="7"/>
  <c r="AD99" i="7"/>
  <c r="AE99" i="7"/>
  <c r="X99" i="7"/>
  <c r="P99" i="7"/>
  <c r="Q99" i="7"/>
  <c r="R99" i="7"/>
  <c r="S99" i="7"/>
  <c r="T99" i="7"/>
  <c r="U99" i="7"/>
  <c r="V99" i="7"/>
  <c r="W99" i="7"/>
  <c r="O99" i="7"/>
  <c r="G99" i="7"/>
  <c r="H99" i="7"/>
  <c r="I99" i="7"/>
  <c r="J99" i="7"/>
  <c r="K99" i="7"/>
  <c r="L99" i="7"/>
  <c r="M99" i="7"/>
  <c r="N99" i="7"/>
  <c r="F99" i="7"/>
  <c r="F68" i="7"/>
  <c r="G68" i="7"/>
  <c r="H68" i="7"/>
  <c r="I68" i="7"/>
  <c r="J68" i="7"/>
  <c r="K68" i="7"/>
  <c r="L68" i="7"/>
  <c r="M68" i="7"/>
  <c r="N68" i="7"/>
  <c r="F69" i="7"/>
  <c r="G69" i="7"/>
  <c r="H69" i="7"/>
  <c r="I69" i="7"/>
  <c r="J69" i="7"/>
  <c r="K69" i="7"/>
  <c r="L69" i="7"/>
  <c r="M69" i="7"/>
  <c r="N69" i="7"/>
  <c r="F70" i="7"/>
  <c r="G70" i="7"/>
  <c r="H70" i="7"/>
  <c r="I70" i="7"/>
  <c r="J70" i="7"/>
  <c r="K70" i="7"/>
  <c r="L70" i="7"/>
  <c r="M70" i="7"/>
  <c r="N70" i="7"/>
  <c r="F71" i="7"/>
  <c r="G71" i="7"/>
  <c r="H71" i="7"/>
  <c r="I71" i="7"/>
  <c r="J71" i="7"/>
  <c r="K71" i="7"/>
  <c r="L71" i="7"/>
  <c r="M71" i="7"/>
  <c r="N71" i="7"/>
  <c r="F72" i="7"/>
  <c r="G72" i="7"/>
  <c r="H72" i="7"/>
  <c r="I72" i="7"/>
  <c r="J72" i="7"/>
  <c r="K72" i="7"/>
  <c r="L72" i="7"/>
  <c r="M72" i="7"/>
  <c r="N72" i="7"/>
  <c r="F73" i="7"/>
  <c r="G73" i="7"/>
  <c r="H73" i="7"/>
  <c r="I73" i="7"/>
  <c r="J73" i="7"/>
  <c r="K73" i="7"/>
  <c r="L73" i="7"/>
  <c r="M73" i="7"/>
  <c r="N73" i="7"/>
  <c r="F74" i="7"/>
  <c r="G74" i="7"/>
  <c r="H74" i="7"/>
  <c r="I74" i="7"/>
  <c r="J74" i="7"/>
  <c r="K74" i="7"/>
  <c r="L74" i="7"/>
  <c r="M74" i="7"/>
  <c r="N74" i="7"/>
  <c r="F75" i="7"/>
  <c r="G75" i="7"/>
  <c r="H75" i="7"/>
  <c r="I75" i="7"/>
  <c r="J75" i="7"/>
  <c r="K75" i="7"/>
  <c r="L75" i="7"/>
  <c r="M75" i="7"/>
  <c r="N75" i="7"/>
  <c r="F76" i="7"/>
  <c r="G76" i="7"/>
  <c r="H76" i="7"/>
  <c r="I76" i="7"/>
  <c r="J76" i="7"/>
  <c r="K76" i="7"/>
  <c r="L76" i="7"/>
  <c r="M76" i="7"/>
  <c r="N76" i="7"/>
  <c r="F77" i="7"/>
  <c r="G77" i="7"/>
  <c r="H77" i="7"/>
  <c r="I77" i="7"/>
  <c r="J77" i="7"/>
  <c r="K77" i="7"/>
  <c r="L77" i="7"/>
  <c r="M77" i="7"/>
  <c r="N77" i="7"/>
  <c r="F78" i="7"/>
  <c r="G78" i="7"/>
  <c r="H78" i="7"/>
  <c r="I78" i="7"/>
  <c r="J78" i="7"/>
  <c r="K78" i="7"/>
  <c r="L78" i="7"/>
  <c r="M78" i="7"/>
  <c r="N78" i="7"/>
  <c r="F79" i="7"/>
  <c r="G79" i="7"/>
  <c r="H79" i="7"/>
  <c r="I79" i="7"/>
  <c r="J79" i="7"/>
  <c r="K79" i="7"/>
  <c r="L79" i="7"/>
  <c r="M79" i="7"/>
  <c r="N79" i="7"/>
  <c r="F80" i="7"/>
  <c r="G80" i="7"/>
  <c r="H80" i="7"/>
  <c r="I80" i="7"/>
  <c r="J80" i="7"/>
  <c r="K80" i="7"/>
  <c r="L80" i="7"/>
  <c r="M80" i="7"/>
  <c r="N80" i="7"/>
  <c r="F81" i="7"/>
  <c r="G81" i="7"/>
  <c r="H81" i="7"/>
  <c r="I81" i="7"/>
  <c r="J81" i="7"/>
  <c r="K81" i="7"/>
  <c r="L81" i="7"/>
  <c r="M81" i="7"/>
  <c r="N81" i="7"/>
  <c r="F82" i="7"/>
  <c r="G82" i="7"/>
  <c r="H82" i="7"/>
  <c r="I82" i="7"/>
  <c r="J82" i="7"/>
  <c r="K82" i="7"/>
  <c r="L82" i="7"/>
  <c r="M82" i="7"/>
  <c r="N82" i="7"/>
  <c r="F83" i="7"/>
  <c r="G83" i="7"/>
  <c r="H83" i="7"/>
  <c r="I83" i="7"/>
  <c r="J83" i="7"/>
  <c r="K83" i="7"/>
  <c r="L83" i="7"/>
  <c r="M83" i="7"/>
  <c r="N83" i="7"/>
  <c r="F84" i="7"/>
  <c r="G84" i="7"/>
  <c r="H84" i="7"/>
  <c r="I84" i="7"/>
  <c r="J84" i="7"/>
  <c r="K84" i="7"/>
  <c r="L84" i="7"/>
  <c r="M84" i="7"/>
  <c r="N84" i="7"/>
  <c r="F85" i="7"/>
  <c r="G85" i="7"/>
  <c r="H85" i="7"/>
  <c r="I85" i="7"/>
  <c r="J85" i="7"/>
  <c r="K85" i="7"/>
  <c r="L85" i="7"/>
  <c r="M85" i="7"/>
  <c r="N85" i="7"/>
  <c r="F86" i="7"/>
  <c r="G86" i="7"/>
  <c r="H86" i="7"/>
  <c r="I86" i="7"/>
  <c r="J86" i="7"/>
  <c r="K86" i="7"/>
  <c r="L86" i="7"/>
  <c r="M86" i="7"/>
  <c r="N86" i="7"/>
  <c r="F87" i="7"/>
  <c r="G87" i="7"/>
  <c r="H87" i="7"/>
  <c r="I87" i="7"/>
  <c r="J87" i="7"/>
  <c r="K87" i="7"/>
  <c r="L87" i="7"/>
  <c r="M87" i="7"/>
  <c r="N87" i="7"/>
  <c r="F88" i="7"/>
  <c r="G88" i="7"/>
  <c r="H88" i="7"/>
  <c r="I88" i="7"/>
  <c r="J88" i="7"/>
  <c r="K88" i="7"/>
  <c r="L88" i="7"/>
  <c r="M88" i="7"/>
  <c r="N88" i="7"/>
  <c r="F89" i="7"/>
  <c r="G89" i="7"/>
  <c r="H89" i="7"/>
  <c r="I89" i="7"/>
  <c r="J89" i="7"/>
  <c r="K89" i="7"/>
  <c r="L89" i="7"/>
  <c r="M89" i="7"/>
  <c r="N89" i="7"/>
  <c r="F90" i="7"/>
  <c r="G90" i="7"/>
  <c r="H90" i="7"/>
  <c r="I90" i="7"/>
  <c r="J90" i="7"/>
  <c r="K90" i="7"/>
  <c r="L90" i="7"/>
  <c r="M90" i="7"/>
  <c r="N90" i="7"/>
  <c r="F91" i="7"/>
  <c r="G91" i="7"/>
  <c r="H91" i="7"/>
  <c r="I91" i="7"/>
  <c r="J91" i="7"/>
  <c r="K91" i="7"/>
  <c r="L91" i="7"/>
  <c r="M91" i="7"/>
  <c r="N91" i="7"/>
  <c r="F92" i="7"/>
  <c r="G92" i="7"/>
  <c r="H92" i="7"/>
  <c r="I92" i="7"/>
  <c r="J92" i="7"/>
  <c r="K92" i="7"/>
  <c r="L92" i="7"/>
  <c r="M92" i="7"/>
  <c r="N92" i="7"/>
  <c r="F93" i="7"/>
  <c r="G93" i="7"/>
  <c r="H93" i="7"/>
  <c r="I93" i="7"/>
  <c r="J93" i="7"/>
  <c r="K93" i="7"/>
  <c r="L93" i="7"/>
  <c r="M93" i="7"/>
  <c r="N93" i="7"/>
  <c r="F94" i="7"/>
  <c r="G94" i="7"/>
  <c r="H94" i="7"/>
  <c r="I94" i="7"/>
  <c r="J94" i="7"/>
  <c r="K94" i="7"/>
  <c r="L94" i="7"/>
  <c r="M94" i="7"/>
  <c r="N94" i="7"/>
  <c r="F95" i="7"/>
  <c r="G95" i="7"/>
  <c r="H95" i="7"/>
  <c r="I95" i="7"/>
  <c r="J95" i="7"/>
  <c r="K95" i="7"/>
  <c r="L95" i="7"/>
  <c r="M95" i="7"/>
  <c r="N95" i="7"/>
  <c r="F96" i="7"/>
  <c r="G96" i="7"/>
  <c r="H96" i="7"/>
  <c r="I96" i="7"/>
  <c r="J96" i="7"/>
  <c r="K96" i="7"/>
  <c r="L96" i="7"/>
  <c r="M96" i="7"/>
  <c r="N96" i="7"/>
  <c r="O68" i="7"/>
  <c r="P68" i="7"/>
  <c r="Q68" i="7"/>
  <c r="R68" i="7"/>
  <c r="S68" i="7"/>
  <c r="T68" i="7"/>
  <c r="U68" i="7"/>
  <c r="V68" i="7"/>
  <c r="W68" i="7"/>
  <c r="O69" i="7"/>
  <c r="P69" i="7"/>
  <c r="Q69" i="7"/>
  <c r="R69" i="7"/>
  <c r="S69" i="7"/>
  <c r="T69" i="7"/>
  <c r="U69" i="7"/>
  <c r="V69" i="7"/>
  <c r="W69" i="7"/>
  <c r="O70" i="7"/>
  <c r="P70" i="7"/>
  <c r="Q70" i="7"/>
  <c r="R70" i="7"/>
  <c r="S70" i="7"/>
  <c r="T70" i="7"/>
  <c r="U70" i="7"/>
  <c r="V70" i="7"/>
  <c r="W70" i="7"/>
  <c r="O71" i="7"/>
  <c r="P71" i="7"/>
  <c r="Q71" i="7"/>
  <c r="R71" i="7"/>
  <c r="S71" i="7"/>
  <c r="T71" i="7"/>
  <c r="U71" i="7"/>
  <c r="V71" i="7"/>
  <c r="W71" i="7"/>
  <c r="O72" i="7"/>
  <c r="P72" i="7"/>
  <c r="Q72" i="7"/>
  <c r="R72" i="7"/>
  <c r="S72" i="7"/>
  <c r="T72" i="7"/>
  <c r="U72" i="7"/>
  <c r="V72" i="7"/>
  <c r="W72" i="7"/>
  <c r="O73" i="7"/>
  <c r="P73" i="7"/>
  <c r="Q73" i="7"/>
  <c r="R73" i="7"/>
  <c r="S73" i="7"/>
  <c r="T73" i="7"/>
  <c r="U73" i="7"/>
  <c r="V73" i="7"/>
  <c r="W73" i="7"/>
  <c r="O74" i="7"/>
  <c r="P74" i="7"/>
  <c r="Q74" i="7"/>
  <c r="R74" i="7"/>
  <c r="S74" i="7"/>
  <c r="T74" i="7"/>
  <c r="U74" i="7"/>
  <c r="V74" i="7"/>
  <c r="W74" i="7"/>
  <c r="O75" i="7"/>
  <c r="P75" i="7"/>
  <c r="Q75" i="7"/>
  <c r="R75" i="7"/>
  <c r="S75" i="7"/>
  <c r="T75" i="7"/>
  <c r="U75" i="7"/>
  <c r="V75" i="7"/>
  <c r="W75" i="7"/>
  <c r="O76" i="7"/>
  <c r="P76" i="7"/>
  <c r="Q76" i="7"/>
  <c r="R76" i="7"/>
  <c r="S76" i="7"/>
  <c r="T76" i="7"/>
  <c r="U76" i="7"/>
  <c r="V76" i="7"/>
  <c r="W76" i="7"/>
  <c r="O77" i="7"/>
  <c r="P77" i="7"/>
  <c r="Q77" i="7"/>
  <c r="R77" i="7"/>
  <c r="S77" i="7"/>
  <c r="T77" i="7"/>
  <c r="U77" i="7"/>
  <c r="V77" i="7"/>
  <c r="W77" i="7"/>
  <c r="O78" i="7"/>
  <c r="P78" i="7"/>
  <c r="Q78" i="7"/>
  <c r="R78" i="7"/>
  <c r="S78" i="7"/>
  <c r="T78" i="7"/>
  <c r="U78" i="7"/>
  <c r="V78" i="7"/>
  <c r="W78" i="7"/>
  <c r="O79" i="7"/>
  <c r="P79" i="7"/>
  <c r="Q79" i="7"/>
  <c r="R79" i="7"/>
  <c r="S79" i="7"/>
  <c r="T79" i="7"/>
  <c r="U79" i="7"/>
  <c r="V79" i="7"/>
  <c r="W79" i="7"/>
  <c r="O80" i="7"/>
  <c r="P80" i="7"/>
  <c r="Q80" i="7"/>
  <c r="R80" i="7"/>
  <c r="S80" i="7"/>
  <c r="T80" i="7"/>
  <c r="U80" i="7"/>
  <c r="V80" i="7"/>
  <c r="W80" i="7"/>
  <c r="O81" i="7"/>
  <c r="P81" i="7"/>
  <c r="Q81" i="7"/>
  <c r="R81" i="7"/>
  <c r="S81" i="7"/>
  <c r="T81" i="7"/>
  <c r="U81" i="7"/>
  <c r="V81" i="7"/>
  <c r="W81" i="7"/>
  <c r="O82" i="7"/>
  <c r="P82" i="7"/>
  <c r="Q82" i="7"/>
  <c r="R82" i="7"/>
  <c r="S82" i="7"/>
  <c r="T82" i="7"/>
  <c r="U82" i="7"/>
  <c r="V82" i="7"/>
  <c r="W82" i="7"/>
  <c r="O83" i="7"/>
  <c r="P83" i="7"/>
  <c r="Q83" i="7"/>
  <c r="R83" i="7"/>
  <c r="S83" i="7"/>
  <c r="T83" i="7"/>
  <c r="U83" i="7"/>
  <c r="V83" i="7"/>
  <c r="W83" i="7"/>
  <c r="O84" i="7"/>
  <c r="P84" i="7"/>
  <c r="Q84" i="7"/>
  <c r="R84" i="7"/>
  <c r="S84" i="7"/>
  <c r="T84" i="7"/>
  <c r="U84" i="7"/>
  <c r="V84" i="7"/>
  <c r="W84" i="7"/>
  <c r="O85" i="7"/>
  <c r="P85" i="7"/>
  <c r="Q85" i="7"/>
  <c r="R85" i="7"/>
  <c r="S85" i="7"/>
  <c r="T85" i="7"/>
  <c r="U85" i="7"/>
  <c r="V85" i="7"/>
  <c r="W85" i="7"/>
  <c r="O86" i="7"/>
  <c r="P86" i="7"/>
  <c r="Q86" i="7"/>
  <c r="R86" i="7"/>
  <c r="S86" i="7"/>
  <c r="T86" i="7"/>
  <c r="U86" i="7"/>
  <c r="V86" i="7"/>
  <c r="W86" i="7"/>
  <c r="O87" i="7"/>
  <c r="P87" i="7"/>
  <c r="Q87" i="7"/>
  <c r="R87" i="7"/>
  <c r="S87" i="7"/>
  <c r="T87" i="7"/>
  <c r="U87" i="7"/>
  <c r="V87" i="7"/>
  <c r="W87" i="7"/>
  <c r="O88" i="7"/>
  <c r="P88" i="7"/>
  <c r="Q88" i="7"/>
  <c r="R88" i="7"/>
  <c r="S88" i="7"/>
  <c r="T88" i="7"/>
  <c r="U88" i="7"/>
  <c r="V88" i="7"/>
  <c r="W88" i="7"/>
  <c r="O89" i="7"/>
  <c r="P89" i="7"/>
  <c r="Q89" i="7"/>
  <c r="R89" i="7"/>
  <c r="S89" i="7"/>
  <c r="T89" i="7"/>
  <c r="U89" i="7"/>
  <c r="V89" i="7"/>
  <c r="W89" i="7"/>
  <c r="O90" i="7"/>
  <c r="P90" i="7"/>
  <c r="Q90" i="7"/>
  <c r="R90" i="7"/>
  <c r="S90" i="7"/>
  <c r="T90" i="7"/>
  <c r="U90" i="7"/>
  <c r="V90" i="7"/>
  <c r="W90" i="7"/>
  <c r="O91" i="7"/>
  <c r="P91" i="7"/>
  <c r="Q91" i="7"/>
  <c r="R91" i="7"/>
  <c r="S91" i="7"/>
  <c r="T91" i="7"/>
  <c r="U91" i="7"/>
  <c r="V91" i="7"/>
  <c r="W91" i="7"/>
  <c r="O92" i="7"/>
  <c r="P92" i="7"/>
  <c r="Q92" i="7"/>
  <c r="R92" i="7"/>
  <c r="S92" i="7"/>
  <c r="T92" i="7"/>
  <c r="U92" i="7"/>
  <c r="V92" i="7"/>
  <c r="W92" i="7"/>
  <c r="O93" i="7"/>
  <c r="P93" i="7"/>
  <c r="Q93" i="7"/>
  <c r="R93" i="7"/>
  <c r="S93" i="7"/>
  <c r="T93" i="7"/>
  <c r="U93" i="7"/>
  <c r="V93" i="7"/>
  <c r="W93" i="7"/>
  <c r="O94" i="7"/>
  <c r="P94" i="7"/>
  <c r="Q94" i="7"/>
  <c r="R94" i="7"/>
  <c r="S94" i="7"/>
  <c r="T94" i="7"/>
  <c r="U94" i="7"/>
  <c r="V94" i="7"/>
  <c r="W94" i="7"/>
  <c r="O95" i="7"/>
  <c r="P95" i="7"/>
  <c r="Q95" i="7"/>
  <c r="R95" i="7"/>
  <c r="S95" i="7"/>
  <c r="T95" i="7"/>
  <c r="U95" i="7"/>
  <c r="V95" i="7"/>
  <c r="W95" i="7"/>
  <c r="O96" i="7"/>
  <c r="P96" i="7"/>
  <c r="Q96" i="7"/>
  <c r="R96" i="7"/>
  <c r="S96" i="7"/>
  <c r="T96" i="7"/>
  <c r="U96" i="7"/>
  <c r="V96" i="7"/>
  <c r="W96" i="7"/>
  <c r="X68" i="7"/>
  <c r="Y68" i="7"/>
  <c r="Z68" i="7"/>
  <c r="AA68" i="7"/>
  <c r="AB68" i="7"/>
  <c r="AC68" i="7"/>
  <c r="AD68" i="7"/>
  <c r="AE68" i="7"/>
  <c r="AF68" i="7"/>
  <c r="X69" i="7"/>
  <c r="Y69" i="7"/>
  <c r="Z69" i="7"/>
  <c r="AA69" i="7"/>
  <c r="AB69" i="7"/>
  <c r="AC69" i="7"/>
  <c r="AD69" i="7"/>
  <c r="AE69" i="7"/>
  <c r="AF69" i="7"/>
  <c r="X70" i="7"/>
  <c r="Y70" i="7"/>
  <c r="Z70" i="7"/>
  <c r="AA70" i="7"/>
  <c r="AB70" i="7"/>
  <c r="AC70" i="7"/>
  <c r="AD70" i="7"/>
  <c r="AE70" i="7"/>
  <c r="AF70" i="7"/>
  <c r="X71" i="7"/>
  <c r="Y71" i="7"/>
  <c r="Z71" i="7"/>
  <c r="AA71" i="7"/>
  <c r="AB71" i="7"/>
  <c r="AC71" i="7"/>
  <c r="AD71" i="7"/>
  <c r="AE71" i="7"/>
  <c r="AF71" i="7"/>
  <c r="X72" i="7"/>
  <c r="Y72" i="7"/>
  <c r="Z72" i="7"/>
  <c r="AA72" i="7"/>
  <c r="AB72" i="7"/>
  <c r="AC72" i="7"/>
  <c r="AD72" i="7"/>
  <c r="AE72" i="7"/>
  <c r="AF72" i="7"/>
  <c r="X73" i="7"/>
  <c r="Y73" i="7"/>
  <c r="Z73" i="7"/>
  <c r="AA73" i="7"/>
  <c r="AB73" i="7"/>
  <c r="AC73" i="7"/>
  <c r="AD73" i="7"/>
  <c r="AE73" i="7"/>
  <c r="AF73" i="7"/>
  <c r="X74" i="7"/>
  <c r="Y74" i="7"/>
  <c r="Z74" i="7"/>
  <c r="AA74" i="7"/>
  <c r="AB74" i="7"/>
  <c r="AC74" i="7"/>
  <c r="AD74" i="7"/>
  <c r="AE74" i="7"/>
  <c r="AF74" i="7"/>
  <c r="X75" i="7"/>
  <c r="Y75" i="7"/>
  <c r="Z75" i="7"/>
  <c r="AA75" i="7"/>
  <c r="AB75" i="7"/>
  <c r="AC75" i="7"/>
  <c r="AD75" i="7"/>
  <c r="AE75" i="7"/>
  <c r="AF75" i="7"/>
  <c r="X76" i="7"/>
  <c r="Y76" i="7"/>
  <c r="Z76" i="7"/>
  <c r="AA76" i="7"/>
  <c r="AB76" i="7"/>
  <c r="AC76" i="7"/>
  <c r="AD76" i="7"/>
  <c r="AE76" i="7"/>
  <c r="AF76" i="7"/>
  <c r="X77" i="7"/>
  <c r="Y77" i="7"/>
  <c r="Z77" i="7"/>
  <c r="AA77" i="7"/>
  <c r="AB77" i="7"/>
  <c r="AC77" i="7"/>
  <c r="AD77" i="7"/>
  <c r="AE77" i="7"/>
  <c r="AF77" i="7"/>
  <c r="X78" i="7"/>
  <c r="Y78" i="7"/>
  <c r="Z78" i="7"/>
  <c r="AA78" i="7"/>
  <c r="AB78" i="7"/>
  <c r="AC78" i="7"/>
  <c r="AD78" i="7"/>
  <c r="AE78" i="7"/>
  <c r="AF78" i="7"/>
  <c r="X79" i="7"/>
  <c r="Y79" i="7"/>
  <c r="Z79" i="7"/>
  <c r="AA79" i="7"/>
  <c r="AB79" i="7"/>
  <c r="AC79" i="7"/>
  <c r="AD79" i="7"/>
  <c r="AE79" i="7"/>
  <c r="AF79" i="7"/>
  <c r="X80" i="7"/>
  <c r="Y80" i="7"/>
  <c r="Z80" i="7"/>
  <c r="AA80" i="7"/>
  <c r="AB80" i="7"/>
  <c r="AC80" i="7"/>
  <c r="AD80" i="7"/>
  <c r="AE80" i="7"/>
  <c r="AF80" i="7"/>
  <c r="X81" i="7"/>
  <c r="Y81" i="7"/>
  <c r="Z81" i="7"/>
  <c r="AA81" i="7"/>
  <c r="AB81" i="7"/>
  <c r="AC81" i="7"/>
  <c r="AD81" i="7"/>
  <c r="AE81" i="7"/>
  <c r="AF81" i="7"/>
  <c r="X82" i="7"/>
  <c r="Y82" i="7"/>
  <c r="Z82" i="7"/>
  <c r="AA82" i="7"/>
  <c r="AB82" i="7"/>
  <c r="AC82" i="7"/>
  <c r="AD82" i="7"/>
  <c r="AE82" i="7"/>
  <c r="AF82" i="7"/>
  <c r="X83" i="7"/>
  <c r="Y83" i="7"/>
  <c r="Z83" i="7"/>
  <c r="AA83" i="7"/>
  <c r="AB83" i="7"/>
  <c r="AC83" i="7"/>
  <c r="AD83" i="7"/>
  <c r="AE83" i="7"/>
  <c r="AF83" i="7"/>
  <c r="X84" i="7"/>
  <c r="Y84" i="7"/>
  <c r="Z84" i="7"/>
  <c r="AA84" i="7"/>
  <c r="AB84" i="7"/>
  <c r="AC84" i="7"/>
  <c r="AD84" i="7"/>
  <c r="AE84" i="7"/>
  <c r="AF84" i="7"/>
  <c r="X85" i="7"/>
  <c r="Y85" i="7"/>
  <c r="Z85" i="7"/>
  <c r="AA85" i="7"/>
  <c r="AB85" i="7"/>
  <c r="AC85" i="7"/>
  <c r="AD85" i="7"/>
  <c r="AE85" i="7"/>
  <c r="AF85" i="7"/>
  <c r="X86" i="7"/>
  <c r="Y86" i="7"/>
  <c r="Z86" i="7"/>
  <c r="AA86" i="7"/>
  <c r="AB86" i="7"/>
  <c r="AC86" i="7"/>
  <c r="AD86" i="7"/>
  <c r="AE86" i="7"/>
  <c r="AF86" i="7"/>
  <c r="X87" i="7"/>
  <c r="Y87" i="7"/>
  <c r="Z87" i="7"/>
  <c r="AA87" i="7"/>
  <c r="AB87" i="7"/>
  <c r="AC87" i="7"/>
  <c r="AD87" i="7"/>
  <c r="AE87" i="7"/>
  <c r="AF87" i="7"/>
  <c r="X88" i="7"/>
  <c r="Y88" i="7"/>
  <c r="Z88" i="7"/>
  <c r="AA88" i="7"/>
  <c r="AB88" i="7"/>
  <c r="AC88" i="7"/>
  <c r="AD88" i="7"/>
  <c r="AE88" i="7"/>
  <c r="AF88" i="7"/>
  <c r="X89" i="7"/>
  <c r="Y89" i="7"/>
  <c r="Z89" i="7"/>
  <c r="AA89" i="7"/>
  <c r="AB89" i="7"/>
  <c r="AC89" i="7"/>
  <c r="AD89" i="7"/>
  <c r="AE89" i="7"/>
  <c r="AF89" i="7"/>
  <c r="X90" i="7"/>
  <c r="Y90" i="7"/>
  <c r="Z90" i="7"/>
  <c r="AA90" i="7"/>
  <c r="AB90" i="7"/>
  <c r="AC90" i="7"/>
  <c r="AD90" i="7"/>
  <c r="AE90" i="7"/>
  <c r="AF90" i="7"/>
  <c r="X91" i="7"/>
  <c r="Y91" i="7"/>
  <c r="Z91" i="7"/>
  <c r="AA91" i="7"/>
  <c r="AB91" i="7"/>
  <c r="AC91" i="7"/>
  <c r="AD91" i="7"/>
  <c r="AE91" i="7"/>
  <c r="AF91" i="7"/>
  <c r="X92" i="7"/>
  <c r="Y92" i="7"/>
  <c r="Z92" i="7"/>
  <c r="AA92" i="7"/>
  <c r="AB92" i="7"/>
  <c r="AC92" i="7"/>
  <c r="AD92" i="7"/>
  <c r="AE92" i="7"/>
  <c r="AF92" i="7"/>
  <c r="X93" i="7"/>
  <c r="Y93" i="7"/>
  <c r="Z93" i="7"/>
  <c r="AA93" i="7"/>
  <c r="AB93" i="7"/>
  <c r="AC93" i="7"/>
  <c r="AD93" i="7"/>
  <c r="AE93" i="7"/>
  <c r="AF93" i="7"/>
  <c r="X94" i="7"/>
  <c r="Y94" i="7"/>
  <c r="Z94" i="7"/>
  <c r="AA94" i="7"/>
  <c r="AB94" i="7"/>
  <c r="AC94" i="7"/>
  <c r="AD94" i="7"/>
  <c r="AE94" i="7"/>
  <c r="AF94" i="7"/>
  <c r="X95" i="7"/>
  <c r="Y95" i="7"/>
  <c r="Z95" i="7"/>
  <c r="AA95" i="7"/>
  <c r="AB95" i="7"/>
  <c r="AC95" i="7"/>
  <c r="AD95" i="7"/>
  <c r="AE95" i="7"/>
  <c r="AF95" i="7"/>
  <c r="X96" i="7"/>
  <c r="Y96" i="7"/>
  <c r="Z96" i="7"/>
  <c r="AA96" i="7"/>
  <c r="AB96" i="7"/>
  <c r="AC96" i="7"/>
  <c r="AD96" i="7"/>
  <c r="AE96" i="7"/>
  <c r="AF96" i="7"/>
  <c r="Y67" i="7"/>
  <c r="Z67" i="7"/>
  <c r="AA67" i="7"/>
  <c r="AB67" i="7"/>
  <c r="AC67" i="7"/>
  <c r="AD67" i="7"/>
  <c r="AE67" i="7"/>
  <c r="AF67" i="7"/>
  <c r="X67" i="7"/>
  <c r="P67" i="7"/>
  <c r="Q67" i="7"/>
  <c r="R67" i="7"/>
  <c r="S67" i="7"/>
  <c r="T67" i="7"/>
  <c r="U67" i="7"/>
  <c r="V67" i="7"/>
  <c r="W67" i="7"/>
  <c r="O67" i="7"/>
  <c r="G67" i="7"/>
  <c r="H67" i="7"/>
  <c r="I67" i="7"/>
  <c r="J67" i="7"/>
  <c r="K67" i="7"/>
  <c r="L67" i="7"/>
  <c r="M67" i="7"/>
  <c r="N67" i="7"/>
  <c r="F67" i="7"/>
  <c r="F64" i="7"/>
  <c r="G64" i="7"/>
  <c r="H64" i="7"/>
  <c r="I64" i="7"/>
  <c r="J64" i="7"/>
  <c r="K64" i="7"/>
  <c r="L64" i="7"/>
  <c r="M64" i="7"/>
  <c r="N64" i="7"/>
  <c r="F36" i="7"/>
  <c r="G36" i="7"/>
  <c r="H36" i="7"/>
  <c r="I36" i="7"/>
  <c r="J36" i="7"/>
  <c r="K36" i="7"/>
  <c r="L36" i="7"/>
  <c r="M36" i="7"/>
  <c r="N36" i="7"/>
  <c r="F37" i="7"/>
  <c r="G37" i="7"/>
  <c r="H37" i="7"/>
  <c r="I37" i="7"/>
  <c r="J37" i="7"/>
  <c r="K37" i="7"/>
  <c r="L37" i="7"/>
  <c r="M37" i="7"/>
  <c r="N37" i="7"/>
  <c r="F38" i="7"/>
  <c r="G38" i="7"/>
  <c r="H38" i="7"/>
  <c r="I38" i="7"/>
  <c r="J38" i="7"/>
  <c r="K38" i="7"/>
  <c r="L38" i="7"/>
  <c r="M38" i="7"/>
  <c r="N38" i="7"/>
  <c r="F39" i="7"/>
  <c r="G39" i="7"/>
  <c r="H39" i="7"/>
  <c r="I39" i="7"/>
  <c r="J39" i="7"/>
  <c r="K39" i="7"/>
  <c r="L39" i="7"/>
  <c r="M39" i="7"/>
  <c r="N39" i="7"/>
  <c r="F40" i="7"/>
  <c r="G40" i="7"/>
  <c r="H40" i="7"/>
  <c r="I40" i="7"/>
  <c r="J40" i="7"/>
  <c r="K40" i="7"/>
  <c r="L40" i="7"/>
  <c r="M40" i="7"/>
  <c r="N40" i="7"/>
  <c r="F41" i="7"/>
  <c r="G41" i="7"/>
  <c r="H41" i="7"/>
  <c r="I41" i="7"/>
  <c r="J41" i="7"/>
  <c r="K41" i="7"/>
  <c r="L41" i="7"/>
  <c r="M41" i="7"/>
  <c r="N41" i="7"/>
  <c r="F42" i="7"/>
  <c r="G42" i="7"/>
  <c r="H42" i="7"/>
  <c r="I42" i="7"/>
  <c r="J42" i="7"/>
  <c r="K42" i="7"/>
  <c r="L42" i="7"/>
  <c r="M42" i="7"/>
  <c r="N42" i="7"/>
  <c r="F43" i="7"/>
  <c r="G43" i="7"/>
  <c r="H43" i="7"/>
  <c r="I43" i="7"/>
  <c r="J43" i="7"/>
  <c r="K43" i="7"/>
  <c r="L43" i="7"/>
  <c r="M43" i="7"/>
  <c r="N43" i="7"/>
  <c r="F44" i="7"/>
  <c r="G44" i="7"/>
  <c r="H44" i="7"/>
  <c r="I44" i="7"/>
  <c r="J44" i="7"/>
  <c r="K44" i="7"/>
  <c r="L44" i="7"/>
  <c r="M44" i="7"/>
  <c r="N44" i="7"/>
  <c r="F45" i="7"/>
  <c r="G45" i="7"/>
  <c r="H45" i="7"/>
  <c r="I45" i="7"/>
  <c r="J45" i="7"/>
  <c r="K45" i="7"/>
  <c r="L45" i="7"/>
  <c r="M45" i="7"/>
  <c r="N45" i="7"/>
  <c r="F46" i="7"/>
  <c r="G46" i="7"/>
  <c r="H46" i="7"/>
  <c r="I46" i="7"/>
  <c r="J46" i="7"/>
  <c r="K46" i="7"/>
  <c r="L46" i="7"/>
  <c r="M46" i="7"/>
  <c r="N46" i="7"/>
  <c r="F47" i="7"/>
  <c r="G47" i="7"/>
  <c r="H47" i="7"/>
  <c r="I47" i="7"/>
  <c r="J47" i="7"/>
  <c r="K47" i="7"/>
  <c r="L47" i="7"/>
  <c r="M47" i="7"/>
  <c r="N47" i="7"/>
  <c r="F48" i="7"/>
  <c r="G48" i="7"/>
  <c r="H48" i="7"/>
  <c r="I48" i="7"/>
  <c r="J48" i="7"/>
  <c r="K48" i="7"/>
  <c r="L48" i="7"/>
  <c r="M48" i="7"/>
  <c r="N48" i="7"/>
  <c r="F49" i="7"/>
  <c r="G49" i="7"/>
  <c r="H49" i="7"/>
  <c r="I49" i="7"/>
  <c r="J49" i="7"/>
  <c r="K49" i="7"/>
  <c r="L49" i="7"/>
  <c r="M49" i="7"/>
  <c r="N49" i="7"/>
  <c r="F50" i="7"/>
  <c r="G50" i="7"/>
  <c r="H50" i="7"/>
  <c r="I50" i="7"/>
  <c r="J50" i="7"/>
  <c r="K50" i="7"/>
  <c r="L50" i="7"/>
  <c r="M50" i="7"/>
  <c r="N50" i="7"/>
  <c r="F51" i="7"/>
  <c r="G51" i="7"/>
  <c r="H51" i="7"/>
  <c r="I51" i="7"/>
  <c r="J51" i="7"/>
  <c r="K51" i="7"/>
  <c r="L51" i="7"/>
  <c r="M51" i="7"/>
  <c r="N51" i="7"/>
  <c r="F52" i="7"/>
  <c r="G52" i="7"/>
  <c r="H52" i="7"/>
  <c r="I52" i="7"/>
  <c r="J52" i="7"/>
  <c r="K52" i="7"/>
  <c r="L52" i="7"/>
  <c r="M52" i="7"/>
  <c r="N52" i="7"/>
  <c r="F53" i="7"/>
  <c r="G53" i="7"/>
  <c r="H53" i="7"/>
  <c r="I53" i="7"/>
  <c r="J53" i="7"/>
  <c r="K53" i="7"/>
  <c r="L53" i="7"/>
  <c r="M53" i="7"/>
  <c r="N53" i="7"/>
  <c r="F54" i="7"/>
  <c r="G54" i="7"/>
  <c r="H54" i="7"/>
  <c r="I54" i="7"/>
  <c r="J54" i="7"/>
  <c r="K54" i="7"/>
  <c r="L54" i="7"/>
  <c r="M54" i="7"/>
  <c r="N54" i="7"/>
  <c r="F55" i="7"/>
  <c r="G55" i="7"/>
  <c r="H55" i="7"/>
  <c r="I55" i="7"/>
  <c r="J55" i="7"/>
  <c r="K55" i="7"/>
  <c r="L55" i="7"/>
  <c r="M55" i="7"/>
  <c r="N55" i="7"/>
  <c r="F56" i="7"/>
  <c r="G56" i="7"/>
  <c r="H56" i="7"/>
  <c r="I56" i="7"/>
  <c r="J56" i="7"/>
  <c r="K56" i="7"/>
  <c r="L56" i="7"/>
  <c r="M56" i="7"/>
  <c r="N56" i="7"/>
  <c r="F57" i="7"/>
  <c r="G57" i="7"/>
  <c r="H57" i="7"/>
  <c r="I57" i="7"/>
  <c r="J57" i="7"/>
  <c r="K57" i="7"/>
  <c r="L57" i="7"/>
  <c r="M57" i="7"/>
  <c r="N57" i="7"/>
  <c r="F58" i="7"/>
  <c r="G58" i="7"/>
  <c r="H58" i="7"/>
  <c r="I58" i="7"/>
  <c r="J58" i="7"/>
  <c r="K58" i="7"/>
  <c r="L58" i="7"/>
  <c r="M58" i="7"/>
  <c r="N58" i="7"/>
  <c r="F59" i="7"/>
  <c r="G59" i="7"/>
  <c r="H59" i="7"/>
  <c r="I59" i="7"/>
  <c r="J59" i="7"/>
  <c r="K59" i="7"/>
  <c r="L59" i="7"/>
  <c r="M59" i="7"/>
  <c r="N59" i="7"/>
  <c r="F60" i="7"/>
  <c r="G60" i="7"/>
  <c r="H60" i="7"/>
  <c r="I60" i="7"/>
  <c r="J60" i="7"/>
  <c r="K60" i="7"/>
  <c r="L60" i="7"/>
  <c r="M60" i="7"/>
  <c r="N60" i="7"/>
  <c r="F61" i="7"/>
  <c r="G61" i="7"/>
  <c r="H61" i="7"/>
  <c r="I61" i="7"/>
  <c r="J61" i="7"/>
  <c r="K61" i="7"/>
  <c r="L61" i="7"/>
  <c r="M61" i="7"/>
  <c r="N61" i="7"/>
  <c r="F62" i="7"/>
  <c r="G62" i="7"/>
  <c r="H62" i="7"/>
  <c r="I62" i="7"/>
  <c r="J62" i="7"/>
  <c r="K62" i="7"/>
  <c r="L62" i="7"/>
  <c r="M62" i="7"/>
  <c r="N62" i="7"/>
  <c r="F63" i="7"/>
  <c r="G63" i="7"/>
  <c r="H63" i="7"/>
  <c r="I63" i="7"/>
  <c r="J63" i="7"/>
  <c r="K63" i="7"/>
  <c r="L63" i="7"/>
  <c r="M63" i="7"/>
  <c r="N63" i="7"/>
  <c r="O36" i="7"/>
  <c r="P36" i="7"/>
  <c r="Q36" i="7"/>
  <c r="R36" i="7"/>
  <c r="S36" i="7"/>
  <c r="T36" i="7"/>
  <c r="U36" i="7"/>
  <c r="V36" i="7"/>
  <c r="W36" i="7"/>
  <c r="O37" i="7"/>
  <c r="P37" i="7"/>
  <c r="Q37" i="7"/>
  <c r="R37" i="7"/>
  <c r="S37" i="7"/>
  <c r="T37" i="7"/>
  <c r="U37" i="7"/>
  <c r="V37" i="7"/>
  <c r="W37" i="7"/>
  <c r="O38" i="7"/>
  <c r="P38" i="7"/>
  <c r="Q38" i="7"/>
  <c r="R38" i="7"/>
  <c r="S38" i="7"/>
  <c r="T38" i="7"/>
  <c r="U38" i="7"/>
  <c r="V38" i="7"/>
  <c r="W38" i="7"/>
  <c r="O39" i="7"/>
  <c r="P39" i="7"/>
  <c r="Q39" i="7"/>
  <c r="R39" i="7"/>
  <c r="S39" i="7"/>
  <c r="T39" i="7"/>
  <c r="U39" i="7"/>
  <c r="V39" i="7"/>
  <c r="W39" i="7"/>
  <c r="O40" i="7"/>
  <c r="P40" i="7"/>
  <c r="Q40" i="7"/>
  <c r="R40" i="7"/>
  <c r="S40" i="7"/>
  <c r="T40" i="7"/>
  <c r="U40" i="7"/>
  <c r="V40" i="7"/>
  <c r="W40" i="7"/>
  <c r="O41" i="7"/>
  <c r="P41" i="7"/>
  <c r="Q41" i="7"/>
  <c r="R41" i="7"/>
  <c r="S41" i="7"/>
  <c r="T41" i="7"/>
  <c r="U41" i="7"/>
  <c r="V41" i="7"/>
  <c r="W41" i="7"/>
  <c r="O42" i="7"/>
  <c r="P42" i="7"/>
  <c r="Q42" i="7"/>
  <c r="R42" i="7"/>
  <c r="S42" i="7"/>
  <c r="T42" i="7"/>
  <c r="U42" i="7"/>
  <c r="V42" i="7"/>
  <c r="W42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O47" i="7"/>
  <c r="P47" i="7"/>
  <c r="Q47" i="7"/>
  <c r="R47" i="7"/>
  <c r="S47" i="7"/>
  <c r="T47" i="7"/>
  <c r="U47" i="7"/>
  <c r="V47" i="7"/>
  <c r="W47" i="7"/>
  <c r="O48" i="7"/>
  <c r="P48" i="7"/>
  <c r="Q48" i="7"/>
  <c r="R48" i="7"/>
  <c r="S48" i="7"/>
  <c r="T48" i="7"/>
  <c r="U48" i="7"/>
  <c r="V48" i="7"/>
  <c r="W48" i="7"/>
  <c r="O49" i="7"/>
  <c r="P49" i="7"/>
  <c r="Q49" i="7"/>
  <c r="R49" i="7"/>
  <c r="S49" i="7"/>
  <c r="T49" i="7"/>
  <c r="U49" i="7"/>
  <c r="V49" i="7"/>
  <c r="W49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O53" i="7"/>
  <c r="P53" i="7"/>
  <c r="Q53" i="7"/>
  <c r="R53" i="7"/>
  <c r="S53" i="7"/>
  <c r="T53" i="7"/>
  <c r="U53" i="7"/>
  <c r="V53" i="7"/>
  <c r="W53" i="7"/>
  <c r="O54" i="7"/>
  <c r="P54" i="7"/>
  <c r="Q54" i="7"/>
  <c r="R54" i="7"/>
  <c r="S54" i="7"/>
  <c r="T54" i="7"/>
  <c r="U54" i="7"/>
  <c r="V54" i="7"/>
  <c r="W54" i="7"/>
  <c r="O55" i="7"/>
  <c r="P55" i="7"/>
  <c r="Q55" i="7"/>
  <c r="R55" i="7"/>
  <c r="S55" i="7"/>
  <c r="T55" i="7"/>
  <c r="U55" i="7"/>
  <c r="V55" i="7"/>
  <c r="W55" i="7"/>
  <c r="O56" i="7"/>
  <c r="P56" i="7"/>
  <c r="Q56" i="7"/>
  <c r="R56" i="7"/>
  <c r="S56" i="7"/>
  <c r="T56" i="7"/>
  <c r="U56" i="7"/>
  <c r="V56" i="7"/>
  <c r="W56" i="7"/>
  <c r="O57" i="7"/>
  <c r="P57" i="7"/>
  <c r="Q57" i="7"/>
  <c r="R57" i="7"/>
  <c r="S57" i="7"/>
  <c r="T57" i="7"/>
  <c r="U57" i="7"/>
  <c r="V57" i="7"/>
  <c r="W57" i="7"/>
  <c r="O58" i="7"/>
  <c r="P58" i="7"/>
  <c r="Q58" i="7"/>
  <c r="R58" i="7"/>
  <c r="S58" i="7"/>
  <c r="T58" i="7"/>
  <c r="U58" i="7"/>
  <c r="V58" i="7"/>
  <c r="W58" i="7"/>
  <c r="O59" i="7"/>
  <c r="P59" i="7"/>
  <c r="Q59" i="7"/>
  <c r="R59" i="7"/>
  <c r="S59" i="7"/>
  <c r="T59" i="7"/>
  <c r="U59" i="7"/>
  <c r="V59" i="7"/>
  <c r="W59" i="7"/>
  <c r="O60" i="7"/>
  <c r="P60" i="7"/>
  <c r="Q60" i="7"/>
  <c r="R60" i="7"/>
  <c r="S60" i="7"/>
  <c r="T60" i="7"/>
  <c r="U60" i="7"/>
  <c r="V60" i="7"/>
  <c r="W60" i="7"/>
  <c r="O61" i="7"/>
  <c r="P61" i="7"/>
  <c r="Q61" i="7"/>
  <c r="R61" i="7"/>
  <c r="S61" i="7"/>
  <c r="T61" i="7"/>
  <c r="U61" i="7"/>
  <c r="V61" i="7"/>
  <c r="W61" i="7"/>
  <c r="O62" i="7"/>
  <c r="P62" i="7"/>
  <c r="Q62" i="7"/>
  <c r="R62" i="7"/>
  <c r="S62" i="7"/>
  <c r="T62" i="7"/>
  <c r="U62" i="7"/>
  <c r="V62" i="7"/>
  <c r="W62" i="7"/>
  <c r="O63" i="7"/>
  <c r="P63" i="7"/>
  <c r="Q63" i="7"/>
  <c r="R63" i="7"/>
  <c r="S63" i="7"/>
  <c r="T63" i="7"/>
  <c r="U63" i="7"/>
  <c r="V63" i="7"/>
  <c r="W63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X36" i="7"/>
  <c r="Y36" i="7"/>
  <c r="Z36" i="7"/>
  <c r="AA36" i="7"/>
  <c r="AB36" i="7"/>
  <c r="AC36" i="7"/>
  <c r="AD36" i="7"/>
  <c r="AE36" i="7"/>
  <c r="AF36" i="7"/>
  <c r="X37" i="7"/>
  <c r="Y37" i="7"/>
  <c r="Z37" i="7"/>
  <c r="AA37" i="7"/>
  <c r="AB37" i="7"/>
  <c r="AC37" i="7"/>
  <c r="AD37" i="7"/>
  <c r="AE37" i="7"/>
  <c r="AF37" i="7"/>
  <c r="X38" i="7"/>
  <c r="Y38" i="7"/>
  <c r="Z38" i="7"/>
  <c r="AA38" i="7"/>
  <c r="AB38" i="7"/>
  <c r="AC38" i="7"/>
  <c r="AD38" i="7"/>
  <c r="AE38" i="7"/>
  <c r="AF38" i="7"/>
  <c r="X39" i="7"/>
  <c r="Y39" i="7"/>
  <c r="Z39" i="7"/>
  <c r="AA39" i="7"/>
  <c r="AB39" i="7"/>
  <c r="AC39" i="7"/>
  <c r="AD39" i="7"/>
  <c r="AE39" i="7"/>
  <c r="AF39" i="7"/>
  <c r="X40" i="7"/>
  <c r="Y40" i="7"/>
  <c r="Z40" i="7"/>
  <c r="AA40" i="7"/>
  <c r="AB40" i="7"/>
  <c r="AC40" i="7"/>
  <c r="AD40" i="7"/>
  <c r="AE40" i="7"/>
  <c r="AF40" i="7"/>
  <c r="X41" i="7"/>
  <c r="Y41" i="7"/>
  <c r="Z41" i="7"/>
  <c r="AA41" i="7"/>
  <c r="AB41" i="7"/>
  <c r="AC41" i="7"/>
  <c r="AD41" i="7"/>
  <c r="AE41" i="7"/>
  <c r="AF41" i="7"/>
  <c r="X42" i="7"/>
  <c r="Y42" i="7"/>
  <c r="Z42" i="7"/>
  <c r="AA42" i="7"/>
  <c r="AB42" i="7"/>
  <c r="AC42" i="7"/>
  <c r="AD42" i="7"/>
  <c r="AE42" i="7"/>
  <c r="AF42" i="7"/>
  <c r="X43" i="7"/>
  <c r="Y43" i="7"/>
  <c r="Z43" i="7"/>
  <c r="AA43" i="7"/>
  <c r="AB43" i="7"/>
  <c r="AC43" i="7"/>
  <c r="AD43" i="7"/>
  <c r="AE43" i="7"/>
  <c r="AF43" i="7"/>
  <c r="X44" i="7"/>
  <c r="Y44" i="7"/>
  <c r="Z44" i="7"/>
  <c r="AA44" i="7"/>
  <c r="AB44" i="7"/>
  <c r="AC44" i="7"/>
  <c r="AD44" i="7"/>
  <c r="AE44" i="7"/>
  <c r="AF44" i="7"/>
  <c r="X45" i="7"/>
  <c r="Y45" i="7"/>
  <c r="Z45" i="7"/>
  <c r="AA45" i="7"/>
  <c r="AB45" i="7"/>
  <c r="AC45" i="7"/>
  <c r="AD45" i="7"/>
  <c r="AE45" i="7"/>
  <c r="AF45" i="7"/>
  <c r="X46" i="7"/>
  <c r="Y46" i="7"/>
  <c r="Z46" i="7"/>
  <c r="AA46" i="7"/>
  <c r="AB46" i="7"/>
  <c r="AC46" i="7"/>
  <c r="AD46" i="7"/>
  <c r="AE46" i="7"/>
  <c r="AF46" i="7"/>
  <c r="X47" i="7"/>
  <c r="Y47" i="7"/>
  <c r="Z47" i="7"/>
  <c r="AA47" i="7"/>
  <c r="AB47" i="7"/>
  <c r="AC47" i="7"/>
  <c r="AD47" i="7"/>
  <c r="AE47" i="7"/>
  <c r="AF47" i="7"/>
  <c r="X48" i="7"/>
  <c r="Y48" i="7"/>
  <c r="Z48" i="7"/>
  <c r="AA48" i="7"/>
  <c r="AB48" i="7"/>
  <c r="AC48" i="7"/>
  <c r="AD48" i="7"/>
  <c r="AE48" i="7"/>
  <c r="AF48" i="7"/>
  <c r="X49" i="7"/>
  <c r="Y49" i="7"/>
  <c r="Z49" i="7"/>
  <c r="AA49" i="7"/>
  <c r="AB49" i="7"/>
  <c r="AC49" i="7"/>
  <c r="AD49" i="7"/>
  <c r="AE49" i="7"/>
  <c r="AF49" i="7"/>
  <c r="X50" i="7"/>
  <c r="Y50" i="7"/>
  <c r="Z50" i="7"/>
  <c r="AA50" i="7"/>
  <c r="AB50" i="7"/>
  <c r="AC50" i="7"/>
  <c r="AD50" i="7"/>
  <c r="AE50" i="7"/>
  <c r="AF50" i="7"/>
  <c r="X51" i="7"/>
  <c r="Y51" i="7"/>
  <c r="Z51" i="7"/>
  <c r="AA51" i="7"/>
  <c r="AB51" i="7"/>
  <c r="AC51" i="7"/>
  <c r="AD51" i="7"/>
  <c r="AE51" i="7"/>
  <c r="AF51" i="7"/>
  <c r="X52" i="7"/>
  <c r="Y52" i="7"/>
  <c r="Z52" i="7"/>
  <c r="AA52" i="7"/>
  <c r="AB52" i="7"/>
  <c r="AC52" i="7"/>
  <c r="AD52" i="7"/>
  <c r="AE52" i="7"/>
  <c r="AF52" i="7"/>
  <c r="X53" i="7"/>
  <c r="Y53" i="7"/>
  <c r="Z53" i="7"/>
  <c r="AA53" i="7"/>
  <c r="AB53" i="7"/>
  <c r="AC53" i="7"/>
  <c r="AD53" i="7"/>
  <c r="AE53" i="7"/>
  <c r="AF53" i="7"/>
  <c r="X54" i="7"/>
  <c r="Y54" i="7"/>
  <c r="Z54" i="7"/>
  <c r="AA54" i="7"/>
  <c r="AB54" i="7"/>
  <c r="AC54" i="7"/>
  <c r="AD54" i="7"/>
  <c r="AE54" i="7"/>
  <c r="AF54" i="7"/>
  <c r="X55" i="7"/>
  <c r="Y55" i="7"/>
  <c r="Z55" i="7"/>
  <c r="AA55" i="7"/>
  <c r="AB55" i="7"/>
  <c r="AC55" i="7"/>
  <c r="AD55" i="7"/>
  <c r="AE55" i="7"/>
  <c r="AF55" i="7"/>
  <c r="X56" i="7"/>
  <c r="Y56" i="7"/>
  <c r="Z56" i="7"/>
  <c r="AA56" i="7"/>
  <c r="AB56" i="7"/>
  <c r="AC56" i="7"/>
  <c r="AD56" i="7"/>
  <c r="AE56" i="7"/>
  <c r="AF56" i="7"/>
  <c r="X57" i="7"/>
  <c r="Y57" i="7"/>
  <c r="Z57" i="7"/>
  <c r="AA57" i="7"/>
  <c r="AB57" i="7"/>
  <c r="AC57" i="7"/>
  <c r="AD57" i="7"/>
  <c r="AE57" i="7"/>
  <c r="AF57" i="7"/>
  <c r="X58" i="7"/>
  <c r="Y58" i="7"/>
  <c r="Z58" i="7"/>
  <c r="AA58" i="7"/>
  <c r="AB58" i="7"/>
  <c r="AC58" i="7"/>
  <c r="AD58" i="7"/>
  <c r="AE58" i="7"/>
  <c r="AF58" i="7"/>
  <c r="X59" i="7"/>
  <c r="Y59" i="7"/>
  <c r="Z59" i="7"/>
  <c r="AA59" i="7"/>
  <c r="AB59" i="7"/>
  <c r="AC59" i="7"/>
  <c r="AD59" i="7"/>
  <c r="AE59" i="7"/>
  <c r="AF59" i="7"/>
  <c r="X60" i="7"/>
  <c r="Y60" i="7"/>
  <c r="Z60" i="7"/>
  <c r="AA60" i="7"/>
  <c r="AB60" i="7"/>
  <c r="AC60" i="7"/>
  <c r="AD60" i="7"/>
  <c r="AE60" i="7"/>
  <c r="AF60" i="7"/>
  <c r="X61" i="7"/>
  <c r="Y61" i="7"/>
  <c r="Z61" i="7"/>
  <c r="AA61" i="7"/>
  <c r="AB61" i="7"/>
  <c r="AC61" i="7"/>
  <c r="AD61" i="7"/>
  <c r="AE61" i="7"/>
  <c r="AF61" i="7"/>
  <c r="X62" i="7"/>
  <c r="Y62" i="7"/>
  <c r="Z62" i="7"/>
  <c r="AA62" i="7"/>
  <c r="AB62" i="7"/>
  <c r="AC62" i="7"/>
  <c r="AD62" i="7"/>
  <c r="AE62" i="7"/>
  <c r="AF62" i="7"/>
  <c r="X63" i="7"/>
  <c r="Y63" i="7"/>
  <c r="Z63" i="7"/>
  <c r="AA63" i="7"/>
  <c r="AB63" i="7"/>
  <c r="AC63" i="7"/>
  <c r="AD63" i="7"/>
  <c r="AE63" i="7"/>
  <c r="AF63" i="7"/>
  <c r="AG64" i="7"/>
  <c r="X160" i="7" s="1"/>
  <c r="AG36" i="7"/>
  <c r="AH36" i="7"/>
  <c r="AI36" i="7"/>
  <c r="AJ36" i="7"/>
  <c r="AK36" i="7"/>
  <c r="AL36" i="7"/>
  <c r="AM36" i="7"/>
  <c r="AN36" i="7"/>
  <c r="AO36" i="7"/>
  <c r="AG37" i="7"/>
  <c r="AH37" i="7"/>
  <c r="AI37" i="7"/>
  <c r="AJ37" i="7"/>
  <c r="AK37" i="7"/>
  <c r="AL37" i="7"/>
  <c r="AM37" i="7"/>
  <c r="AN37" i="7"/>
  <c r="AO37" i="7"/>
  <c r="AG38" i="7"/>
  <c r="AH38" i="7"/>
  <c r="AI38" i="7"/>
  <c r="AJ38" i="7"/>
  <c r="AK38" i="7"/>
  <c r="AL38" i="7"/>
  <c r="AM38" i="7"/>
  <c r="AN38" i="7"/>
  <c r="AO38" i="7"/>
  <c r="AG39" i="7"/>
  <c r="AH39" i="7"/>
  <c r="AI39" i="7"/>
  <c r="AJ39" i="7"/>
  <c r="AK39" i="7"/>
  <c r="AL39" i="7"/>
  <c r="AM39" i="7"/>
  <c r="AN39" i="7"/>
  <c r="AO39" i="7"/>
  <c r="AG40" i="7"/>
  <c r="AH40" i="7"/>
  <c r="AI40" i="7"/>
  <c r="AJ40" i="7"/>
  <c r="AK40" i="7"/>
  <c r="AL40" i="7"/>
  <c r="AM40" i="7"/>
  <c r="AN40" i="7"/>
  <c r="AO40" i="7"/>
  <c r="AG41" i="7"/>
  <c r="AH41" i="7"/>
  <c r="AI41" i="7"/>
  <c r="AJ41" i="7"/>
  <c r="AK41" i="7"/>
  <c r="AL41" i="7"/>
  <c r="AM41" i="7"/>
  <c r="AN41" i="7"/>
  <c r="AO41" i="7"/>
  <c r="AG42" i="7"/>
  <c r="AH42" i="7"/>
  <c r="AI42" i="7"/>
  <c r="AJ42" i="7"/>
  <c r="AK42" i="7"/>
  <c r="AL42" i="7"/>
  <c r="AM42" i="7"/>
  <c r="AN42" i="7"/>
  <c r="AO42" i="7"/>
  <c r="AG43" i="7"/>
  <c r="AH43" i="7"/>
  <c r="AI43" i="7"/>
  <c r="AJ43" i="7"/>
  <c r="AK43" i="7"/>
  <c r="AL43" i="7"/>
  <c r="AM43" i="7"/>
  <c r="AN43" i="7"/>
  <c r="AO43" i="7"/>
  <c r="AG44" i="7"/>
  <c r="AH44" i="7"/>
  <c r="AI44" i="7"/>
  <c r="AJ44" i="7"/>
  <c r="AK44" i="7"/>
  <c r="AL44" i="7"/>
  <c r="AM44" i="7"/>
  <c r="AN44" i="7"/>
  <c r="AO44" i="7"/>
  <c r="AG45" i="7"/>
  <c r="AH45" i="7"/>
  <c r="AI45" i="7"/>
  <c r="AJ45" i="7"/>
  <c r="AK45" i="7"/>
  <c r="AL45" i="7"/>
  <c r="AM45" i="7"/>
  <c r="AN45" i="7"/>
  <c r="AO45" i="7"/>
  <c r="AG46" i="7"/>
  <c r="AH46" i="7"/>
  <c r="AI46" i="7"/>
  <c r="AJ46" i="7"/>
  <c r="AK46" i="7"/>
  <c r="AL46" i="7"/>
  <c r="AM46" i="7"/>
  <c r="AN46" i="7"/>
  <c r="AO46" i="7"/>
  <c r="AG47" i="7"/>
  <c r="AH47" i="7"/>
  <c r="AI47" i="7"/>
  <c r="AJ47" i="7"/>
  <c r="AK47" i="7"/>
  <c r="AL47" i="7"/>
  <c r="AM47" i="7"/>
  <c r="AN47" i="7"/>
  <c r="AO47" i="7"/>
  <c r="AG48" i="7"/>
  <c r="AH48" i="7"/>
  <c r="AI48" i="7"/>
  <c r="AJ48" i="7"/>
  <c r="AK48" i="7"/>
  <c r="AL48" i="7"/>
  <c r="AM48" i="7"/>
  <c r="AN48" i="7"/>
  <c r="AO48" i="7"/>
  <c r="AG49" i="7"/>
  <c r="AH49" i="7"/>
  <c r="AI49" i="7"/>
  <c r="AJ49" i="7"/>
  <c r="AK49" i="7"/>
  <c r="AL49" i="7"/>
  <c r="AM49" i="7"/>
  <c r="AN49" i="7"/>
  <c r="AO49" i="7"/>
  <c r="AG50" i="7"/>
  <c r="AH50" i="7"/>
  <c r="AI50" i="7"/>
  <c r="AJ50" i="7"/>
  <c r="AK50" i="7"/>
  <c r="AL50" i="7"/>
  <c r="AM50" i="7"/>
  <c r="AN50" i="7"/>
  <c r="AO50" i="7"/>
  <c r="AG51" i="7"/>
  <c r="AH51" i="7"/>
  <c r="AI51" i="7"/>
  <c r="AJ51" i="7"/>
  <c r="AK51" i="7"/>
  <c r="AL51" i="7"/>
  <c r="AM51" i="7"/>
  <c r="AN51" i="7"/>
  <c r="AO51" i="7"/>
  <c r="AG52" i="7"/>
  <c r="AH52" i="7"/>
  <c r="AI52" i="7"/>
  <c r="AJ52" i="7"/>
  <c r="AK52" i="7"/>
  <c r="AL52" i="7"/>
  <c r="AM52" i="7"/>
  <c r="AN52" i="7"/>
  <c r="AO52" i="7"/>
  <c r="AG53" i="7"/>
  <c r="AH53" i="7"/>
  <c r="AI53" i="7"/>
  <c r="AJ53" i="7"/>
  <c r="AK53" i="7"/>
  <c r="AL53" i="7"/>
  <c r="AM53" i="7"/>
  <c r="AN53" i="7"/>
  <c r="AO53" i="7"/>
  <c r="AG54" i="7"/>
  <c r="AH54" i="7"/>
  <c r="AI54" i="7"/>
  <c r="AJ54" i="7"/>
  <c r="AK54" i="7"/>
  <c r="AL54" i="7"/>
  <c r="AM54" i="7"/>
  <c r="AN54" i="7"/>
  <c r="AO54" i="7"/>
  <c r="AG55" i="7"/>
  <c r="AH55" i="7"/>
  <c r="AI55" i="7"/>
  <c r="AJ55" i="7"/>
  <c r="AK55" i="7"/>
  <c r="AL55" i="7"/>
  <c r="AM55" i="7"/>
  <c r="AN55" i="7"/>
  <c r="AO55" i="7"/>
  <c r="AG56" i="7"/>
  <c r="AH56" i="7"/>
  <c r="AI56" i="7"/>
  <c r="AJ56" i="7"/>
  <c r="AK56" i="7"/>
  <c r="AL56" i="7"/>
  <c r="AM56" i="7"/>
  <c r="AN56" i="7"/>
  <c r="AO56" i="7"/>
  <c r="AG57" i="7"/>
  <c r="AH57" i="7"/>
  <c r="AI57" i="7"/>
  <c r="AJ57" i="7"/>
  <c r="AK57" i="7"/>
  <c r="AL57" i="7"/>
  <c r="AM57" i="7"/>
  <c r="AN57" i="7"/>
  <c r="AO57" i="7"/>
  <c r="AG58" i="7"/>
  <c r="AH58" i="7"/>
  <c r="AI58" i="7"/>
  <c r="AJ58" i="7"/>
  <c r="AK58" i="7"/>
  <c r="AL58" i="7"/>
  <c r="AM58" i="7"/>
  <c r="AN58" i="7"/>
  <c r="AO58" i="7"/>
  <c r="AG59" i="7"/>
  <c r="AH59" i="7"/>
  <c r="AI59" i="7"/>
  <c r="AJ59" i="7"/>
  <c r="AK59" i="7"/>
  <c r="AL59" i="7"/>
  <c r="AM59" i="7"/>
  <c r="AN59" i="7"/>
  <c r="AO59" i="7"/>
  <c r="AG60" i="7"/>
  <c r="AH60" i="7"/>
  <c r="AI60" i="7"/>
  <c r="AJ60" i="7"/>
  <c r="AK60" i="7"/>
  <c r="AL60" i="7"/>
  <c r="AM60" i="7"/>
  <c r="AN60" i="7"/>
  <c r="AO60" i="7"/>
  <c r="AG61" i="7"/>
  <c r="AH61" i="7"/>
  <c r="AI61" i="7"/>
  <c r="AJ61" i="7"/>
  <c r="AK61" i="7"/>
  <c r="AL61" i="7"/>
  <c r="AM61" i="7"/>
  <c r="AN61" i="7"/>
  <c r="AO61" i="7"/>
  <c r="AG62" i="7"/>
  <c r="AH62" i="7"/>
  <c r="AI62" i="7"/>
  <c r="AJ62" i="7"/>
  <c r="AK62" i="7"/>
  <c r="AL62" i="7"/>
  <c r="AM62" i="7"/>
  <c r="AN62" i="7"/>
  <c r="AO62" i="7"/>
  <c r="AG63" i="7"/>
  <c r="AH63" i="7"/>
  <c r="AI63" i="7"/>
  <c r="AJ63" i="7"/>
  <c r="AK63" i="7"/>
  <c r="AL63" i="7"/>
  <c r="AM63" i="7"/>
  <c r="AN63" i="7"/>
  <c r="AO63" i="7"/>
  <c r="AH64" i="7"/>
  <c r="AI64" i="7"/>
  <c r="AJ64" i="7"/>
  <c r="AK64" i="7"/>
  <c r="AL64" i="7"/>
  <c r="AM64" i="7"/>
  <c r="AN64" i="7"/>
  <c r="AO64" i="7"/>
  <c r="AH35" i="7"/>
  <c r="AI35" i="7"/>
  <c r="AJ35" i="7"/>
  <c r="AK35" i="7"/>
  <c r="AL35" i="7"/>
  <c r="AM35" i="7"/>
  <c r="AN35" i="7"/>
  <c r="AO35" i="7"/>
  <c r="AG35" i="7"/>
  <c r="Y35" i="7"/>
  <c r="Z35" i="7"/>
  <c r="AA35" i="7"/>
  <c r="AB35" i="7"/>
  <c r="AC35" i="7"/>
  <c r="AD35" i="7"/>
  <c r="AE35" i="7"/>
  <c r="AF35" i="7"/>
  <c r="X35" i="7"/>
  <c r="P35" i="7"/>
  <c r="Q35" i="7"/>
  <c r="R35" i="7"/>
  <c r="S35" i="7"/>
  <c r="T35" i="7"/>
  <c r="U35" i="7"/>
  <c r="V35" i="7"/>
  <c r="W35" i="7"/>
  <c r="O35" i="7"/>
  <c r="G35" i="7"/>
  <c r="H35" i="7"/>
  <c r="I35" i="7"/>
  <c r="J35" i="7"/>
  <c r="K35" i="7"/>
  <c r="L35" i="7"/>
  <c r="M35" i="7"/>
  <c r="N35" i="7"/>
  <c r="F35" i="7"/>
  <c r="C7" i="4"/>
  <c r="C8" i="4"/>
  <c r="F7" i="4"/>
  <c r="F8" i="4"/>
  <c r="C24" i="4"/>
  <c r="C23" i="4"/>
  <c r="F16" i="4"/>
  <c r="C16" i="4"/>
  <c r="F15" i="4"/>
  <c r="E18" i="4" s="1"/>
  <c r="C15" i="4"/>
  <c r="C23" i="1"/>
  <c r="C22" i="1"/>
  <c r="F15" i="1"/>
  <c r="F14" i="1"/>
  <c r="C15" i="1"/>
  <c r="C14" i="1"/>
  <c r="F7" i="1"/>
  <c r="F6" i="1"/>
  <c r="C7" i="1"/>
  <c r="C6" i="1"/>
  <c r="N160" i="7" l="1"/>
  <c r="W160" i="7"/>
  <c r="AF160" i="7"/>
  <c r="N159" i="7"/>
  <c r="W159" i="7"/>
  <c r="AF159" i="7"/>
  <c r="K158" i="7"/>
  <c r="T158" i="7"/>
  <c r="AC158" i="7"/>
  <c r="O155" i="7"/>
  <c r="F155" i="7"/>
  <c r="X155" i="7"/>
  <c r="L153" i="7"/>
  <c r="U153" i="7"/>
  <c r="AD153" i="7"/>
  <c r="H153" i="7"/>
  <c r="Q153" i="7"/>
  <c r="Z153" i="7"/>
  <c r="M152" i="7"/>
  <c r="V152" i="7"/>
  <c r="AE152" i="7"/>
  <c r="I152" i="7"/>
  <c r="R152" i="7"/>
  <c r="AA152" i="7"/>
  <c r="W151" i="7"/>
  <c r="N151" i="7"/>
  <c r="AF151" i="7"/>
  <c r="S151" i="7"/>
  <c r="J151" i="7"/>
  <c r="AB151" i="7"/>
  <c r="O151" i="7"/>
  <c r="F151" i="7"/>
  <c r="X151" i="7"/>
  <c r="K150" i="7"/>
  <c r="T150" i="7"/>
  <c r="AC150" i="7"/>
  <c r="G150" i="7"/>
  <c r="P150" i="7"/>
  <c r="Y150" i="7"/>
  <c r="L149" i="7"/>
  <c r="U149" i="7"/>
  <c r="AD149" i="7"/>
  <c r="H149" i="7"/>
  <c r="Q149" i="7"/>
  <c r="Z149" i="7"/>
  <c r="V148" i="7"/>
  <c r="M148" i="7"/>
  <c r="AE148" i="7"/>
  <c r="R148" i="7"/>
  <c r="I148" i="7"/>
  <c r="AA148" i="7"/>
  <c r="N147" i="7"/>
  <c r="W147" i="7"/>
  <c r="AF147" i="7"/>
  <c r="J147" i="7"/>
  <c r="S147" i="7"/>
  <c r="AB147" i="7"/>
  <c r="F147" i="7"/>
  <c r="O147" i="7"/>
  <c r="X147" i="7"/>
  <c r="T146" i="7"/>
  <c r="K146" i="7"/>
  <c r="AC146" i="7"/>
  <c r="P146" i="7"/>
  <c r="G146" i="7"/>
  <c r="Y146" i="7"/>
  <c r="N131" i="7"/>
  <c r="AF131" i="7"/>
  <c r="W131" i="7"/>
  <c r="J160" i="7"/>
  <c r="S160" i="7"/>
  <c r="AB160" i="7"/>
  <c r="AB159" i="7"/>
  <c r="J159" i="7"/>
  <c r="S159" i="7"/>
  <c r="I156" i="7"/>
  <c r="R156" i="7"/>
  <c r="AA156" i="7"/>
  <c r="AA131" i="7"/>
  <c r="R131" i="7"/>
  <c r="I131" i="7"/>
  <c r="M159" i="7"/>
  <c r="V159" i="7"/>
  <c r="AE159" i="7"/>
  <c r="N158" i="7"/>
  <c r="W158" i="7"/>
  <c r="AF158" i="7"/>
  <c r="J158" i="7"/>
  <c r="S158" i="7"/>
  <c r="AB158" i="7"/>
  <c r="K157" i="7"/>
  <c r="T157" i="7"/>
  <c r="AC157" i="7"/>
  <c r="G157" i="7"/>
  <c r="P157" i="7"/>
  <c r="Y157" i="7"/>
  <c r="M155" i="7"/>
  <c r="V155" i="7"/>
  <c r="AE155" i="7"/>
  <c r="I155" i="7"/>
  <c r="R155" i="7"/>
  <c r="AA155" i="7"/>
  <c r="N154" i="7"/>
  <c r="W154" i="7"/>
  <c r="AF154" i="7"/>
  <c r="J154" i="7"/>
  <c r="S154" i="7"/>
  <c r="AB154" i="7"/>
  <c r="F154" i="7"/>
  <c r="O154" i="7"/>
  <c r="X154" i="7"/>
  <c r="K153" i="7"/>
  <c r="T153" i="7"/>
  <c r="AC153" i="7"/>
  <c r="G153" i="7"/>
  <c r="P153" i="7"/>
  <c r="Y153" i="7"/>
  <c r="U152" i="7"/>
  <c r="L152" i="7"/>
  <c r="AD152" i="7"/>
  <c r="Q152" i="7"/>
  <c r="H152" i="7"/>
  <c r="Z152" i="7"/>
  <c r="M151" i="7"/>
  <c r="V151" i="7"/>
  <c r="AE151" i="7"/>
  <c r="I151" i="7"/>
  <c r="R151" i="7"/>
  <c r="AA151" i="7"/>
  <c r="N150" i="7"/>
  <c r="W150" i="7"/>
  <c r="AF150" i="7"/>
  <c r="J150" i="7"/>
  <c r="S150" i="7"/>
  <c r="AB150" i="7"/>
  <c r="F150" i="7"/>
  <c r="O150" i="7"/>
  <c r="X150" i="7"/>
  <c r="K149" i="7"/>
  <c r="T149" i="7"/>
  <c r="AC149" i="7"/>
  <c r="P149" i="7"/>
  <c r="G149" i="7"/>
  <c r="Y149" i="7"/>
  <c r="J131" i="7"/>
  <c r="AB131" i="7"/>
  <c r="S131" i="7"/>
  <c r="L157" i="7"/>
  <c r="U157" i="7"/>
  <c r="AD157" i="7"/>
  <c r="M156" i="7"/>
  <c r="V156" i="7"/>
  <c r="AE156" i="7"/>
  <c r="W155" i="7"/>
  <c r="N155" i="7"/>
  <c r="AF155" i="7"/>
  <c r="G154" i="7"/>
  <c r="P154" i="7"/>
  <c r="Y154" i="7"/>
  <c r="V160" i="7"/>
  <c r="M160" i="7"/>
  <c r="AE160" i="7"/>
  <c r="I159" i="7"/>
  <c r="AA159" i="7"/>
  <c r="R159" i="7"/>
  <c r="U156" i="7"/>
  <c r="L156" i="7"/>
  <c r="AD156" i="7"/>
  <c r="AD131" i="7"/>
  <c r="U131" i="7"/>
  <c r="L131" i="7"/>
  <c r="Z131" i="7"/>
  <c r="Q131" i="7"/>
  <c r="H131" i="7"/>
  <c r="L160" i="7"/>
  <c r="AD160" i="7"/>
  <c r="U160" i="7"/>
  <c r="Z160" i="7"/>
  <c r="H160" i="7"/>
  <c r="Q160" i="7"/>
  <c r="L159" i="7"/>
  <c r="U159" i="7"/>
  <c r="AD159" i="7"/>
  <c r="H159" i="7"/>
  <c r="Q159" i="7"/>
  <c r="Z159" i="7"/>
  <c r="M158" i="7"/>
  <c r="V158" i="7"/>
  <c r="AE158" i="7"/>
  <c r="I158" i="7"/>
  <c r="R158" i="7"/>
  <c r="AA158" i="7"/>
  <c r="W157" i="7"/>
  <c r="N157" i="7"/>
  <c r="AF157" i="7"/>
  <c r="S157" i="7"/>
  <c r="J157" i="7"/>
  <c r="AB157" i="7"/>
  <c r="O157" i="7"/>
  <c r="F157" i="7"/>
  <c r="X157" i="7"/>
  <c r="K156" i="7"/>
  <c r="T156" i="7"/>
  <c r="AC156" i="7"/>
  <c r="G156" i="7"/>
  <c r="P156" i="7"/>
  <c r="Y156" i="7"/>
  <c r="L155" i="7"/>
  <c r="U155" i="7"/>
  <c r="AD155" i="7"/>
  <c r="H155" i="7"/>
  <c r="Q155" i="7"/>
  <c r="Z155" i="7"/>
  <c r="M154" i="7"/>
  <c r="V154" i="7"/>
  <c r="AE154" i="7"/>
  <c r="I154" i="7"/>
  <c r="R154" i="7"/>
  <c r="AA154" i="7"/>
  <c r="W153" i="7"/>
  <c r="N153" i="7"/>
  <c r="AF153" i="7"/>
  <c r="S153" i="7"/>
  <c r="J153" i="7"/>
  <c r="AB153" i="7"/>
  <c r="O153" i="7"/>
  <c r="F153" i="7"/>
  <c r="X153" i="7"/>
  <c r="K152" i="7"/>
  <c r="T152" i="7"/>
  <c r="AC152" i="7"/>
  <c r="G152" i="7"/>
  <c r="P152" i="7"/>
  <c r="Y152" i="7"/>
  <c r="L151" i="7"/>
  <c r="U151" i="7"/>
  <c r="AD151" i="7"/>
  <c r="H151" i="7"/>
  <c r="Q151" i="7"/>
  <c r="Z151" i="7"/>
  <c r="M150" i="7"/>
  <c r="V150" i="7"/>
  <c r="AE150" i="7"/>
  <c r="I150" i="7"/>
  <c r="R150" i="7"/>
  <c r="AA150" i="7"/>
  <c r="W149" i="7"/>
  <c r="N149" i="7"/>
  <c r="AF149" i="7"/>
  <c r="J149" i="7"/>
  <c r="S149" i="7"/>
  <c r="AB149" i="7"/>
  <c r="F149" i="7"/>
  <c r="O149" i="7"/>
  <c r="X149" i="7"/>
  <c r="T148" i="7"/>
  <c r="K148" i="7"/>
  <c r="AC148" i="7"/>
  <c r="P148" i="7"/>
  <c r="G148" i="7"/>
  <c r="Y148" i="7"/>
  <c r="L147" i="7"/>
  <c r="U147" i="7"/>
  <c r="AD147" i="7"/>
  <c r="H147" i="7"/>
  <c r="Q147" i="7"/>
  <c r="Z147" i="7"/>
  <c r="V146" i="7"/>
  <c r="M146" i="7"/>
  <c r="AE146" i="7"/>
  <c r="R146" i="7"/>
  <c r="I146" i="7"/>
  <c r="AA146" i="7"/>
  <c r="N145" i="7"/>
  <c r="W145" i="7"/>
  <c r="AF145" i="7"/>
  <c r="J145" i="7"/>
  <c r="S145" i="7"/>
  <c r="AB145" i="7"/>
  <c r="F145" i="7"/>
  <c r="O145" i="7"/>
  <c r="X145" i="7"/>
  <c r="K144" i="7"/>
  <c r="T144" i="7"/>
  <c r="AC144" i="7"/>
  <c r="G144" i="7"/>
  <c r="P144" i="7"/>
  <c r="Y144" i="7"/>
  <c r="U143" i="7"/>
  <c r="L143" i="7"/>
  <c r="AD143" i="7"/>
  <c r="Q143" i="7"/>
  <c r="H143" i="7"/>
  <c r="Z143" i="7"/>
  <c r="M142" i="7"/>
  <c r="V142" i="7"/>
  <c r="AE142" i="7"/>
  <c r="F159" i="7"/>
  <c r="O159" i="7"/>
  <c r="X159" i="7"/>
  <c r="G158" i="7"/>
  <c r="P158" i="7"/>
  <c r="Y158" i="7"/>
  <c r="H157" i="7"/>
  <c r="Q157" i="7"/>
  <c r="Z157" i="7"/>
  <c r="S155" i="7"/>
  <c r="J155" i="7"/>
  <c r="AB155" i="7"/>
  <c r="K154" i="7"/>
  <c r="T154" i="7"/>
  <c r="AC154" i="7"/>
  <c r="AE131" i="7"/>
  <c r="V131" i="7"/>
  <c r="M131" i="7"/>
  <c r="R160" i="7"/>
  <c r="AA160" i="7"/>
  <c r="I160" i="7"/>
  <c r="F158" i="7"/>
  <c r="O158" i="7"/>
  <c r="X158" i="7"/>
  <c r="Q156" i="7"/>
  <c r="H156" i="7"/>
  <c r="Z156" i="7"/>
  <c r="O131" i="7"/>
  <c r="F131" i="7"/>
  <c r="X131" i="7"/>
  <c r="T131" i="7"/>
  <c r="K131" i="7"/>
  <c r="AC131" i="7"/>
  <c r="P131" i="7"/>
  <c r="G131" i="7"/>
  <c r="Y131" i="7"/>
  <c r="K160" i="7"/>
  <c r="T160" i="7"/>
  <c r="AC160" i="7"/>
  <c r="G160" i="7"/>
  <c r="P160" i="7"/>
  <c r="Y160" i="7"/>
  <c r="T159" i="7"/>
  <c r="AC159" i="7"/>
  <c r="K159" i="7"/>
  <c r="P159" i="7"/>
  <c r="G159" i="7"/>
  <c r="Y159" i="7"/>
  <c r="U158" i="7"/>
  <c r="L158" i="7"/>
  <c r="AD158" i="7"/>
  <c r="Q158" i="7"/>
  <c r="H158" i="7"/>
  <c r="Z158" i="7"/>
  <c r="M157" i="7"/>
  <c r="V157" i="7"/>
  <c r="AE157" i="7"/>
  <c r="I157" i="7"/>
  <c r="R157" i="7"/>
  <c r="AA157" i="7"/>
  <c r="N156" i="7"/>
  <c r="W156" i="7"/>
  <c r="AF156" i="7"/>
  <c r="J156" i="7"/>
  <c r="S156" i="7"/>
  <c r="AB156" i="7"/>
  <c r="F156" i="7"/>
  <c r="O156" i="7"/>
  <c r="X156" i="7"/>
  <c r="K155" i="7"/>
  <c r="T155" i="7"/>
  <c r="AC155" i="7"/>
  <c r="G155" i="7"/>
  <c r="P155" i="7"/>
  <c r="Y155" i="7"/>
  <c r="U154" i="7"/>
  <c r="L154" i="7"/>
  <c r="AD154" i="7"/>
  <c r="Q154" i="7"/>
  <c r="H154" i="7"/>
  <c r="Z154" i="7"/>
  <c r="M153" i="7"/>
  <c r="V153" i="7"/>
  <c r="AE153" i="7"/>
  <c r="I153" i="7"/>
  <c r="R153" i="7"/>
  <c r="AA153" i="7"/>
  <c r="N152" i="7"/>
  <c r="W152" i="7"/>
  <c r="AF152" i="7"/>
  <c r="J152" i="7"/>
  <c r="S152" i="7"/>
  <c r="AB152" i="7"/>
  <c r="F152" i="7"/>
  <c r="O152" i="7"/>
  <c r="X152" i="7"/>
  <c r="K151" i="7"/>
  <c r="T151" i="7"/>
  <c r="AC151" i="7"/>
  <c r="G151" i="7"/>
  <c r="P151" i="7"/>
  <c r="Y151" i="7"/>
  <c r="U150" i="7"/>
  <c r="L150" i="7"/>
  <c r="AD150" i="7"/>
  <c r="Q150" i="7"/>
  <c r="H150" i="7"/>
  <c r="Z150" i="7"/>
  <c r="M149" i="7"/>
  <c r="V149" i="7"/>
  <c r="AE149" i="7"/>
  <c r="I149" i="7"/>
  <c r="R149" i="7"/>
  <c r="AA149" i="7"/>
  <c r="N148" i="7"/>
  <c r="W148" i="7"/>
  <c r="AF148" i="7"/>
  <c r="J148" i="7"/>
  <c r="S148" i="7"/>
  <c r="AB148" i="7"/>
  <c r="F148" i="7"/>
  <c r="O148" i="7"/>
  <c r="X148" i="7"/>
  <c r="T147" i="7"/>
  <c r="K147" i="7"/>
  <c r="AC147" i="7"/>
  <c r="P147" i="7"/>
  <c r="G147" i="7"/>
  <c r="Y147" i="7"/>
  <c r="L146" i="7"/>
  <c r="U146" i="7"/>
  <c r="AD146" i="7"/>
  <c r="H146" i="7"/>
  <c r="Q146" i="7"/>
  <c r="Z146" i="7"/>
  <c r="V145" i="7"/>
  <c r="M145" i="7"/>
  <c r="AE145" i="7"/>
  <c r="R145" i="7"/>
  <c r="I145" i="7"/>
  <c r="AA145" i="7"/>
  <c r="W144" i="7"/>
  <c r="N144" i="7"/>
  <c r="AF144" i="7"/>
  <c r="S144" i="7"/>
  <c r="J144" i="7"/>
  <c r="AB144" i="7"/>
  <c r="O144" i="7"/>
  <c r="F144" i="7"/>
  <c r="X144" i="7"/>
  <c r="K143" i="7"/>
  <c r="T143" i="7"/>
  <c r="AC143" i="7"/>
  <c r="G143" i="7"/>
  <c r="P143" i="7"/>
  <c r="Y143" i="7"/>
  <c r="L142" i="7"/>
  <c r="U142" i="7"/>
  <c r="AD142" i="7"/>
  <c r="H142" i="7"/>
  <c r="Q142" i="7"/>
  <c r="Z142" i="7"/>
  <c r="M141" i="7"/>
  <c r="V141" i="7"/>
  <c r="AE141" i="7"/>
  <c r="I141" i="7"/>
  <c r="R141" i="7"/>
  <c r="AA141" i="7"/>
  <c r="W140" i="7"/>
  <c r="N140" i="7"/>
  <c r="AF140" i="7"/>
  <c r="S140" i="7"/>
  <c r="J140" i="7"/>
  <c r="AB140" i="7"/>
  <c r="I142" i="7"/>
  <c r="R142" i="7"/>
  <c r="N141" i="7"/>
  <c r="W141" i="7"/>
  <c r="J141" i="7"/>
  <c r="S141" i="7"/>
  <c r="F141" i="7"/>
  <c r="O141" i="7"/>
  <c r="K140" i="7"/>
  <c r="T140" i="7"/>
  <c r="G140" i="7"/>
  <c r="P140" i="7"/>
  <c r="U139" i="7"/>
  <c r="L139" i="7"/>
  <c r="Q139" i="7"/>
  <c r="H139" i="7"/>
  <c r="M138" i="7"/>
  <c r="V138" i="7"/>
  <c r="I138" i="7"/>
  <c r="R138" i="7"/>
  <c r="N137" i="7"/>
  <c r="W137" i="7"/>
  <c r="J137" i="7"/>
  <c r="S137" i="7"/>
  <c r="F137" i="7"/>
  <c r="O137" i="7"/>
  <c r="K136" i="7"/>
  <c r="T136" i="7"/>
  <c r="G136" i="7"/>
  <c r="P136" i="7"/>
  <c r="U135" i="7"/>
  <c r="L135" i="7"/>
  <c r="Q135" i="7"/>
  <c r="H135" i="7"/>
  <c r="M134" i="7"/>
  <c r="V134" i="7"/>
  <c r="I134" i="7"/>
  <c r="R134" i="7"/>
  <c r="N133" i="7"/>
  <c r="W133" i="7"/>
  <c r="J133" i="7"/>
  <c r="S133" i="7"/>
  <c r="F133" i="7"/>
  <c r="O133" i="7"/>
  <c r="K132" i="7"/>
  <c r="T132" i="7"/>
  <c r="G132" i="7"/>
  <c r="P132" i="7"/>
  <c r="F163" i="7"/>
  <c r="K163" i="7"/>
  <c r="G163" i="7"/>
  <c r="U163" i="7"/>
  <c r="Q163" i="7"/>
  <c r="AD163" i="7"/>
  <c r="Z163" i="7"/>
  <c r="AA142" i="7"/>
  <c r="AF141" i="7"/>
  <c r="X141" i="7"/>
  <c r="Y140" i="7"/>
  <c r="Z139" i="7"/>
  <c r="AA138" i="7"/>
  <c r="AB137" i="7"/>
  <c r="AC136" i="7"/>
  <c r="AD135" i="7"/>
  <c r="AE134" i="7"/>
  <c r="AF133" i="7"/>
  <c r="X133" i="7"/>
  <c r="Y132" i="7"/>
  <c r="O140" i="7"/>
  <c r="F140" i="7"/>
  <c r="K139" i="7"/>
  <c r="T139" i="7"/>
  <c r="G139" i="7"/>
  <c r="P139" i="7"/>
  <c r="L138" i="7"/>
  <c r="U138" i="7"/>
  <c r="H138" i="7"/>
  <c r="Q138" i="7"/>
  <c r="M137" i="7"/>
  <c r="V137" i="7"/>
  <c r="I137" i="7"/>
  <c r="R137" i="7"/>
  <c r="W136" i="7"/>
  <c r="N136" i="7"/>
  <c r="S136" i="7"/>
  <c r="J136" i="7"/>
  <c r="O136" i="7"/>
  <c r="F136" i="7"/>
  <c r="K135" i="7"/>
  <c r="T135" i="7"/>
  <c r="G135" i="7"/>
  <c r="P135" i="7"/>
  <c r="L134" i="7"/>
  <c r="U134" i="7"/>
  <c r="H134" i="7"/>
  <c r="Q134" i="7"/>
  <c r="M133" i="7"/>
  <c r="V133" i="7"/>
  <c r="I133" i="7"/>
  <c r="R133" i="7"/>
  <c r="W132" i="7"/>
  <c r="N132" i="7"/>
  <c r="S132" i="7"/>
  <c r="J132" i="7"/>
  <c r="O132" i="7"/>
  <c r="F132" i="7"/>
  <c r="N163" i="7"/>
  <c r="J163" i="7"/>
  <c r="O163" i="7"/>
  <c r="T163" i="7"/>
  <c r="P163" i="7"/>
  <c r="AC163" i="7"/>
  <c r="Y163" i="7"/>
  <c r="X140" i="7"/>
  <c r="Y139" i="7"/>
  <c r="Z138" i="7"/>
  <c r="AA137" i="7"/>
  <c r="AB136" i="7"/>
  <c r="AC135" i="7"/>
  <c r="AD134" i="7"/>
  <c r="AE133" i="7"/>
  <c r="AF132" i="7"/>
  <c r="X132" i="7"/>
  <c r="L145" i="7"/>
  <c r="U145" i="7"/>
  <c r="H145" i="7"/>
  <c r="Q145" i="7"/>
  <c r="V144" i="7"/>
  <c r="M144" i="7"/>
  <c r="I144" i="7"/>
  <c r="R144" i="7"/>
  <c r="N143" i="7"/>
  <c r="W143" i="7"/>
  <c r="J143" i="7"/>
  <c r="S143" i="7"/>
  <c r="F143" i="7"/>
  <c r="O143" i="7"/>
  <c r="K142" i="7"/>
  <c r="T142" i="7"/>
  <c r="G142" i="7"/>
  <c r="P142" i="7"/>
  <c r="U141" i="7"/>
  <c r="L141" i="7"/>
  <c r="AD141" i="7"/>
  <c r="Q141" i="7"/>
  <c r="H141" i="7"/>
  <c r="Z141" i="7"/>
  <c r="M140" i="7"/>
  <c r="V140" i="7"/>
  <c r="AE140" i="7"/>
  <c r="I140" i="7"/>
  <c r="R140" i="7"/>
  <c r="AA140" i="7"/>
  <c r="N139" i="7"/>
  <c r="W139" i="7"/>
  <c r="AF139" i="7"/>
  <c r="J139" i="7"/>
  <c r="S139" i="7"/>
  <c r="AB139" i="7"/>
  <c r="F139" i="7"/>
  <c r="O139" i="7"/>
  <c r="X139" i="7"/>
  <c r="K138" i="7"/>
  <c r="T138" i="7"/>
  <c r="AC138" i="7"/>
  <c r="G138" i="7"/>
  <c r="P138" i="7"/>
  <c r="Y138" i="7"/>
  <c r="U137" i="7"/>
  <c r="L137" i="7"/>
  <c r="AD137" i="7"/>
  <c r="Q137" i="7"/>
  <c r="H137" i="7"/>
  <c r="Z137" i="7"/>
  <c r="M136" i="7"/>
  <c r="V136" i="7"/>
  <c r="AE136" i="7"/>
  <c r="I136" i="7"/>
  <c r="R136" i="7"/>
  <c r="AA136" i="7"/>
  <c r="N135" i="7"/>
  <c r="W135" i="7"/>
  <c r="AF135" i="7"/>
  <c r="J135" i="7"/>
  <c r="S135" i="7"/>
  <c r="AB135" i="7"/>
  <c r="F135" i="7"/>
  <c r="O135" i="7"/>
  <c r="X135" i="7"/>
  <c r="K134" i="7"/>
  <c r="T134" i="7"/>
  <c r="AC134" i="7"/>
  <c r="G134" i="7"/>
  <c r="P134" i="7"/>
  <c r="Y134" i="7"/>
  <c r="U133" i="7"/>
  <c r="L133" i="7"/>
  <c r="AD133" i="7"/>
  <c r="Q133" i="7"/>
  <c r="H133" i="7"/>
  <c r="Z133" i="7"/>
  <c r="M132" i="7"/>
  <c r="V132" i="7"/>
  <c r="AE132" i="7"/>
  <c r="I132" i="7"/>
  <c r="R132" i="7"/>
  <c r="AA132" i="7"/>
  <c r="F160" i="7"/>
  <c r="O160" i="7"/>
  <c r="M163" i="7"/>
  <c r="I163" i="7"/>
  <c r="W163" i="7"/>
  <c r="S163" i="7"/>
  <c r="X163" i="7"/>
  <c r="AB163" i="7"/>
  <c r="AF163" i="7"/>
  <c r="AD145" i="7"/>
  <c r="Z145" i="7"/>
  <c r="AE144" i="7"/>
  <c r="AA144" i="7"/>
  <c r="AF143" i="7"/>
  <c r="AB143" i="7"/>
  <c r="X143" i="7"/>
  <c r="AC142" i="7"/>
  <c r="Y142" i="7"/>
  <c r="AB141" i="7"/>
  <c r="AC140" i="7"/>
  <c r="AD139" i="7"/>
  <c r="AE138" i="7"/>
  <c r="AF137" i="7"/>
  <c r="X137" i="7"/>
  <c r="Y136" i="7"/>
  <c r="Z135" i="7"/>
  <c r="AA134" i="7"/>
  <c r="AB133" i="7"/>
  <c r="AC132" i="7"/>
  <c r="L148" i="7"/>
  <c r="U148" i="7"/>
  <c r="H148" i="7"/>
  <c r="Q148" i="7"/>
  <c r="V147" i="7"/>
  <c r="M147" i="7"/>
  <c r="R147" i="7"/>
  <c r="I147" i="7"/>
  <c r="N146" i="7"/>
  <c r="W146" i="7"/>
  <c r="J146" i="7"/>
  <c r="S146" i="7"/>
  <c r="F146" i="7"/>
  <c r="O146" i="7"/>
  <c r="T145" i="7"/>
  <c r="K145" i="7"/>
  <c r="P145" i="7"/>
  <c r="G145" i="7"/>
  <c r="L144" i="7"/>
  <c r="U144" i="7"/>
  <c r="H144" i="7"/>
  <c r="Q144" i="7"/>
  <c r="M143" i="7"/>
  <c r="V143" i="7"/>
  <c r="I143" i="7"/>
  <c r="R143" i="7"/>
  <c r="W142" i="7"/>
  <c r="N142" i="7"/>
  <c r="S142" i="7"/>
  <c r="J142" i="7"/>
  <c r="O142" i="7"/>
  <c r="F142" i="7"/>
  <c r="K141" i="7"/>
  <c r="T141" i="7"/>
  <c r="AC141" i="7"/>
  <c r="G141" i="7"/>
  <c r="P141" i="7"/>
  <c r="Y141" i="7"/>
  <c r="L140" i="7"/>
  <c r="U140" i="7"/>
  <c r="AD140" i="7"/>
  <c r="H140" i="7"/>
  <c r="Q140" i="7"/>
  <c r="Z140" i="7"/>
  <c r="M139" i="7"/>
  <c r="V139" i="7"/>
  <c r="AE139" i="7"/>
  <c r="I139" i="7"/>
  <c r="R139" i="7"/>
  <c r="AA139" i="7"/>
  <c r="W138" i="7"/>
  <c r="N138" i="7"/>
  <c r="AF138" i="7"/>
  <c r="S138" i="7"/>
  <c r="J138" i="7"/>
  <c r="AB138" i="7"/>
  <c r="O138" i="7"/>
  <c r="F138" i="7"/>
  <c r="X138" i="7"/>
  <c r="K137" i="7"/>
  <c r="T137" i="7"/>
  <c r="AC137" i="7"/>
  <c r="G137" i="7"/>
  <c r="P137" i="7"/>
  <c r="Y137" i="7"/>
  <c r="L136" i="7"/>
  <c r="U136" i="7"/>
  <c r="AD136" i="7"/>
  <c r="H136" i="7"/>
  <c r="Q136" i="7"/>
  <c r="Z136" i="7"/>
  <c r="M135" i="7"/>
  <c r="V135" i="7"/>
  <c r="AE135" i="7"/>
  <c r="I135" i="7"/>
  <c r="R135" i="7"/>
  <c r="AA135" i="7"/>
  <c r="W134" i="7"/>
  <c r="N134" i="7"/>
  <c r="AF134" i="7"/>
  <c r="S134" i="7"/>
  <c r="J134" i="7"/>
  <c r="AB134" i="7"/>
  <c r="O134" i="7"/>
  <c r="F134" i="7"/>
  <c r="X134" i="7"/>
  <c r="K133" i="7"/>
  <c r="T133" i="7"/>
  <c r="AC133" i="7"/>
  <c r="G133" i="7"/>
  <c r="P133" i="7"/>
  <c r="Y133" i="7"/>
  <c r="L132" i="7"/>
  <c r="U132" i="7"/>
  <c r="AD132" i="7"/>
  <c r="H132" i="7"/>
  <c r="Q132" i="7"/>
  <c r="Z132" i="7"/>
  <c r="L163" i="7"/>
  <c r="H163" i="7"/>
  <c r="V163" i="7"/>
  <c r="R163" i="7"/>
  <c r="AE163" i="7"/>
  <c r="AA163" i="7"/>
  <c r="AD148" i="7"/>
  <c r="Z148" i="7"/>
  <c r="AE147" i="7"/>
  <c r="AA147" i="7"/>
  <c r="AF146" i="7"/>
  <c r="AB146" i="7"/>
  <c r="X146" i="7"/>
  <c r="AC145" i="7"/>
  <c r="Y145" i="7"/>
  <c r="AD144" i="7"/>
  <c r="Z144" i="7"/>
  <c r="AE143" i="7"/>
  <c r="AA143" i="7"/>
  <c r="AF142" i="7"/>
  <c r="AB142" i="7"/>
  <c r="X142" i="7"/>
  <c r="AC139" i="7"/>
  <c r="AD138" i="7"/>
  <c r="AE137" i="7"/>
  <c r="AF136" i="7"/>
  <c r="X136" i="7"/>
  <c r="Y135" i="7"/>
  <c r="Z134" i="7"/>
  <c r="AA133" i="7"/>
  <c r="AB132" i="7"/>
  <c r="E10" i="4"/>
  <c r="B10" i="4"/>
  <c r="B18" i="4"/>
  <c r="B26" i="4"/>
  <c r="B25" i="1"/>
  <c r="E17" i="1"/>
  <c r="B17" i="1"/>
  <c r="E9" i="1"/>
  <c r="B9" i="1"/>
</calcChain>
</file>

<file path=xl/sharedStrings.xml><?xml version="1.0" encoding="utf-8"?>
<sst xmlns="http://schemas.openxmlformats.org/spreadsheetml/2006/main" count="2115" uniqueCount="153">
  <si>
    <t>Higher in women</t>
  </si>
  <si>
    <t>Higher in men</t>
  </si>
  <si>
    <t>Women</t>
  </si>
  <si>
    <t>Men</t>
  </si>
  <si>
    <t>Neutrophils CII/(mtDNAcn/CS)</t>
  </si>
  <si>
    <t>CD4+ CM &amp; EM CI/CS</t>
  </si>
  <si>
    <t>CI</t>
  </si>
  <si>
    <t>CII</t>
  </si>
  <si>
    <t>CIV</t>
  </si>
  <si>
    <t>CS</t>
  </si>
  <si>
    <t>mtDNAcn</t>
  </si>
  <si>
    <t>CI/CS</t>
  </si>
  <si>
    <t>CII/CS</t>
  </si>
  <si>
    <t>CIV/CS</t>
  </si>
  <si>
    <t>mtDNAcn/CS</t>
  </si>
  <si>
    <t>CI/CII</t>
  </si>
  <si>
    <t>CI/CIV</t>
  </si>
  <si>
    <t>CIV/CII</t>
  </si>
  <si>
    <t>CI/mtDNAcn</t>
  </si>
  <si>
    <t>CII/mtDNAcn</t>
  </si>
  <si>
    <t>CIV/mtDNAcn</t>
  </si>
  <si>
    <t>CI / mtDNAcn/CS</t>
  </si>
  <si>
    <t>CII / mtDNAcn/CS</t>
  </si>
  <si>
    <t>CIV / mtDNAcn/CS</t>
  </si>
  <si>
    <t>CI/mtDNAcn / mtDNAcn/CS</t>
  </si>
  <si>
    <t>CII/mtDNAcn / mtDNAcn/CS</t>
  </si>
  <si>
    <t>CIV/mtDNAcn / mtDNAcn/CS</t>
  </si>
  <si>
    <t>Monocytes</t>
  </si>
  <si>
    <t>Neutrophils</t>
  </si>
  <si>
    <t>Natural killers</t>
  </si>
  <si>
    <t>CD8+ CM &amp; EM</t>
  </si>
  <si>
    <t>CD8+ naive</t>
  </si>
  <si>
    <t>CD4+ CM &amp; EM</t>
  </si>
  <si>
    <t>B cells</t>
  </si>
  <si>
    <t>CD4+ naive</t>
  </si>
  <si>
    <t>PBMCs</t>
  </si>
  <si>
    <t>Average Hedge's g</t>
  </si>
  <si>
    <t>*Absolute Hedge's g values are first transformed to Fishers Z, then averaged before transforming back to Hedge's g.</t>
  </si>
  <si>
    <t>Age</t>
  </si>
  <si>
    <t>B cell mtDNAcn/CS</t>
  </si>
  <si>
    <t>Postively correlated with age</t>
  </si>
  <si>
    <t>Negatively correlated with age</t>
  </si>
  <si>
    <t>*Spearman's r values calculated in Prism (GraphPad 8)</t>
  </si>
  <si>
    <t>Spearmans's r</t>
  </si>
  <si>
    <t>p value</t>
  </si>
  <si>
    <t xml:space="preserve">Spearman's r values showing association with age. Positive value increase with age. </t>
  </si>
  <si>
    <t>*Absolute Spearman's r values are first transformed to Fishers Z, then averaged before transforming back to Spearman's r.</t>
  </si>
  <si>
    <t xml:space="preserve">B CII/mtDNAcn / mtDNAcn/CS </t>
  </si>
  <si>
    <t>mean</t>
  </si>
  <si>
    <t>n</t>
  </si>
  <si>
    <t>SD</t>
  </si>
  <si>
    <t>CD8+ naïve</t>
  </si>
  <si>
    <t>Spearman's r</t>
  </si>
  <si>
    <t>Celltype</t>
  </si>
  <si>
    <t>Mitotype</t>
  </si>
  <si>
    <t>Units</t>
  </si>
  <si>
    <t>Hedge's g</t>
  </si>
  <si>
    <t>Sex diff.</t>
  </si>
  <si>
    <t>Effect size</t>
  </si>
  <si>
    <t>Mitotype colour-coding</t>
  </si>
  <si>
    <t>yield per density</t>
  </si>
  <si>
    <t>Large</t>
  </si>
  <si>
    <t>Yield per density</t>
  </si>
  <si>
    <t>Monocyte</t>
  </si>
  <si>
    <t>Mito content</t>
  </si>
  <si>
    <t>genome  in relation to density</t>
  </si>
  <si>
    <t>Enzymatic activity</t>
  </si>
  <si>
    <t>genome</t>
  </si>
  <si>
    <t>Unit of genome</t>
  </si>
  <si>
    <t>enzymatic activity</t>
  </si>
  <si>
    <t>Genome in relation to mtDNA density</t>
  </si>
  <si>
    <t>Medium</t>
  </si>
  <si>
    <t>Small</t>
  </si>
  <si>
    <t>all PBMCs</t>
  </si>
  <si>
    <t>CD4 memory</t>
  </si>
  <si>
    <t>CD8 memory</t>
  </si>
  <si>
    <t>CD8 naïve</t>
  </si>
  <si>
    <t>CD4 naïve</t>
  </si>
  <si>
    <t>b cells</t>
  </si>
  <si>
    <t>Natural killer</t>
  </si>
  <si>
    <t>mito content</t>
  </si>
  <si>
    <t>CD4+ CM&amp;EM</t>
  </si>
  <si>
    <t>CD8+ CM&amp;EM</t>
  </si>
  <si>
    <t>No effect</t>
  </si>
  <si>
    <t>Pie charts</t>
  </si>
  <si>
    <t>Outcome measure</t>
  </si>
  <si>
    <t>Lower 95% CI</t>
  </si>
  <si>
    <t>Upper 95% CI</t>
  </si>
  <si>
    <t>Location</t>
  </si>
  <si>
    <t>Expected</t>
  </si>
  <si>
    <t>Observed</t>
  </si>
  <si>
    <t>p value for chi^2:</t>
  </si>
  <si>
    <t xml:space="preserve">p value for chi^2: </t>
  </si>
  <si>
    <t>Yield per mtDNA density</t>
  </si>
  <si>
    <t>Genome in relation to density</t>
  </si>
  <si>
    <t>Index</t>
  </si>
  <si>
    <t>Corr. with age</t>
  </si>
  <si>
    <t>Corr. Strength</t>
  </si>
  <si>
    <t>Neutrophil</t>
  </si>
  <si>
    <t>Positive</t>
  </si>
  <si>
    <t>Strong</t>
  </si>
  <si>
    <t>Mitotypes by index</t>
  </si>
  <si>
    <t>CD8 CMEM</t>
  </si>
  <si>
    <t>Moderate</t>
  </si>
  <si>
    <t>Up with age</t>
  </si>
  <si>
    <t>NK</t>
  </si>
  <si>
    <t>Down with age</t>
  </si>
  <si>
    <t>CD4 CMEM</t>
  </si>
  <si>
    <t>CD8 N</t>
  </si>
  <si>
    <t>CD4 N</t>
  </si>
  <si>
    <t>Weak</t>
  </si>
  <si>
    <t>Negative</t>
  </si>
  <si>
    <t>*Spearman's r calculated in Prism (GraphPad 8)</t>
  </si>
  <si>
    <t>Mitotype sex differences</t>
  </si>
  <si>
    <t>Mitotype association with age</t>
  </si>
  <si>
    <t>NA</t>
  </si>
  <si>
    <t>F</t>
  </si>
  <si>
    <t>Asian</t>
  </si>
  <si>
    <t>M</t>
  </si>
  <si>
    <t>African American</t>
  </si>
  <si>
    <t>White</t>
  </si>
  <si>
    <t>Subject id</t>
  </si>
  <si>
    <t>Sex</t>
  </si>
  <si>
    <t>Ethnicity</t>
  </si>
  <si>
    <t>CS activity</t>
  </si>
  <si>
    <t>CI activity</t>
  </si>
  <si>
    <t>CII activity</t>
  </si>
  <si>
    <t>CIV activity</t>
  </si>
  <si>
    <t>Individual mitochondrial features</t>
  </si>
  <si>
    <t>CD8+ Naïve</t>
  </si>
  <si>
    <t>CD4+ Naïve</t>
  </si>
  <si>
    <t>RC enzyme 
activity per CS</t>
  </si>
  <si>
    <t>RC enzyme 
ratios</t>
  </si>
  <si>
    <t>RC enzyme  per mtDNA</t>
  </si>
  <si>
    <t>RC enzyme 
per mtDNA
density</t>
  </si>
  <si>
    <t>RC enzyme 
per mtDNA
rel. to 
mtDNA density</t>
  </si>
  <si>
    <t>CI/(mtDNAcn/CS)</t>
  </si>
  <si>
    <t>CII/(mtDNAcn/CS)</t>
  </si>
  <si>
    <t>CIV/(mtDNAcn/CS)</t>
  </si>
  <si>
    <t>(CI/mtDNAcn)/(mtDNAcn/CS)</t>
  </si>
  <si>
    <t>(CII/mtDNAcn)/(mtDNAcn/CS)</t>
  </si>
  <si>
    <t>(CIV/mtDNAcn)/(mtDNAcn/CS)</t>
  </si>
  <si>
    <t>Repeat-01</t>
  </si>
  <si>
    <t>Repeat-02</t>
  </si>
  <si>
    <t>Repeat-03</t>
  </si>
  <si>
    <t>Repeat-04</t>
  </si>
  <si>
    <t>Repeat-05</t>
  </si>
  <si>
    <t>Repeat-06</t>
  </si>
  <si>
    <t>Repeat-07</t>
  </si>
  <si>
    <t>Repeat-08</t>
  </si>
  <si>
    <t>Repeat-09</t>
  </si>
  <si>
    <t>*For raw mitotype data see source Figure 8 "Raw Mitotype data"</t>
  </si>
  <si>
    <t>Hedge's g values showing sex differences, for calculations see source data Figure 8a. Positive values represent effects higher in women compared to 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</si>
</sst>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"/>
    <numFmt numFmtId="166" formatCode="0.000000"/>
    <numFmt numFmtId="167" formatCode="0.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AF8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D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B3F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3E7"/>
        <bgColor indexed="64"/>
      </patternFill>
    </fill>
    <fill>
      <patternFill patternType="solid">
        <fgColor rgb="FFA7D08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D86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9AB"/>
        <bgColor indexed="64"/>
      </patternFill>
    </fill>
    <fill>
      <patternFill patternType="solid">
        <fgColor rgb="FFCFE5C0"/>
        <bgColor indexed="64"/>
      </patternFill>
    </fill>
    <fill>
      <patternFill patternType="solid">
        <fgColor rgb="FFC8DDF1"/>
        <bgColor indexed="64"/>
      </patternFill>
    </fill>
    <fill>
      <patternFill patternType="solid">
        <fgColor rgb="FFFAD4BC"/>
        <bgColor indexed="64"/>
      </patternFill>
    </fill>
    <fill>
      <patternFill patternType="solid">
        <fgColor rgb="FFEDCEF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/>
    <xf numFmtId="0" fontId="4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2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2" fontId="0" fillId="6" borderId="0" xfId="0" applyNumberFormat="1" applyFill="1" applyAlignment="1">
      <alignment horizontal="center" vertical="center"/>
    </xf>
    <xf numFmtId="0" fontId="0" fillId="8" borderId="0" xfId="0" applyFill="1"/>
    <xf numFmtId="0" fontId="0" fillId="9" borderId="0" xfId="0" applyFill="1" applyAlignment="1">
      <alignment horizontal="center" vertical="center"/>
    </xf>
    <xf numFmtId="0" fontId="0" fillId="9" borderId="0" xfId="0" applyFill="1"/>
    <xf numFmtId="2" fontId="0" fillId="9" borderId="0" xfId="0" applyNumberFormat="1" applyFill="1" applyAlignment="1">
      <alignment horizontal="center" vertical="center"/>
    </xf>
    <xf numFmtId="0" fontId="0" fillId="10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/>
    <xf numFmtId="2" fontId="0" fillId="7" borderId="0" xfId="0" applyNumberFormat="1" applyFill="1" applyAlignment="1">
      <alignment horizontal="center" vertical="center"/>
    </xf>
    <xf numFmtId="0" fontId="4" fillId="11" borderId="0" xfId="0" applyFont="1" applyFill="1"/>
    <xf numFmtId="0" fontId="0" fillId="12" borderId="0" xfId="0" applyFill="1"/>
    <xf numFmtId="0" fontId="4" fillId="13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2" fontId="0" fillId="5" borderId="0" xfId="0" applyNumberFormat="1" applyFill="1" applyAlignment="1">
      <alignment horizontal="center" vertical="center"/>
    </xf>
    <xf numFmtId="0" fontId="0" fillId="14" borderId="0" xfId="0" applyFill="1"/>
    <xf numFmtId="0" fontId="4" fillId="15" borderId="0" xfId="0" applyFont="1" applyFill="1"/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2" fontId="0" fillId="7" borderId="5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4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4" xfId="0" applyFill="1" applyBorder="1"/>
    <xf numFmtId="2" fontId="0" fillId="9" borderId="8" xfId="0" applyNumberFormat="1" applyFill="1" applyBorder="1"/>
    <xf numFmtId="0" fontId="0" fillId="9" borderId="0" xfId="0" applyFill="1" applyBorder="1"/>
    <xf numFmtId="2" fontId="0" fillId="9" borderId="4" xfId="0" applyNumberFormat="1" applyFill="1" applyBorder="1"/>
    <xf numFmtId="2" fontId="0" fillId="7" borderId="8" xfId="0" applyNumberFormat="1" applyFill="1" applyBorder="1"/>
    <xf numFmtId="0" fontId="0" fillId="7" borderId="0" xfId="0" applyFill="1" applyBorder="1"/>
    <xf numFmtId="2" fontId="0" fillId="7" borderId="4" xfId="0" applyNumberFormat="1" applyFill="1" applyBorder="1"/>
    <xf numFmtId="0" fontId="0" fillId="9" borderId="8" xfId="0" applyFill="1" applyBorder="1"/>
    <xf numFmtId="0" fontId="0" fillId="9" borderId="4" xfId="0" applyFill="1" applyBorder="1"/>
    <xf numFmtId="0" fontId="0" fillId="7" borderId="8" xfId="0" applyFill="1" applyBorder="1"/>
    <xf numFmtId="0" fontId="0" fillId="7" borderId="4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4" xfId="0" applyFill="1" applyBorder="1"/>
    <xf numFmtId="2" fontId="0" fillId="5" borderId="8" xfId="0" applyNumberFormat="1" applyFill="1" applyBorder="1"/>
    <xf numFmtId="2" fontId="0" fillId="5" borderId="4" xfId="0" applyNumberFormat="1" applyFill="1" applyBorder="1"/>
    <xf numFmtId="0" fontId="4" fillId="15" borderId="8" xfId="0" applyFont="1" applyFill="1" applyBorder="1"/>
    <xf numFmtId="0" fontId="4" fillId="15" borderId="0" xfId="0" applyFont="1" applyFill="1" applyBorder="1"/>
    <xf numFmtId="0" fontId="4" fillId="15" borderId="4" xfId="0" applyFont="1" applyFill="1" applyBorder="1"/>
    <xf numFmtId="2" fontId="0" fillId="7" borderId="12" xfId="0" applyNumberFormat="1" applyFill="1" applyBorder="1"/>
    <xf numFmtId="2" fontId="0" fillId="7" borderId="6" xfId="0" applyNumberFormat="1" applyFill="1" applyBorder="1"/>
    <xf numFmtId="0" fontId="0" fillId="5" borderId="12" xfId="0" applyFill="1" applyBorder="1"/>
    <xf numFmtId="0" fontId="0" fillId="5" borderId="5" xfId="0" applyFill="1" applyBorder="1"/>
    <xf numFmtId="0" fontId="0" fillId="5" borderId="6" xfId="0" applyFill="1" applyBorder="1"/>
    <xf numFmtId="0" fontId="0" fillId="2" borderId="3" xfId="0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2" borderId="9" xfId="0" applyFill="1" applyBorder="1" applyAlignment="1">
      <alignment horizontal="centerContinuous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7" xfId="0" applyNumberFormat="1" applyFont="1" applyBorder="1"/>
    <xf numFmtId="2" fontId="0" fillId="0" borderId="0" xfId="0" applyNumberFormat="1" applyFont="1" applyBorder="1"/>
    <xf numFmtId="2" fontId="0" fillId="0" borderId="3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0" xfId="0" applyNumberFormat="1" applyFont="1"/>
    <xf numFmtId="2" fontId="0" fillId="0" borderId="4" xfId="0" applyNumberFormat="1" applyFont="1" applyBorder="1"/>
    <xf numFmtId="2" fontId="7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justify" vertical="center"/>
    </xf>
    <xf numFmtId="1" fontId="0" fillId="0" borderId="7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0" fillId="0" borderId="0" xfId="0" applyNumberFormat="1" applyFont="1"/>
    <xf numFmtId="164" fontId="0" fillId="0" borderId="8" xfId="0" applyNumberFormat="1" applyFont="1" applyBorder="1"/>
    <xf numFmtId="164" fontId="0" fillId="0" borderId="0" xfId="0" applyNumberFormat="1" applyFont="1" applyBorder="1"/>
    <xf numFmtId="164" fontId="0" fillId="0" borderId="4" xfId="0" applyNumberFormat="1" applyFont="1" applyBorder="1"/>
    <xf numFmtId="164" fontId="0" fillId="0" borderId="8" xfId="0" applyNumberFormat="1" applyFont="1" applyFill="1" applyBorder="1"/>
    <xf numFmtId="164" fontId="0" fillId="0" borderId="0" xfId="0" applyNumberFormat="1" applyFont="1" applyFill="1" applyBorder="1"/>
    <xf numFmtId="164" fontId="0" fillId="0" borderId="4" xfId="0" applyNumberFormat="1" applyFont="1" applyFill="1" applyBorder="1"/>
    <xf numFmtId="164" fontId="0" fillId="0" borderId="12" xfId="0" applyNumberFormat="1" applyFon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12" xfId="0" applyNumberFormat="1" applyFont="1" applyFill="1" applyBorder="1"/>
    <xf numFmtId="164" fontId="0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3" xfId="0" applyNumberFormat="1" applyFont="1" applyBorder="1"/>
    <xf numFmtId="164" fontId="0" fillId="0" borderId="7" xfId="0" applyNumberFormat="1" applyFont="1" applyBorder="1"/>
    <xf numFmtId="164" fontId="0" fillId="0" borderId="9" xfId="0" applyNumberFormat="1" applyFont="1" applyBorder="1"/>
    <xf numFmtId="164" fontId="0" fillId="0" borderId="3" xfId="0" applyNumberFormat="1" applyFont="1" applyFill="1" applyBorder="1"/>
    <xf numFmtId="164" fontId="0" fillId="0" borderId="7" xfId="0" applyNumberFormat="1" applyFont="1" applyFill="1" applyBorder="1"/>
    <xf numFmtId="164" fontId="0" fillId="0" borderId="9" xfId="0" applyNumberFormat="1" applyFont="1" applyFill="1" applyBorder="1"/>
    <xf numFmtId="164" fontId="0" fillId="0" borderId="23" xfId="0" applyNumberFormat="1" applyFont="1" applyBorder="1"/>
    <xf numFmtId="164" fontId="0" fillId="0" borderId="16" xfId="0" applyNumberFormat="1" applyFont="1" applyBorder="1"/>
    <xf numFmtId="164" fontId="0" fillId="0" borderId="17" xfId="0" applyNumberFormat="1" applyFont="1" applyBorder="1"/>
    <xf numFmtId="164" fontId="0" fillId="0" borderId="23" xfId="0" applyNumberFormat="1" applyFont="1" applyFill="1" applyBorder="1"/>
    <xf numFmtId="164" fontId="0" fillId="0" borderId="16" xfId="0" applyNumberFormat="1" applyFont="1" applyFill="1" applyBorder="1"/>
    <xf numFmtId="164" fontId="0" fillId="0" borderId="17" xfId="0" applyNumberFormat="1" applyFont="1" applyFill="1" applyBorder="1"/>
    <xf numFmtId="164" fontId="0" fillId="0" borderId="0" xfId="0" applyNumberFormat="1" applyFont="1"/>
    <xf numFmtId="164" fontId="0" fillId="0" borderId="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" fontId="0" fillId="0" borderId="19" xfId="0" applyNumberFormat="1" applyFont="1" applyBorder="1"/>
    <xf numFmtId="2" fontId="0" fillId="0" borderId="9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8" fillId="21" borderId="8" xfId="0" applyNumberFormat="1" applyFont="1" applyFill="1" applyBorder="1" applyAlignment="1">
      <alignment horizontal="center"/>
    </xf>
    <xf numFmtId="164" fontId="8" fillId="21" borderId="0" xfId="0" applyNumberFormat="1" applyFont="1" applyFill="1" applyBorder="1" applyAlignment="1">
      <alignment horizontal="center"/>
    </xf>
    <xf numFmtId="164" fontId="8" fillId="21" borderId="4" xfId="0" applyNumberFormat="1" applyFont="1" applyFill="1" applyBorder="1" applyAlignment="1">
      <alignment horizontal="center"/>
    </xf>
    <xf numFmtId="2" fontId="1" fillId="21" borderId="19" xfId="0" applyNumberFormat="1" applyFont="1" applyFill="1" applyBorder="1" applyAlignment="1">
      <alignment vertical="center" wrapText="1"/>
    </xf>
    <xf numFmtId="2" fontId="1" fillId="21" borderId="0" xfId="0" applyNumberFormat="1" applyFont="1" applyFill="1" applyBorder="1" applyAlignment="1">
      <alignment vertical="center"/>
    </xf>
    <xf numFmtId="2" fontId="1" fillId="21" borderId="16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17" borderId="24" xfId="0" applyNumberFormat="1" applyFont="1" applyFill="1" applyBorder="1" applyAlignment="1">
      <alignment horizontal="center"/>
    </xf>
    <xf numFmtId="2" fontId="1" fillId="17" borderId="19" xfId="0" applyNumberFormat="1" applyFont="1" applyFill="1" applyBorder="1" applyAlignment="1">
      <alignment horizontal="center"/>
    </xf>
    <xf numFmtId="2" fontId="1" fillId="17" borderId="20" xfId="0" applyNumberFormat="1" applyFont="1" applyFill="1" applyBorder="1" applyAlignment="1">
      <alignment horizontal="center"/>
    </xf>
    <xf numFmtId="2" fontId="8" fillId="17" borderId="24" xfId="0" applyNumberFormat="1" applyFont="1" applyFill="1" applyBorder="1" applyAlignment="1">
      <alignment horizontal="center"/>
    </xf>
    <xf numFmtId="2" fontId="8" fillId="17" borderId="19" xfId="0" applyNumberFormat="1" applyFont="1" applyFill="1" applyBorder="1" applyAlignment="1">
      <alignment horizontal="center"/>
    </xf>
    <xf numFmtId="2" fontId="8" fillId="17" borderId="20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distributed" vertical="center"/>
    </xf>
    <xf numFmtId="2" fontId="1" fillId="0" borderId="0" xfId="0" applyNumberFormat="1" applyFont="1" applyBorder="1" applyAlignment="1">
      <alignment horizontal="distributed" vertical="center"/>
    </xf>
    <xf numFmtId="2" fontId="1" fillId="0" borderId="16" xfId="0" applyNumberFormat="1" applyFont="1" applyBorder="1" applyAlignment="1">
      <alignment horizontal="distributed" vertical="center"/>
    </xf>
    <xf numFmtId="2" fontId="1" fillId="17" borderId="18" xfId="0" applyNumberFormat="1" applyFont="1" applyFill="1" applyBorder="1" applyAlignment="1">
      <alignment vertical="center" wrapText="1"/>
    </xf>
    <xf numFmtId="2" fontId="1" fillId="17" borderId="21" xfId="0" applyNumberFormat="1" applyFont="1" applyFill="1" applyBorder="1" applyAlignment="1">
      <alignment vertical="center"/>
    </xf>
    <xf numFmtId="2" fontId="1" fillId="17" borderId="22" xfId="0" applyNumberFormat="1" applyFont="1" applyFill="1" applyBorder="1" applyAlignment="1">
      <alignment vertical="center"/>
    </xf>
    <xf numFmtId="164" fontId="1" fillId="18" borderId="12" xfId="0" applyNumberFormat="1" applyFont="1" applyFill="1" applyBorder="1" applyAlignment="1">
      <alignment horizontal="center"/>
    </xf>
    <xf numFmtId="164" fontId="1" fillId="18" borderId="5" xfId="0" applyNumberFormat="1" applyFont="1" applyFill="1" applyBorder="1" applyAlignment="1">
      <alignment horizontal="center"/>
    </xf>
    <xf numFmtId="164" fontId="1" fillId="18" borderId="6" xfId="0" applyNumberFormat="1" applyFont="1" applyFill="1" applyBorder="1" applyAlignment="1">
      <alignment horizontal="center"/>
    </xf>
    <xf numFmtId="164" fontId="8" fillId="18" borderId="5" xfId="0" applyNumberFormat="1" applyFont="1" applyFill="1" applyBorder="1" applyAlignment="1">
      <alignment horizontal="center"/>
    </xf>
    <xf numFmtId="164" fontId="8" fillId="18" borderId="6" xfId="0" applyNumberFormat="1" applyFont="1" applyFill="1" applyBorder="1" applyAlignment="1">
      <alignment horizontal="center"/>
    </xf>
    <xf numFmtId="164" fontId="1" fillId="19" borderId="12" xfId="0" applyNumberFormat="1" applyFont="1" applyFill="1" applyBorder="1" applyAlignment="1">
      <alignment horizontal="center"/>
    </xf>
    <xf numFmtId="164" fontId="1" fillId="19" borderId="5" xfId="0" applyNumberFormat="1" applyFont="1" applyFill="1" applyBorder="1" applyAlignment="1">
      <alignment horizontal="center"/>
    </xf>
    <xf numFmtId="164" fontId="1" fillId="19" borderId="6" xfId="0" applyNumberFormat="1" applyFont="1" applyFill="1" applyBorder="1" applyAlignment="1">
      <alignment horizontal="center"/>
    </xf>
    <xf numFmtId="164" fontId="8" fillId="19" borderId="5" xfId="0" applyNumberFormat="1" applyFont="1" applyFill="1" applyBorder="1" applyAlignment="1">
      <alignment horizontal="center"/>
    </xf>
    <xf numFmtId="164" fontId="8" fillId="19" borderId="6" xfId="0" applyNumberFormat="1" applyFont="1" applyFill="1" applyBorder="1" applyAlignment="1">
      <alignment horizontal="center"/>
    </xf>
    <xf numFmtId="164" fontId="8" fillId="20" borderId="8" xfId="0" applyNumberFormat="1" applyFont="1" applyFill="1" applyBorder="1" applyAlignment="1">
      <alignment horizontal="center"/>
    </xf>
    <xf numFmtId="164" fontId="8" fillId="20" borderId="0" xfId="0" applyNumberFormat="1" applyFont="1" applyFill="1" applyBorder="1" applyAlignment="1">
      <alignment horizontal="center"/>
    </xf>
    <xf numFmtId="164" fontId="8" fillId="20" borderId="4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18" borderId="19" xfId="0" applyNumberFormat="1" applyFont="1" applyFill="1" applyBorder="1" applyAlignment="1">
      <alignment vertical="center" wrapText="1"/>
    </xf>
    <xf numFmtId="2" fontId="1" fillId="18" borderId="0" xfId="0" applyNumberFormat="1" applyFont="1" applyFill="1" applyBorder="1" applyAlignment="1">
      <alignment vertical="center"/>
    </xf>
    <xf numFmtId="2" fontId="1" fillId="18" borderId="16" xfId="0" applyNumberFormat="1" applyFont="1" applyFill="1" applyBorder="1" applyAlignment="1">
      <alignment vertical="center"/>
    </xf>
    <xf numFmtId="2" fontId="1" fillId="19" borderId="19" xfId="0" applyNumberFormat="1" applyFont="1" applyFill="1" applyBorder="1" applyAlignment="1">
      <alignment vertical="center" wrapText="1"/>
    </xf>
    <xf numFmtId="2" fontId="1" fillId="19" borderId="0" xfId="0" applyNumberFormat="1" applyFont="1" applyFill="1" applyBorder="1" applyAlignment="1">
      <alignment vertical="center"/>
    </xf>
    <xf numFmtId="2" fontId="1" fillId="19" borderId="16" xfId="0" applyNumberFormat="1" applyFont="1" applyFill="1" applyBorder="1" applyAlignment="1">
      <alignment vertical="center"/>
    </xf>
    <xf numFmtId="2" fontId="1" fillId="20" borderId="19" xfId="0" applyNumberFormat="1" applyFont="1" applyFill="1" applyBorder="1" applyAlignment="1">
      <alignment vertical="center" wrapText="1"/>
    </xf>
    <xf numFmtId="2" fontId="1" fillId="20" borderId="0" xfId="0" applyNumberFormat="1" applyFont="1" applyFill="1" applyBorder="1" applyAlignment="1">
      <alignment vertical="center"/>
    </xf>
    <xf numFmtId="2" fontId="1" fillId="20" borderId="16" xfId="0" applyNumberFormat="1" applyFont="1" applyFill="1" applyBorder="1" applyAlignment="1">
      <alignment vertical="center"/>
    </xf>
    <xf numFmtId="164" fontId="1" fillId="20" borderId="8" xfId="0" applyNumberFormat="1" applyFont="1" applyFill="1" applyBorder="1" applyAlignment="1">
      <alignment horizontal="center"/>
    </xf>
    <xf numFmtId="164" fontId="1" fillId="20" borderId="0" xfId="0" applyNumberFormat="1" applyFont="1" applyFill="1" applyBorder="1" applyAlignment="1">
      <alignment horizontal="center"/>
    </xf>
    <xf numFmtId="164" fontId="1" fillId="2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9AB"/>
      <color rgb="FFCFE5C0"/>
      <color rgb="FFC8DDF1"/>
      <color rgb="FFFAD4BC"/>
      <color rgb="FFEDC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EBF9-7086-BD43-9CE3-5AAB27F783D5}">
  <dimension ref="A1:Z148"/>
  <sheetViews>
    <sheetView tabSelected="1" zoomScaleNormal="100" workbookViewId="0">
      <selection activeCell="A2" sqref="A2"/>
    </sheetView>
  </sheetViews>
  <sheetFormatPr baseColWidth="10" defaultRowHeight="16" x14ac:dyDescent="0.2"/>
  <cols>
    <col min="1" max="6" width="16.5" customWidth="1"/>
    <col min="13" max="13" width="31.83203125" customWidth="1"/>
    <col min="26" max="27" width="17.6640625" customWidth="1"/>
  </cols>
  <sheetData>
    <row r="1" spans="1:26" x14ac:dyDescent="0.2">
      <c r="A1" s="3" t="s">
        <v>113</v>
      </c>
    </row>
    <row r="2" spans="1:26" x14ac:dyDescent="0.2">
      <c r="A2" s="3" t="s">
        <v>151</v>
      </c>
    </row>
    <row r="3" spans="1:26" ht="34" customHeight="1" x14ac:dyDescent="0.2">
      <c r="A3" s="3" t="s">
        <v>84</v>
      </c>
      <c r="J3" s="175" t="s">
        <v>85</v>
      </c>
      <c r="K3" s="176"/>
      <c r="L3" s="176"/>
      <c r="M3" s="177"/>
      <c r="N3" s="77" t="s">
        <v>2</v>
      </c>
      <c r="O3" s="78"/>
      <c r="P3" s="79"/>
      <c r="Q3" s="77" t="s">
        <v>3</v>
      </c>
      <c r="R3" s="78"/>
      <c r="S3" s="79"/>
      <c r="W3" s="14" t="s">
        <v>57</v>
      </c>
      <c r="X3" s="14" t="s">
        <v>58</v>
      </c>
    </row>
    <row r="4" spans="1:26" ht="16" customHeight="1" x14ac:dyDescent="0.2">
      <c r="A4" s="172" t="s">
        <v>64</v>
      </c>
      <c r="B4" s="172"/>
      <c r="C4" s="172"/>
      <c r="D4" s="173" t="s">
        <v>66</v>
      </c>
      <c r="E4" s="173"/>
      <c r="F4" s="173"/>
      <c r="J4" s="14" t="s">
        <v>53</v>
      </c>
      <c r="K4" s="167" t="s">
        <v>54</v>
      </c>
      <c r="L4" s="167"/>
      <c r="M4" s="15" t="s">
        <v>55</v>
      </c>
      <c r="N4" s="80" t="s">
        <v>48</v>
      </c>
      <c r="O4" s="81" t="s">
        <v>49</v>
      </c>
      <c r="P4" s="82" t="s">
        <v>50</v>
      </c>
      <c r="Q4" s="80" t="s">
        <v>48</v>
      </c>
      <c r="R4" s="81" t="s">
        <v>49</v>
      </c>
      <c r="S4" s="82" t="s">
        <v>50</v>
      </c>
      <c r="T4" s="14" t="s">
        <v>56</v>
      </c>
      <c r="U4" s="14" t="s">
        <v>86</v>
      </c>
      <c r="V4" s="14" t="s">
        <v>87</v>
      </c>
      <c r="W4" s="169" t="s">
        <v>0</v>
      </c>
      <c r="X4" s="166" t="s">
        <v>61</v>
      </c>
    </row>
    <row r="5" spans="1:26" x14ac:dyDescent="0.2">
      <c r="A5" s="13" t="s">
        <v>88</v>
      </c>
      <c r="B5" s="13" t="s">
        <v>89</v>
      </c>
      <c r="C5" s="13" t="s">
        <v>90</v>
      </c>
      <c r="D5" s="13" t="s">
        <v>88</v>
      </c>
      <c r="E5" s="13" t="s">
        <v>89</v>
      </c>
      <c r="F5" s="13" t="s">
        <v>90</v>
      </c>
      <c r="I5" s="20"/>
      <c r="J5" s="16" t="s">
        <v>28</v>
      </c>
      <c r="K5" s="17" t="s">
        <v>22</v>
      </c>
      <c r="L5" s="17"/>
      <c r="M5" s="17" t="s">
        <v>60</v>
      </c>
      <c r="N5" s="45">
        <v>2.3207900770817029</v>
      </c>
      <c r="O5" s="46">
        <v>7</v>
      </c>
      <c r="P5" s="47">
        <v>0.40156140851726352</v>
      </c>
      <c r="Q5" s="45">
        <v>1.6855927254128353</v>
      </c>
      <c r="R5" s="46">
        <v>5</v>
      </c>
      <c r="S5" s="47">
        <v>0.46642788470213326</v>
      </c>
      <c r="T5" s="18">
        <v>1.3673367851301352</v>
      </c>
      <c r="U5" s="19">
        <v>9.5989932444126458E-2</v>
      </c>
      <c r="V5" s="19">
        <v>2.6386836378161442</v>
      </c>
      <c r="W5" s="169"/>
      <c r="X5" s="166"/>
    </row>
    <row r="6" spans="1:26" x14ac:dyDescent="0.2">
      <c r="A6" s="9" t="s">
        <v>0</v>
      </c>
      <c r="B6" s="9">
        <v>18</v>
      </c>
      <c r="C6" s="83">
        <f>COUNT(T43,T47,T52,T70)</f>
        <v>4</v>
      </c>
      <c r="D6" s="9" t="s">
        <v>0</v>
      </c>
      <c r="E6" s="9">
        <v>13.5</v>
      </c>
      <c r="F6" s="83">
        <f>COUNT(T9,T11,T18,T23,T27,T28,T37,T40,T42,T50,T55,T66,T72,T79:T81)</f>
        <v>16</v>
      </c>
      <c r="I6" s="20"/>
      <c r="J6" s="16" t="s">
        <v>63</v>
      </c>
      <c r="K6" s="17" t="s">
        <v>21</v>
      </c>
      <c r="L6" s="17"/>
      <c r="M6" s="17" t="s">
        <v>60</v>
      </c>
      <c r="N6" s="48">
        <v>0.46713332105847288</v>
      </c>
      <c r="O6" s="49">
        <v>10</v>
      </c>
      <c r="P6" s="50">
        <v>0.14943631653339295</v>
      </c>
      <c r="Q6" s="48">
        <v>0.29953854434288696</v>
      </c>
      <c r="R6" s="49">
        <v>8</v>
      </c>
      <c r="S6" s="50">
        <v>9.4558724843518058E-2</v>
      </c>
      <c r="T6" s="18">
        <v>1.2435004660202269</v>
      </c>
      <c r="U6" s="19">
        <v>0.22894201111678814</v>
      </c>
      <c r="V6" s="19">
        <v>2.2580589209236654</v>
      </c>
      <c r="W6" s="169"/>
      <c r="X6" s="166"/>
    </row>
    <row r="7" spans="1:26" x14ac:dyDescent="0.2">
      <c r="A7" s="9" t="s">
        <v>1</v>
      </c>
      <c r="B7" s="9">
        <v>18</v>
      </c>
      <c r="C7" s="83">
        <f>COUNT(T82,T90,T93,T95,T98,T102:T104,T111,T113,T116:T118,T122:T125,T127,T130:T133,T135:T139,T142,T144:T146,T148)</f>
        <v>32</v>
      </c>
      <c r="D7" s="9" t="s">
        <v>1</v>
      </c>
      <c r="E7" s="9">
        <v>13.5</v>
      </c>
      <c r="F7" s="83">
        <f>COUNT(T88,T99,T109,T114,T119,T121,T126,T129,T143,T147,)</f>
        <v>11</v>
      </c>
      <c r="I7" s="24"/>
      <c r="J7" s="21" t="s">
        <v>28</v>
      </c>
      <c r="K7" s="22" t="s">
        <v>25</v>
      </c>
      <c r="L7" s="22"/>
      <c r="M7" s="22" t="s">
        <v>65</v>
      </c>
      <c r="N7" s="51">
        <v>1.9344168486043718E-2</v>
      </c>
      <c r="O7" s="52">
        <v>7</v>
      </c>
      <c r="P7" s="53">
        <v>4.0305767438080066E-3</v>
      </c>
      <c r="Q7" s="51">
        <v>1.3154920384257942E-2</v>
      </c>
      <c r="R7" s="52">
        <v>5</v>
      </c>
      <c r="S7" s="53">
        <v>5.5852728452812812E-3</v>
      </c>
      <c r="T7" s="23">
        <v>1.2114913273589079</v>
      </c>
      <c r="U7" s="19">
        <v>-3.4299428392612796E-2</v>
      </c>
      <c r="V7" s="19">
        <v>2.4572820831104285</v>
      </c>
      <c r="W7" s="169"/>
      <c r="X7" s="166"/>
    </row>
    <row r="8" spans="1:26" x14ac:dyDescent="0.2">
      <c r="I8" s="28"/>
      <c r="J8" s="25" t="s">
        <v>63</v>
      </c>
      <c r="K8" s="26" t="s">
        <v>18</v>
      </c>
      <c r="L8" s="26"/>
      <c r="M8" s="26" t="s">
        <v>67</v>
      </c>
      <c r="N8" s="54">
        <v>1.1041038698042963E-2</v>
      </c>
      <c r="O8" s="55">
        <v>10</v>
      </c>
      <c r="P8" s="61">
        <v>2.680665453691204E-3</v>
      </c>
      <c r="Q8" s="54">
        <v>8.198003879023372E-3</v>
      </c>
      <c r="R8" s="55">
        <v>8</v>
      </c>
      <c r="S8" s="56">
        <v>1.5161540899424463E-3</v>
      </c>
      <c r="T8" s="27">
        <v>1.2050497561889866</v>
      </c>
      <c r="U8" s="19">
        <v>0.19545452184095735</v>
      </c>
      <c r="V8" s="19">
        <v>2.2146449905370158</v>
      </c>
      <c r="W8" s="169"/>
      <c r="X8" s="166"/>
    </row>
    <row r="9" spans="1:26" x14ac:dyDescent="0.2">
      <c r="A9" s="12" t="s">
        <v>91</v>
      </c>
      <c r="B9" s="84">
        <f>CHITEST(C6:C7,B6:B7)</f>
        <v>3.0612534730621374E-6</v>
      </c>
      <c r="D9" t="s">
        <v>92</v>
      </c>
      <c r="E9" s="85">
        <f>CHITEST(F6:F7,E6:E7)</f>
        <v>0.33592381315173564</v>
      </c>
      <c r="I9" s="32"/>
      <c r="J9" s="29" t="s">
        <v>63</v>
      </c>
      <c r="K9" s="30" t="s">
        <v>15</v>
      </c>
      <c r="L9" s="30"/>
      <c r="M9" s="30" t="s">
        <v>69</v>
      </c>
      <c r="N9" s="57">
        <v>0.11654467949535512</v>
      </c>
      <c r="O9" s="58">
        <v>10</v>
      </c>
      <c r="P9" s="59">
        <v>2.2090773817985517E-2</v>
      </c>
      <c r="Q9" s="57">
        <v>9.410869519251136E-2</v>
      </c>
      <c r="R9" s="58">
        <v>8</v>
      </c>
      <c r="S9" s="59">
        <v>1.6667921282791421E-2</v>
      </c>
      <c r="T9" s="31">
        <v>1.073607037018719</v>
      </c>
      <c r="U9" s="19">
        <v>7.9966074032179812E-2</v>
      </c>
      <c r="V9" s="19">
        <v>2.0672480000052582</v>
      </c>
      <c r="W9" s="169"/>
      <c r="X9" s="166"/>
    </row>
    <row r="10" spans="1:26" x14ac:dyDescent="0.2">
      <c r="I10" s="24"/>
      <c r="J10" s="21" t="s">
        <v>27</v>
      </c>
      <c r="K10" s="22" t="s">
        <v>24</v>
      </c>
      <c r="L10" s="22"/>
      <c r="M10" s="22" t="s">
        <v>65</v>
      </c>
      <c r="N10" s="51">
        <v>1.6839664224150945E-3</v>
      </c>
      <c r="O10" s="52">
        <v>10</v>
      </c>
      <c r="P10" s="53">
        <v>7.7142269137171207E-4</v>
      </c>
      <c r="Q10" s="51">
        <v>9.9990268274424763E-4</v>
      </c>
      <c r="R10" s="52">
        <v>8</v>
      </c>
      <c r="S10" s="53">
        <v>3.4688613193686792E-4</v>
      </c>
      <c r="T10" s="23">
        <v>1.046645046929777</v>
      </c>
      <c r="U10" s="19">
        <v>5.6078382278667904E-2</v>
      </c>
      <c r="V10" s="19">
        <v>2.0372117115808859</v>
      </c>
      <c r="W10" s="169"/>
      <c r="X10" s="166"/>
    </row>
    <row r="11" spans="1:26" x14ac:dyDescent="0.2">
      <c r="I11" s="32"/>
      <c r="J11" s="29" t="s">
        <v>63</v>
      </c>
      <c r="K11" s="33" t="s">
        <v>16</v>
      </c>
      <c r="L11" s="33"/>
      <c r="M11" s="30" t="s">
        <v>69</v>
      </c>
      <c r="N11" s="57">
        <v>0.62581546507448982</v>
      </c>
      <c r="O11" s="58">
        <v>10</v>
      </c>
      <c r="P11" s="59">
        <v>0.13713771897908769</v>
      </c>
      <c r="Q11" s="57">
        <v>0.50849627508834605</v>
      </c>
      <c r="R11" s="58">
        <v>8</v>
      </c>
      <c r="S11" s="59">
        <v>0.1080793418633318</v>
      </c>
      <c r="T11" s="31">
        <v>0.89195113209937493</v>
      </c>
      <c r="U11" s="19">
        <v>-8.2329115745142345E-2</v>
      </c>
      <c r="V11" s="19">
        <v>1.8662313799438923</v>
      </c>
      <c r="W11" s="169"/>
      <c r="X11" s="166"/>
    </row>
    <row r="12" spans="1:26" x14ac:dyDescent="0.2">
      <c r="A12" s="174" t="s">
        <v>68</v>
      </c>
      <c r="B12" s="174"/>
      <c r="C12" s="174"/>
      <c r="D12" s="171" t="s">
        <v>93</v>
      </c>
      <c r="E12" s="171"/>
      <c r="F12" s="171"/>
      <c r="I12" s="28"/>
      <c r="J12" s="25" t="s">
        <v>28</v>
      </c>
      <c r="K12" s="26" t="s">
        <v>19</v>
      </c>
      <c r="L12" s="26"/>
      <c r="M12" s="26" t="s">
        <v>67</v>
      </c>
      <c r="N12" s="60">
        <v>9.5298810392778571E-2</v>
      </c>
      <c r="O12" s="55">
        <v>7</v>
      </c>
      <c r="P12" s="61">
        <v>1.3967969562126616E-2</v>
      </c>
      <c r="Q12" s="60">
        <v>7.916253523311019E-2</v>
      </c>
      <c r="R12" s="55">
        <v>5</v>
      </c>
      <c r="S12" s="61">
        <v>2.0180834959002924E-2</v>
      </c>
      <c r="T12" s="27">
        <v>0.88993020459495897</v>
      </c>
      <c r="U12" s="19">
        <v>-0.31166700675528058</v>
      </c>
      <c r="V12" s="19">
        <v>2.0915274159451984</v>
      </c>
      <c r="W12" s="169"/>
      <c r="X12" s="166"/>
    </row>
    <row r="13" spans="1:26" x14ac:dyDescent="0.2">
      <c r="A13" s="13" t="s">
        <v>88</v>
      </c>
      <c r="B13" s="13" t="s">
        <v>89</v>
      </c>
      <c r="C13" s="13" t="s">
        <v>90</v>
      </c>
      <c r="D13" s="13" t="s">
        <v>88</v>
      </c>
      <c r="E13" s="13" t="s">
        <v>89</v>
      </c>
      <c r="F13" s="13" t="s">
        <v>90</v>
      </c>
      <c r="I13" s="20"/>
      <c r="J13" s="16" t="s">
        <v>63</v>
      </c>
      <c r="K13" s="17" t="s">
        <v>22</v>
      </c>
      <c r="L13" s="17"/>
      <c r="M13" s="17" t="s">
        <v>60</v>
      </c>
      <c r="N13" s="48">
        <v>4.0188662987017683</v>
      </c>
      <c r="O13" s="49">
        <v>10</v>
      </c>
      <c r="P13" s="50">
        <v>1.0767618181357497</v>
      </c>
      <c r="Q13" s="48">
        <v>3.1798994153939368</v>
      </c>
      <c r="R13" s="49">
        <v>8</v>
      </c>
      <c r="S13" s="50">
        <v>0.7736420355933511</v>
      </c>
      <c r="T13" s="18">
        <v>0.8356792010565196</v>
      </c>
      <c r="U13" s="19">
        <v>-0.13326261265954398</v>
      </c>
      <c r="V13" s="19">
        <v>1.8046210147725832</v>
      </c>
      <c r="W13" s="169"/>
      <c r="X13" s="166" t="s">
        <v>71</v>
      </c>
    </row>
    <row r="14" spans="1:26" x14ac:dyDescent="0.2">
      <c r="A14" s="9" t="s">
        <v>0</v>
      </c>
      <c r="B14" s="9">
        <v>13.5</v>
      </c>
      <c r="C14" s="83">
        <f>COUNT(T8,T12,T17,T39,T41,T45,T48,T53,T56,T57,T68,T73,T77:T78)</f>
        <v>14</v>
      </c>
      <c r="D14" s="9" t="s">
        <v>0</v>
      </c>
      <c r="E14" s="9">
        <v>13.5</v>
      </c>
      <c r="F14" s="83">
        <f>COUNT(T5:T6,T13,T15,T19:T22,T25:T26,T30,T33:T36,T44,T51,T62:T64,T74,T76)</f>
        <v>22</v>
      </c>
      <c r="I14" s="24"/>
      <c r="J14" s="21" t="s">
        <v>27</v>
      </c>
      <c r="K14" s="22" t="s">
        <v>25</v>
      </c>
      <c r="L14" s="22"/>
      <c r="M14" s="22" t="s">
        <v>65</v>
      </c>
      <c r="N14" s="51">
        <v>1.4333178961888574E-2</v>
      </c>
      <c r="O14" s="52">
        <v>10</v>
      </c>
      <c r="P14" s="53">
        <v>5.4355341841582508E-3</v>
      </c>
      <c r="Q14" s="51">
        <v>1.0671622684202962E-2</v>
      </c>
      <c r="R14" s="52">
        <v>8</v>
      </c>
      <c r="S14" s="53">
        <v>3.3560742546408498E-3</v>
      </c>
      <c r="T14" s="23">
        <v>0.75118802689855257</v>
      </c>
      <c r="U14" s="19">
        <v>-0.21034269848359699</v>
      </c>
      <c r="V14" s="19">
        <v>1.7127187522807021</v>
      </c>
      <c r="W14" s="169"/>
      <c r="X14" s="166"/>
      <c r="Z14" s="11"/>
    </row>
    <row r="15" spans="1:26" x14ac:dyDescent="0.2">
      <c r="A15" s="9" t="s">
        <v>1</v>
      </c>
      <c r="B15" s="9">
        <v>13.5</v>
      </c>
      <c r="C15" s="83">
        <f>COUNT(T85:T87,T89,T94,T101,T107,T110,T112,T115,T120,T128,T140)</f>
        <v>13</v>
      </c>
      <c r="D15" s="9" t="s">
        <v>1</v>
      </c>
      <c r="E15" s="9">
        <v>13.5</v>
      </c>
      <c r="F15" s="83">
        <f>COUNT(T93,T96:T97,T108,T134)</f>
        <v>5</v>
      </c>
      <c r="I15" s="20"/>
      <c r="J15" s="16" t="s">
        <v>28</v>
      </c>
      <c r="K15" s="17" t="s">
        <v>23</v>
      </c>
      <c r="L15" s="17"/>
      <c r="M15" s="17" t="s">
        <v>60</v>
      </c>
      <c r="N15" s="48">
        <v>0.82808222981866419</v>
      </c>
      <c r="O15" s="49">
        <v>7</v>
      </c>
      <c r="P15" s="50">
        <v>0.592972719799988</v>
      </c>
      <c r="Q15" s="48">
        <v>0.46245303849341929</v>
      </c>
      <c r="R15" s="49">
        <v>5</v>
      </c>
      <c r="S15" s="50">
        <v>0.18046943394047743</v>
      </c>
      <c r="T15" s="18">
        <v>0.71289684544368626</v>
      </c>
      <c r="U15" s="19">
        <v>-0.46965040244353562</v>
      </c>
      <c r="V15" s="19">
        <v>1.8954440933309082</v>
      </c>
      <c r="W15" s="169"/>
      <c r="X15" s="166"/>
    </row>
    <row r="16" spans="1:26" x14ac:dyDescent="0.2">
      <c r="I16" s="24"/>
      <c r="J16" s="21" t="s">
        <v>28</v>
      </c>
      <c r="K16" s="22" t="s">
        <v>26</v>
      </c>
      <c r="L16" s="22"/>
      <c r="M16" s="22" t="s">
        <v>65</v>
      </c>
      <c r="N16" s="51">
        <v>7.1912559665532616E-3</v>
      </c>
      <c r="O16" s="52">
        <v>7</v>
      </c>
      <c r="P16" s="53">
        <v>6.0375044607873657E-3</v>
      </c>
      <c r="Q16" s="51">
        <v>3.5797341782128076E-3</v>
      </c>
      <c r="R16" s="52">
        <v>5</v>
      </c>
      <c r="S16" s="53">
        <v>1.7260646139530432E-3</v>
      </c>
      <c r="T16" s="23">
        <v>0.69397485119545566</v>
      </c>
      <c r="U16" s="19">
        <v>-0.48676942444442062</v>
      </c>
      <c r="V16" s="19">
        <v>1.8747191268353318</v>
      </c>
      <c r="W16" s="169"/>
      <c r="X16" s="166" t="s">
        <v>72</v>
      </c>
    </row>
    <row r="17" spans="1:24" x14ac:dyDescent="0.2">
      <c r="A17" s="12" t="s">
        <v>91</v>
      </c>
      <c r="B17" s="85">
        <f>CHITEST(C14:C15,B14:B15)</f>
        <v>0.84738965968671431</v>
      </c>
      <c r="D17" t="s">
        <v>92</v>
      </c>
      <c r="E17" s="85">
        <f>CHITEST(F14:F15,E14:E15)</f>
        <v>1.0692127549193711E-3</v>
      </c>
      <c r="I17" s="28"/>
      <c r="J17" s="25" t="s">
        <v>28</v>
      </c>
      <c r="K17" s="26" t="s">
        <v>20</v>
      </c>
      <c r="L17" s="26"/>
      <c r="M17" s="26" t="s">
        <v>67</v>
      </c>
      <c r="N17" s="60">
        <v>3.4425685064722988E-2</v>
      </c>
      <c r="O17" s="55">
        <v>7</v>
      </c>
      <c r="P17" s="61">
        <v>2.5479136699779473E-2</v>
      </c>
      <c r="Q17" s="60">
        <v>2.1524833911735215E-2</v>
      </c>
      <c r="R17" s="55">
        <v>5</v>
      </c>
      <c r="S17" s="61">
        <v>6.8294059998195312E-3</v>
      </c>
      <c r="T17" s="27">
        <v>0.58925922356541116</v>
      </c>
      <c r="U17" s="19">
        <v>-0.58234178819373394</v>
      </c>
      <c r="V17" s="19">
        <v>1.7608602353245564</v>
      </c>
      <c r="W17" s="169"/>
      <c r="X17" s="166"/>
    </row>
    <row r="18" spans="1:24" x14ac:dyDescent="0.2">
      <c r="A18" s="86"/>
      <c r="B18" s="87"/>
      <c r="D18" s="3"/>
      <c r="E18" s="88"/>
      <c r="I18" s="32"/>
      <c r="J18" s="29" t="s">
        <v>73</v>
      </c>
      <c r="K18" s="33" t="s">
        <v>16</v>
      </c>
      <c r="L18" s="33"/>
      <c r="M18" s="30" t="s">
        <v>69</v>
      </c>
      <c r="N18" s="62">
        <v>0.63071968426924374</v>
      </c>
      <c r="O18" s="58">
        <v>10</v>
      </c>
      <c r="P18" s="63">
        <v>0.13242635640762876</v>
      </c>
      <c r="Q18" s="62">
        <v>0.53970545792890745</v>
      </c>
      <c r="R18" s="58">
        <v>10</v>
      </c>
      <c r="S18" s="63">
        <v>0.16484631928843796</v>
      </c>
      <c r="T18" s="31">
        <v>0.58297017690897357</v>
      </c>
      <c r="U18" s="19">
        <v>-0.31197684085586652</v>
      </c>
      <c r="V18" s="19">
        <v>1.4779171946738137</v>
      </c>
      <c r="W18" s="169"/>
      <c r="X18" s="166"/>
    </row>
    <row r="19" spans="1:24" x14ac:dyDescent="0.2">
      <c r="A19" s="86"/>
      <c r="B19" s="87"/>
      <c r="D19" s="3"/>
      <c r="E19" s="88"/>
      <c r="I19" s="20"/>
      <c r="J19" s="16" t="s">
        <v>74</v>
      </c>
      <c r="K19" s="17" t="s">
        <v>22</v>
      </c>
      <c r="L19" s="17"/>
      <c r="M19" s="17" t="s">
        <v>60</v>
      </c>
      <c r="N19" s="48">
        <v>2.1776734032985923</v>
      </c>
      <c r="O19" s="49">
        <v>10</v>
      </c>
      <c r="P19" s="50">
        <v>0.66898785976823216</v>
      </c>
      <c r="Q19" s="48">
        <v>1.830039628458018</v>
      </c>
      <c r="R19" s="49">
        <v>10</v>
      </c>
      <c r="S19" s="50">
        <v>0.47457761626232209</v>
      </c>
      <c r="T19" s="18">
        <v>0.57402865176458551</v>
      </c>
      <c r="U19" s="19">
        <v>-0.32036311655123861</v>
      </c>
      <c r="V19" s="19">
        <v>1.4684204200804096</v>
      </c>
      <c r="W19" s="169"/>
      <c r="X19" s="166"/>
    </row>
    <row r="20" spans="1:24" x14ac:dyDescent="0.2">
      <c r="A20" s="165" t="s">
        <v>94</v>
      </c>
      <c r="B20" s="165"/>
      <c r="C20" s="165"/>
      <c r="D20" s="3"/>
      <c r="E20" s="168" t="s">
        <v>59</v>
      </c>
      <c r="F20" s="168"/>
      <c r="I20" s="20"/>
      <c r="J20" s="16" t="s">
        <v>63</v>
      </c>
      <c r="K20" s="17" t="s">
        <v>23</v>
      </c>
      <c r="L20" s="17"/>
      <c r="M20" s="17" t="s">
        <v>60</v>
      </c>
      <c r="N20" s="48">
        <v>0.76150773477866929</v>
      </c>
      <c r="O20" s="49">
        <v>10</v>
      </c>
      <c r="P20" s="50">
        <v>0.24707741801073138</v>
      </c>
      <c r="Q20" s="48">
        <v>0.61622764134474728</v>
      </c>
      <c r="R20" s="49">
        <v>8</v>
      </c>
      <c r="S20" s="50">
        <v>0.23403016002768073</v>
      </c>
      <c r="T20" s="18">
        <v>0.57298318566659634</v>
      </c>
      <c r="U20" s="19">
        <v>-0.37536339830512</v>
      </c>
      <c r="V20" s="19">
        <v>1.5213297696383128</v>
      </c>
      <c r="W20" s="169"/>
      <c r="X20" s="166"/>
    </row>
    <row r="21" spans="1:24" x14ac:dyDescent="0.2">
      <c r="A21" s="13" t="s">
        <v>88</v>
      </c>
      <c r="B21" s="13" t="s">
        <v>89</v>
      </c>
      <c r="C21" s="13" t="s">
        <v>90</v>
      </c>
      <c r="D21" s="3"/>
      <c r="E21" s="171" t="s">
        <v>62</v>
      </c>
      <c r="F21" s="171"/>
      <c r="I21" s="20"/>
      <c r="J21" s="16" t="s">
        <v>75</v>
      </c>
      <c r="K21" s="17" t="s">
        <v>21</v>
      </c>
      <c r="L21" s="17"/>
      <c r="M21" s="17" t="s">
        <v>60</v>
      </c>
      <c r="N21" s="48">
        <v>0.15828558655068217</v>
      </c>
      <c r="O21" s="49">
        <v>6</v>
      </c>
      <c r="P21" s="50">
        <v>7.0077187821677878E-2</v>
      </c>
      <c r="Q21" s="48">
        <v>0.11843268150633481</v>
      </c>
      <c r="R21" s="49">
        <v>6</v>
      </c>
      <c r="S21" s="50">
        <v>6.1476857321142074E-2</v>
      </c>
      <c r="T21" s="18">
        <v>0.55791402186567496</v>
      </c>
      <c r="U21" s="19">
        <v>-0.59547580064455718</v>
      </c>
      <c r="V21" s="19">
        <v>1.711303844375907</v>
      </c>
      <c r="W21" s="169"/>
      <c r="X21" s="166"/>
    </row>
    <row r="22" spans="1:24" x14ac:dyDescent="0.2">
      <c r="A22" s="9" t="s">
        <v>0</v>
      </c>
      <c r="B22" s="9">
        <v>13.5</v>
      </c>
      <c r="C22" s="83">
        <f>COUNT(T7,T10,T14,T16,T24,T29,T31:T32,T38,T46,T49,T54,T58:T61,T65,T67,T69,T71,T75)</f>
        <v>21</v>
      </c>
      <c r="D22" s="3"/>
      <c r="E22" s="172" t="s">
        <v>64</v>
      </c>
      <c r="F22" s="172"/>
      <c r="I22" s="20"/>
      <c r="J22" s="16" t="s">
        <v>75</v>
      </c>
      <c r="K22" s="17" t="s">
        <v>23</v>
      </c>
      <c r="L22" s="17"/>
      <c r="M22" s="17" t="s">
        <v>60</v>
      </c>
      <c r="N22" s="48">
        <v>0.36104655622399839</v>
      </c>
      <c r="O22" s="49">
        <v>6</v>
      </c>
      <c r="P22" s="50">
        <v>0.1790993171880427</v>
      </c>
      <c r="Q22" s="48">
        <v>0.27820829565489491</v>
      </c>
      <c r="R22" s="49">
        <v>6</v>
      </c>
      <c r="S22" s="50">
        <v>7.6686576004401208E-2</v>
      </c>
      <c r="T22" s="18">
        <v>0.55488801842874247</v>
      </c>
      <c r="U22" s="19">
        <v>-0.59826813020906988</v>
      </c>
      <c r="V22" s="19">
        <v>1.7080441670665549</v>
      </c>
      <c r="W22" s="169"/>
      <c r="X22" s="166"/>
    </row>
    <row r="23" spans="1:24" x14ac:dyDescent="0.2">
      <c r="A23" s="9" t="s">
        <v>1</v>
      </c>
      <c r="B23" s="9">
        <v>13.5</v>
      </c>
      <c r="C23" s="83">
        <f>COUNT(T83:T84,T91,T100,T106,T141)</f>
        <v>6</v>
      </c>
      <c r="D23" s="9"/>
      <c r="E23" s="173" t="s">
        <v>66</v>
      </c>
      <c r="F23" s="173"/>
      <c r="I23" s="32"/>
      <c r="J23" s="29" t="s">
        <v>73</v>
      </c>
      <c r="K23" s="30" t="s">
        <v>15</v>
      </c>
      <c r="L23" s="30"/>
      <c r="M23" s="30" t="s">
        <v>69</v>
      </c>
      <c r="N23" s="62">
        <v>9.0914586688586915E-2</v>
      </c>
      <c r="O23" s="58">
        <v>10</v>
      </c>
      <c r="P23" s="63">
        <v>1.977567666049097E-2</v>
      </c>
      <c r="Q23" s="62">
        <v>7.8777329317267011E-2</v>
      </c>
      <c r="R23" s="58">
        <v>10</v>
      </c>
      <c r="S23" s="63">
        <v>2.2113783935201598E-2</v>
      </c>
      <c r="T23" s="31">
        <v>0.55411488782469354</v>
      </c>
      <c r="U23" s="19">
        <v>-0.33906993057652168</v>
      </c>
      <c r="V23" s="19">
        <v>1.4472997062259088</v>
      </c>
      <c r="W23" s="169"/>
      <c r="X23" s="166"/>
    </row>
    <row r="24" spans="1:24" x14ac:dyDescent="0.2">
      <c r="D24" s="9"/>
      <c r="E24" s="174" t="s">
        <v>68</v>
      </c>
      <c r="F24" s="174"/>
      <c r="I24" s="24"/>
      <c r="J24" s="21" t="s">
        <v>27</v>
      </c>
      <c r="K24" s="22" t="s">
        <v>26</v>
      </c>
      <c r="L24" s="22"/>
      <c r="M24" s="22" t="s">
        <v>65</v>
      </c>
      <c r="N24" s="51">
        <v>2.7472885676647686E-3</v>
      </c>
      <c r="O24" s="52">
        <v>10</v>
      </c>
      <c r="P24" s="53">
        <v>1.2767479758274171E-3</v>
      </c>
      <c r="Q24" s="51">
        <v>2.0901109311504177E-3</v>
      </c>
      <c r="R24" s="52">
        <v>8</v>
      </c>
      <c r="S24" s="53">
        <v>9.4932620569579743E-4</v>
      </c>
      <c r="T24" s="23">
        <v>0.54653873715555923</v>
      </c>
      <c r="U24" s="19">
        <v>-0.40014080844806155</v>
      </c>
      <c r="V24" s="19">
        <v>1.49321828275918</v>
      </c>
      <c r="W24" s="169"/>
      <c r="X24" s="166"/>
    </row>
    <row r="25" spans="1:24" x14ac:dyDescent="0.2">
      <c r="A25" s="12" t="s">
        <v>91</v>
      </c>
      <c r="B25" s="85">
        <f>CHITEST(C22:C23,B22:B23)</f>
        <v>3.892417122778628E-3</v>
      </c>
      <c r="D25" s="9"/>
      <c r="E25" s="165" t="s">
        <v>70</v>
      </c>
      <c r="F25" s="165"/>
      <c r="I25" s="20"/>
      <c r="J25" s="16" t="s">
        <v>76</v>
      </c>
      <c r="K25" s="17" t="s">
        <v>22</v>
      </c>
      <c r="L25" s="17"/>
      <c r="M25" s="17" t="s">
        <v>60</v>
      </c>
      <c r="N25" s="48">
        <v>1.2830274774205297</v>
      </c>
      <c r="O25" s="49">
        <v>7</v>
      </c>
      <c r="P25" s="50">
        <v>0.32164236902498333</v>
      </c>
      <c r="Q25" s="48">
        <v>1.07409126462816</v>
      </c>
      <c r="R25" s="49">
        <v>5</v>
      </c>
      <c r="S25" s="50">
        <v>0.39756004295222525</v>
      </c>
      <c r="T25" s="18">
        <v>0.54469873846855277</v>
      </c>
      <c r="U25" s="19">
        <v>-0.62344556111435001</v>
      </c>
      <c r="V25" s="19">
        <v>1.7128430380514557</v>
      </c>
      <c r="W25" s="169"/>
      <c r="X25" s="166"/>
    </row>
    <row r="26" spans="1:24" x14ac:dyDescent="0.2">
      <c r="I26" s="20"/>
      <c r="J26" s="16" t="s">
        <v>77</v>
      </c>
      <c r="K26" s="17" t="s">
        <v>23</v>
      </c>
      <c r="L26" s="17"/>
      <c r="M26" s="17" t="s">
        <v>60</v>
      </c>
      <c r="N26" s="48">
        <v>0.24328126508835787</v>
      </c>
      <c r="O26" s="49">
        <v>10</v>
      </c>
      <c r="P26" s="50">
        <v>8.7680456519857217E-2</v>
      </c>
      <c r="Q26" s="48">
        <v>0.19818067768171738</v>
      </c>
      <c r="R26" s="49">
        <v>8</v>
      </c>
      <c r="S26" s="50">
        <v>6.8864753781559734E-2</v>
      </c>
      <c r="T26" s="18">
        <v>0.53689956373041658</v>
      </c>
      <c r="U26" s="19">
        <v>-0.40919121991609309</v>
      </c>
      <c r="V26" s="19">
        <v>1.4829903473769264</v>
      </c>
      <c r="W26" s="169"/>
      <c r="X26" s="166"/>
    </row>
    <row r="27" spans="1:24" x14ac:dyDescent="0.2">
      <c r="I27" s="32"/>
      <c r="J27" s="29" t="s">
        <v>78</v>
      </c>
      <c r="K27" s="30" t="s">
        <v>16</v>
      </c>
      <c r="L27" s="30"/>
      <c r="M27" s="30" t="s">
        <v>69</v>
      </c>
      <c r="N27" s="62">
        <v>1.8124282682885369</v>
      </c>
      <c r="O27" s="58">
        <v>6</v>
      </c>
      <c r="P27" s="63">
        <v>3.6388487821051068</v>
      </c>
      <c r="Q27" s="62">
        <v>0.32633116609591617</v>
      </c>
      <c r="R27" s="58">
        <v>6</v>
      </c>
      <c r="S27" s="63">
        <v>9.6694041771127517E-2</v>
      </c>
      <c r="T27" s="31">
        <v>0.53278561117451984</v>
      </c>
      <c r="U27" s="19">
        <v>-0.61870091023736828</v>
      </c>
      <c r="V27" s="19">
        <v>1.6842721325864081</v>
      </c>
      <c r="W27" s="169"/>
      <c r="X27" s="166"/>
    </row>
    <row r="28" spans="1:24" x14ac:dyDescent="0.2">
      <c r="I28" s="32"/>
      <c r="J28" s="29" t="s">
        <v>76</v>
      </c>
      <c r="K28" s="30" t="s">
        <v>16</v>
      </c>
      <c r="L28" s="30"/>
      <c r="M28" s="30" t="s">
        <v>69</v>
      </c>
      <c r="N28" s="62">
        <v>0.63939020737595753</v>
      </c>
      <c r="O28" s="58">
        <v>7</v>
      </c>
      <c r="P28" s="63">
        <v>0.34541206283911824</v>
      </c>
      <c r="Q28" s="62">
        <v>0.48491488514815895</v>
      </c>
      <c r="R28" s="58">
        <v>5</v>
      </c>
      <c r="S28" s="63">
        <v>0.13180036571129108</v>
      </c>
      <c r="T28" s="31">
        <v>0.50867125857067619</v>
      </c>
      <c r="U28" s="19">
        <v>-0.6568701414871162</v>
      </c>
      <c r="V28" s="19">
        <v>1.6742126586284685</v>
      </c>
      <c r="W28" s="169"/>
      <c r="X28" s="166"/>
    </row>
    <row r="29" spans="1:24" x14ac:dyDescent="0.2">
      <c r="I29" s="24"/>
      <c r="J29" s="21" t="s">
        <v>51</v>
      </c>
      <c r="K29" s="22" t="s">
        <v>25</v>
      </c>
      <c r="L29" s="22"/>
      <c r="M29" s="22" t="s">
        <v>65</v>
      </c>
      <c r="N29" s="51">
        <v>3.2122061177851011E-3</v>
      </c>
      <c r="O29" s="52">
        <v>7</v>
      </c>
      <c r="P29" s="53">
        <v>1.2880342215760359E-3</v>
      </c>
      <c r="Q29" s="51">
        <v>2.5702232683619832E-3</v>
      </c>
      <c r="R29" s="52">
        <v>5</v>
      </c>
      <c r="S29" s="53">
        <v>1.0810260283614385E-3</v>
      </c>
      <c r="T29" s="23">
        <v>0.48981119685006042</v>
      </c>
      <c r="U29" s="19">
        <v>-0.67443644866051211</v>
      </c>
      <c r="V29" s="19">
        <v>1.6540588423606331</v>
      </c>
      <c r="W29" s="169"/>
      <c r="X29" s="166"/>
    </row>
    <row r="30" spans="1:24" x14ac:dyDescent="0.2">
      <c r="I30" s="20"/>
      <c r="J30" s="16" t="s">
        <v>77</v>
      </c>
      <c r="K30" s="17" t="s">
        <v>22</v>
      </c>
      <c r="L30" s="17"/>
      <c r="M30" s="17" t="s">
        <v>60</v>
      </c>
      <c r="N30" s="48">
        <v>1.3082165929782075</v>
      </c>
      <c r="O30" s="49">
        <v>10</v>
      </c>
      <c r="P30" s="50">
        <v>0.3345171131770151</v>
      </c>
      <c r="Q30" s="48">
        <v>1.1199416656840093</v>
      </c>
      <c r="R30" s="49">
        <v>8</v>
      </c>
      <c r="S30" s="50">
        <v>0.4189144584833307</v>
      </c>
      <c r="T30" s="18">
        <v>0.47966163970313813</v>
      </c>
      <c r="U30" s="19">
        <v>-0.46314211615914513</v>
      </c>
      <c r="V30" s="19">
        <v>1.4224653955654214</v>
      </c>
      <c r="W30" s="169"/>
      <c r="X30" s="166"/>
    </row>
    <row r="31" spans="1:24" x14ac:dyDescent="0.2">
      <c r="I31" s="24"/>
      <c r="J31" s="21" t="s">
        <v>34</v>
      </c>
      <c r="K31" s="22" t="s">
        <v>25</v>
      </c>
      <c r="L31" s="22"/>
      <c r="M31" s="22" t="s">
        <v>65</v>
      </c>
      <c r="N31" s="51">
        <v>4.209218265330196E-3</v>
      </c>
      <c r="O31" s="52">
        <v>10</v>
      </c>
      <c r="P31" s="53">
        <v>1.6422062102588262E-3</v>
      </c>
      <c r="Q31" s="51">
        <v>3.4670397091895945E-3</v>
      </c>
      <c r="R31" s="52">
        <v>8</v>
      </c>
      <c r="S31" s="53">
        <v>1.2290226885329398E-3</v>
      </c>
      <c r="T31" s="23">
        <v>0.47892955780500529</v>
      </c>
      <c r="U31" s="19">
        <v>-0.46383448396562371</v>
      </c>
      <c r="V31" s="19">
        <v>1.4216935995756343</v>
      </c>
      <c r="W31" s="169"/>
      <c r="X31" s="166"/>
    </row>
    <row r="32" spans="1:24" x14ac:dyDescent="0.2">
      <c r="I32" s="24"/>
      <c r="J32" s="21" t="s">
        <v>34</v>
      </c>
      <c r="K32" s="22" t="s">
        <v>26</v>
      </c>
      <c r="L32" s="22"/>
      <c r="M32" s="22" t="s">
        <v>65</v>
      </c>
      <c r="N32" s="51">
        <v>7.8079745589834573E-4</v>
      </c>
      <c r="O32" s="52">
        <v>10</v>
      </c>
      <c r="P32" s="53">
        <v>3.5541281866420727E-4</v>
      </c>
      <c r="Q32" s="51">
        <v>6.2764933253111992E-4</v>
      </c>
      <c r="R32" s="52">
        <v>8</v>
      </c>
      <c r="S32" s="53">
        <v>2.3104262044749055E-4</v>
      </c>
      <c r="T32" s="23">
        <v>0.47465808127226006</v>
      </c>
      <c r="U32" s="19">
        <v>-0.46787541724477433</v>
      </c>
      <c r="V32" s="19">
        <v>1.4171915797892944</v>
      </c>
      <c r="W32" s="169"/>
      <c r="X32" s="166"/>
    </row>
    <row r="33" spans="9:24" x14ac:dyDescent="0.2">
      <c r="I33" s="20"/>
      <c r="J33" s="16" t="s">
        <v>74</v>
      </c>
      <c r="K33" s="17" t="s">
        <v>23</v>
      </c>
      <c r="L33" s="17"/>
      <c r="M33" s="17" t="s">
        <v>60</v>
      </c>
      <c r="N33" s="48">
        <v>0.36538762685766663</v>
      </c>
      <c r="O33" s="49">
        <v>10</v>
      </c>
      <c r="P33" s="50">
        <v>0.21019096029518974</v>
      </c>
      <c r="Q33" s="48">
        <v>0.28765516526248303</v>
      </c>
      <c r="R33" s="49">
        <v>10</v>
      </c>
      <c r="S33" s="50">
        <v>7.6881756851828409E-2</v>
      </c>
      <c r="T33" s="18">
        <v>0.47039951263332025</v>
      </c>
      <c r="U33" s="19">
        <v>-0.41816241628371331</v>
      </c>
      <c r="V33" s="19">
        <v>1.3589614415503539</v>
      </c>
      <c r="W33" s="169"/>
      <c r="X33" s="166"/>
    </row>
    <row r="34" spans="9:24" x14ac:dyDescent="0.2">
      <c r="I34" s="20"/>
      <c r="J34" s="16" t="s">
        <v>79</v>
      </c>
      <c r="K34" s="17" t="s">
        <v>23</v>
      </c>
      <c r="L34" s="17"/>
      <c r="M34" s="17" t="s">
        <v>60</v>
      </c>
      <c r="N34" s="48">
        <v>0.47151214959993504</v>
      </c>
      <c r="O34" s="49">
        <v>6</v>
      </c>
      <c r="P34" s="50">
        <v>0.18674036480838632</v>
      </c>
      <c r="Q34" s="48">
        <v>0.38484231719244527</v>
      </c>
      <c r="R34" s="49">
        <v>8</v>
      </c>
      <c r="S34" s="50">
        <v>0.15983734928584414</v>
      </c>
      <c r="T34" s="18">
        <v>0.46982253619582975</v>
      </c>
      <c r="U34" s="19">
        <v>-0.60288850298256147</v>
      </c>
      <c r="V34" s="19">
        <v>1.5425335753742209</v>
      </c>
      <c r="W34" s="169"/>
      <c r="X34" s="166"/>
    </row>
    <row r="35" spans="9:24" x14ac:dyDescent="0.2">
      <c r="I35" s="20"/>
      <c r="J35" s="16" t="s">
        <v>75</v>
      </c>
      <c r="K35" s="17" t="s">
        <v>22</v>
      </c>
      <c r="L35" s="17"/>
      <c r="M35" s="17" t="s">
        <v>60</v>
      </c>
      <c r="N35" s="48">
        <v>1.9866538629612087</v>
      </c>
      <c r="O35" s="49">
        <v>6</v>
      </c>
      <c r="P35" s="50">
        <v>0.78604491822013178</v>
      </c>
      <c r="Q35" s="48">
        <v>1.6914104395835032</v>
      </c>
      <c r="R35" s="49">
        <v>6</v>
      </c>
      <c r="S35" s="50">
        <v>0.29864468358010127</v>
      </c>
      <c r="T35" s="18">
        <v>0.45822221166895144</v>
      </c>
      <c r="U35" s="19">
        <v>-0.68811711484775295</v>
      </c>
      <c r="V35" s="19">
        <v>1.6045615381856557</v>
      </c>
      <c r="W35" s="169"/>
      <c r="X35" s="166"/>
    </row>
    <row r="36" spans="9:24" x14ac:dyDescent="0.2">
      <c r="I36" s="20"/>
      <c r="J36" s="16" t="s">
        <v>76</v>
      </c>
      <c r="K36" s="34" t="s">
        <v>21</v>
      </c>
      <c r="L36" s="34"/>
      <c r="M36" s="17" t="s">
        <v>60</v>
      </c>
      <c r="N36" s="48">
        <v>0.11913867499208457</v>
      </c>
      <c r="O36" s="49">
        <v>7</v>
      </c>
      <c r="P36" s="50">
        <v>4.2262140009825325E-2</v>
      </c>
      <c r="Q36" s="48">
        <v>9.7734011410484073E-2</v>
      </c>
      <c r="R36" s="49">
        <v>5</v>
      </c>
      <c r="S36" s="50">
        <v>4.6115762040238602E-2</v>
      </c>
      <c r="T36" s="18">
        <v>0.45050884345646275</v>
      </c>
      <c r="U36" s="19">
        <v>-0.71119561431400413</v>
      </c>
      <c r="V36" s="19">
        <v>1.6122133012269297</v>
      </c>
      <c r="W36" s="169"/>
      <c r="X36" s="166"/>
    </row>
    <row r="37" spans="9:24" x14ac:dyDescent="0.2">
      <c r="I37" s="32"/>
      <c r="J37" s="29" t="s">
        <v>75</v>
      </c>
      <c r="K37" s="30" t="s">
        <v>15</v>
      </c>
      <c r="L37" s="30"/>
      <c r="M37" s="30" t="s">
        <v>69</v>
      </c>
      <c r="N37" s="62">
        <v>8.6042912086813014E-2</v>
      </c>
      <c r="O37" s="58">
        <v>6</v>
      </c>
      <c r="P37" s="63">
        <v>3.886773930902386E-2</v>
      </c>
      <c r="Q37" s="62">
        <v>6.8592155667246482E-2</v>
      </c>
      <c r="R37" s="58">
        <v>6</v>
      </c>
      <c r="S37" s="63">
        <v>3.3338111231922728E-2</v>
      </c>
      <c r="T37" s="31">
        <v>0.44474355451521308</v>
      </c>
      <c r="U37" s="19">
        <v>-0.70074576851277481</v>
      </c>
      <c r="V37" s="19">
        <v>1.5902328775432011</v>
      </c>
      <c r="W37" s="169"/>
      <c r="X37" s="166"/>
    </row>
    <row r="38" spans="9:24" x14ac:dyDescent="0.2">
      <c r="I38" s="24"/>
      <c r="J38" s="21" t="s">
        <v>51</v>
      </c>
      <c r="K38" s="22" t="s">
        <v>24</v>
      </c>
      <c r="L38" s="22"/>
      <c r="M38" s="22" t="s">
        <v>65</v>
      </c>
      <c r="N38" s="51">
        <v>3.0512110324645316E-4</v>
      </c>
      <c r="O38" s="52">
        <v>7</v>
      </c>
      <c r="P38" s="53">
        <v>1.5319329805833876E-4</v>
      </c>
      <c r="Q38" s="51">
        <v>2.3982352663785275E-4</v>
      </c>
      <c r="R38" s="52">
        <v>5</v>
      </c>
      <c r="S38" s="53">
        <v>1.3577620062274115E-4</v>
      </c>
      <c r="T38" s="23">
        <v>0.41137752982368642</v>
      </c>
      <c r="U38" s="19">
        <v>-0.74800114765510317</v>
      </c>
      <c r="V38" s="19">
        <v>1.5707562073024759</v>
      </c>
      <c r="W38" s="169"/>
      <c r="X38" s="166"/>
    </row>
    <row r="39" spans="9:24" x14ac:dyDescent="0.2">
      <c r="I39" s="28"/>
      <c r="J39" s="25" t="s">
        <v>63</v>
      </c>
      <c r="K39" s="26" t="s">
        <v>19</v>
      </c>
      <c r="L39" s="26"/>
      <c r="M39" s="26" t="s">
        <v>67</v>
      </c>
      <c r="N39" s="54">
        <v>9.5063799443839941E-2</v>
      </c>
      <c r="O39" s="55">
        <v>10</v>
      </c>
      <c r="P39" s="56">
        <v>1.6720044995661223E-2</v>
      </c>
      <c r="Q39" s="54">
        <v>8.8270883343077575E-2</v>
      </c>
      <c r="R39" s="55">
        <v>8</v>
      </c>
      <c r="S39" s="56">
        <v>1.4420433618696403E-2</v>
      </c>
      <c r="T39" s="27">
        <v>0.41058475530130778</v>
      </c>
      <c r="U39" s="19">
        <v>-0.52873250511714642</v>
      </c>
      <c r="V39" s="19">
        <v>1.3499020157197621</v>
      </c>
      <c r="W39" s="169"/>
      <c r="X39" s="166"/>
    </row>
    <row r="40" spans="9:24" x14ac:dyDescent="0.2">
      <c r="I40" s="32"/>
      <c r="J40" s="29" t="s">
        <v>79</v>
      </c>
      <c r="K40" s="30" t="s">
        <v>17</v>
      </c>
      <c r="L40" s="30"/>
      <c r="M40" s="30" t="s">
        <v>69</v>
      </c>
      <c r="N40" s="62">
        <v>0.1750743347916284</v>
      </c>
      <c r="O40" s="58">
        <v>6</v>
      </c>
      <c r="P40" s="63">
        <v>6.323483188429227E-2</v>
      </c>
      <c r="Q40" s="62">
        <v>0.1541198415629757</v>
      </c>
      <c r="R40" s="58">
        <v>8</v>
      </c>
      <c r="S40" s="63">
        <v>3.7581270229830009E-2</v>
      </c>
      <c r="T40" s="31">
        <v>0.39053749968787138</v>
      </c>
      <c r="U40" s="19">
        <v>-0.677802521584423</v>
      </c>
      <c r="V40" s="19">
        <v>1.4588775209601659</v>
      </c>
      <c r="W40" s="169"/>
      <c r="X40" s="166"/>
    </row>
    <row r="41" spans="9:24" x14ac:dyDescent="0.2">
      <c r="I41" s="28"/>
      <c r="J41" s="25" t="s">
        <v>77</v>
      </c>
      <c r="K41" s="26" t="s">
        <v>19</v>
      </c>
      <c r="L41" s="26"/>
      <c r="M41" s="26" t="s">
        <v>67</v>
      </c>
      <c r="N41" s="60">
        <v>5.6175829395730612E-2</v>
      </c>
      <c r="O41" s="55">
        <v>10</v>
      </c>
      <c r="P41" s="61">
        <v>8.9981249726148113E-3</v>
      </c>
      <c r="Q41" s="60">
        <v>5.2387405588488485E-2</v>
      </c>
      <c r="R41" s="55">
        <v>8</v>
      </c>
      <c r="S41" s="61">
        <v>1.0137334353513291E-2</v>
      </c>
      <c r="T41" s="27">
        <v>0.37922746877096181</v>
      </c>
      <c r="U41" s="19">
        <v>-0.55868199710223254</v>
      </c>
      <c r="V41" s="19">
        <v>1.3171369346441562</v>
      </c>
      <c r="W41" s="169"/>
      <c r="X41" s="166"/>
    </row>
    <row r="42" spans="9:24" x14ac:dyDescent="0.2">
      <c r="I42" s="32"/>
      <c r="J42" s="29" t="s">
        <v>28</v>
      </c>
      <c r="K42" s="30" t="s">
        <v>17</v>
      </c>
      <c r="L42" s="30"/>
      <c r="M42" s="30" t="s">
        <v>69</v>
      </c>
      <c r="N42" s="62">
        <v>0.36602092333726594</v>
      </c>
      <c r="O42" s="58">
        <v>7</v>
      </c>
      <c r="P42" s="63">
        <v>0.27265737896013981</v>
      </c>
      <c r="Q42" s="62">
        <v>0.27774867843099732</v>
      </c>
      <c r="R42" s="58">
        <v>5</v>
      </c>
      <c r="S42" s="63">
        <v>8.7219897275614369E-2</v>
      </c>
      <c r="T42" s="31">
        <v>0.3731717221455344</v>
      </c>
      <c r="U42" s="19">
        <v>-0.78413601643262343</v>
      </c>
      <c r="V42" s="19">
        <v>1.5304794607236922</v>
      </c>
      <c r="W42" s="169"/>
      <c r="X42" s="166"/>
    </row>
    <row r="43" spans="9:24" x14ac:dyDescent="0.2">
      <c r="I43" s="38"/>
      <c r="J43" s="35" t="s">
        <v>79</v>
      </c>
      <c r="K43" s="36" t="s">
        <v>13</v>
      </c>
      <c r="L43" s="36"/>
      <c r="M43" s="36" t="s">
        <v>80</v>
      </c>
      <c r="N43" s="64">
        <v>0.14944773833747957</v>
      </c>
      <c r="O43" s="65">
        <v>6</v>
      </c>
      <c r="P43" s="66">
        <v>5.7740117525896077E-2</v>
      </c>
      <c r="Q43" s="64">
        <v>0.13089297168844413</v>
      </c>
      <c r="R43" s="65">
        <v>8</v>
      </c>
      <c r="S43" s="66">
        <v>4.2744415108412821E-2</v>
      </c>
      <c r="T43" s="37">
        <v>0.34827202132038898</v>
      </c>
      <c r="U43" s="19">
        <v>-0.71806110317119209</v>
      </c>
      <c r="V43" s="19">
        <v>1.4146051458119699</v>
      </c>
      <c r="W43" s="169"/>
      <c r="X43" s="166"/>
    </row>
    <row r="44" spans="9:24" x14ac:dyDescent="0.2">
      <c r="I44" s="20"/>
      <c r="J44" s="16" t="s">
        <v>74</v>
      </c>
      <c r="K44" s="34" t="s">
        <v>21</v>
      </c>
      <c r="L44" s="34"/>
      <c r="M44" s="17" t="s">
        <v>60</v>
      </c>
      <c r="N44" s="48">
        <v>0.17410725191020016</v>
      </c>
      <c r="O44" s="49">
        <v>10</v>
      </c>
      <c r="P44" s="50">
        <v>6.660670775919246E-2</v>
      </c>
      <c r="Q44" s="48">
        <v>0.15373091708487158</v>
      </c>
      <c r="R44" s="49">
        <v>10</v>
      </c>
      <c r="S44" s="50">
        <v>4.9180623480951202E-2</v>
      </c>
      <c r="T44" s="18">
        <v>0.33331963129834419</v>
      </c>
      <c r="U44" s="19">
        <v>-0.54926838461839234</v>
      </c>
      <c r="V44" s="19">
        <v>1.2159076472150807</v>
      </c>
      <c r="W44" s="169"/>
      <c r="X44" s="166"/>
    </row>
    <row r="45" spans="9:24" x14ac:dyDescent="0.2">
      <c r="I45" s="28"/>
      <c r="J45" s="25" t="s">
        <v>79</v>
      </c>
      <c r="K45" s="26" t="s">
        <v>20</v>
      </c>
      <c r="L45" s="26"/>
      <c r="M45" s="26" t="s">
        <v>67</v>
      </c>
      <c r="N45" s="60">
        <v>1.8301893752113614E-2</v>
      </c>
      <c r="O45" s="55">
        <v>6</v>
      </c>
      <c r="P45" s="61">
        <v>5.8302054214714001E-3</v>
      </c>
      <c r="Q45" s="60">
        <v>1.6126792097862903E-2</v>
      </c>
      <c r="R45" s="55">
        <v>8</v>
      </c>
      <c r="S45" s="61">
        <v>6.2424090777701852E-3</v>
      </c>
      <c r="T45" s="27">
        <v>0.33303016248836326</v>
      </c>
      <c r="U45" s="19">
        <v>-0.73263472723102019</v>
      </c>
      <c r="V45" s="19">
        <v>1.3986950522077466</v>
      </c>
      <c r="W45" s="169"/>
      <c r="X45" s="166"/>
    </row>
    <row r="46" spans="9:24" x14ac:dyDescent="0.2">
      <c r="I46" s="24"/>
      <c r="J46" s="21" t="s">
        <v>81</v>
      </c>
      <c r="K46" s="22" t="s">
        <v>26</v>
      </c>
      <c r="L46" s="22"/>
      <c r="M46" s="22" t="s">
        <v>65</v>
      </c>
      <c r="N46" s="51">
        <v>1.1365275228347863E-3</v>
      </c>
      <c r="O46" s="52">
        <v>10</v>
      </c>
      <c r="P46" s="53">
        <v>6.9717122319336593E-4</v>
      </c>
      <c r="Q46" s="51">
        <v>9.5056673404990205E-4</v>
      </c>
      <c r="R46" s="52">
        <v>10</v>
      </c>
      <c r="S46" s="53">
        <v>2.9857159352520487E-4</v>
      </c>
      <c r="T46" s="23">
        <v>0.33209258442630674</v>
      </c>
      <c r="U46" s="19">
        <v>-0.55045100816959236</v>
      </c>
      <c r="V46" s="19">
        <v>1.2146361770222058</v>
      </c>
      <c r="W46" s="169"/>
      <c r="X46" s="166"/>
    </row>
    <row r="47" spans="9:24" x14ac:dyDescent="0.2">
      <c r="I47" s="38"/>
      <c r="J47" s="35" t="s">
        <v>63</v>
      </c>
      <c r="K47" s="36" t="s">
        <v>11</v>
      </c>
      <c r="L47" s="36"/>
      <c r="M47" s="36" t="s">
        <v>80</v>
      </c>
      <c r="N47" s="67">
        <v>7.5220527786841906E-2</v>
      </c>
      <c r="O47" s="65">
        <v>10</v>
      </c>
      <c r="P47" s="68">
        <v>1.1548451039590265E-2</v>
      </c>
      <c r="Q47" s="67">
        <v>7.0603543433237242E-2</v>
      </c>
      <c r="R47" s="65">
        <v>8</v>
      </c>
      <c r="S47" s="68">
        <v>1.5661652184252212E-2</v>
      </c>
      <c r="T47" s="37">
        <v>0.32561225647101083</v>
      </c>
      <c r="U47" s="19">
        <v>-0.61014502373152113</v>
      </c>
      <c r="V47" s="19">
        <v>1.2613695366735429</v>
      </c>
      <c r="W47" s="169"/>
      <c r="X47" s="166"/>
    </row>
    <row r="48" spans="9:24" x14ac:dyDescent="0.2">
      <c r="I48" s="28"/>
      <c r="J48" s="25" t="s">
        <v>76</v>
      </c>
      <c r="K48" s="26" t="s">
        <v>19</v>
      </c>
      <c r="L48" s="26"/>
      <c r="M48" s="26" t="s">
        <v>67</v>
      </c>
      <c r="N48" s="60">
        <v>4.6790421406217329E-2</v>
      </c>
      <c r="O48" s="55">
        <v>7</v>
      </c>
      <c r="P48" s="61">
        <v>7.6403774250374127E-3</v>
      </c>
      <c r="Q48" s="60">
        <v>4.3948773908459041E-2</v>
      </c>
      <c r="R48" s="55">
        <v>5</v>
      </c>
      <c r="S48" s="61">
        <v>8.6716477224192557E-3</v>
      </c>
      <c r="T48" s="27">
        <v>0.32499243548794687</v>
      </c>
      <c r="U48" s="19">
        <v>-0.82998688423957512</v>
      </c>
      <c r="V48" s="19">
        <v>1.4799717552154688</v>
      </c>
      <c r="W48" s="169"/>
      <c r="X48" s="166"/>
    </row>
    <row r="49" spans="9:24" x14ac:dyDescent="0.2">
      <c r="I49" s="24"/>
      <c r="J49" s="21" t="s">
        <v>81</v>
      </c>
      <c r="K49" s="22" t="s">
        <v>25</v>
      </c>
      <c r="L49" s="22"/>
      <c r="M49" s="22" t="s">
        <v>65</v>
      </c>
      <c r="N49" s="51">
        <v>6.6988709003413067E-3</v>
      </c>
      <c r="O49" s="52">
        <v>10</v>
      </c>
      <c r="P49" s="53">
        <v>2.461754562345857E-3</v>
      </c>
      <c r="Q49" s="51">
        <v>5.9971280240968565E-3</v>
      </c>
      <c r="R49" s="52">
        <v>10</v>
      </c>
      <c r="S49" s="53">
        <v>1.6858991745021179E-3</v>
      </c>
      <c r="T49" s="23">
        <v>0.31854200750152339</v>
      </c>
      <c r="U49" s="19">
        <v>-0.56352175990890152</v>
      </c>
      <c r="V49" s="19">
        <v>1.2006057749119483</v>
      </c>
      <c r="W49" s="169"/>
      <c r="X49" s="166"/>
    </row>
    <row r="50" spans="9:24" x14ac:dyDescent="0.2">
      <c r="I50" s="32"/>
      <c r="J50" s="29" t="s">
        <v>75</v>
      </c>
      <c r="K50" s="30" t="s">
        <v>17</v>
      </c>
      <c r="L50" s="30"/>
      <c r="M50" s="30" t="s">
        <v>69</v>
      </c>
      <c r="N50" s="62">
        <v>0.1778915373202461</v>
      </c>
      <c r="O50" s="58">
        <v>6</v>
      </c>
      <c r="P50" s="63">
        <v>2.7572845399954565E-2</v>
      </c>
      <c r="Q50" s="62">
        <v>0.16594904457470924</v>
      </c>
      <c r="R50" s="58">
        <v>6</v>
      </c>
      <c r="S50" s="63">
        <v>4.1762449249875301E-2</v>
      </c>
      <c r="T50" s="31">
        <v>0.31143602399746995</v>
      </c>
      <c r="U50" s="19">
        <v>-0.82698874413456458</v>
      </c>
      <c r="V50" s="19">
        <v>1.4498607921295044</v>
      </c>
      <c r="W50" s="169"/>
      <c r="X50" s="166"/>
    </row>
    <row r="51" spans="9:24" x14ac:dyDescent="0.2">
      <c r="I51" s="20"/>
      <c r="J51" s="16" t="s">
        <v>79</v>
      </c>
      <c r="K51" s="17" t="s">
        <v>22</v>
      </c>
      <c r="L51" s="17"/>
      <c r="M51" s="17" t="s">
        <v>60</v>
      </c>
      <c r="N51" s="48">
        <v>2.910419221515816</v>
      </c>
      <c r="O51" s="49">
        <v>6</v>
      </c>
      <c r="P51" s="50">
        <v>1.5699426690734639</v>
      </c>
      <c r="Q51" s="48">
        <v>2.5255395092463075</v>
      </c>
      <c r="R51" s="49">
        <v>8</v>
      </c>
      <c r="S51" s="50">
        <v>0.8297181473047992</v>
      </c>
      <c r="T51" s="18">
        <v>0.29947455201397327</v>
      </c>
      <c r="U51" s="19">
        <v>-0.76482325413279706</v>
      </c>
      <c r="V51" s="19">
        <v>1.3637723581607435</v>
      </c>
      <c r="W51" s="169"/>
      <c r="X51" s="166"/>
    </row>
    <row r="52" spans="9:24" x14ac:dyDescent="0.2">
      <c r="I52" s="38"/>
      <c r="J52" s="35" t="s">
        <v>28</v>
      </c>
      <c r="K52" s="36" t="s">
        <v>13</v>
      </c>
      <c r="L52" s="36"/>
      <c r="M52" s="36" t="s">
        <v>80</v>
      </c>
      <c r="N52" s="64">
        <v>0.16693474332580899</v>
      </c>
      <c r="O52" s="65">
        <v>7</v>
      </c>
      <c r="P52" s="66">
        <v>0.10738810063907155</v>
      </c>
      <c r="Q52" s="64">
        <v>0.13953808683080901</v>
      </c>
      <c r="R52" s="65">
        <v>5</v>
      </c>
      <c r="S52" s="66">
        <v>4.1434406232400502E-2</v>
      </c>
      <c r="T52" s="37">
        <v>0.28988494569385526</v>
      </c>
      <c r="U52" s="19">
        <v>-0.86359761968820492</v>
      </c>
      <c r="V52" s="19">
        <v>1.4433675110759154</v>
      </c>
      <c r="W52" s="169"/>
      <c r="X52" s="166"/>
    </row>
    <row r="53" spans="9:24" x14ac:dyDescent="0.2">
      <c r="I53" s="28"/>
      <c r="J53" s="25" t="s">
        <v>76</v>
      </c>
      <c r="K53" s="26" t="s">
        <v>18</v>
      </c>
      <c r="L53" s="26"/>
      <c r="M53" s="26" t="s">
        <v>67</v>
      </c>
      <c r="N53" s="60">
        <v>4.3216288737378487E-3</v>
      </c>
      <c r="O53" s="55">
        <v>7</v>
      </c>
      <c r="P53" s="61">
        <v>1.2229479565110965E-3</v>
      </c>
      <c r="Q53" s="60">
        <v>3.9513098340736358E-3</v>
      </c>
      <c r="R53" s="55">
        <v>5</v>
      </c>
      <c r="S53" s="61">
        <v>1.1648479029787004E-3</v>
      </c>
      <c r="T53" s="27">
        <v>0.28476453672869606</v>
      </c>
      <c r="U53" s="19">
        <v>-0.86851385955237925</v>
      </c>
      <c r="V53" s="19">
        <v>1.4380429330097715</v>
      </c>
      <c r="W53" s="169"/>
      <c r="X53" s="166"/>
    </row>
    <row r="54" spans="9:24" x14ac:dyDescent="0.2">
      <c r="I54" s="24"/>
      <c r="J54" s="21" t="s">
        <v>28</v>
      </c>
      <c r="K54" s="22" t="s">
        <v>24</v>
      </c>
      <c r="L54" s="22"/>
      <c r="M54" s="22" t="s">
        <v>65</v>
      </c>
      <c r="N54" s="51">
        <v>1.529284504367862E-3</v>
      </c>
      <c r="O54" s="52">
        <v>7</v>
      </c>
      <c r="P54" s="53">
        <v>4.0728086095933219E-4</v>
      </c>
      <c r="Q54" s="51">
        <v>1.3434887316699871E-3</v>
      </c>
      <c r="R54" s="52">
        <v>5</v>
      </c>
      <c r="S54" s="53">
        <v>8.4483230004794233E-4</v>
      </c>
      <c r="T54" s="23">
        <v>0.27631211530615735</v>
      </c>
      <c r="U54" s="19">
        <v>-0.87663713685202893</v>
      </c>
      <c r="V54" s="19">
        <v>1.4292613674643437</v>
      </c>
      <c r="W54" s="169"/>
      <c r="X54" s="166"/>
    </row>
    <row r="55" spans="9:24" x14ac:dyDescent="0.2">
      <c r="I55" s="32"/>
      <c r="J55" s="29" t="s">
        <v>75</v>
      </c>
      <c r="K55" s="30" t="s">
        <v>16</v>
      </c>
      <c r="L55" s="30"/>
      <c r="M55" s="30" t="s">
        <v>69</v>
      </c>
      <c r="N55" s="62">
        <v>0.49142162026340408</v>
      </c>
      <c r="O55" s="58">
        <v>6</v>
      </c>
      <c r="P55" s="63">
        <v>0.24200461917372243</v>
      </c>
      <c r="Q55" s="62">
        <v>0.42496875022663555</v>
      </c>
      <c r="R55" s="58">
        <v>6</v>
      </c>
      <c r="S55" s="63">
        <v>0.21736958300124287</v>
      </c>
      <c r="T55" s="31">
        <v>0.26660060163895355</v>
      </c>
      <c r="U55" s="19">
        <v>-0.87000079497378513</v>
      </c>
      <c r="V55" s="19">
        <v>1.4032019982516921</v>
      </c>
      <c r="W55" s="169"/>
      <c r="X55" s="166"/>
    </row>
    <row r="56" spans="9:24" x14ac:dyDescent="0.2">
      <c r="I56" s="28"/>
      <c r="J56" s="25" t="s">
        <v>63</v>
      </c>
      <c r="K56" s="26" t="s">
        <v>20</v>
      </c>
      <c r="L56" s="26"/>
      <c r="M56" s="26" t="s">
        <v>67</v>
      </c>
      <c r="N56" s="54">
        <v>1.8046169064291535E-2</v>
      </c>
      <c r="O56" s="55">
        <v>10</v>
      </c>
      <c r="P56" s="56">
        <v>4.5323051835109082E-3</v>
      </c>
      <c r="Q56" s="54">
        <v>1.679918865225527E-2</v>
      </c>
      <c r="R56" s="55">
        <v>8</v>
      </c>
      <c r="S56" s="56">
        <v>4.5686821490853301E-3</v>
      </c>
      <c r="T56" s="27">
        <v>0.26108896926544334</v>
      </c>
      <c r="U56" s="19">
        <v>-0.67250740585869895</v>
      </c>
      <c r="V56" s="19">
        <v>1.1946853443895855</v>
      </c>
      <c r="W56" s="169"/>
      <c r="X56" s="166"/>
    </row>
    <row r="57" spans="9:24" x14ac:dyDescent="0.2">
      <c r="I57" s="28"/>
      <c r="J57" s="25" t="s">
        <v>77</v>
      </c>
      <c r="K57" s="26" t="s">
        <v>20</v>
      </c>
      <c r="L57" s="26"/>
      <c r="M57" s="26" t="s">
        <v>67</v>
      </c>
      <c r="N57" s="60">
        <v>1.0488483771316975E-2</v>
      </c>
      <c r="O57" s="55">
        <v>10</v>
      </c>
      <c r="P57" s="61">
        <v>3.1549100576883215E-3</v>
      </c>
      <c r="Q57" s="60">
        <v>9.6474887075785696E-3</v>
      </c>
      <c r="R57" s="55">
        <v>8</v>
      </c>
      <c r="S57" s="61">
        <v>3.0749663074000205E-3</v>
      </c>
      <c r="T57" s="27">
        <v>0.25667681884488358</v>
      </c>
      <c r="U57" s="19">
        <v>-0.6767889937488607</v>
      </c>
      <c r="V57" s="19">
        <v>1.1901426314386279</v>
      </c>
      <c r="W57" s="169"/>
      <c r="X57" s="166"/>
    </row>
    <row r="58" spans="9:24" x14ac:dyDescent="0.2">
      <c r="I58" s="24"/>
      <c r="J58" s="21" t="s">
        <v>82</v>
      </c>
      <c r="K58" s="22" t="s">
        <v>24</v>
      </c>
      <c r="L58" s="22"/>
      <c r="M58" s="22" t="s">
        <v>65</v>
      </c>
      <c r="N58" s="51">
        <v>5.5795622832710405E-4</v>
      </c>
      <c r="O58" s="52">
        <v>7</v>
      </c>
      <c r="P58" s="53">
        <v>4.1693006432635629E-4</v>
      </c>
      <c r="Q58" s="51">
        <v>4.5928996701519452E-4</v>
      </c>
      <c r="R58" s="52">
        <v>6</v>
      </c>
      <c r="S58" s="53">
        <v>2.9059014440308554E-4</v>
      </c>
      <c r="T58" s="23">
        <v>0.2514200558756472</v>
      </c>
      <c r="U58" s="19">
        <v>-0.84327736705362044</v>
      </c>
      <c r="V58" s="19">
        <v>1.3461174788049148</v>
      </c>
      <c r="W58" s="169"/>
      <c r="X58" s="166"/>
    </row>
    <row r="59" spans="9:24" x14ac:dyDescent="0.2">
      <c r="I59" s="24"/>
      <c r="J59" s="21" t="s">
        <v>34</v>
      </c>
      <c r="K59" s="22" t="s">
        <v>24</v>
      </c>
      <c r="L59" s="22"/>
      <c r="M59" s="22" t="s">
        <v>65</v>
      </c>
      <c r="N59" s="51">
        <v>3.2870408869771256E-4</v>
      </c>
      <c r="O59" s="52">
        <v>10</v>
      </c>
      <c r="P59" s="53">
        <v>1.6145848286110457E-4</v>
      </c>
      <c r="Q59" s="51">
        <v>2.9267829790309292E-4</v>
      </c>
      <c r="R59" s="52">
        <v>8</v>
      </c>
      <c r="S59" s="53">
        <v>1.0724398515674075E-4</v>
      </c>
      <c r="T59" s="23">
        <v>0.24445755845023751</v>
      </c>
      <c r="U59" s="19">
        <v>-0.68865819145385898</v>
      </c>
      <c r="V59" s="19">
        <v>1.177573308354334</v>
      </c>
      <c r="W59" s="169"/>
      <c r="X59" s="166"/>
    </row>
    <row r="60" spans="9:24" x14ac:dyDescent="0.2">
      <c r="I60" s="24"/>
      <c r="J60" s="21" t="s">
        <v>79</v>
      </c>
      <c r="K60" s="22" t="s">
        <v>26</v>
      </c>
      <c r="L60" s="22"/>
      <c r="M60" s="22" t="s">
        <v>65</v>
      </c>
      <c r="N60" s="51">
        <v>2.4885580783849596E-3</v>
      </c>
      <c r="O60" s="52">
        <v>6</v>
      </c>
      <c r="P60" s="53">
        <v>1.4941218043325382E-3</v>
      </c>
      <c r="Q60" s="51">
        <v>2.1392137201021299E-3</v>
      </c>
      <c r="R60" s="52">
        <v>8</v>
      </c>
      <c r="S60" s="53">
        <v>1.2526999256165629E-3</v>
      </c>
      <c r="T60" s="23">
        <v>0.23915078904532658</v>
      </c>
      <c r="U60" s="19">
        <v>-0.82305074282194335</v>
      </c>
      <c r="V60" s="19">
        <v>1.3013523209125966</v>
      </c>
      <c r="W60" s="169"/>
      <c r="X60" s="166"/>
    </row>
    <row r="61" spans="9:24" x14ac:dyDescent="0.2">
      <c r="I61" s="24"/>
      <c r="J61" s="21" t="s">
        <v>82</v>
      </c>
      <c r="K61" s="22" t="s">
        <v>26</v>
      </c>
      <c r="L61" s="22"/>
      <c r="M61" s="22" t="s">
        <v>65</v>
      </c>
      <c r="N61" s="51">
        <v>1.2477386017302821E-3</v>
      </c>
      <c r="O61" s="52">
        <v>7</v>
      </c>
      <c r="P61" s="53">
        <v>9.6244910203158575E-4</v>
      </c>
      <c r="Q61" s="51">
        <v>1.0659272228166576E-3</v>
      </c>
      <c r="R61" s="52">
        <v>6</v>
      </c>
      <c r="S61" s="53">
        <v>4.5838368224591642E-4</v>
      </c>
      <c r="T61" s="23">
        <v>0.21814802332847785</v>
      </c>
      <c r="U61" s="19">
        <v>-0.87549456119835556</v>
      </c>
      <c r="V61" s="19">
        <v>1.3117906078553112</v>
      </c>
      <c r="W61" s="169"/>
      <c r="X61" s="166"/>
    </row>
    <row r="62" spans="9:24" x14ac:dyDescent="0.2">
      <c r="I62" s="20"/>
      <c r="J62" s="16" t="s">
        <v>28</v>
      </c>
      <c r="K62" s="34" t="s">
        <v>21</v>
      </c>
      <c r="L62" s="34"/>
      <c r="M62" s="17" t="s">
        <v>60</v>
      </c>
      <c r="N62" s="48">
        <v>0.18556883835640145</v>
      </c>
      <c r="O62" s="49">
        <v>7</v>
      </c>
      <c r="P62" s="50">
        <v>5.3640134674640121E-2</v>
      </c>
      <c r="Q62" s="48">
        <v>0.17015392439629337</v>
      </c>
      <c r="R62" s="49">
        <v>5</v>
      </c>
      <c r="S62" s="50">
        <v>8.6864447542484985E-2</v>
      </c>
      <c r="T62" s="18">
        <v>0.20651520443240817</v>
      </c>
      <c r="U62" s="19">
        <v>-0.94409244058347941</v>
      </c>
      <c r="V62" s="19">
        <v>1.3571228494482956</v>
      </c>
      <c r="W62" s="169"/>
      <c r="X62" s="166"/>
    </row>
    <row r="63" spans="9:24" x14ac:dyDescent="0.2">
      <c r="I63" s="20"/>
      <c r="J63" s="16" t="s">
        <v>77</v>
      </c>
      <c r="K63" s="34" t="s">
        <v>21</v>
      </c>
      <c r="L63" s="34"/>
      <c r="M63" s="17" t="s">
        <v>60</v>
      </c>
      <c r="N63" s="48">
        <v>0.10043243521718895</v>
      </c>
      <c r="O63" s="49">
        <v>10</v>
      </c>
      <c r="P63" s="50">
        <v>2.945859429622644E-2</v>
      </c>
      <c r="Q63" s="48">
        <v>9.355900137281449E-2</v>
      </c>
      <c r="R63" s="49">
        <v>8</v>
      </c>
      <c r="S63" s="50">
        <v>3.438400562453045E-2</v>
      </c>
      <c r="T63" s="18">
        <v>0.206434452086808</v>
      </c>
      <c r="U63" s="19">
        <v>-0.72570050652352358</v>
      </c>
      <c r="V63" s="19">
        <v>1.1385694106971396</v>
      </c>
      <c r="W63" s="169"/>
      <c r="X63" s="166"/>
    </row>
    <row r="64" spans="9:24" x14ac:dyDescent="0.2">
      <c r="I64" s="20"/>
      <c r="J64" s="16" t="s">
        <v>76</v>
      </c>
      <c r="K64" s="17" t="s">
        <v>23</v>
      </c>
      <c r="L64" s="17"/>
      <c r="M64" s="17" t="s">
        <v>60</v>
      </c>
      <c r="N64" s="48">
        <v>0.2387765832043108</v>
      </c>
      <c r="O64" s="49">
        <v>7</v>
      </c>
      <c r="P64" s="50">
        <v>0.19565112368328985</v>
      </c>
      <c r="Q64" s="48">
        <v>0.20289308779377216</v>
      </c>
      <c r="R64" s="49">
        <v>5</v>
      </c>
      <c r="S64" s="50">
        <v>8.5498321142444822E-2</v>
      </c>
      <c r="T64" s="18">
        <v>0.20578933395448246</v>
      </c>
      <c r="U64" s="19">
        <v>-0.94479749450600292</v>
      </c>
      <c r="V64" s="19">
        <v>1.3563761624149679</v>
      </c>
      <c r="W64" s="169"/>
      <c r="X64" s="166" t="s">
        <v>83</v>
      </c>
    </row>
    <row r="65" spans="9:24" x14ac:dyDescent="0.2">
      <c r="I65" s="24"/>
      <c r="J65" s="21" t="s">
        <v>51</v>
      </c>
      <c r="K65" s="22" t="s">
        <v>26</v>
      </c>
      <c r="L65" s="22"/>
      <c r="M65" s="22" t="s">
        <v>65</v>
      </c>
      <c r="N65" s="51">
        <v>5.9660099990801129E-4</v>
      </c>
      <c r="O65" s="52">
        <v>7</v>
      </c>
      <c r="P65" s="53">
        <v>5.258066503668297E-4</v>
      </c>
      <c r="Q65" s="51">
        <v>5.0593917281208469E-4</v>
      </c>
      <c r="R65" s="52">
        <v>5</v>
      </c>
      <c r="S65" s="53">
        <v>2.7022432914362474E-4</v>
      </c>
      <c r="T65" s="23">
        <v>0.18941408083292557</v>
      </c>
      <c r="U65" s="19">
        <v>-0.96072252301297068</v>
      </c>
      <c r="V65" s="19">
        <v>1.3395506846788219</v>
      </c>
      <c r="W65" s="169"/>
      <c r="X65" s="166"/>
    </row>
    <row r="66" spans="9:24" x14ac:dyDescent="0.2">
      <c r="I66" s="32"/>
      <c r="J66" s="29" t="s">
        <v>74</v>
      </c>
      <c r="K66" s="30" t="s">
        <v>17</v>
      </c>
      <c r="L66" s="30"/>
      <c r="M66" s="30" t="s">
        <v>69</v>
      </c>
      <c r="N66" s="62">
        <v>0.16420178734235263</v>
      </c>
      <c r="O66" s="58">
        <v>10</v>
      </c>
      <c r="P66" s="63">
        <v>5.3157168263827492E-2</v>
      </c>
      <c r="Q66" s="62">
        <v>0.15690312911545345</v>
      </c>
      <c r="R66" s="58">
        <v>10</v>
      </c>
      <c r="S66" s="63">
        <v>1.6035467252995175E-2</v>
      </c>
      <c r="T66" s="31">
        <v>0.17803827432837882</v>
      </c>
      <c r="U66" s="19">
        <v>-0.7002190298665617</v>
      </c>
      <c r="V66" s="19">
        <v>1.0562955785233195</v>
      </c>
      <c r="W66" s="169"/>
      <c r="X66" s="166"/>
    </row>
    <row r="67" spans="9:24" x14ac:dyDescent="0.2">
      <c r="I67" s="24"/>
      <c r="J67" s="21" t="s">
        <v>35</v>
      </c>
      <c r="K67" s="22" t="s">
        <v>24</v>
      </c>
      <c r="L67" s="22"/>
      <c r="M67" s="22" t="s">
        <v>65</v>
      </c>
      <c r="N67" s="51">
        <v>9.2003408579199191E-4</v>
      </c>
      <c r="O67" s="52">
        <v>10</v>
      </c>
      <c r="P67" s="53">
        <v>2.0274180709802526E-4</v>
      </c>
      <c r="Q67" s="51">
        <v>8.6310211653646204E-4</v>
      </c>
      <c r="R67" s="52">
        <v>10</v>
      </c>
      <c r="S67" s="53">
        <v>3.9151587800163233E-4</v>
      </c>
      <c r="T67" s="23">
        <v>0.17488998259502553</v>
      </c>
      <c r="U67" s="19">
        <v>-0.70330656956268101</v>
      </c>
      <c r="V67" s="19">
        <v>1.0530865347527321</v>
      </c>
      <c r="W67" s="169"/>
      <c r="X67" s="166"/>
    </row>
    <row r="68" spans="9:24" x14ac:dyDescent="0.2">
      <c r="I68" s="28"/>
      <c r="J68" s="25" t="s">
        <v>73</v>
      </c>
      <c r="K68" s="26" t="s">
        <v>18</v>
      </c>
      <c r="L68" s="26"/>
      <c r="M68" s="26" t="s">
        <v>67</v>
      </c>
      <c r="N68" s="60">
        <v>6.9287922860972045E-3</v>
      </c>
      <c r="O68" s="55">
        <v>10</v>
      </c>
      <c r="P68" s="61">
        <v>1.3733238161011186E-3</v>
      </c>
      <c r="Q68" s="60">
        <v>6.627320688480362E-3</v>
      </c>
      <c r="R68" s="55">
        <v>10</v>
      </c>
      <c r="S68" s="61">
        <v>2.1756748954996495E-3</v>
      </c>
      <c r="T68" s="27">
        <v>0.15869954614177442</v>
      </c>
      <c r="U68" s="19">
        <v>-0.71920164139557785</v>
      </c>
      <c r="V68" s="19">
        <v>1.0366007336791268</v>
      </c>
      <c r="W68" s="169"/>
      <c r="X68" s="166"/>
    </row>
    <row r="69" spans="9:24" x14ac:dyDescent="0.2">
      <c r="I69" s="24"/>
      <c r="J69" s="21" t="s">
        <v>81</v>
      </c>
      <c r="K69" s="22" t="s">
        <v>24</v>
      </c>
      <c r="L69" s="22"/>
      <c r="M69" s="22" t="s">
        <v>65</v>
      </c>
      <c r="N69" s="51">
        <v>5.4488096606323025E-4</v>
      </c>
      <c r="O69" s="52">
        <v>10</v>
      </c>
      <c r="P69" s="53">
        <v>2.588088639346266E-4</v>
      </c>
      <c r="Q69" s="51">
        <v>5.0852747721980289E-4</v>
      </c>
      <c r="R69" s="52">
        <v>10</v>
      </c>
      <c r="S69" s="53">
        <v>1.8392493411250588E-4</v>
      </c>
      <c r="T69" s="23">
        <v>0.15507360832298595</v>
      </c>
      <c r="U69" s="19">
        <v>-0.72276534745378118</v>
      </c>
      <c r="V69" s="19">
        <v>1.0329125640997532</v>
      </c>
      <c r="W69" s="169"/>
      <c r="X69" s="166"/>
    </row>
    <row r="70" spans="9:24" x14ac:dyDescent="0.2">
      <c r="I70" s="38"/>
      <c r="J70" s="35" t="s">
        <v>78</v>
      </c>
      <c r="K70" s="36" t="s">
        <v>14</v>
      </c>
      <c r="L70" s="36"/>
      <c r="M70" s="36" t="s">
        <v>80</v>
      </c>
      <c r="N70" s="64">
        <v>13.875124402919317</v>
      </c>
      <c r="O70" s="65">
        <v>6</v>
      </c>
      <c r="P70" s="66">
        <v>3.5186284704267758</v>
      </c>
      <c r="Q70" s="64">
        <v>13.286901902445807</v>
      </c>
      <c r="R70" s="65">
        <v>6</v>
      </c>
      <c r="S70" s="66">
        <v>3.5934283081657727</v>
      </c>
      <c r="T70" s="37">
        <v>0.15263705605358271</v>
      </c>
      <c r="U70" s="19">
        <v>-0.9805952153983547</v>
      </c>
      <c r="V70" s="19">
        <v>1.2858693275055202</v>
      </c>
      <c r="W70" s="169"/>
      <c r="X70" s="166"/>
    </row>
    <row r="71" spans="9:24" x14ac:dyDescent="0.2">
      <c r="I71" s="24"/>
      <c r="J71" s="21" t="s">
        <v>79</v>
      </c>
      <c r="K71" s="22" t="s">
        <v>25</v>
      </c>
      <c r="L71" s="22"/>
      <c r="M71" s="22" t="s">
        <v>65</v>
      </c>
      <c r="N71" s="51">
        <v>1.5363785882788077E-2</v>
      </c>
      <c r="O71" s="52">
        <v>6</v>
      </c>
      <c r="P71" s="53">
        <v>1.1798229305942135E-2</v>
      </c>
      <c r="Q71" s="51">
        <v>1.3985391330330624E-2</v>
      </c>
      <c r="R71" s="52">
        <v>8</v>
      </c>
      <c r="S71" s="53">
        <v>6.7853332554999148E-3</v>
      </c>
      <c r="T71" s="23">
        <v>0.1391599617024801</v>
      </c>
      <c r="U71" s="19">
        <v>-0.92059582980418475</v>
      </c>
      <c r="V71" s="19">
        <v>1.198915753209145</v>
      </c>
      <c r="W71" s="169"/>
      <c r="X71" s="166"/>
    </row>
    <row r="72" spans="9:24" x14ac:dyDescent="0.2">
      <c r="I72" s="32"/>
      <c r="J72" s="29" t="s">
        <v>76</v>
      </c>
      <c r="K72" s="30" t="s">
        <v>15</v>
      </c>
      <c r="L72" s="30"/>
      <c r="M72" s="30" t="s">
        <v>69</v>
      </c>
      <c r="N72" s="62">
        <v>9.1985280245919857E-2</v>
      </c>
      <c r="O72" s="58">
        <v>7</v>
      </c>
      <c r="P72" s="63">
        <v>2.0600167944613064E-2</v>
      </c>
      <c r="Q72" s="62">
        <v>8.9589141562371716E-2</v>
      </c>
      <c r="R72" s="58">
        <v>5</v>
      </c>
      <c r="S72" s="63">
        <v>1.5983774719152473E-2</v>
      </c>
      <c r="T72" s="31">
        <v>0.11705755846926925</v>
      </c>
      <c r="U72" s="19">
        <v>-1.0315349820251658</v>
      </c>
      <c r="V72" s="19">
        <v>1.2656500989637043</v>
      </c>
      <c r="W72" s="169"/>
      <c r="X72" s="166"/>
    </row>
    <row r="73" spans="9:24" x14ac:dyDescent="0.2">
      <c r="I73" s="28"/>
      <c r="J73" s="25" t="s">
        <v>75</v>
      </c>
      <c r="K73" s="26" t="s">
        <v>18</v>
      </c>
      <c r="L73" s="26"/>
      <c r="M73" s="39" t="s">
        <v>67</v>
      </c>
      <c r="N73" s="69">
        <v>5.4793361967065048E-3</v>
      </c>
      <c r="O73" s="70">
        <v>6</v>
      </c>
      <c r="P73" s="71">
        <v>1.8112989743252247E-3</v>
      </c>
      <c r="Q73" s="69">
        <v>5.2431502382889383E-3</v>
      </c>
      <c r="R73" s="70">
        <v>6</v>
      </c>
      <c r="S73" s="71">
        <v>2.3719383935069246E-3</v>
      </c>
      <c r="T73" s="27">
        <v>0.10327934489762162</v>
      </c>
      <c r="U73" s="19">
        <v>-1.0290605252915404</v>
      </c>
      <c r="V73" s="19">
        <v>1.2356192150867837</v>
      </c>
      <c r="W73" s="169"/>
      <c r="X73" s="166"/>
    </row>
    <row r="74" spans="9:24" x14ac:dyDescent="0.2">
      <c r="I74" s="20"/>
      <c r="J74" s="16" t="s">
        <v>78</v>
      </c>
      <c r="K74" s="17" t="s">
        <v>22</v>
      </c>
      <c r="L74" s="17"/>
      <c r="M74" s="17" t="s">
        <v>60</v>
      </c>
      <c r="N74" s="48">
        <v>1.3969681746736911</v>
      </c>
      <c r="O74" s="49">
        <v>6</v>
      </c>
      <c r="P74" s="50">
        <v>0.46958626026265959</v>
      </c>
      <c r="Q74" s="48">
        <v>1.3549289196623275</v>
      </c>
      <c r="R74" s="49">
        <v>6</v>
      </c>
      <c r="S74" s="50">
        <v>0.29613620860010442</v>
      </c>
      <c r="T74" s="18">
        <v>9.8822470029742926E-2</v>
      </c>
      <c r="U74" s="19">
        <v>-1.0334537365864467</v>
      </c>
      <c r="V74" s="19">
        <v>1.2310986766459324</v>
      </c>
      <c r="W74" s="169"/>
      <c r="X74" s="166"/>
    </row>
    <row r="75" spans="9:24" x14ac:dyDescent="0.2">
      <c r="I75" s="24"/>
      <c r="J75" s="21" t="s">
        <v>82</v>
      </c>
      <c r="K75" s="22" t="s">
        <v>25</v>
      </c>
      <c r="L75" s="22"/>
      <c r="M75" s="22" t="s">
        <v>65</v>
      </c>
      <c r="N75" s="51">
        <v>6.7290705463588585E-3</v>
      </c>
      <c r="O75" s="52">
        <v>7</v>
      </c>
      <c r="P75" s="53">
        <v>4.1708031419836712E-3</v>
      </c>
      <c r="Q75" s="51">
        <v>6.3879150582497332E-3</v>
      </c>
      <c r="R75" s="52">
        <v>6</v>
      </c>
      <c r="S75" s="53">
        <v>2.1401057410967493E-3</v>
      </c>
      <c r="T75" s="23">
        <v>9.3274311536478097E-2</v>
      </c>
      <c r="U75" s="19">
        <v>-0.99773824287841484</v>
      </c>
      <c r="V75" s="19">
        <v>1.184286865951371</v>
      </c>
      <c r="W75" s="169"/>
      <c r="X75" s="166"/>
    </row>
    <row r="76" spans="9:24" x14ac:dyDescent="0.2">
      <c r="I76" s="20"/>
      <c r="J76" s="16" t="s">
        <v>73</v>
      </c>
      <c r="K76" s="34" t="s">
        <v>21</v>
      </c>
      <c r="L76" s="34"/>
      <c r="M76" s="17" t="s">
        <v>60</v>
      </c>
      <c r="N76" s="48">
        <v>0.37656825087495716</v>
      </c>
      <c r="O76" s="49">
        <v>10</v>
      </c>
      <c r="P76" s="50">
        <v>8.8696836045241145E-2</v>
      </c>
      <c r="Q76" s="48">
        <v>0.36213049519572227</v>
      </c>
      <c r="R76" s="49">
        <v>10</v>
      </c>
      <c r="S76" s="50">
        <v>0.20055772845975919</v>
      </c>
      <c r="T76" s="18">
        <v>8.9169100672074092E-2</v>
      </c>
      <c r="U76" s="19">
        <v>-0.78778891568789011</v>
      </c>
      <c r="V76" s="19">
        <v>0.96612711703203824</v>
      </c>
      <c r="W76" s="169"/>
      <c r="X76" s="166"/>
    </row>
    <row r="77" spans="9:24" x14ac:dyDescent="0.2">
      <c r="I77" s="28"/>
      <c r="J77" s="25" t="s">
        <v>74</v>
      </c>
      <c r="K77" s="26" t="s">
        <v>20</v>
      </c>
      <c r="L77" s="26"/>
      <c r="M77" s="39" t="s">
        <v>67</v>
      </c>
      <c r="N77" s="69">
        <v>1.0877943316021817E-2</v>
      </c>
      <c r="O77" s="70">
        <v>10</v>
      </c>
      <c r="P77" s="71">
        <v>4.5681066937660253E-3</v>
      </c>
      <c r="Q77" s="69">
        <v>1.0666538070969457E-2</v>
      </c>
      <c r="R77" s="70">
        <v>10</v>
      </c>
      <c r="S77" s="71">
        <v>2.4924759196363294E-3</v>
      </c>
      <c r="T77" s="27">
        <v>5.5021906293677196E-2</v>
      </c>
      <c r="U77" s="19">
        <v>-0.82166646817388134</v>
      </c>
      <c r="V77" s="19">
        <v>0.93171028076123574</v>
      </c>
      <c r="W77" s="169"/>
      <c r="X77" s="166"/>
    </row>
    <row r="78" spans="9:24" x14ac:dyDescent="0.2">
      <c r="I78" s="28"/>
      <c r="J78" s="25" t="s">
        <v>79</v>
      </c>
      <c r="K78" s="26" t="s">
        <v>19</v>
      </c>
      <c r="L78" s="26"/>
      <c r="M78" s="39" t="s">
        <v>67</v>
      </c>
      <c r="N78" s="69">
        <v>0.10738978089893768</v>
      </c>
      <c r="O78" s="70">
        <v>6</v>
      </c>
      <c r="P78" s="71">
        <v>2.7311937827494404E-2</v>
      </c>
      <c r="Q78" s="69">
        <v>0.10649991323072547</v>
      </c>
      <c r="R78" s="70">
        <v>8</v>
      </c>
      <c r="S78" s="71">
        <v>3.3257857497752237E-2</v>
      </c>
      <c r="T78" s="27">
        <v>2.6765394607954743E-2</v>
      </c>
      <c r="U78" s="19">
        <v>-1.0317825608310192</v>
      </c>
      <c r="V78" s="19">
        <v>1.0853133500469285</v>
      </c>
      <c r="W78" s="169"/>
      <c r="X78" s="166"/>
    </row>
    <row r="79" spans="9:24" x14ac:dyDescent="0.2">
      <c r="I79" s="32"/>
      <c r="J79" s="29" t="s">
        <v>74</v>
      </c>
      <c r="K79" s="30" t="s">
        <v>16</v>
      </c>
      <c r="L79" s="30"/>
      <c r="M79" s="30" t="s">
        <v>69</v>
      </c>
      <c r="N79" s="62">
        <v>0.53822971996728897</v>
      </c>
      <c r="O79" s="58">
        <v>10</v>
      </c>
      <c r="P79" s="63">
        <v>0.18498132433885958</v>
      </c>
      <c r="Q79" s="62">
        <v>0.53471355994984437</v>
      </c>
      <c r="R79" s="58">
        <v>10</v>
      </c>
      <c r="S79" s="63">
        <v>9.782263422317819E-2</v>
      </c>
      <c r="T79" s="31">
        <v>2.2758243767239558E-2</v>
      </c>
      <c r="U79" s="19">
        <v>-0.85379267035217343</v>
      </c>
      <c r="V79" s="19">
        <v>0.89930915788665255</v>
      </c>
      <c r="W79" s="169"/>
      <c r="X79" s="166"/>
    </row>
    <row r="80" spans="9:24" x14ac:dyDescent="0.2">
      <c r="I80" s="32"/>
      <c r="J80" s="29" t="s">
        <v>77</v>
      </c>
      <c r="K80" s="30" t="s">
        <v>17</v>
      </c>
      <c r="L80" s="30"/>
      <c r="M80" s="30" t="s">
        <v>69</v>
      </c>
      <c r="N80" s="62">
        <v>0.18764540376631442</v>
      </c>
      <c r="O80" s="58">
        <v>10</v>
      </c>
      <c r="P80" s="63">
        <v>4.9525337098192762E-2</v>
      </c>
      <c r="Q80" s="62">
        <v>0.18662220897490595</v>
      </c>
      <c r="R80" s="58">
        <v>8</v>
      </c>
      <c r="S80" s="63">
        <v>6.6428011685872604E-2</v>
      </c>
      <c r="T80" s="31">
        <v>1.6935708233207055E-2</v>
      </c>
      <c r="U80" s="19">
        <v>-0.91277330012457614</v>
      </c>
      <c r="V80" s="19">
        <v>0.94664471659099014</v>
      </c>
      <c r="W80" s="170"/>
      <c r="X80" s="166"/>
    </row>
    <row r="81" spans="9:24" x14ac:dyDescent="0.2">
      <c r="I81" s="32"/>
      <c r="J81" s="40" t="s">
        <v>63</v>
      </c>
      <c r="K81" s="41" t="s">
        <v>17</v>
      </c>
      <c r="L81" s="41"/>
      <c r="M81" s="41" t="s">
        <v>69</v>
      </c>
      <c r="N81" s="72">
        <v>0.18990914630024938</v>
      </c>
      <c r="O81" s="41">
        <v>10</v>
      </c>
      <c r="P81" s="73">
        <v>3.2882406827064968E-2</v>
      </c>
      <c r="Q81" s="72">
        <v>0.1895298562294607</v>
      </c>
      <c r="R81" s="41">
        <v>8</v>
      </c>
      <c r="S81" s="73">
        <v>3.4726679732721331E-2</v>
      </c>
      <c r="T81" s="42">
        <v>1.0717499901175809E-2</v>
      </c>
      <c r="U81" s="43">
        <v>-0.91898164044294384</v>
      </c>
      <c r="V81" s="43">
        <v>0.94041664024529537</v>
      </c>
      <c r="W81" s="163" t="s">
        <v>1</v>
      </c>
      <c r="X81" s="166"/>
    </row>
    <row r="82" spans="9:24" x14ac:dyDescent="0.2">
      <c r="I82" s="38"/>
      <c r="J82" s="35" t="s">
        <v>73</v>
      </c>
      <c r="K82" s="36" t="s">
        <v>11</v>
      </c>
      <c r="L82" s="36"/>
      <c r="M82" s="36" t="s">
        <v>80</v>
      </c>
      <c r="N82" s="64">
        <v>5.2744740553988867E-2</v>
      </c>
      <c r="O82" s="65">
        <v>10</v>
      </c>
      <c r="P82" s="66">
        <v>1.2259580900949722E-2</v>
      </c>
      <c r="Q82" s="64">
        <v>5.3222138440654064E-2</v>
      </c>
      <c r="R82" s="65">
        <v>10</v>
      </c>
      <c r="S82" s="66">
        <v>1.7536049298547438E-2</v>
      </c>
      <c r="T82" s="37">
        <v>-3.021914513841327E-2</v>
      </c>
      <c r="U82" s="19">
        <v>-0.90679171163244865</v>
      </c>
      <c r="V82" s="19">
        <v>0.84635342135562208</v>
      </c>
      <c r="W82" s="164"/>
      <c r="X82" s="166"/>
    </row>
    <row r="83" spans="9:24" x14ac:dyDescent="0.2">
      <c r="I83" s="24"/>
      <c r="J83" s="21" t="s">
        <v>35</v>
      </c>
      <c r="K83" s="22" t="s">
        <v>26</v>
      </c>
      <c r="L83" s="22"/>
      <c r="M83" s="22" t="s">
        <v>65</v>
      </c>
      <c r="N83" s="51">
        <v>1.5011462513530376E-3</v>
      </c>
      <c r="O83" s="52">
        <v>10</v>
      </c>
      <c r="P83" s="53">
        <v>4.1028887542833895E-4</v>
      </c>
      <c r="Q83" s="51">
        <v>1.5202193749952893E-3</v>
      </c>
      <c r="R83" s="52">
        <v>10</v>
      </c>
      <c r="S83" s="53">
        <v>4.3773772057733174E-4</v>
      </c>
      <c r="T83" s="23">
        <v>-4.3057067935090107E-2</v>
      </c>
      <c r="U83" s="19">
        <v>-0.91968116480754192</v>
      </c>
      <c r="V83" s="19">
        <v>0.83356702893736168</v>
      </c>
      <c r="W83" s="164"/>
      <c r="X83" s="166"/>
    </row>
    <row r="84" spans="9:24" x14ac:dyDescent="0.2">
      <c r="I84" s="24"/>
      <c r="J84" s="21" t="s">
        <v>33</v>
      </c>
      <c r="K84" s="22" t="s">
        <v>25</v>
      </c>
      <c r="L84" s="22"/>
      <c r="M84" s="22" t="s">
        <v>65</v>
      </c>
      <c r="N84" s="51">
        <v>3.1280167242988452E-3</v>
      </c>
      <c r="O84" s="52">
        <v>6</v>
      </c>
      <c r="P84" s="53">
        <v>1.5118926150161397E-3</v>
      </c>
      <c r="Q84" s="51">
        <v>3.2081188498907652E-3</v>
      </c>
      <c r="R84" s="52">
        <v>6</v>
      </c>
      <c r="S84" s="53">
        <v>9.4374357462073655E-4</v>
      </c>
      <c r="T84" s="23">
        <v>-5.8653531023831244E-2</v>
      </c>
      <c r="U84" s="19">
        <v>-1.1904825466215843</v>
      </c>
      <c r="V84" s="19">
        <v>1.0731754845739219</v>
      </c>
      <c r="W84" s="164"/>
      <c r="X84" s="166"/>
    </row>
    <row r="85" spans="9:24" x14ac:dyDescent="0.2">
      <c r="I85" s="28"/>
      <c r="J85" s="25" t="s">
        <v>28</v>
      </c>
      <c r="K85" s="26" t="s">
        <v>18</v>
      </c>
      <c r="L85" s="26"/>
      <c r="M85" s="39" t="s">
        <v>67</v>
      </c>
      <c r="N85" s="69">
        <v>7.6048548760459227E-3</v>
      </c>
      <c r="O85" s="70">
        <v>7</v>
      </c>
      <c r="P85" s="71">
        <v>2.1358080265855813E-3</v>
      </c>
      <c r="Q85" s="69">
        <v>7.7775640830263781E-3</v>
      </c>
      <c r="R85" s="70">
        <v>5</v>
      </c>
      <c r="S85" s="71">
        <v>3.1474955158934462E-3</v>
      </c>
      <c r="T85" s="27">
        <v>-6.1573735621531733E-2</v>
      </c>
      <c r="U85" s="19">
        <v>-1.2094754901746532</v>
      </c>
      <c r="V85" s="19">
        <v>1.0863280189315896</v>
      </c>
      <c r="W85" s="164"/>
      <c r="X85" s="166"/>
    </row>
    <row r="86" spans="9:24" x14ac:dyDescent="0.2">
      <c r="I86" s="28"/>
      <c r="J86" s="25" t="s">
        <v>76</v>
      </c>
      <c r="K86" s="26" t="s">
        <v>20</v>
      </c>
      <c r="L86" s="26"/>
      <c r="M86" s="39" t="s">
        <v>67</v>
      </c>
      <c r="N86" s="69">
        <v>8.1443703655068988E-3</v>
      </c>
      <c r="O86" s="70">
        <v>7</v>
      </c>
      <c r="P86" s="71">
        <v>4.8046553977074578E-3</v>
      </c>
      <c r="Q86" s="69">
        <v>8.4138132665130868E-3</v>
      </c>
      <c r="R86" s="70">
        <v>5</v>
      </c>
      <c r="S86" s="71">
        <v>2.3470261060763642E-3</v>
      </c>
      <c r="T86" s="27">
        <v>-6.2055381006495478E-2</v>
      </c>
      <c r="U86" s="19">
        <v>-1.2099612869885619</v>
      </c>
      <c r="V86" s="19">
        <v>1.085850524975571</v>
      </c>
      <c r="W86" s="164"/>
      <c r="X86" s="166"/>
    </row>
    <row r="87" spans="9:24" x14ac:dyDescent="0.2">
      <c r="I87" s="28"/>
      <c r="J87" s="25" t="s">
        <v>77</v>
      </c>
      <c r="K87" s="26" t="s">
        <v>18</v>
      </c>
      <c r="L87" s="26"/>
      <c r="M87" s="39" t="s">
        <v>67</v>
      </c>
      <c r="N87" s="69">
        <v>4.3150143862944954E-3</v>
      </c>
      <c r="O87" s="70">
        <v>10</v>
      </c>
      <c r="P87" s="71">
        <v>9.9048717189190649E-4</v>
      </c>
      <c r="Q87" s="69">
        <v>4.3795452050023886E-3</v>
      </c>
      <c r="R87" s="70">
        <v>8</v>
      </c>
      <c r="S87" s="71">
        <v>9.2613127237431338E-4</v>
      </c>
      <c r="T87" s="27">
        <v>-6.3823029201134848E-2</v>
      </c>
      <c r="U87" s="19">
        <v>-0.9937493131005134</v>
      </c>
      <c r="V87" s="19">
        <v>0.86610325469824379</v>
      </c>
      <c r="W87" s="164"/>
      <c r="X87" s="166"/>
    </row>
    <row r="88" spans="9:24" x14ac:dyDescent="0.2">
      <c r="I88" s="32"/>
      <c r="J88" s="29" t="s">
        <v>74</v>
      </c>
      <c r="K88" s="30" t="s">
        <v>15</v>
      </c>
      <c r="L88" s="30"/>
      <c r="M88" s="30" t="s">
        <v>69</v>
      </c>
      <c r="N88" s="62">
        <v>8.2120906695136109E-2</v>
      </c>
      <c r="O88" s="58">
        <v>10</v>
      </c>
      <c r="P88" s="63">
        <v>2.4949154052105956E-2</v>
      </c>
      <c r="Q88" s="62">
        <v>8.3745975254392382E-2</v>
      </c>
      <c r="R88" s="58">
        <v>10</v>
      </c>
      <c r="S88" s="63">
        <v>1.6608998866384339E-2</v>
      </c>
      <c r="T88" s="31">
        <v>-7.3434619476194646E-2</v>
      </c>
      <c r="U88" s="19">
        <v>-0.95025253362469564</v>
      </c>
      <c r="V88" s="19">
        <v>0.80338329467230629</v>
      </c>
      <c r="W88" s="164"/>
      <c r="X88" s="166"/>
    </row>
    <row r="89" spans="9:24" x14ac:dyDescent="0.2">
      <c r="I89" s="28"/>
      <c r="J89" s="25" t="s">
        <v>75</v>
      </c>
      <c r="K89" s="26" t="s">
        <v>20</v>
      </c>
      <c r="L89" s="26"/>
      <c r="M89" s="39" t="s">
        <v>67</v>
      </c>
      <c r="N89" s="69">
        <v>1.2251132899962292E-2</v>
      </c>
      <c r="O89" s="70">
        <v>6</v>
      </c>
      <c r="P89" s="71">
        <v>4.587391452200244E-3</v>
      </c>
      <c r="Q89" s="69">
        <v>1.2599978281809398E-2</v>
      </c>
      <c r="R89" s="70">
        <v>6</v>
      </c>
      <c r="S89" s="71">
        <v>3.2926771102442026E-3</v>
      </c>
      <c r="T89" s="27">
        <v>-8.0622514368506648E-2</v>
      </c>
      <c r="U89" s="19">
        <v>-1.2126678610896777</v>
      </c>
      <c r="V89" s="19">
        <v>1.0514228323526644</v>
      </c>
      <c r="W89" s="164"/>
      <c r="X89" s="166"/>
    </row>
    <row r="90" spans="9:24" x14ac:dyDescent="0.2">
      <c r="I90" s="38"/>
      <c r="J90" s="35" t="s">
        <v>79</v>
      </c>
      <c r="K90" s="36" t="s">
        <v>12</v>
      </c>
      <c r="L90" s="36"/>
      <c r="M90" s="36" t="s">
        <v>80</v>
      </c>
      <c r="N90" s="64">
        <v>0.84996809020729724</v>
      </c>
      <c r="O90" s="65">
        <v>6</v>
      </c>
      <c r="P90" s="66">
        <v>0.1174689673380231</v>
      </c>
      <c r="Q90" s="64">
        <v>0.86887914104286701</v>
      </c>
      <c r="R90" s="65">
        <v>8</v>
      </c>
      <c r="S90" s="66">
        <v>0.26493448451464519</v>
      </c>
      <c r="T90" s="37">
        <v>-8.1389532154091795E-2</v>
      </c>
      <c r="U90" s="19">
        <v>-1.1403202682668894</v>
      </c>
      <c r="V90" s="19">
        <v>0.9775412039587057</v>
      </c>
      <c r="W90" s="164"/>
      <c r="X90" s="166"/>
    </row>
    <row r="91" spans="9:24" x14ac:dyDescent="0.2">
      <c r="I91" s="24"/>
      <c r="J91" s="21" t="s">
        <v>35</v>
      </c>
      <c r="K91" s="22" t="s">
        <v>25</v>
      </c>
      <c r="L91" s="22"/>
      <c r="M91" s="22" t="s">
        <v>65</v>
      </c>
      <c r="N91" s="51">
        <v>1.0289486508285267E-2</v>
      </c>
      <c r="O91" s="52">
        <v>10</v>
      </c>
      <c r="P91" s="53">
        <v>2.0920753105053173E-3</v>
      </c>
      <c r="Q91" s="51">
        <v>1.0602002241734763E-2</v>
      </c>
      <c r="R91" s="52">
        <v>10</v>
      </c>
      <c r="S91" s="53">
        <v>4.396993815871551E-3</v>
      </c>
      <c r="T91" s="23">
        <v>-8.6925568258256827E-2</v>
      </c>
      <c r="U91" s="19">
        <v>-0.96386195188940282</v>
      </c>
      <c r="V91" s="19">
        <v>0.7900108153728892</v>
      </c>
      <c r="W91" s="164"/>
      <c r="X91" s="166"/>
    </row>
    <row r="92" spans="9:24" x14ac:dyDescent="0.2">
      <c r="I92" s="20"/>
      <c r="J92" s="16" t="s">
        <v>78</v>
      </c>
      <c r="K92" s="34" t="s">
        <v>21</v>
      </c>
      <c r="L92" s="34"/>
      <c r="M92" s="17" t="s">
        <v>60</v>
      </c>
      <c r="N92" s="48">
        <v>0.10797269118943782</v>
      </c>
      <c r="O92" s="49">
        <v>6</v>
      </c>
      <c r="P92" s="50">
        <v>4.0526339342222946E-2</v>
      </c>
      <c r="Q92" s="48">
        <v>0.1117669074177589</v>
      </c>
      <c r="R92" s="49">
        <v>6</v>
      </c>
      <c r="S92" s="50">
        <v>3.338831211501464E-2</v>
      </c>
      <c r="T92" s="18">
        <v>-9.4300369707856449E-2</v>
      </c>
      <c r="U92" s="19">
        <v>-1.2265148474673149</v>
      </c>
      <c r="V92" s="19">
        <v>1.0379141080516021</v>
      </c>
      <c r="W92" s="164"/>
      <c r="X92" s="166"/>
    </row>
    <row r="93" spans="9:24" x14ac:dyDescent="0.2">
      <c r="I93" s="38"/>
      <c r="J93" s="35" t="s">
        <v>77</v>
      </c>
      <c r="K93" s="36" t="s">
        <v>13</v>
      </c>
      <c r="L93" s="36"/>
      <c r="M93" s="36" t="s">
        <v>80</v>
      </c>
      <c r="N93" s="64">
        <v>0.14896216406036489</v>
      </c>
      <c r="O93" s="65">
        <v>10</v>
      </c>
      <c r="P93" s="66">
        <v>4.2876764683034661E-2</v>
      </c>
      <c r="Q93" s="64">
        <v>0.15459166910394812</v>
      </c>
      <c r="R93" s="65">
        <v>8</v>
      </c>
      <c r="S93" s="66">
        <v>6.0523285868237443E-2</v>
      </c>
      <c r="T93" s="37">
        <v>-0.10440312197196791</v>
      </c>
      <c r="U93" s="19">
        <v>-1.0347209946847018</v>
      </c>
      <c r="V93" s="19">
        <v>0.82591475074076592</v>
      </c>
      <c r="W93" s="164"/>
      <c r="X93" s="166"/>
    </row>
    <row r="94" spans="9:24" x14ac:dyDescent="0.2">
      <c r="I94" s="28"/>
      <c r="J94" s="25" t="s">
        <v>74</v>
      </c>
      <c r="K94" s="26" t="s">
        <v>19</v>
      </c>
      <c r="L94" s="26"/>
      <c r="M94" s="39" t="s">
        <v>67</v>
      </c>
      <c r="N94" s="69">
        <v>6.6009320370858965E-2</v>
      </c>
      <c r="O94" s="70">
        <v>10</v>
      </c>
      <c r="P94" s="71">
        <v>1.175373834169399E-2</v>
      </c>
      <c r="Q94" s="69">
        <v>6.7533010690683834E-2</v>
      </c>
      <c r="R94" s="70">
        <v>10</v>
      </c>
      <c r="S94" s="71">
        <v>1.2700444181144778E-2</v>
      </c>
      <c r="T94" s="27">
        <v>-0.11925534149140192</v>
      </c>
      <c r="U94" s="19">
        <v>-0.99655664612857431</v>
      </c>
      <c r="V94" s="19">
        <v>0.75804596314577044</v>
      </c>
      <c r="W94" s="164"/>
      <c r="X94" s="166"/>
    </row>
    <row r="95" spans="9:24" x14ac:dyDescent="0.2">
      <c r="I95" s="38"/>
      <c r="J95" s="35" t="s">
        <v>79</v>
      </c>
      <c r="K95" s="36" t="s">
        <v>14</v>
      </c>
      <c r="L95" s="36"/>
      <c r="M95" s="36" t="s">
        <v>80</v>
      </c>
      <c r="N95" s="64">
        <v>8.3569933752558399</v>
      </c>
      <c r="O95" s="65">
        <v>6</v>
      </c>
      <c r="P95" s="66">
        <v>2.2071239293122549</v>
      </c>
      <c r="Q95" s="64">
        <v>8.7038907381720971</v>
      </c>
      <c r="R95" s="65">
        <v>8</v>
      </c>
      <c r="S95" s="66">
        <v>2.9437718492823275</v>
      </c>
      <c r="T95" s="37">
        <v>-0.12120494270237168</v>
      </c>
      <c r="U95" s="19">
        <v>-1.1806580897784356</v>
      </c>
      <c r="V95" s="19">
        <v>0.93824820437369227</v>
      </c>
      <c r="W95" s="164"/>
      <c r="X95" s="166"/>
    </row>
    <row r="96" spans="9:24" x14ac:dyDescent="0.2">
      <c r="I96" s="20"/>
      <c r="J96" s="16" t="s">
        <v>73</v>
      </c>
      <c r="K96" s="17" t="s">
        <v>23</v>
      </c>
      <c r="L96" s="17"/>
      <c r="M96" s="17" t="s">
        <v>60</v>
      </c>
      <c r="N96" s="48">
        <v>0.60421985261727573</v>
      </c>
      <c r="O96" s="49">
        <v>10</v>
      </c>
      <c r="P96" s="50">
        <v>0.11733823166732626</v>
      </c>
      <c r="Q96" s="48">
        <v>0.62961675710408693</v>
      </c>
      <c r="R96" s="49">
        <v>10</v>
      </c>
      <c r="S96" s="50">
        <v>0.25266681991244949</v>
      </c>
      <c r="T96" s="18">
        <v>-0.12347238461145964</v>
      </c>
      <c r="U96" s="19">
        <v>-1.0008297128447474</v>
      </c>
      <c r="V96" s="19">
        <v>0.75388494362182812</v>
      </c>
      <c r="W96" s="164"/>
      <c r="X96" s="166"/>
    </row>
    <row r="97" spans="9:24" x14ac:dyDescent="0.2">
      <c r="I97" s="20"/>
      <c r="J97" s="16" t="s">
        <v>73</v>
      </c>
      <c r="K97" s="17" t="s">
        <v>22</v>
      </c>
      <c r="L97" s="17"/>
      <c r="M97" s="17" t="s">
        <v>60</v>
      </c>
      <c r="N97" s="48">
        <v>4.2210598052923141</v>
      </c>
      <c r="O97" s="49">
        <v>10</v>
      </c>
      <c r="P97" s="50">
        <v>0.98743617067643052</v>
      </c>
      <c r="Q97" s="48">
        <v>4.4797720300751944</v>
      </c>
      <c r="R97" s="49">
        <v>10</v>
      </c>
      <c r="S97" s="50">
        <v>2.4944923688482916</v>
      </c>
      <c r="T97" s="18">
        <v>-0.13060804364149253</v>
      </c>
      <c r="U97" s="19">
        <v>-1.0080645944358071</v>
      </c>
      <c r="V97" s="19">
        <v>0.74684850715282192</v>
      </c>
      <c r="W97" s="164"/>
      <c r="X97" s="166"/>
    </row>
    <row r="98" spans="9:24" x14ac:dyDescent="0.2">
      <c r="I98" s="38"/>
      <c r="J98" s="35" t="s">
        <v>78</v>
      </c>
      <c r="K98" s="36" t="s">
        <v>12</v>
      </c>
      <c r="L98" s="36"/>
      <c r="M98" s="36" t="s">
        <v>80</v>
      </c>
      <c r="N98" s="64">
        <v>0.5218370956203463</v>
      </c>
      <c r="O98" s="65">
        <v>6</v>
      </c>
      <c r="P98" s="66">
        <v>8.4195774257365991E-2</v>
      </c>
      <c r="Q98" s="64">
        <v>0.54665346691565986</v>
      </c>
      <c r="R98" s="65">
        <v>6</v>
      </c>
      <c r="S98" s="66">
        <v>0.2060947884499153</v>
      </c>
      <c r="T98" s="37">
        <v>-0.14547143757801595</v>
      </c>
      <c r="U98" s="19">
        <v>-1.2785528424824995</v>
      </c>
      <c r="V98" s="19">
        <v>0.98760996732646755</v>
      </c>
      <c r="W98" s="164"/>
      <c r="X98" s="166"/>
    </row>
    <row r="99" spans="9:24" x14ac:dyDescent="0.2">
      <c r="I99" s="32"/>
      <c r="J99" s="29" t="s">
        <v>78</v>
      </c>
      <c r="K99" s="30" t="s">
        <v>15</v>
      </c>
      <c r="L99" s="30"/>
      <c r="M99" s="30" t="s">
        <v>69</v>
      </c>
      <c r="N99" s="62">
        <v>7.9576087879646415E-2</v>
      </c>
      <c r="O99" s="58">
        <v>6</v>
      </c>
      <c r="P99" s="63">
        <v>1.972711424304411E-2</v>
      </c>
      <c r="Q99" s="62">
        <v>8.2947841378037554E-2</v>
      </c>
      <c r="R99" s="58">
        <v>6</v>
      </c>
      <c r="S99" s="63">
        <v>1.9664362229394973E-2</v>
      </c>
      <c r="T99" s="31">
        <v>-0.1579758089258472</v>
      </c>
      <c r="U99" s="19">
        <v>-1.2913251846744151</v>
      </c>
      <c r="V99" s="19">
        <v>0.97537356682272081</v>
      </c>
      <c r="W99" s="164"/>
      <c r="X99" s="166"/>
    </row>
    <row r="100" spans="9:24" x14ac:dyDescent="0.2">
      <c r="I100" s="24"/>
      <c r="J100" s="21" t="s">
        <v>33</v>
      </c>
      <c r="K100" s="22" t="s">
        <v>24</v>
      </c>
      <c r="L100" s="22"/>
      <c r="M100" s="22" t="s">
        <v>65</v>
      </c>
      <c r="N100" s="51">
        <v>2.4706575819462192E-4</v>
      </c>
      <c r="O100" s="52">
        <v>6</v>
      </c>
      <c r="P100" s="53">
        <v>1.4515492294382378E-4</v>
      </c>
      <c r="Q100" s="51">
        <v>2.722362148915551E-4</v>
      </c>
      <c r="R100" s="52">
        <v>6</v>
      </c>
      <c r="S100" s="53">
        <v>1.2285913960646247E-4</v>
      </c>
      <c r="T100" s="23">
        <v>-0.17273228909705071</v>
      </c>
      <c r="U100" s="19">
        <v>-1.3064262152254436</v>
      </c>
      <c r="V100" s="19">
        <v>0.96096163703134219</v>
      </c>
      <c r="W100" s="164"/>
      <c r="X100" s="166"/>
    </row>
    <row r="101" spans="9:24" x14ac:dyDescent="0.2">
      <c r="I101" s="28"/>
      <c r="J101" s="25" t="s">
        <v>78</v>
      </c>
      <c r="K101" s="26" t="s">
        <v>19</v>
      </c>
      <c r="L101" s="26"/>
      <c r="M101" s="39" t="s">
        <v>67</v>
      </c>
      <c r="N101" s="69">
        <v>3.9097255915373719E-2</v>
      </c>
      <c r="O101" s="70">
        <v>6</v>
      </c>
      <c r="P101" s="71">
        <v>8.1605400681908167E-3</v>
      </c>
      <c r="Q101" s="69">
        <v>4.052088150602394E-2</v>
      </c>
      <c r="R101" s="70">
        <v>6</v>
      </c>
      <c r="S101" s="71">
        <v>6.8745323279884116E-3</v>
      </c>
      <c r="T101" s="27">
        <v>-0.17411852083724605</v>
      </c>
      <c r="U101" s="19">
        <v>-1.3078463884768725</v>
      </c>
      <c r="V101" s="19">
        <v>0.95960934680238053</v>
      </c>
      <c r="W101" s="164"/>
      <c r="X101" s="166"/>
    </row>
    <row r="102" spans="9:24" x14ac:dyDescent="0.2">
      <c r="I102" s="38"/>
      <c r="J102" s="35" t="s">
        <v>78</v>
      </c>
      <c r="K102" s="36" t="s">
        <v>11</v>
      </c>
      <c r="L102" s="36"/>
      <c r="M102" s="36" t="s">
        <v>80</v>
      </c>
      <c r="N102" s="64">
        <v>4.0796273565805778E-2</v>
      </c>
      <c r="O102" s="65">
        <v>6</v>
      </c>
      <c r="P102" s="66">
        <v>8.9714542974395992E-3</v>
      </c>
      <c r="Q102" s="64">
        <v>4.2759203452370352E-2</v>
      </c>
      <c r="R102" s="65">
        <v>6</v>
      </c>
      <c r="S102" s="66">
        <v>1.0665792308815774E-2</v>
      </c>
      <c r="T102" s="37">
        <v>-0.18380240818696483</v>
      </c>
      <c r="U102" s="19">
        <v>-1.3177749206835465</v>
      </c>
      <c r="V102" s="19">
        <v>0.95017010430961679</v>
      </c>
      <c r="W102" s="164"/>
      <c r="X102" s="166"/>
    </row>
    <row r="103" spans="9:24" x14ac:dyDescent="0.2">
      <c r="I103" s="38"/>
      <c r="J103" s="35" t="s">
        <v>75</v>
      </c>
      <c r="K103" s="36" t="s">
        <v>11</v>
      </c>
      <c r="L103" s="36"/>
      <c r="M103" s="36" t="s">
        <v>80</v>
      </c>
      <c r="N103" s="64">
        <v>5.9061672951455542E-2</v>
      </c>
      <c r="O103" s="65">
        <v>6</v>
      </c>
      <c r="P103" s="66">
        <v>8.9444351006821386E-3</v>
      </c>
      <c r="Q103" s="64">
        <v>6.3514016360403214E-2</v>
      </c>
      <c r="R103" s="65">
        <v>6</v>
      </c>
      <c r="S103" s="66">
        <v>2.9003920720647926E-2</v>
      </c>
      <c r="T103" s="37">
        <v>-0.19143754764622173</v>
      </c>
      <c r="U103" s="19">
        <v>-1.3256122408694735</v>
      </c>
      <c r="V103" s="19">
        <v>0.94273714557702992</v>
      </c>
      <c r="W103" s="164"/>
      <c r="X103" s="166" t="s">
        <v>72</v>
      </c>
    </row>
    <row r="104" spans="9:24" x14ac:dyDescent="0.2">
      <c r="I104" s="38"/>
      <c r="J104" s="35" t="s">
        <v>77</v>
      </c>
      <c r="K104" s="36" t="s">
        <v>12</v>
      </c>
      <c r="L104" s="36"/>
      <c r="M104" s="36" t="s">
        <v>80</v>
      </c>
      <c r="N104" s="64">
        <v>0.79509356418612342</v>
      </c>
      <c r="O104" s="65">
        <v>10</v>
      </c>
      <c r="P104" s="66">
        <v>0.12163475414575919</v>
      </c>
      <c r="Q104" s="64">
        <v>0.83067955302983643</v>
      </c>
      <c r="R104" s="65">
        <v>8</v>
      </c>
      <c r="S104" s="66">
        <v>0.21364070017682632</v>
      </c>
      <c r="T104" s="37">
        <v>-0.20147947111899339</v>
      </c>
      <c r="U104" s="19">
        <v>-1.1334987326587622</v>
      </c>
      <c r="V104" s="19">
        <v>0.73053979042077533</v>
      </c>
      <c r="W104" s="164"/>
      <c r="X104" s="166"/>
    </row>
    <row r="105" spans="9:24" x14ac:dyDescent="0.2">
      <c r="I105" s="32"/>
      <c r="J105" s="29" t="s">
        <v>73</v>
      </c>
      <c r="K105" s="30" t="s">
        <v>17</v>
      </c>
      <c r="L105" s="30"/>
      <c r="M105" s="30" t="s">
        <v>69</v>
      </c>
      <c r="N105" s="62">
        <v>0.14604638673423675</v>
      </c>
      <c r="O105" s="58">
        <v>10</v>
      </c>
      <c r="P105" s="63">
        <v>2.3545219316017229E-2</v>
      </c>
      <c r="Q105" s="62">
        <v>0.15346086363620418</v>
      </c>
      <c r="R105" s="58">
        <v>10</v>
      </c>
      <c r="S105" s="63">
        <v>3.8064417369228894E-2</v>
      </c>
      <c r="T105" s="31">
        <v>-0.2243646722396698</v>
      </c>
      <c r="U105" s="19">
        <v>-1.1036406201860365</v>
      </c>
      <c r="V105" s="19">
        <v>0.65491127570669683</v>
      </c>
      <c r="W105" s="164"/>
      <c r="X105" s="166"/>
    </row>
    <row r="106" spans="9:24" x14ac:dyDescent="0.2">
      <c r="I106" s="24"/>
      <c r="J106" s="21" t="s">
        <v>79</v>
      </c>
      <c r="K106" s="22" t="s">
        <v>24</v>
      </c>
      <c r="L106" s="22"/>
      <c r="M106" s="22" t="s">
        <v>65</v>
      </c>
      <c r="N106" s="51">
        <v>1.0130065549107576E-3</v>
      </c>
      <c r="O106" s="52">
        <v>6</v>
      </c>
      <c r="P106" s="53">
        <v>6.034260593600104E-4</v>
      </c>
      <c r="Q106" s="51">
        <v>1.1694330260368917E-3</v>
      </c>
      <c r="R106" s="52">
        <v>8</v>
      </c>
      <c r="S106" s="53">
        <v>5.7586524484093253E-4</v>
      </c>
      <c r="T106" s="23">
        <v>-0.24761721961188446</v>
      </c>
      <c r="U106" s="19">
        <v>-1.3100848663913769</v>
      </c>
      <c r="V106" s="19">
        <v>0.81485042716760803</v>
      </c>
      <c r="W106" s="164"/>
      <c r="X106" s="166"/>
    </row>
    <row r="107" spans="9:24" x14ac:dyDescent="0.2">
      <c r="I107" s="28"/>
      <c r="J107" s="25" t="s">
        <v>74</v>
      </c>
      <c r="K107" s="26" t="s">
        <v>18</v>
      </c>
      <c r="L107" s="26"/>
      <c r="M107" s="39" t="s">
        <v>67</v>
      </c>
      <c r="N107" s="69">
        <v>5.2709822266684987E-3</v>
      </c>
      <c r="O107" s="70">
        <v>10</v>
      </c>
      <c r="P107" s="71">
        <v>1.305357715811058E-3</v>
      </c>
      <c r="Q107" s="69">
        <v>5.6111533997376005E-3</v>
      </c>
      <c r="R107" s="70">
        <v>10</v>
      </c>
      <c r="S107" s="71">
        <v>1.2398840054440856E-3</v>
      </c>
      <c r="T107" s="27">
        <v>-0.25590826568020864</v>
      </c>
      <c r="U107" s="19">
        <v>-1.13601115764261</v>
      </c>
      <c r="V107" s="19">
        <v>0.62419462628219269</v>
      </c>
      <c r="W107" s="164"/>
      <c r="X107" s="166"/>
    </row>
    <row r="108" spans="9:24" x14ac:dyDescent="0.2">
      <c r="I108" s="20"/>
      <c r="J108" s="16" t="s">
        <v>79</v>
      </c>
      <c r="K108" s="34" t="s">
        <v>21</v>
      </c>
      <c r="L108" s="34"/>
      <c r="M108" s="17" t="s">
        <v>60</v>
      </c>
      <c r="N108" s="48">
        <v>0.19208466766223553</v>
      </c>
      <c r="O108" s="49">
        <v>6</v>
      </c>
      <c r="P108" s="50">
        <v>7.1027245415598753E-2</v>
      </c>
      <c r="Q108" s="48">
        <v>0.21418550417852997</v>
      </c>
      <c r="R108" s="49">
        <v>8</v>
      </c>
      <c r="S108" s="50">
        <v>8.0056068346249371E-2</v>
      </c>
      <c r="T108" s="18">
        <v>-0.26894472605848158</v>
      </c>
      <c r="U108" s="19">
        <v>-1.3321234383721279</v>
      </c>
      <c r="V108" s="19">
        <v>0.79423398625516461</v>
      </c>
      <c r="W108" s="164"/>
      <c r="X108" s="166"/>
    </row>
    <row r="109" spans="9:24" x14ac:dyDescent="0.2">
      <c r="I109" s="32"/>
      <c r="J109" s="29" t="s">
        <v>76</v>
      </c>
      <c r="K109" s="30" t="s">
        <v>17</v>
      </c>
      <c r="L109" s="30"/>
      <c r="M109" s="30" t="s">
        <v>69</v>
      </c>
      <c r="N109" s="62">
        <v>0.17369429359505473</v>
      </c>
      <c r="O109" s="58">
        <v>7</v>
      </c>
      <c r="P109" s="63">
        <v>8.8064072404469507E-2</v>
      </c>
      <c r="Q109" s="62">
        <v>0.19727294304909093</v>
      </c>
      <c r="R109" s="58">
        <v>5</v>
      </c>
      <c r="S109" s="63">
        <v>6.0139055841859544E-2</v>
      </c>
      <c r="T109" s="31">
        <v>-0.27859088373469815</v>
      </c>
      <c r="U109" s="19">
        <v>-1.4316279057695842</v>
      </c>
      <c r="V109" s="19">
        <v>0.8744461383001878</v>
      </c>
      <c r="W109" s="164"/>
      <c r="X109" s="166"/>
    </row>
    <row r="110" spans="9:24" x14ac:dyDescent="0.2">
      <c r="I110" s="28"/>
      <c r="J110" s="25" t="s">
        <v>78</v>
      </c>
      <c r="K110" s="26" t="s">
        <v>18</v>
      </c>
      <c r="L110" s="26"/>
      <c r="M110" s="39" t="s">
        <v>67</v>
      </c>
      <c r="N110" s="69">
        <v>3.0577211936283232E-3</v>
      </c>
      <c r="O110" s="70">
        <v>6</v>
      </c>
      <c r="P110" s="71">
        <v>8.2375370996955481E-4</v>
      </c>
      <c r="Q110" s="69">
        <v>3.294291173466499E-3</v>
      </c>
      <c r="R110" s="70">
        <v>6</v>
      </c>
      <c r="S110" s="71">
        <v>6.0563750948766941E-4</v>
      </c>
      <c r="T110" s="27">
        <v>-0.30195889690010708</v>
      </c>
      <c r="U110" s="19">
        <v>-1.4399749266133446</v>
      </c>
      <c r="V110" s="19">
        <v>0.83605713281313054</v>
      </c>
      <c r="W110" s="164"/>
      <c r="X110" s="166"/>
    </row>
    <row r="111" spans="9:24" x14ac:dyDescent="0.2">
      <c r="I111" s="38"/>
      <c r="J111" s="35" t="s">
        <v>28</v>
      </c>
      <c r="K111" s="36" t="s">
        <v>12</v>
      </c>
      <c r="L111" s="36"/>
      <c r="M111" s="36" t="s">
        <v>80</v>
      </c>
      <c r="N111" s="64">
        <v>0.47654146126839098</v>
      </c>
      <c r="O111" s="65">
        <v>7</v>
      </c>
      <c r="P111" s="66">
        <v>8.4259014277637503E-2</v>
      </c>
      <c r="Q111" s="64">
        <v>0.51535231214957045</v>
      </c>
      <c r="R111" s="65">
        <v>5</v>
      </c>
      <c r="S111" s="66">
        <v>0.15541046277916001</v>
      </c>
      <c r="T111" s="37">
        <v>-0.30354983401923596</v>
      </c>
      <c r="U111" s="19">
        <v>-1.4575948923907456</v>
      </c>
      <c r="V111" s="19">
        <v>0.85049522435227365</v>
      </c>
      <c r="W111" s="164"/>
      <c r="X111" s="166"/>
    </row>
    <row r="112" spans="9:24" x14ac:dyDescent="0.2">
      <c r="I112" s="28"/>
      <c r="J112" s="25" t="s">
        <v>73</v>
      </c>
      <c r="K112" s="26" t="s">
        <v>19</v>
      </c>
      <c r="L112" s="26"/>
      <c r="M112" s="39" t="s">
        <v>67</v>
      </c>
      <c r="N112" s="69">
        <v>7.6825857314205076E-2</v>
      </c>
      <c r="O112" s="70">
        <v>10</v>
      </c>
      <c r="P112" s="71">
        <v>8.0704669073850231E-3</v>
      </c>
      <c r="Q112" s="69">
        <v>8.1871433456100845E-2</v>
      </c>
      <c r="R112" s="70">
        <v>10</v>
      </c>
      <c r="S112" s="71">
        <v>1.8233776799372506E-2</v>
      </c>
      <c r="T112" s="27">
        <v>-0.34271285484519076</v>
      </c>
      <c r="U112" s="19">
        <v>-1.2256462891208542</v>
      </c>
      <c r="V112" s="19">
        <v>0.54022057943047275</v>
      </c>
      <c r="W112" s="164"/>
      <c r="X112" s="166"/>
    </row>
    <row r="113" spans="9:24" x14ac:dyDescent="0.2">
      <c r="I113" s="38"/>
      <c r="J113" s="35" t="s">
        <v>77</v>
      </c>
      <c r="K113" s="36" t="s">
        <v>14</v>
      </c>
      <c r="L113" s="36"/>
      <c r="M113" s="36" t="s">
        <v>80</v>
      </c>
      <c r="N113" s="64">
        <v>14.580666792018558</v>
      </c>
      <c r="O113" s="65">
        <v>10</v>
      </c>
      <c r="P113" s="66">
        <v>3.6482522367163925</v>
      </c>
      <c r="Q113" s="64">
        <v>15.97277344078929</v>
      </c>
      <c r="R113" s="65">
        <v>8</v>
      </c>
      <c r="S113" s="66">
        <v>3.7699038943436025</v>
      </c>
      <c r="T113" s="37">
        <v>-0.35810779653571712</v>
      </c>
      <c r="U113" s="19">
        <v>-1.295131004377952</v>
      </c>
      <c r="V113" s="19">
        <v>0.5789154113065178</v>
      </c>
      <c r="W113" s="164"/>
      <c r="X113" s="166"/>
    </row>
    <row r="114" spans="9:24" x14ac:dyDescent="0.2">
      <c r="I114" s="32"/>
      <c r="J114" s="29" t="s">
        <v>77</v>
      </c>
      <c r="K114" s="30" t="s">
        <v>16</v>
      </c>
      <c r="L114" s="30"/>
      <c r="M114" s="30" t="s">
        <v>69</v>
      </c>
      <c r="N114" s="62">
        <v>0.43577101281948105</v>
      </c>
      <c r="O114" s="58">
        <v>10</v>
      </c>
      <c r="P114" s="63">
        <v>0.12801883066143005</v>
      </c>
      <c r="Q114" s="62">
        <v>0.48898653671214043</v>
      </c>
      <c r="R114" s="58">
        <v>8</v>
      </c>
      <c r="S114" s="63">
        <v>0.14373006257807691</v>
      </c>
      <c r="T114" s="31">
        <v>-0.37505988072884594</v>
      </c>
      <c r="U114" s="19">
        <v>-1.3127905061407192</v>
      </c>
      <c r="V114" s="19">
        <v>0.56267074468302725</v>
      </c>
      <c r="W114" s="164"/>
      <c r="X114" s="166"/>
    </row>
    <row r="115" spans="9:24" x14ac:dyDescent="0.2">
      <c r="I115" s="28"/>
      <c r="J115" s="25" t="s">
        <v>73</v>
      </c>
      <c r="K115" s="26" t="s">
        <v>20</v>
      </c>
      <c r="L115" s="26"/>
      <c r="M115" s="39" t="s">
        <v>67</v>
      </c>
      <c r="N115" s="69">
        <v>1.121188153246179E-2</v>
      </c>
      <c r="O115" s="70">
        <v>10</v>
      </c>
      <c r="P115" s="71">
        <v>2.1742110940966989E-3</v>
      </c>
      <c r="Q115" s="69">
        <v>1.2085161901565103E-2</v>
      </c>
      <c r="R115" s="70">
        <v>10</v>
      </c>
      <c r="S115" s="71">
        <v>2.2079869439017965E-3</v>
      </c>
      <c r="T115" s="27">
        <v>-0.38168780215759646</v>
      </c>
      <c r="U115" s="19">
        <v>-1.2661553780955517</v>
      </c>
      <c r="V115" s="19">
        <v>0.50277977378035887</v>
      </c>
      <c r="W115" s="164"/>
      <c r="X115" s="166"/>
    </row>
    <row r="116" spans="9:24" x14ac:dyDescent="0.2">
      <c r="I116" s="38"/>
      <c r="J116" s="35" t="s">
        <v>75</v>
      </c>
      <c r="K116" s="36" t="s">
        <v>14</v>
      </c>
      <c r="L116" s="36"/>
      <c r="M116" s="36" t="s">
        <v>80</v>
      </c>
      <c r="N116" s="64">
        <v>11.462574666945082</v>
      </c>
      <c r="O116" s="65">
        <v>6</v>
      </c>
      <c r="P116" s="66">
        <v>3.0881525515603467</v>
      </c>
      <c r="Q116" s="64">
        <v>12.828690017098664</v>
      </c>
      <c r="R116" s="65">
        <v>6</v>
      </c>
      <c r="S116" s="66">
        <v>3.0081598606308688</v>
      </c>
      <c r="T116" s="37">
        <v>-0.41354269550731743</v>
      </c>
      <c r="U116" s="19">
        <v>-1.5571595362764528</v>
      </c>
      <c r="V116" s="19">
        <v>0.73007414526181802</v>
      </c>
      <c r="W116" s="164"/>
      <c r="X116" s="166"/>
    </row>
    <row r="117" spans="9:24" x14ac:dyDescent="0.2">
      <c r="I117" s="38"/>
      <c r="J117" s="35" t="s">
        <v>74</v>
      </c>
      <c r="K117" s="36" t="s">
        <v>13</v>
      </c>
      <c r="L117" s="36"/>
      <c r="M117" s="36" t="s">
        <v>80</v>
      </c>
      <c r="N117" s="64">
        <v>0.1095480923720334</v>
      </c>
      <c r="O117" s="65">
        <v>10</v>
      </c>
      <c r="P117" s="66">
        <v>3.5530226776095339E-2</v>
      </c>
      <c r="Q117" s="64">
        <v>0.12421975057222459</v>
      </c>
      <c r="R117" s="65">
        <v>10</v>
      </c>
      <c r="S117" s="66">
        <v>3.1680252841290849E-2</v>
      </c>
      <c r="T117" s="37">
        <v>-0.41743642049134172</v>
      </c>
      <c r="U117" s="19">
        <v>-1.3034535891153816</v>
      </c>
      <c r="V117" s="19">
        <v>0.46858074813269807</v>
      </c>
      <c r="W117" s="164"/>
      <c r="X117" s="166"/>
    </row>
    <row r="118" spans="9:24" x14ac:dyDescent="0.2">
      <c r="I118" s="38"/>
      <c r="J118" s="35" t="s">
        <v>76</v>
      </c>
      <c r="K118" s="36" t="s">
        <v>12</v>
      </c>
      <c r="L118" s="36"/>
      <c r="M118" s="36" t="s">
        <v>80</v>
      </c>
      <c r="N118" s="64">
        <v>0.72466082623713923</v>
      </c>
      <c r="O118" s="65">
        <v>7</v>
      </c>
      <c r="P118" s="66">
        <v>0.13435810639740414</v>
      </c>
      <c r="Q118" s="64">
        <v>0.80060198282469774</v>
      </c>
      <c r="R118" s="65">
        <v>5</v>
      </c>
      <c r="S118" s="66">
        <v>0.20205236086605113</v>
      </c>
      <c r="T118" s="37">
        <v>-0.4252157402101101</v>
      </c>
      <c r="U118" s="19">
        <v>-1.5853932844148146</v>
      </c>
      <c r="V118" s="19">
        <v>0.73496180399459432</v>
      </c>
      <c r="W118" s="164"/>
      <c r="X118" s="166"/>
    </row>
    <row r="119" spans="9:24" x14ac:dyDescent="0.2">
      <c r="I119" s="32"/>
      <c r="J119" s="29" t="s">
        <v>78</v>
      </c>
      <c r="K119" s="30" t="s">
        <v>17</v>
      </c>
      <c r="L119" s="30"/>
      <c r="M119" s="30" t="s">
        <v>69</v>
      </c>
      <c r="N119" s="62">
        <v>0.2120975272930139</v>
      </c>
      <c r="O119" s="58">
        <v>6</v>
      </c>
      <c r="P119" s="63">
        <v>0.13232403626977202</v>
      </c>
      <c r="Q119" s="62">
        <v>0.27457799419648909</v>
      </c>
      <c r="R119" s="58">
        <v>6</v>
      </c>
      <c r="S119" s="63">
        <v>0.12034538639021555</v>
      </c>
      <c r="T119" s="31">
        <v>-0.45587067601378112</v>
      </c>
      <c r="U119" s="19">
        <v>-1.6020599262421198</v>
      </c>
      <c r="V119" s="19">
        <v>0.69031857421455745</v>
      </c>
      <c r="W119" s="164"/>
      <c r="X119" s="166"/>
    </row>
    <row r="120" spans="9:24" x14ac:dyDescent="0.2">
      <c r="I120" s="28"/>
      <c r="J120" s="25" t="s">
        <v>75</v>
      </c>
      <c r="K120" s="26" t="s">
        <v>19</v>
      </c>
      <c r="L120" s="26"/>
      <c r="M120" s="39" t="s">
        <v>67</v>
      </c>
      <c r="N120" s="69">
        <v>6.8175490756676588E-2</v>
      </c>
      <c r="O120" s="70">
        <v>6</v>
      </c>
      <c r="P120" s="71">
        <v>1.9438251344000446E-2</v>
      </c>
      <c r="Q120" s="69">
        <v>7.7033564322356612E-2</v>
      </c>
      <c r="R120" s="70">
        <v>6</v>
      </c>
      <c r="S120" s="71">
        <v>1.4741246650854177E-2</v>
      </c>
      <c r="T120" s="27">
        <v>-0.47385848227207372</v>
      </c>
      <c r="U120" s="19">
        <v>-1.6212148436334901</v>
      </c>
      <c r="V120" s="19">
        <v>0.67349787908934267</v>
      </c>
      <c r="W120" s="164"/>
      <c r="X120" s="166"/>
    </row>
    <row r="121" spans="9:24" x14ac:dyDescent="0.2">
      <c r="I121" s="32"/>
      <c r="J121" s="29" t="s">
        <v>77</v>
      </c>
      <c r="K121" s="30" t="s">
        <v>15</v>
      </c>
      <c r="L121" s="30"/>
      <c r="M121" s="30" t="s">
        <v>69</v>
      </c>
      <c r="N121" s="62">
        <v>7.7179638321234464E-2</v>
      </c>
      <c r="O121" s="58">
        <v>10</v>
      </c>
      <c r="P121" s="63">
        <v>1.4273041444317089E-2</v>
      </c>
      <c r="Q121" s="62">
        <v>8.4216700353998655E-2</v>
      </c>
      <c r="R121" s="58">
        <v>8</v>
      </c>
      <c r="S121" s="63">
        <v>1.3666907905154095E-2</v>
      </c>
      <c r="T121" s="31">
        <v>-0.47829231010704371</v>
      </c>
      <c r="U121" s="19">
        <v>-1.4210218303891022</v>
      </c>
      <c r="V121" s="19">
        <v>0.46443721017501488</v>
      </c>
      <c r="W121" s="164"/>
      <c r="X121" s="166"/>
    </row>
    <row r="122" spans="9:24" x14ac:dyDescent="0.2">
      <c r="I122" s="38"/>
      <c r="J122" s="35" t="s">
        <v>74</v>
      </c>
      <c r="K122" s="36" t="s">
        <v>14</v>
      </c>
      <c r="L122" s="36"/>
      <c r="M122" s="36" t="s">
        <v>80</v>
      </c>
      <c r="N122" s="64">
        <v>10.546737044782089</v>
      </c>
      <c r="O122" s="65">
        <v>10</v>
      </c>
      <c r="P122" s="66">
        <v>2.3192746998654541</v>
      </c>
      <c r="Q122" s="64">
        <v>11.896151164703777</v>
      </c>
      <c r="R122" s="65">
        <v>10</v>
      </c>
      <c r="S122" s="66">
        <v>2.8741880629086265</v>
      </c>
      <c r="T122" s="37">
        <v>-0.49486036962150509</v>
      </c>
      <c r="U122" s="19">
        <v>-1.3846973359738182</v>
      </c>
      <c r="V122" s="19">
        <v>0.39497659673080804</v>
      </c>
      <c r="W122" s="164"/>
      <c r="X122" s="166"/>
    </row>
    <row r="123" spans="9:24" x14ac:dyDescent="0.2">
      <c r="I123" s="38"/>
      <c r="J123" s="35" t="s">
        <v>78</v>
      </c>
      <c r="K123" s="36" t="s">
        <v>13</v>
      </c>
      <c r="L123" s="36"/>
      <c r="M123" s="36" t="s">
        <v>80</v>
      </c>
      <c r="N123" s="64">
        <v>0.11007479968224265</v>
      </c>
      <c r="O123" s="65">
        <v>6</v>
      </c>
      <c r="P123" s="66">
        <v>6.3201136530755389E-2</v>
      </c>
      <c r="Q123" s="64">
        <v>0.14022439624225805</v>
      </c>
      <c r="R123" s="65">
        <v>6</v>
      </c>
      <c r="S123" s="66">
        <v>4.8206844756144333E-2</v>
      </c>
      <c r="T123" s="37">
        <v>-0.49499924104200443</v>
      </c>
      <c r="U123" s="19">
        <v>-1.6437834013383177</v>
      </c>
      <c r="V123" s="19">
        <v>0.65378491925430893</v>
      </c>
      <c r="W123" s="164"/>
      <c r="X123" s="166"/>
    </row>
    <row r="124" spans="9:24" x14ac:dyDescent="0.2">
      <c r="I124" s="38"/>
      <c r="J124" s="35" t="s">
        <v>76</v>
      </c>
      <c r="K124" s="36" t="s">
        <v>11</v>
      </c>
      <c r="L124" s="36"/>
      <c r="M124" s="36" t="s">
        <v>80</v>
      </c>
      <c r="N124" s="64">
        <v>6.4790333784579976E-2</v>
      </c>
      <c r="O124" s="65">
        <v>7</v>
      </c>
      <c r="P124" s="66">
        <v>8.9724507886075073E-3</v>
      </c>
      <c r="Q124" s="64">
        <v>6.9396142794529728E-2</v>
      </c>
      <c r="R124" s="65">
        <v>5</v>
      </c>
      <c r="S124" s="66">
        <v>7.4560318692282841E-3</v>
      </c>
      <c r="T124" s="37">
        <v>-0.50605314331230467</v>
      </c>
      <c r="U124" s="19">
        <v>-1.6714121125981936</v>
      </c>
      <c r="V124" s="19">
        <v>0.65930582597358411</v>
      </c>
      <c r="W124" s="164"/>
      <c r="X124" s="166"/>
    </row>
    <row r="125" spans="9:24" x14ac:dyDescent="0.2">
      <c r="I125" s="38"/>
      <c r="J125" s="35" t="s">
        <v>73</v>
      </c>
      <c r="K125" s="36" t="s">
        <v>14</v>
      </c>
      <c r="L125" s="36"/>
      <c r="M125" s="36" t="s">
        <v>80</v>
      </c>
      <c r="N125" s="64">
        <v>7.6013758792551567</v>
      </c>
      <c r="O125" s="65">
        <v>10</v>
      </c>
      <c r="P125" s="66">
        <v>0.84237243702475095</v>
      </c>
      <c r="Q125" s="64">
        <v>8.3605607825008352</v>
      </c>
      <c r="R125" s="65">
        <v>10</v>
      </c>
      <c r="S125" s="66">
        <v>1.8053943167032884</v>
      </c>
      <c r="T125" s="37">
        <v>-0.51611836503099728</v>
      </c>
      <c r="U125" s="19">
        <v>-1.4071143151304994</v>
      </c>
      <c r="V125" s="19">
        <v>0.37487758506850488</v>
      </c>
      <c r="W125" s="164"/>
      <c r="X125" s="166"/>
    </row>
    <row r="126" spans="9:24" x14ac:dyDescent="0.2">
      <c r="I126" s="32"/>
      <c r="J126" s="29" t="s">
        <v>28</v>
      </c>
      <c r="K126" s="30" t="s">
        <v>16</v>
      </c>
      <c r="L126" s="30"/>
      <c r="M126" s="30" t="s">
        <v>69</v>
      </c>
      <c r="N126" s="62">
        <v>0.28664363163363682</v>
      </c>
      <c r="O126" s="58">
        <v>7</v>
      </c>
      <c r="P126" s="63">
        <v>0.14610498564293894</v>
      </c>
      <c r="Q126" s="62">
        <v>0.3974735722599127</v>
      </c>
      <c r="R126" s="58">
        <v>5</v>
      </c>
      <c r="S126" s="63">
        <v>0.22669195677210396</v>
      </c>
      <c r="T126" s="31">
        <v>-0.55992208743949778</v>
      </c>
      <c r="U126" s="19">
        <v>-1.7292178974580423</v>
      </c>
      <c r="V126" s="19">
        <v>0.60937372257904665</v>
      </c>
      <c r="W126" s="164"/>
      <c r="X126" s="166"/>
    </row>
    <row r="127" spans="9:24" x14ac:dyDescent="0.2">
      <c r="I127" s="38"/>
      <c r="J127" s="35" t="s">
        <v>76</v>
      </c>
      <c r="K127" s="36" t="s">
        <v>14</v>
      </c>
      <c r="L127" s="36"/>
      <c r="M127" s="36" t="s">
        <v>80</v>
      </c>
      <c r="N127" s="64">
        <v>15.896725051002411</v>
      </c>
      <c r="O127" s="65">
        <v>7</v>
      </c>
      <c r="P127" s="66">
        <v>4.1048958188237146</v>
      </c>
      <c r="Q127" s="64">
        <v>18.625828293494457</v>
      </c>
      <c r="R127" s="65">
        <v>5</v>
      </c>
      <c r="S127" s="66">
        <v>4.8032442560609985</v>
      </c>
      <c r="T127" s="37">
        <v>-0.57268451553089705</v>
      </c>
      <c r="U127" s="19">
        <v>-1.7429692414002655</v>
      </c>
      <c r="V127" s="19">
        <v>0.59760021033847144</v>
      </c>
      <c r="W127" s="164"/>
      <c r="X127" s="166"/>
    </row>
    <row r="128" spans="9:24" x14ac:dyDescent="0.2">
      <c r="I128" s="28"/>
      <c r="J128" s="25" t="s">
        <v>79</v>
      </c>
      <c r="K128" s="26" t="s">
        <v>18</v>
      </c>
      <c r="L128" s="26"/>
      <c r="M128" s="39" t="s">
        <v>67</v>
      </c>
      <c r="N128" s="69">
        <v>7.4268876410902634E-3</v>
      </c>
      <c r="O128" s="70">
        <v>6</v>
      </c>
      <c r="P128" s="71">
        <v>1.7733320653688766E-3</v>
      </c>
      <c r="Q128" s="69">
        <v>8.8581867367018077E-3</v>
      </c>
      <c r="R128" s="70">
        <v>8</v>
      </c>
      <c r="S128" s="71">
        <v>2.5465558924221386E-3</v>
      </c>
      <c r="T128" s="27">
        <v>-0.58981909401550647</v>
      </c>
      <c r="U128" s="19">
        <v>-1.6706307204420852</v>
      </c>
      <c r="V128" s="19">
        <v>0.49099253241107232</v>
      </c>
      <c r="W128" s="164"/>
      <c r="X128" s="166" t="s">
        <v>71</v>
      </c>
    </row>
    <row r="129" spans="9:24" x14ac:dyDescent="0.2">
      <c r="I129" s="32"/>
      <c r="J129" s="29" t="s">
        <v>28</v>
      </c>
      <c r="K129" s="30" t="s">
        <v>15</v>
      </c>
      <c r="L129" s="30"/>
      <c r="M129" s="30" t="s">
        <v>69</v>
      </c>
      <c r="N129" s="62">
        <v>8.0789135869562115E-2</v>
      </c>
      <c r="O129" s="58">
        <v>7</v>
      </c>
      <c r="P129" s="63">
        <v>2.4188037850206203E-2</v>
      </c>
      <c r="Q129" s="62">
        <v>9.9162308323129777E-2</v>
      </c>
      <c r="R129" s="58">
        <v>5</v>
      </c>
      <c r="S129" s="63">
        <v>3.2440897012069439E-2</v>
      </c>
      <c r="T129" s="31">
        <v>-0.61021472929354958</v>
      </c>
      <c r="U129" s="19">
        <v>-1.7835314605846557</v>
      </c>
      <c r="V129" s="19">
        <v>0.56310200199755656</v>
      </c>
      <c r="W129" s="164"/>
      <c r="X129" s="166"/>
    </row>
    <row r="130" spans="9:24" x14ac:dyDescent="0.2">
      <c r="I130" s="38"/>
      <c r="J130" s="35" t="s">
        <v>74</v>
      </c>
      <c r="K130" s="36" t="s">
        <v>12</v>
      </c>
      <c r="L130" s="36"/>
      <c r="M130" s="36" t="s">
        <v>80</v>
      </c>
      <c r="N130" s="64">
        <v>0.68267413196620763</v>
      </c>
      <c r="O130" s="65">
        <v>10</v>
      </c>
      <c r="P130" s="66">
        <v>0.14029449756526358</v>
      </c>
      <c r="Q130" s="64">
        <v>0.79103382634608121</v>
      </c>
      <c r="R130" s="65">
        <v>10</v>
      </c>
      <c r="S130" s="66">
        <v>0.18664966843690384</v>
      </c>
      <c r="T130" s="37">
        <v>-0.62853832679128019</v>
      </c>
      <c r="U130" s="19">
        <v>-1.5264425384467355</v>
      </c>
      <c r="V130" s="19">
        <v>0.26936588486417501</v>
      </c>
      <c r="W130" s="164"/>
      <c r="X130" s="166"/>
    </row>
    <row r="131" spans="9:24" x14ac:dyDescent="0.2">
      <c r="I131" s="38"/>
      <c r="J131" s="35" t="s">
        <v>77</v>
      </c>
      <c r="K131" s="36" t="s">
        <v>11</v>
      </c>
      <c r="L131" s="36"/>
      <c r="M131" s="36" t="s">
        <v>80</v>
      </c>
      <c r="N131" s="64">
        <v>6.0326261177200934E-2</v>
      </c>
      <c r="O131" s="65">
        <v>10</v>
      </c>
      <c r="P131" s="66">
        <v>8.7889346645965895E-3</v>
      </c>
      <c r="Q131" s="64">
        <v>6.8580674879804293E-2</v>
      </c>
      <c r="R131" s="65">
        <v>8</v>
      </c>
      <c r="S131" s="66">
        <v>1.5986025497761291E-2</v>
      </c>
      <c r="T131" s="37">
        <v>-0.63086621155232303</v>
      </c>
      <c r="U131" s="19">
        <v>-1.5831250320834953</v>
      </c>
      <c r="V131" s="19">
        <v>0.32139260897884936</v>
      </c>
      <c r="W131" s="164"/>
      <c r="X131" s="166"/>
    </row>
    <row r="132" spans="9:24" x14ac:dyDescent="0.2">
      <c r="I132" s="38"/>
      <c r="J132" s="35" t="s">
        <v>75</v>
      </c>
      <c r="K132" s="36" t="s">
        <v>13</v>
      </c>
      <c r="L132" s="36"/>
      <c r="M132" s="36" t="s">
        <v>80</v>
      </c>
      <c r="N132" s="64">
        <v>0.13242755585007032</v>
      </c>
      <c r="O132" s="65">
        <v>6</v>
      </c>
      <c r="P132" s="66">
        <v>3.3796161931105663E-2</v>
      </c>
      <c r="Q132" s="64">
        <v>0.15679068647781583</v>
      </c>
      <c r="R132" s="65">
        <v>6</v>
      </c>
      <c r="S132" s="66">
        <v>3.6239156690121614E-2</v>
      </c>
      <c r="T132" s="37">
        <v>-0.64163715932790044</v>
      </c>
      <c r="U132" s="19">
        <v>-1.8019746177373792</v>
      </c>
      <c r="V132" s="19">
        <v>0.51870029908157833</v>
      </c>
      <c r="W132" s="164"/>
      <c r="X132" s="166"/>
    </row>
    <row r="133" spans="9:24" x14ac:dyDescent="0.2">
      <c r="I133" s="38"/>
      <c r="J133" s="35" t="s">
        <v>79</v>
      </c>
      <c r="K133" s="36" t="s">
        <v>11</v>
      </c>
      <c r="L133" s="36"/>
      <c r="M133" s="36" t="s">
        <v>80</v>
      </c>
      <c r="N133" s="64">
        <v>6.0654599284437248E-2</v>
      </c>
      <c r="O133" s="65">
        <v>6</v>
      </c>
      <c r="P133" s="66">
        <v>1.8820362960125667E-2</v>
      </c>
      <c r="Q133" s="64">
        <v>7.2086300760133545E-2</v>
      </c>
      <c r="R133" s="65">
        <v>8</v>
      </c>
      <c r="S133" s="66">
        <v>1.4391424440227769E-2</v>
      </c>
      <c r="T133" s="37">
        <v>-0.64893483078319147</v>
      </c>
      <c r="U133" s="19">
        <v>-1.7343842944313395</v>
      </c>
      <c r="V133" s="19">
        <v>0.43651463286495651</v>
      </c>
      <c r="W133" s="164"/>
      <c r="X133" s="166"/>
    </row>
    <row r="134" spans="9:24" x14ac:dyDescent="0.2">
      <c r="I134" s="20"/>
      <c r="J134" s="16" t="s">
        <v>78</v>
      </c>
      <c r="K134" s="17" t="s">
        <v>23</v>
      </c>
      <c r="L134" s="17"/>
      <c r="M134" s="17" t="s">
        <v>60</v>
      </c>
      <c r="N134" s="48">
        <v>0.25566181917949288</v>
      </c>
      <c r="O134" s="49">
        <v>6</v>
      </c>
      <c r="P134" s="50">
        <v>0.15589372541336355</v>
      </c>
      <c r="Q134" s="48">
        <v>0.36197120817459605</v>
      </c>
      <c r="R134" s="49">
        <v>6</v>
      </c>
      <c r="S134" s="50">
        <v>0.13745518869641871</v>
      </c>
      <c r="T134" s="18">
        <v>-0.6675264914582103</v>
      </c>
      <c r="U134" s="19">
        <v>-1.8301992817050867</v>
      </c>
      <c r="V134" s="19">
        <v>0.49514629878866601</v>
      </c>
      <c r="W134" s="164"/>
      <c r="X134" s="166"/>
    </row>
    <row r="135" spans="9:24" x14ac:dyDescent="0.2">
      <c r="I135" s="38"/>
      <c r="J135" s="35" t="s">
        <v>28</v>
      </c>
      <c r="K135" s="36" t="s">
        <v>11</v>
      </c>
      <c r="L135" s="36"/>
      <c r="M135" s="36" t="s">
        <v>80</v>
      </c>
      <c r="N135" s="64">
        <v>3.8472941487309599E-2</v>
      </c>
      <c r="O135" s="65">
        <v>7</v>
      </c>
      <c r="P135" s="66">
        <v>1.41572763452497E-2</v>
      </c>
      <c r="Q135" s="64">
        <v>4.9012091913375098E-2</v>
      </c>
      <c r="R135" s="65">
        <v>5</v>
      </c>
      <c r="S135" s="66">
        <v>1.51582945640479E-2</v>
      </c>
      <c r="T135" s="37">
        <v>-0.66768964046635149</v>
      </c>
      <c r="U135" s="19">
        <v>-1.8460054753737409</v>
      </c>
      <c r="V135" s="19">
        <v>0.51062619444103796</v>
      </c>
      <c r="W135" s="164"/>
      <c r="X135" s="166"/>
    </row>
    <row r="136" spans="9:24" x14ac:dyDescent="0.2">
      <c r="I136" s="38"/>
      <c r="J136" s="35" t="s">
        <v>76</v>
      </c>
      <c r="K136" s="36" t="s">
        <v>13</v>
      </c>
      <c r="L136" s="36"/>
      <c r="M136" s="36" t="s">
        <v>80</v>
      </c>
      <c r="N136" s="64">
        <v>0.11922727169326995</v>
      </c>
      <c r="O136" s="65">
        <v>7</v>
      </c>
      <c r="P136" s="66">
        <v>4.3399191163324184E-2</v>
      </c>
      <c r="Q136" s="64">
        <v>0.14927154024568923</v>
      </c>
      <c r="R136" s="65">
        <v>5</v>
      </c>
      <c r="S136" s="66">
        <v>3.1442330009406667E-2</v>
      </c>
      <c r="T136" s="37">
        <v>-0.70983457233310088</v>
      </c>
      <c r="U136" s="19">
        <v>-1.8920869319904021</v>
      </c>
      <c r="V136" s="19">
        <v>0.47241778732420026</v>
      </c>
      <c r="W136" s="164"/>
      <c r="X136" s="166"/>
    </row>
    <row r="137" spans="9:24" x14ac:dyDescent="0.2">
      <c r="I137" s="38"/>
      <c r="J137" s="35" t="s">
        <v>73</v>
      </c>
      <c r="K137" s="36" t="s">
        <v>13</v>
      </c>
      <c r="L137" s="36"/>
      <c r="M137" s="36" t="s">
        <v>80</v>
      </c>
      <c r="N137" s="64">
        <v>8.4707355708685608E-2</v>
      </c>
      <c r="O137" s="65">
        <v>10</v>
      </c>
      <c r="P137" s="66">
        <v>1.4888854025340117E-2</v>
      </c>
      <c r="Q137" s="64">
        <v>0.10035811877018294</v>
      </c>
      <c r="R137" s="65">
        <v>10</v>
      </c>
      <c r="S137" s="66">
        <v>2.5384474632582331E-2</v>
      </c>
      <c r="T137" s="37">
        <v>-0.72029207685719254</v>
      </c>
      <c r="U137" s="19">
        <v>-1.6247905404776031</v>
      </c>
      <c r="V137" s="19">
        <v>0.1842063867632181</v>
      </c>
      <c r="W137" s="164"/>
      <c r="X137" s="166"/>
    </row>
    <row r="138" spans="9:24" x14ac:dyDescent="0.2">
      <c r="I138" s="38"/>
      <c r="J138" s="35" t="s">
        <v>63</v>
      </c>
      <c r="K138" s="36" t="s">
        <v>13</v>
      </c>
      <c r="L138" s="36"/>
      <c r="M138" s="36" t="s">
        <v>80</v>
      </c>
      <c r="N138" s="67">
        <v>0.12330553978698955</v>
      </c>
      <c r="O138" s="65">
        <v>10</v>
      </c>
      <c r="P138" s="68">
        <v>2.2341164335941525E-2</v>
      </c>
      <c r="Q138" s="67">
        <v>0.14161911373981168</v>
      </c>
      <c r="R138" s="65">
        <v>8</v>
      </c>
      <c r="S138" s="68">
        <v>2.5755449586708241E-2</v>
      </c>
      <c r="T138" s="37">
        <v>-0.72985991361803348</v>
      </c>
      <c r="U138" s="19">
        <v>-1.689636280074434</v>
      </c>
      <c r="V138" s="19">
        <v>0.22991645283836715</v>
      </c>
      <c r="W138" s="164"/>
      <c r="X138" s="166"/>
    </row>
    <row r="139" spans="9:24" x14ac:dyDescent="0.2">
      <c r="I139" s="38"/>
      <c r="J139" s="35" t="s">
        <v>63</v>
      </c>
      <c r="K139" s="36" t="s">
        <v>12</v>
      </c>
      <c r="L139" s="36"/>
      <c r="M139" s="36" t="s">
        <v>80</v>
      </c>
      <c r="N139" s="64">
        <v>0.65373460128719985</v>
      </c>
      <c r="O139" s="65">
        <v>10</v>
      </c>
      <c r="P139" s="68">
        <v>8.5396406055941482E-2</v>
      </c>
      <c r="Q139" s="67">
        <v>0.7684222659342187</v>
      </c>
      <c r="R139" s="65">
        <v>8</v>
      </c>
      <c r="S139" s="68">
        <v>0.20155356925014067</v>
      </c>
      <c r="T139" s="37">
        <v>-0.73844233045191254</v>
      </c>
      <c r="U139" s="19">
        <v>-1.6989189584836666</v>
      </c>
      <c r="V139" s="19">
        <v>0.22203429757984139</v>
      </c>
      <c r="W139" s="164"/>
      <c r="X139" s="166"/>
    </row>
    <row r="140" spans="9:24" x14ac:dyDescent="0.2">
      <c r="I140" s="28"/>
      <c r="J140" s="25" t="s">
        <v>78</v>
      </c>
      <c r="K140" s="26" t="s">
        <v>20</v>
      </c>
      <c r="L140" s="26"/>
      <c r="M140" s="39" t="s">
        <v>67</v>
      </c>
      <c r="N140" s="69">
        <v>7.5713543399011521E-3</v>
      </c>
      <c r="O140" s="70">
        <v>6</v>
      </c>
      <c r="P140" s="71">
        <v>4.3929004772557062E-3</v>
      </c>
      <c r="Q140" s="69">
        <v>1.0726679209357019E-2</v>
      </c>
      <c r="R140" s="70">
        <v>6</v>
      </c>
      <c r="S140" s="71">
        <v>3.3632376990253661E-3</v>
      </c>
      <c r="T140" s="27">
        <v>-0.74429054481758949</v>
      </c>
      <c r="U140" s="19">
        <v>-1.9143994681687362</v>
      </c>
      <c r="V140" s="19">
        <v>0.42581837853355731</v>
      </c>
      <c r="W140" s="164"/>
      <c r="X140" s="166"/>
    </row>
    <row r="141" spans="9:24" x14ac:dyDescent="0.2">
      <c r="I141" s="24"/>
      <c r="J141" s="21" t="s">
        <v>33</v>
      </c>
      <c r="K141" s="22" t="s">
        <v>26</v>
      </c>
      <c r="L141" s="22"/>
      <c r="M141" s="22" t="s">
        <v>65</v>
      </c>
      <c r="N141" s="51">
        <v>5.4266476459561132E-4</v>
      </c>
      <c r="O141" s="52">
        <v>6</v>
      </c>
      <c r="P141" s="53">
        <v>3.8387960803667505E-4</v>
      </c>
      <c r="Q141" s="51">
        <v>8.7523249841921994E-4</v>
      </c>
      <c r="R141" s="52">
        <v>6</v>
      </c>
      <c r="S141" s="53">
        <v>4.3061817959850259E-4</v>
      </c>
      <c r="T141" s="23">
        <v>-0.75233960793643517</v>
      </c>
      <c r="U141" s="19">
        <v>-1.9232721679207478</v>
      </c>
      <c r="V141" s="19">
        <v>0.41859295204787761</v>
      </c>
      <c r="W141" s="164"/>
      <c r="X141" s="166"/>
    </row>
    <row r="142" spans="9:24" x14ac:dyDescent="0.2">
      <c r="I142" s="38"/>
      <c r="J142" s="35" t="s">
        <v>73</v>
      </c>
      <c r="K142" s="36" t="s">
        <v>12</v>
      </c>
      <c r="L142" s="36"/>
      <c r="M142" s="36" t="s">
        <v>80</v>
      </c>
      <c r="N142" s="64">
        <v>0.57993091071261205</v>
      </c>
      <c r="O142" s="65">
        <v>10</v>
      </c>
      <c r="P142" s="66">
        <v>4.7915445407183996E-2</v>
      </c>
      <c r="Q142" s="64">
        <v>0.66383089453963118</v>
      </c>
      <c r="R142" s="65">
        <v>10</v>
      </c>
      <c r="S142" s="66">
        <v>0.14012715839621265</v>
      </c>
      <c r="T142" s="37">
        <v>-0.76731217815407271</v>
      </c>
      <c r="U142" s="19">
        <v>-1.6755164298348226</v>
      </c>
      <c r="V142" s="19">
        <v>0.14089207352667721</v>
      </c>
      <c r="W142" s="164"/>
      <c r="X142" s="166"/>
    </row>
    <row r="143" spans="9:24" x14ac:dyDescent="0.2">
      <c r="I143" s="32"/>
      <c r="J143" s="29" t="s">
        <v>79</v>
      </c>
      <c r="K143" s="30" t="s">
        <v>15</v>
      </c>
      <c r="L143" s="30"/>
      <c r="M143" s="30" t="s">
        <v>69</v>
      </c>
      <c r="N143" s="62">
        <v>7.0758807824538236E-2</v>
      </c>
      <c r="O143" s="58">
        <v>6</v>
      </c>
      <c r="P143" s="63">
        <v>1.820926574981847E-2</v>
      </c>
      <c r="Q143" s="62">
        <v>8.7088576067004181E-2</v>
      </c>
      <c r="R143" s="58">
        <v>8</v>
      </c>
      <c r="S143" s="63">
        <v>2.0410868925046882E-2</v>
      </c>
      <c r="T143" s="31">
        <v>-0.77785779037199643</v>
      </c>
      <c r="U143" s="19">
        <v>-1.8748705736974935</v>
      </c>
      <c r="V143" s="19">
        <v>0.31915499295350058</v>
      </c>
      <c r="W143" s="164"/>
      <c r="X143" s="166" t="s">
        <v>61</v>
      </c>
    </row>
    <row r="144" spans="9:24" x14ac:dyDescent="0.2">
      <c r="I144" s="38"/>
      <c r="J144" s="35" t="s">
        <v>75</v>
      </c>
      <c r="K144" s="36" t="s">
        <v>12</v>
      </c>
      <c r="L144" s="36"/>
      <c r="M144" s="36" t="s">
        <v>80</v>
      </c>
      <c r="N144" s="64">
        <v>0.7547453716088578</v>
      </c>
      <c r="O144" s="65">
        <v>6</v>
      </c>
      <c r="P144" s="66">
        <v>0.21718437242933253</v>
      </c>
      <c r="Q144" s="64">
        <v>0.97770728822344599</v>
      </c>
      <c r="R144" s="65">
        <v>6</v>
      </c>
      <c r="S144" s="66">
        <v>0.24733200112385814</v>
      </c>
      <c r="T144" s="37">
        <v>-0.88400456335279165</v>
      </c>
      <c r="U144" s="19">
        <v>-2.0695711051858656</v>
      </c>
      <c r="V144" s="19">
        <v>0.30156197848028221</v>
      </c>
      <c r="W144" s="164"/>
      <c r="X144" s="166"/>
    </row>
    <row r="145" spans="9:24" x14ac:dyDescent="0.2">
      <c r="I145" s="38"/>
      <c r="J145" s="35" t="s">
        <v>28</v>
      </c>
      <c r="K145" s="36" t="s">
        <v>14</v>
      </c>
      <c r="L145" s="36"/>
      <c r="M145" s="36" t="s">
        <v>80</v>
      </c>
      <c r="N145" s="64">
        <v>5.0130162696750897</v>
      </c>
      <c r="O145" s="65">
        <v>7</v>
      </c>
      <c r="P145" s="66">
        <v>0.69897589111406777</v>
      </c>
      <c r="Q145" s="64">
        <v>6.7606171208777024</v>
      </c>
      <c r="R145" s="65">
        <v>5</v>
      </c>
      <c r="S145" s="66">
        <v>2.54928092617358</v>
      </c>
      <c r="T145" s="37">
        <v>-0.94820035122612856</v>
      </c>
      <c r="U145" s="19">
        <v>-2.1569102712354788</v>
      </c>
      <c r="V145" s="19">
        <v>0.26050956878322173</v>
      </c>
      <c r="W145" s="164"/>
      <c r="X145" s="166"/>
    </row>
    <row r="146" spans="9:24" x14ac:dyDescent="0.2">
      <c r="I146" s="38"/>
      <c r="J146" s="35" t="s">
        <v>63</v>
      </c>
      <c r="K146" s="36" t="s">
        <v>14</v>
      </c>
      <c r="L146" s="36"/>
      <c r="M146" s="36" t="s">
        <v>80</v>
      </c>
      <c r="N146" s="64">
        <v>7.0250793778707088</v>
      </c>
      <c r="O146" s="65">
        <v>10</v>
      </c>
      <c r="P146" s="66">
        <v>1.2182534684474231</v>
      </c>
      <c r="Q146" s="64">
        <v>8.7648590215597224</v>
      </c>
      <c r="R146" s="65">
        <v>8</v>
      </c>
      <c r="S146" s="66">
        <v>2.1459074848005044</v>
      </c>
      <c r="T146" s="37">
        <v>-0.98148823537981145</v>
      </c>
      <c r="U146" s="19">
        <v>-1.964911498461213</v>
      </c>
      <c r="V146" s="19">
        <v>1.9350277015900419E-3</v>
      </c>
      <c r="W146" s="164"/>
      <c r="X146" s="166"/>
    </row>
    <row r="147" spans="9:24" x14ac:dyDescent="0.2">
      <c r="I147" s="32"/>
      <c r="J147" s="29" t="s">
        <v>79</v>
      </c>
      <c r="K147" s="30" t="s">
        <v>16</v>
      </c>
      <c r="L147" s="30"/>
      <c r="M147" s="30" t="s">
        <v>69</v>
      </c>
      <c r="N147" s="62">
        <v>0.42599517483147203</v>
      </c>
      <c r="O147" s="58">
        <v>6</v>
      </c>
      <c r="P147" s="63">
        <v>0.11013750240442746</v>
      </c>
      <c r="Q147" s="62">
        <v>0.58584591063340352</v>
      </c>
      <c r="R147" s="58">
        <v>8</v>
      </c>
      <c r="S147" s="63">
        <v>0.16526770207486391</v>
      </c>
      <c r="T147" s="31">
        <v>-1.0261747808710768</v>
      </c>
      <c r="U147" s="19">
        <v>-2.1508509734095487</v>
      </c>
      <c r="V147" s="19">
        <v>9.8501411667395011E-2</v>
      </c>
      <c r="W147" s="164"/>
      <c r="X147" s="166"/>
    </row>
    <row r="148" spans="9:24" x14ac:dyDescent="0.2">
      <c r="I148" s="38"/>
      <c r="J148" s="35" t="s">
        <v>74</v>
      </c>
      <c r="K148" s="36" t="s">
        <v>11</v>
      </c>
      <c r="L148" s="36"/>
      <c r="M148" s="36" t="s">
        <v>80</v>
      </c>
      <c r="N148" s="74">
        <v>5.3552853079690411E-2</v>
      </c>
      <c r="O148" s="75">
        <v>10</v>
      </c>
      <c r="P148" s="76">
        <v>7.7203814861763233E-3</v>
      </c>
      <c r="Q148" s="74">
        <v>6.4279968984603475E-2</v>
      </c>
      <c r="R148" s="75">
        <v>10</v>
      </c>
      <c r="S148" s="76">
        <v>1.015294095145155E-2</v>
      </c>
      <c r="T148" s="37">
        <v>-1.1390733734516978</v>
      </c>
      <c r="U148" s="19">
        <v>-2.0840061470462827</v>
      </c>
      <c r="V148" s="19">
        <v>-0.19414059985711274</v>
      </c>
    </row>
  </sheetData>
  <mergeCells count="22">
    <mergeCell ref="J3:M3"/>
    <mergeCell ref="A4:C4"/>
    <mergeCell ref="D4:F4"/>
    <mergeCell ref="A12:C12"/>
    <mergeCell ref="D12:F12"/>
    <mergeCell ref="K4:L4"/>
    <mergeCell ref="E20:F20"/>
    <mergeCell ref="W4:W80"/>
    <mergeCell ref="X4:X12"/>
    <mergeCell ref="E21:F21"/>
    <mergeCell ref="E22:F22"/>
    <mergeCell ref="E23:F23"/>
    <mergeCell ref="E24:F24"/>
    <mergeCell ref="E25:F25"/>
    <mergeCell ref="X13:X15"/>
    <mergeCell ref="X16:X63"/>
    <mergeCell ref="X64:X102"/>
    <mergeCell ref="W81:W147"/>
    <mergeCell ref="A20:C20"/>
    <mergeCell ref="X103:X127"/>
    <mergeCell ref="X128:X142"/>
    <mergeCell ref="X143:X1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C3FA-B0F2-F547-960F-4E0FC1ED7303}">
  <dimension ref="A1:XFD14"/>
  <sheetViews>
    <sheetView workbookViewId="0">
      <selection activeCell="A2" sqref="A2"/>
    </sheetView>
  </sheetViews>
  <sheetFormatPr baseColWidth="10" defaultRowHeight="16" x14ac:dyDescent="0.2"/>
  <cols>
    <col min="1" max="2" width="14.83203125" customWidth="1"/>
    <col min="4" max="5" width="11.1640625" customWidth="1"/>
  </cols>
  <sheetData>
    <row r="1" spans="1:16384" x14ac:dyDescent="0.2">
      <c r="A1" s="3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ht="17" thickBot="1" x14ac:dyDescent="0.25">
      <c r="A2" s="3" t="s">
        <v>151</v>
      </c>
    </row>
    <row r="3" spans="1:16384" ht="17" thickBot="1" x14ac:dyDescent="0.25">
      <c r="A3" s="178" t="s">
        <v>4</v>
      </c>
      <c r="B3" s="179"/>
      <c r="D3" s="178" t="s">
        <v>5</v>
      </c>
      <c r="E3" s="179"/>
    </row>
    <row r="4" spans="1:16384" x14ac:dyDescent="0.2">
      <c r="A4" s="2" t="s">
        <v>2</v>
      </c>
      <c r="B4" s="2" t="s">
        <v>3</v>
      </c>
      <c r="D4" s="2" t="s">
        <v>2</v>
      </c>
      <c r="E4" s="2" t="s">
        <v>3</v>
      </c>
    </row>
    <row r="5" spans="1:16384" x14ac:dyDescent="0.2">
      <c r="A5" s="5">
        <v>2.221959467</v>
      </c>
      <c r="B5" s="5">
        <v>1.6752556599999999</v>
      </c>
      <c r="D5" s="5">
        <v>6.3219880000000006E-2</v>
      </c>
      <c r="E5" s="5">
        <v>5.949376E-2</v>
      </c>
    </row>
    <row r="6" spans="1:16384" x14ac:dyDescent="0.2">
      <c r="A6" s="5">
        <v>2.2466140289999998</v>
      </c>
      <c r="B6" s="5">
        <v>2.038197824</v>
      </c>
      <c r="D6" s="5">
        <v>4.7444500000000001E-2</v>
      </c>
      <c r="E6" s="5">
        <v>8.4712659999999995E-2</v>
      </c>
    </row>
    <row r="7" spans="1:16384" x14ac:dyDescent="0.2">
      <c r="A7" s="5">
        <v>2.389712404</v>
      </c>
      <c r="B7" s="5">
        <v>1.665965422</v>
      </c>
      <c r="D7" s="5">
        <v>3.8076699999999998E-2</v>
      </c>
      <c r="E7" s="5">
        <v>6.6312189999999993E-2</v>
      </c>
    </row>
    <row r="8" spans="1:16384" x14ac:dyDescent="0.2">
      <c r="A8" s="5">
        <v>1.8232722079999999</v>
      </c>
      <c r="B8" s="5">
        <v>0.93548168300000001</v>
      </c>
      <c r="D8" s="5">
        <v>6.0264060000000001E-2</v>
      </c>
      <c r="E8" s="5">
        <v>5.9530850000000003E-2</v>
      </c>
    </row>
    <row r="9" spans="1:16384" x14ac:dyDescent="0.2">
      <c r="A9" s="5">
        <v>2.3274670099999999</v>
      </c>
      <c r="B9" s="5">
        <v>2.1130630379999999</v>
      </c>
      <c r="D9" s="5">
        <v>4.7678640000000001E-2</v>
      </c>
      <c r="E9" s="5">
        <v>6.7847909999999997E-2</v>
      </c>
    </row>
    <row r="10" spans="1:16384" x14ac:dyDescent="0.2">
      <c r="A10" s="5">
        <v>2.1069050420000002</v>
      </c>
      <c r="B10" s="5"/>
      <c r="D10" s="5">
        <v>5.5967620000000003E-2</v>
      </c>
      <c r="E10" s="5">
        <v>4.6673810000000003E-2</v>
      </c>
    </row>
    <row r="11" spans="1:16384" x14ac:dyDescent="0.2">
      <c r="A11" s="5">
        <v>3.1296003799999998</v>
      </c>
      <c r="B11" s="5"/>
      <c r="D11" s="5">
        <v>5.0854410000000003E-2</v>
      </c>
      <c r="E11" s="5">
        <v>7.1775779999999997E-2</v>
      </c>
    </row>
    <row r="12" spans="1:16384" x14ac:dyDescent="0.2">
      <c r="D12" s="5">
        <v>5.8141930000000001E-2</v>
      </c>
      <c r="E12" s="5">
        <v>5.6227840000000001E-2</v>
      </c>
    </row>
    <row r="13" spans="1:16384" x14ac:dyDescent="0.2">
      <c r="D13" s="5">
        <v>5.3100229999999998E-2</v>
      </c>
      <c r="E13" s="5">
        <v>6.7899550000000003E-2</v>
      </c>
    </row>
    <row r="14" spans="1:16384" x14ac:dyDescent="0.2">
      <c r="D14" s="5">
        <v>6.0780569999999999E-2</v>
      </c>
      <c r="E14" s="5">
        <v>6.232534E-2</v>
      </c>
    </row>
  </sheetData>
  <mergeCells count="2">
    <mergeCell ref="A3:B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9826-08C4-5D45-98E6-48ED4023CE87}">
  <dimension ref="A1:V37"/>
  <sheetViews>
    <sheetView workbookViewId="0">
      <selection activeCell="A2" sqref="A2"/>
    </sheetView>
  </sheetViews>
  <sheetFormatPr baseColWidth="10" defaultRowHeight="16" x14ac:dyDescent="0.2"/>
  <cols>
    <col min="1" max="1" width="19.33203125" customWidth="1"/>
    <col min="2" max="10" width="10.83203125" customWidth="1"/>
  </cols>
  <sheetData>
    <row r="1" spans="1:10" x14ac:dyDescent="0.2">
      <c r="A1" s="3" t="s">
        <v>113</v>
      </c>
    </row>
    <row r="2" spans="1:10" x14ac:dyDescent="0.2">
      <c r="A2" s="3" t="s">
        <v>152</v>
      </c>
    </row>
    <row r="3" spans="1:10" x14ac:dyDescent="0.2">
      <c r="A3" s="3" t="s">
        <v>151</v>
      </c>
    </row>
    <row r="4" spans="1:10" x14ac:dyDescent="0.2">
      <c r="A4" s="2"/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</row>
    <row r="5" spans="1:10" x14ac:dyDescent="0.2">
      <c r="A5" s="2" t="s">
        <v>6</v>
      </c>
      <c r="B5" s="1">
        <v>1.35</v>
      </c>
      <c r="C5" s="1">
        <v>-0.26</v>
      </c>
      <c r="D5" s="1">
        <v>-0.64</v>
      </c>
      <c r="E5" s="1">
        <v>0.48</v>
      </c>
      <c r="F5" s="1">
        <v>0.26</v>
      </c>
      <c r="G5" s="1">
        <v>0.02</v>
      </c>
      <c r="H5" s="1">
        <v>-0.01</v>
      </c>
      <c r="I5" s="1">
        <v>-0.11</v>
      </c>
      <c r="J5" s="1">
        <v>0.14000000000000001</v>
      </c>
    </row>
    <row r="6" spans="1:10" x14ac:dyDescent="0.2">
      <c r="A6" s="2" t="s">
        <v>7</v>
      </c>
      <c r="B6" s="1">
        <v>0.13</v>
      </c>
      <c r="C6" s="1">
        <v>0.56000000000000005</v>
      </c>
      <c r="D6" s="1">
        <v>0.37</v>
      </c>
      <c r="E6" s="1">
        <v>0.03</v>
      </c>
      <c r="F6" s="1">
        <v>0.11</v>
      </c>
      <c r="G6" s="1">
        <v>0.27</v>
      </c>
      <c r="H6" s="1">
        <v>0.13</v>
      </c>
      <c r="I6" s="1">
        <v>0.31</v>
      </c>
      <c r="J6" s="1">
        <v>-0.24</v>
      </c>
    </row>
    <row r="7" spans="1:10" x14ac:dyDescent="0.2">
      <c r="A7" s="2" t="s">
        <v>8</v>
      </c>
      <c r="B7" s="1">
        <v>0.1</v>
      </c>
      <c r="C7" s="1">
        <v>0.53</v>
      </c>
      <c r="D7" s="1">
        <v>0.65</v>
      </c>
      <c r="E7" s="1">
        <v>0.39</v>
      </c>
      <c r="F7" s="1">
        <v>-0.05</v>
      </c>
      <c r="G7" s="1">
        <v>0.27</v>
      </c>
      <c r="H7" s="1">
        <v>-0.53</v>
      </c>
      <c r="I7" s="1">
        <v>0.36</v>
      </c>
      <c r="J7" s="1">
        <v>-0.4</v>
      </c>
    </row>
    <row r="8" spans="1:10" x14ac:dyDescent="0.2">
      <c r="A8" s="2" t="s">
        <v>9</v>
      </c>
      <c r="B8" s="1">
        <v>0.89</v>
      </c>
      <c r="C8" s="1">
        <v>0.81</v>
      </c>
      <c r="D8" s="1">
        <v>0.39</v>
      </c>
      <c r="E8" s="1">
        <v>1.55</v>
      </c>
      <c r="F8" s="1">
        <v>0.71</v>
      </c>
      <c r="G8" s="1">
        <v>0.86</v>
      </c>
      <c r="H8" s="1">
        <v>0.2</v>
      </c>
      <c r="I8" s="1">
        <v>0.43</v>
      </c>
      <c r="J8" s="1">
        <v>0.15</v>
      </c>
    </row>
    <row r="9" spans="1:10" x14ac:dyDescent="0.2">
      <c r="A9" s="2" t="s">
        <v>10</v>
      </c>
      <c r="B9" s="1">
        <v>-0.37</v>
      </c>
      <c r="C9" s="1">
        <v>-0.73</v>
      </c>
      <c r="D9" s="1">
        <v>0.1</v>
      </c>
      <c r="E9" s="1">
        <v>0.57999999999999996</v>
      </c>
      <c r="F9" s="1">
        <v>-0.01</v>
      </c>
      <c r="G9" s="1">
        <v>0.36</v>
      </c>
      <c r="H9" s="1">
        <v>0.5</v>
      </c>
      <c r="I9" s="1">
        <v>0.1</v>
      </c>
      <c r="J9" s="1">
        <v>0.1</v>
      </c>
    </row>
    <row r="10" spans="1:10" x14ac:dyDescent="0.2">
      <c r="A10" s="2" t="s">
        <v>11</v>
      </c>
      <c r="B10" s="1">
        <v>0.33</v>
      </c>
      <c r="C10" s="1">
        <v>-0.67</v>
      </c>
      <c r="D10" s="1">
        <v>-0.65</v>
      </c>
      <c r="E10" s="1">
        <v>-0.19</v>
      </c>
      <c r="F10" s="1">
        <v>-0.51</v>
      </c>
      <c r="G10" s="1">
        <v>-1.1399999999999999</v>
      </c>
      <c r="H10" s="1">
        <v>-0.18</v>
      </c>
      <c r="I10" s="1">
        <v>-0.63</v>
      </c>
      <c r="J10" s="1">
        <v>-0.03</v>
      </c>
    </row>
    <row r="11" spans="1:10" x14ac:dyDescent="0.2">
      <c r="A11" s="2" t="s">
        <v>12</v>
      </c>
      <c r="B11" s="1">
        <v>-0.74</v>
      </c>
      <c r="C11" s="1">
        <v>-0.3</v>
      </c>
      <c r="D11" s="1">
        <v>-0.08</v>
      </c>
      <c r="E11" s="1">
        <v>-0.88</v>
      </c>
      <c r="F11" s="1">
        <v>-0.43</v>
      </c>
      <c r="G11" s="1">
        <v>-0.63</v>
      </c>
      <c r="H11" s="1">
        <v>-0.15</v>
      </c>
      <c r="I11" s="1">
        <v>-0.2</v>
      </c>
      <c r="J11" s="1">
        <v>-0.77</v>
      </c>
    </row>
    <row r="12" spans="1:10" x14ac:dyDescent="0.2">
      <c r="A12" s="2" t="s">
        <v>13</v>
      </c>
      <c r="B12" s="1">
        <v>-0.73</v>
      </c>
      <c r="C12" s="1">
        <v>0.28999999999999998</v>
      </c>
      <c r="D12" s="1">
        <v>0.35</v>
      </c>
      <c r="E12" s="1">
        <v>-0.64</v>
      </c>
      <c r="F12" s="1">
        <v>-0.71</v>
      </c>
      <c r="G12" s="1">
        <v>-0.42</v>
      </c>
      <c r="H12" s="1">
        <v>-0.49</v>
      </c>
      <c r="I12" s="1">
        <v>-0.1</v>
      </c>
      <c r="J12" s="1">
        <v>-0.72</v>
      </c>
    </row>
    <row r="13" spans="1:10" x14ac:dyDescent="0.2">
      <c r="A13" s="2" t="s">
        <v>14</v>
      </c>
      <c r="B13" s="1">
        <v>-0.98</v>
      </c>
      <c r="C13" s="1">
        <v>-0.95</v>
      </c>
      <c r="D13" s="1">
        <v>-0.12</v>
      </c>
      <c r="E13" s="1">
        <v>-0.41</v>
      </c>
      <c r="F13" s="1">
        <v>-0.56999999999999995</v>
      </c>
      <c r="G13" s="1">
        <v>-0.49</v>
      </c>
      <c r="H13" s="1">
        <v>0.15</v>
      </c>
      <c r="I13" s="1">
        <v>-0.36</v>
      </c>
      <c r="J13" s="1">
        <v>-0.52</v>
      </c>
    </row>
    <row r="14" spans="1:10" x14ac:dyDescent="0.2">
      <c r="A14" s="2" t="s">
        <v>15</v>
      </c>
      <c r="B14" s="1">
        <v>1.07</v>
      </c>
      <c r="C14" s="1">
        <v>-0.61</v>
      </c>
      <c r="D14" s="1">
        <v>-0.78</v>
      </c>
      <c r="E14" s="1">
        <v>0.44</v>
      </c>
      <c r="F14" s="1">
        <v>0.12</v>
      </c>
      <c r="G14" s="1">
        <v>-7.0000000000000007E-2</v>
      </c>
      <c r="H14" s="1">
        <v>-0.16</v>
      </c>
      <c r="I14" s="1">
        <v>-0.48</v>
      </c>
      <c r="J14" s="1">
        <v>0.55000000000000004</v>
      </c>
    </row>
    <row r="15" spans="1:10" x14ac:dyDescent="0.2">
      <c r="A15" s="2" t="s">
        <v>16</v>
      </c>
      <c r="B15" s="1">
        <v>0.89</v>
      </c>
      <c r="C15" s="1">
        <v>-0.56000000000000005</v>
      </c>
      <c r="D15" s="1">
        <v>-1.03</v>
      </c>
      <c r="E15" s="1">
        <v>0.27</v>
      </c>
      <c r="F15" s="1">
        <v>0.51</v>
      </c>
      <c r="G15" s="1">
        <v>0.02</v>
      </c>
      <c r="H15" s="1">
        <v>0.53</v>
      </c>
      <c r="I15" s="1">
        <v>-0.38</v>
      </c>
      <c r="J15" s="1">
        <v>0.57999999999999996</v>
      </c>
    </row>
    <row r="16" spans="1:10" x14ac:dyDescent="0.2">
      <c r="A16" s="2" t="s">
        <v>17</v>
      </c>
      <c r="B16" s="1">
        <v>0.01</v>
      </c>
      <c r="C16" s="1">
        <v>0.37</v>
      </c>
      <c r="D16" s="1">
        <v>0.39</v>
      </c>
      <c r="E16" s="1">
        <v>0.31</v>
      </c>
      <c r="F16" s="1">
        <v>-0.28000000000000003</v>
      </c>
      <c r="G16" s="1">
        <v>0.18</v>
      </c>
      <c r="H16" s="1">
        <v>-0.46</v>
      </c>
      <c r="I16" s="1">
        <v>0.02</v>
      </c>
      <c r="J16" s="1">
        <v>-0.22</v>
      </c>
    </row>
    <row r="17" spans="1:22" x14ac:dyDescent="0.2">
      <c r="A17" s="2" t="s">
        <v>18</v>
      </c>
      <c r="B17" s="1">
        <v>1.21</v>
      </c>
      <c r="C17" s="1">
        <v>-0.06</v>
      </c>
      <c r="D17" s="1">
        <v>-0.59</v>
      </c>
      <c r="E17" s="1">
        <v>0.1</v>
      </c>
      <c r="F17" s="1">
        <v>0.28000000000000003</v>
      </c>
      <c r="G17" s="1">
        <v>-0.26</v>
      </c>
      <c r="H17" s="1">
        <v>-0.3</v>
      </c>
      <c r="I17" s="1">
        <v>-0.06</v>
      </c>
      <c r="J17" s="1">
        <v>0.16</v>
      </c>
    </row>
    <row r="18" spans="1:22" x14ac:dyDescent="0.2">
      <c r="A18" s="2" t="s">
        <v>19</v>
      </c>
      <c r="B18" s="1">
        <v>0.41</v>
      </c>
      <c r="C18" s="1">
        <v>0.89</v>
      </c>
      <c r="D18" s="1">
        <v>0.03</v>
      </c>
      <c r="E18" s="1">
        <v>-0.47</v>
      </c>
      <c r="F18" s="1">
        <v>0.32</v>
      </c>
      <c r="G18" s="1">
        <v>-0.12</v>
      </c>
      <c r="H18" s="1">
        <v>-0.17</v>
      </c>
      <c r="I18" s="1">
        <v>0.38</v>
      </c>
      <c r="J18" s="1">
        <v>-0.34</v>
      </c>
    </row>
    <row r="19" spans="1:22" x14ac:dyDescent="0.2">
      <c r="A19" s="2" t="s">
        <v>20</v>
      </c>
      <c r="B19" s="1">
        <v>0.26</v>
      </c>
      <c r="C19" s="1">
        <v>0.59</v>
      </c>
      <c r="D19" s="1">
        <v>0.33</v>
      </c>
      <c r="E19" s="1">
        <v>-0.08</v>
      </c>
      <c r="F19" s="1">
        <v>-0.06</v>
      </c>
      <c r="G19" s="1">
        <v>0.06</v>
      </c>
      <c r="H19" s="1">
        <v>-0.74</v>
      </c>
      <c r="I19" s="1">
        <v>0.26</v>
      </c>
      <c r="J19" s="1">
        <v>-0.38</v>
      </c>
    </row>
    <row r="20" spans="1:22" x14ac:dyDescent="0.2">
      <c r="A20" s="2" t="s">
        <v>21</v>
      </c>
      <c r="B20" s="1">
        <v>1.24</v>
      </c>
      <c r="C20" s="1">
        <v>0.21</v>
      </c>
      <c r="D20" s="1">
        <v>-0.27</v>
      </c>
      <c r="E20" s="1">
        <v>0.56000000000000005</v>
      </c>
      <c r="F20" s="1">
        <v>0.45</v>
      </c>
      <c r="G20" s="1">
        <v>0.33</v>
      </c>
      <c r="H20" s="1">
        <v>-0.09</v>
      </c>
      <c r="I20" s="1">
        <v>0.21</v>
      </c>
      <c r="J20" s="1">
        <v>0.09</v>
      </c>
    </row>
    <row r="21" spans="1:22" x14ac:dyDescent="0.2">
      <c r="A21" s="2" t="s">
        <v>22</v>
      </c>
      <c r="B21" s="1">
        <v>0.84</v>
      </c>
      <c r="C21" s="1">
        <v>1.37</v>
      </c>
      <c r="D21" s="1">
        <v>0.3</v>
      </c>
      <c r="E21" s="1">
        <v>0.46</v>
      </c>
      <c r="F21" s="1">
        <v>0.54</v>
      </c>
      <c r="G21" s="1">
        <v>0.56999999999999995</v>
      </c>
      <c r="H21" s="1">
        <v>0.1</v>
      </c>
      <c r="I21" s="1">
        <v>0.48</v>
      </c>
      <c r="J21" s="1">
        <v>-0.13</v>
      </c>
    </row>
    <row r="22" spans="1:22" x14ac:dyDescent="0.2">
      <c r="A22" s="2" t="s">
        <v>23</v>
      </c>
      <c r="B22" s="1">
        <v>0.56999999999999995</v>
      </c>
      <c r="C22" s="1">
        <v>0.71</v>
      </c>
      <c r="D22" s="1">
        <v>0.47</v>
      </c>
      <c r="E22" s="1">
        <v>0.55000000000000004</v>
      </c>
      <c r="F22" s="1">
        <v>0.21</v>
      </c>
      <c r="G22" s="1">
        <v>0.47</v>
      </c>
      <c r="H22" s="1">
        <v>-0.67</v>
      </c>
      <c r="I22" s="1">
        <v>0.54</v>
      </c>
      <c r="J22" s="1">
        <v>-0.12</v>
      </c>
    </row>
    <row r="23" spans="1:22" x14ac:dyDescent="0.2">
      <c r="A23" s="2" t="s">
        <v>24</v>
      </c>
      <c r="B23" s="1">
        <v>1.05</v>
      </c>
      <c r="C23" s="1">
        <v>0.28000000000000003</v>
      </c>
      <c r="D23" s="1">
        <v>-0.25</v>
      </c>
      <c r="E23" s="1">
        <v>0.25</v>
      </c>
      <c r="F23" s="1">
        <v>0.41</v>
      </c>
      <c r="G23" s="1">
        <v>0.16</v>
      </c>
      <c r="H23" s="1">
        <v>-0.17</v>
      </c>
      <c r="I23" s="1">
        <v>0.24</v>
      </c>
      <c r="J23" s="1">
        <v>0.17</v>
      </c>
    </row>
    <row r="24" spans="1:22" x14ac:dyDescent="0.2">
      <c r="A24" s="2" t="s">
        <v>25</v>
      </c>
      <c r="B24" s="1">
        <v>0.75</v>
      </c>
      <c r="C24" s="1">
        <v>1.21</v>
      </c>
      <c r="D24" s="1">
        <v>0.14000000000000001</v>
      </c>
      <c r="E24" s="1">
        <v>0.09</v>
      </c>
      <c r="F24" s="1">
        <v>0.49</v>
      </c>
      <c r="G24" s="1">
        <v>0.32</v>
      </c>
      <c r="H24" s="1">
        <v>-0.06</v>
      </c>
      <c r="I24" s="1">
        <v>0.48</v>
      </c>
      <c r="J24" s="1">
        <v>-0.09</v>
      </c>
    </row>
    <row r="25" spans="1:22" x14ac:dyDescent="0.2">
      <c r="A25" s="2" t="s">
        <v>26</v>
      </c>
      <c r="B25" s="1">
        <v>0.55000000000000004</v>
      </c>
      <c r="C25" s="1">
        <v>0.69</v>
      </c>
      <c r="D25" s="1">
        <v>0.24</v>
      </c>
      <c r="E25" s="1">
        <v>0.22</v>
      </c>
      <c r="F25" s="1">
        <v>0.19</v>
      </c>
      <c r="G25" s="1">
        <v>0.33</v>
      </c>
      <c r="H25" s="1">
        <v>-0.75</v>
      </c>
      <c r="I25" s="1">
        <v>0.47</v>
      </c>
      <c r="J25" s="1">
        <v>-0.04</v>
      </c>
    </row>
    <row r="27" spans="1:22" x14ac:dyDescent="0.2">
      <c r="A27" s="8" t="s">
        <v>37</v>
      </c>
    </row>
    <row r="28" spans="1:22" x14ac:dyDescent="0.2">
      <c r="A28" s="2"/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  <c r="I28" s="6" t="s">
        <v>34</v>
      </c>
      <c r="J28" s="6" t="s">
        <v>35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7" t="s">
        <v>36</v>
      </c>
      <c r="B29" s="1">
        <v>0.71</v>
      </c>
      <c r="C29" s="1">
        <v>0.57999999999999996</v>
      </c>
      <c r="D29" s="1">
        <v>0.41</v>
      </c>
      <c r="E29" s="1">
        <v>0.41</v>
      </c>
      <c r="F29" s="1">
        <v>0.38</v>
      </c>
      <c r="G29" s="1">
        <v>0.37</v>
      </c>
      <c r="H29" s="1">
        <v>0.32</v>
      </c>
      <c r="I29" s="1">
        <v>0.31</v>
      </c>
      <c r="J29" s="1">
        <v>0.36</v>
      </c>
      <c r="M29" s="6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M30" s="6"/>
      <c r="N30" s="1"/>
      <c r="P30" s="1"/>
      <c r="Q30" s="1"/>
      <c r="R30" s="1"/>
      <c r="S30" s="1"/>
      <c r="T30" s="1"/>
      <c r="U30" s="1"/>
      <c r="V30" s="1"/>
    </row>
    <row r="31" spans="1:22" x14ac:dyDescent="0.2">
      <c r="M31" s="6"/>
      <c r="N31" s="1"/>
      <c r="O31" s="1"/>
      <c r="Q31" s="1"/>
      <c r="R31" s="1"/>
      <c r="S31" s="1"/>
      <c r="T31" s="1"/>
      <c r="U31" s="1"/>
      <c r="V31" s="1"/>
    </row>
    <row r="32" spans="1:22" x14ac:dyDescent="0.2">
      <c r="M32" s="6"/>
      <c r="N32" s="1"/>
      <c r="O32" s="1"/>
      <c r="P32" s="1"/>
      <c r="R32" s="1"/>
      <c r="S32" s="1"/>
      <c r="T32" s="1"/>
      <c r="U32" s="1"/>
      <c r="V32" s="1"/>
    </row>
    <row r="33" spans="13:22" x14ac:dyDescent="0.2">
      <c r="M33" s="6"/>
      <c r="N33" s="1"/>
      <c r="O33" s="1"/>
      <c r="P33" s="1"/>
      <c r="Q33" s="1"/>
      <c r="S33" s="1"/>
      <c r="T33" s="1"/>
      <c r="U33" s="1"/>
      <c r="V33" s="1"/>
    </row>
    <row r="34" spans="13:22" x14ac:dyDescent="0.2">
      <c r="M34" s="6"/>
      <c r="N34" s="1"/>
      <c r="O34" s="1"/>
      <c r="P34" s="1"/>
      <c r="Q34" s="1"/>
      <c r="R34" s="1"/>
      <c r="T34" s="1"/>
      <c r="U34" s="1"/>
      <c r="V34" s="1"/>
    </row>
    <row r="35" spans="13:22" x14ac:dyDescent="0.2">
      <c r="M35" s="6"/>
      <c r="N35" s="1"/>
      <c r="O35" s="1"/>
      <c r="P35" s="1"/>
      <c r="Q35" s="1"/>
      <c r="R35" s="1"/>
      <c r="S35" s="1"/>
      <c r="U35" s="1"/>
      <c r="V35" s="1"/>
    </row>
    <row r="36" spans="13:22" x14ac:dyDescent="0.2">
      <c r="M36" s="6"/>
      <c r="N36" s="1"/>
      <c r="O36" s="1"/>
      <c r="P36" s="1"/>
      <c r="Q36" s="1"/>
      <c r="R36" s="1"/>
      <c r="S36" s="1"/>
      <c r="T36" s="1"/>
      <c r="V36" s="1"/>
    </row>
    <row r="37" spans="13:22" x14ac:dyDescent="0.2">
      <c r="M37" s="6"/>
      <c r="N37" s="1"/>
      <c r="O37" s="1"/>
      <c r="P37" s="1"/>
      <c r="Q37" s="1"/>
      <c r="R37" s="1"/>
      <c r="S37" s="1"/>
      <c r="T37" s="1"/>
      <c r="U37" s="1"/>
    </row>
  </sheetData>
  <conditionalFormatting sqref="B5:J2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FD9D-8163-9746-BF15-0C3E1A4192FF}">
  <dimension ref="A1:W166"/>
  <sheetViews>
    <sheetView zoomScaleNormal="100" workbookViewId="0">
      <selection activeCell="A2" sqref="A2"/>
    </sheetView>
  </sheetViews>
  <sheetFormatPr baseColWidth="10" defaultRowHeight="16" x14ac:dyDescent="0.2"/>
  <cols>
    <col min="1" max="6" width="16.1640625" customWidth="1"/>
    <col min="9" max="9" width="21.83203125" customWidth="1"/>
    <col min="10" max="10" width="26.6640625" style="44" customWidth="1"/>
    <col min="11" max="11" width="34" customWidth="1"/>
    <col min="12" max="12" width="35.1640625" style="44" customWidth="1"/>
    <col min="13" max="13" width="18.1640625" style="44" customWidth="1"/>
    <col min="14" max="14" width="17.5" customWidth="1"/>
    <col min="15" max="15" width="21.1640625" customWidth="1"/>
    <col min="17" max="17" width="16.83203125" customWidth="1"/>
    <col min="18" max="18" width="16.5" customWidth="1"/>
    <col min="22" max="22" width="20.1640625" customWidth="1"/>
    <col min="25" max="25" width="16.83203125" customWidth="1"/>
  </cols>
  <sheetData>
    <row r="1" spans="1:15" x14ac:dyDescent="0.2">
      <c r="A1" s="3" t="s">
        <v>114</v>
      </c>
    </row>
    <row r="2" spans="1:15" x14ac:dyDescent="0.2">
      <c r="A2" s="3" t="s">
        <v>151</v>
      </c>
    </row>
    <row r="3" spans="1:15" ht="17" thickBot="1" x14ac:dyDescent="0.25">
      <c r="A3" s="3" t="s">
        <v>84</v>
      </c>
      <c r="I3" s="3" t="s">
        <v>112</v>
      </c>
    </row>
    <row r="4" spans="1:15" ht="16" customHeight="1" thickBot="1" x14ac:dyDescent="0.25">
      <c r="A4" s="180" t="s">
        <v>101</v>
      </c>
      <c r="B4" s="181"/>
      <c r="C4" s="181"/>
      <c r="D4" s="181"/>
      <c r="E4" s="181"/>
      <c r="F4" s="182"/>
      <c r="J4" s="14" t="s">
        <v>53</v>
      </c>
      <c r="K4" s="14" t="s">
        <v>54</v>
      </c>
      <c r="L4" s="14" t="s">
        <v>95</v>
      </c>
      <c r="M4" s="14" t="s">
        <v>52</v>
      </c>
      <c r="N4" s="14" t="s">
        <v>96</v>
      </c>
      <c r="O4" s="14" t="s">
        <v>97</v>
      </c>
    </row>
    <row r="5" spans="1:15" ht="17" customHeight="1" x14ac:dyDescent="0.2">
      <c r="A5" s="172" t="s">
        <v>64</v>
      </c>
      <c r="B5" s="172"/>
      <c r="C5" s="172"/>
      <c r="D5" s="173" t="s">
        <v>66</v>
      </c>
      <c r="E5" s="173"/>
      <c r="F5" s="173"/>
      <c r="I5" s="38"/>
      <c r="J5" s="44" t="s">
        <v>98</v>
      </c>
      <c r="K5" s="44" t="s">
        <v>12</v>
      </c>
      <c r="L5" s="35" t="s">
        <v>64</v>
      </c>
      <c r="M5" s="35">
        <v>1.4642999999999999</v>
      </c>
      <c r="N5" s="169" t="s">
        <v>99</v>
      </c>
      <c r="O5" s="166" t="s">
        <v>100</v>
      </c>
    </row>
    <row r="6" spans="1:15" x14ac:dyDescent="0.2">
      <c r="A6" s="13" t="s">
        <v>88</v>
      </c>
      <c r="B6" s="13" t="s">
        <v>89</v>
      </c>
      <c r="C6" s="13" t="s">
        <v>90</v>
      </c>
      <c r="D6" s="13" t="s">
        <v>88</v>
      </c>
      <c r="E6" s="13" t="s">
        <v>89</v>
      </c>
      <c r="F6" s="13" t="s">
        <v>90</v>
      </c>
      <c r="I6" s="38"/>
      <c r="J6" s="44" t="s">
        <v>102</v>
      </c>
      <c r="K6" s="44" t="s">
        <v>12</v>
      </c>
      <c r="L6" s="35" t="s">
        <v>64</v>
      </c>
      <c r="M6" s="35">
        <v>1.4531000000000001</v>
      </c>
      <c r="N6" s="169"/>
      <c r="O6" s="166"/>
    </row>
    <row r="7" spans="1:15" x14ac:dyDescent="0.2">
      <c r="A7" s="9" t="s">
        <v>104</v>
      </c>
      <c r="B7" s="9">
        <v>18</v>
      </c>
      <c r="C7" s="83">
        <f>COUNTIF($L$5:$L$64,"Mito content")</f>
        <v>24</v>
      </c>
      <c r="D7" s="9" t="s">
        <v>104</v>
      </c>
      <c r="E7" s="9">
        <v>13.5</v>
      </c>
      <c r="F7" s="83">
        <f>COUNTIF($L$5:$L$64,"Enzymatic activity")</f>
        <v>11</v>
      </c>
      <c r="I7" s="38"/>
      <c r="J7" s="44" t="s">
        <v>33</v>
      </c>
      <c r="K7" s="44" t="s">
        <v>14</v>
      </c>
      <c r="L7" s="35" t="s">
        <v>64</v>
      </c>
      <c r="M7" s="35">
        <v>1.3143</v>
      </c>
      <c r="N7" s="169"/>
      <c r="O7" s="166" t="s">
        <v>103</v>
      </c>
    </row>
    <row r="8" spans="1:15" x14ac:dyDescent="0.2">
      <c r="A8" s="9" t="s">
        <v>106</v>
      </c>
      <c r="B8" s="9">
        <v>18</v>
      </c>
      <c r="C8" s="83">
        <f>COUNTIF($L$65:$L$148,"Mito content")</f>
        <v>12</v>
      </c>
      <c r="D8" s="9" t="s">
        <v>106</v>
      </c>
      <c r="E8" s="9">
        <v>13.5</v>
      </c>
      <c r="F8" s="83">
        <f>COUNTIF($L$65:$L$148,"Enzymatic activity")</f>
        <v>16</v>
      </c>
      <c r="I8" s="38"/>
      <c r="J8" s="44" t="s">
        <v>98</v>
      </c>
      <c r="K8" s="44" t="s">
        <v>14</v>
      </c>
      <c r="L8" s="35" t="s">
        <v>64</v>
      </c>
      <c r="M8" s="35">
        <v>1.2786</v>
      </c>
      <c r="N8" s="169"/>
      <c r="O8" s="166"/>
    </row>
    <row r="9" spans="1:15" x14ac:dyDescent="0.2">
      <c r="I9" s="32"/>
      <c r="J9" s="44" t="s">
        <v>105</v>
      </c>
      <c r="K9" s="44" t="s">
        <v>17</v>
      </c>
      <c r="L9" s="29" t="s">
        <v>66</v>
      </c>
      <c r="M9" s="29">
        <v>1.1335999999999999</v>
      </c>
      <c r="N9" s="169"/>
      <c r="O9" s="166"/>
    </row>
    <row r="10" spans="1:15" x14ac:dyDescent="0.2">
      <c r="A10" s="12" t="s">
        <v>91</v>
      </c>
      <c r="B10" s="84">
        <f>CHITEST(C7:C8,B7:B8)</f>
        <v>4.5500263896358382E-2</v>
      </c>
      <c r="D10" t="s">
        <v>92</v>
      </c>
      <c r="E10" s="85">
        <f>CHITEST(F7:F8,E7:E8)</f>
        <v>0.33592381315173564</v>
      </c>
      <c r="I10" s="38"/>
      <c r="J10" s="44" t="s">
        <v>98</v>
      </c>
      <c r="K10" s="44" t="s">
        <v>13</v>
      </c>
      <c r="L10" s="35" t="s">
        <v>64</v>
      </c>
      <c r="M10" s="35">
        <v>1.0143</v>
      </c>
      <c r="N10" s="169"/>
      <c r="O10" s="166"/>
    </row>
    <row r="11" spans="1:15" x14ac:dyDescent="0.2">
      <c r="I11" s="38"/>
      <c r="J11" s="44" t="s">
        <v>33</v>
      </c>
      <c r="K11" s="44" t="s">
        <v>11</v>
      </c>
      <c r="L11" s="35" t="s">
        <v>64</v>
      </c>
      <c r="M11" s="35">
        <v>0.9143</v>
      </c>
      <c r="N11" s="169"/>
      <c r="O11" s="166"/>
    </row>
    <row r="12" spans="1:15" x14ac:dyDescent="0.2">
      <c r="I12" s="38"/>
      <c r="J12" s="44" t="s">
        <v>33</v>
      </c>
      <c r="K12" s="44" t="s">
        <v>12</v>
      </c>
      <c r="L12" s="35" t="s">
        <v>64</v>
      </c>
      <c r="M12" s="35">
        <v>0.9143</v>
      </c>
      <c r="N12" s="169"/>
      <c r="O12" s="166"/>
    </row>
    <row r="13" spans="1:15" x14ac:dyDescent="0.2">
      <c r="A13" s="174" t="s">
        <v>68</v>
      </c>
      <c r="B13" s="174"/>
      <c r="C13" s="174"/>
      <c r="D13" s="171" t="s">
        <v>93</v>
      </c>
      <c r="E13" s="171"/>
      <c r="F13" s="171"/>
      <c r="I13" s="38"/>
      <c r="J13" s="44" t="s">
        <v>33</v>
      </c>
      <c r="K13" s="44" t="s">
        <v>13</v>
      </c>
      <c r="L13" s="35" t="s">
        <v>64</v>
      </c>
      <c r="M13" s="35">
        <v>0.9143</v>
      </c>
      <c r="N13" s="169"/>
      <c r="O13" s="166"/>
    </row>
    <row r="14" spans="1:15" x14ac:dyDescent="0.2">
      <c r="A14" s="13" t="s">
        <v>88</v>
      </c>
      <c r="B14" s="13" t="s">
        <v>89</v>
      </c>
      <c r="C14" s="13" t="s">
        <v>90</v>
      </c>
      <c r="D14" s="13" t="s">
        <v>88</v>
      </c>
      <c r="E14" s="13" t="s">
        <v>89</v>
      </c>
      <c r="F14" s="13" t="s">
        <v>90</v>
      </c>
      <c r="I14" s="38"/>
      <c r="J14" s="44" t="s">
        <v>107</v>
      </c>
      <c r="K14" s="44" t="s">
        <v>12</v>
      </c>
      <c r="L14" s="35" t="s">
        <v>64</v>
      </c>
      <c r="M14" s="35">
        <v>0.81559999999999999</v>
      </c>
      <c r="N14" s="169"/>
      <c r="O14" s="166"/>
    </row>
    <row r="15" spans="1:15" x14ac:dyDescent="0.2">
      <c r="A15" s="9" t="s">
        <v>104</v>
      </c>
      <c r="B15" s="9">
        <v>13.5</v>
      </c>
      <c r="C15" s="83">
        <f>COUNTIF($L$5:$L$64,"Unit of genome")</f>
        <v>9</v>
      </c>
      <c r="D15" s="9" t="s">
        <v>104</v>
      </c>
      <c r="E15" s="9">
        <v>13.5</v>
      </c>
      <c r="F15" s="83">
        <f>COUNTIF($L$5:$L$64,"Yield per density")</f>
        <v>9</v>
      </c>
      <c r="I15" s="38"/>
      <c r="J15" s="44" t="s">
        <v>102</v>
      </c>
      <c r="K15" s="44" t="s">
        <v>14</v>
      </c>
      <c r="L15" s="35" t="s">
        <v>64</v>
      </c>
      <c r="M15" s="35">
        <v>0.80439000000000005</v>
      </c>
      <c r="N15" s="169"/>
      <c r="O15" s="166"/>
    </row>
    <row r="16" spans="1:15" x14ac:dyDescent="0.2">
      <c r="A16" s="9" t="s">
        <v>106</v>
      </c>
      <c r="B16" s="9">
        <v>13.5</v>
      </c>
      <c r="C16" s="83">
        <f>COUNTIF($L$65:$L$148,"Unit of genome")</f>
        <v>18</v>
      </c>
      <c r="D16" s="9" t="s">
        <v>106</v>
      </c>
      <c r="E16" s="9">
        <v>13.5</v>
      </c>
      <c r="F16" s="83">
        <f>COUNTIF($L$65:$L$148,"Yield per density")</f>
        <v>18</v>
      </c>
      <c r="I16" s="20"/>
      <c r="J16" s="44" t="s">
        <v>108</v>
      </c>
      <c r="K16" s="44" t="s">
        <v>22</v>
      </c>
      <c r="L16" s="16" t="s">
        <v>62</v>
      </c>
      <c r="M16" s="16">
        <v>0.77280000000000004</v>
      </c>
      <c r="N16" s="169"/>
      <c r="O16" s="166"/>
    </row>
    <row r="17" spans="1:23" x14ac:dyDescent="0.2">
      <c r="I17" s="38"/>
      <c r="J17" s="44" t="s">
        <v>63</v>
      </c>
      <c r="K17" s="44" t="s">
        <v>14</v>
      </c>
      <c r="L17" s="35" t="s">
        <v>64</v>
      </c>
      <c r="M17" s="35">
        <v>0.7369</v>
      </c>
      <c r="N17" s="169"/>
      <c r="O17" s="166"/>
    </row>
    <row r="18" spans="1:23" x14ac:dyDescent="0.2">
      <c r="A18" s="12" t="s">
        <v>91</v>
      </c>
      <c r="B18" s="85">
        <f>CHITEST(C15:C16,B15:B16)</f>
        <v>8.3264516663550447E-2</v>
      </c>
      <c r="D18" t="s">
        <v>92</v>
      </c>
      <c r="E18" s="85">
        <f>CHITEST(F15:F16,E15:E16)</f>
        <v>8.3264516663550447E-2</v>
      </c>
      <c r="I18" s="38"/>
      <c r="J18" s="44" t="s">
        <v>109</v>
      </c>
      <c r="K18" s="44" t="s">
        <v>11</v>
      </c>
      <c r="L18" s="35" t="s">
        <v>64</v>
      </c>
      <c r="M18" s="35">
        <v>0.73553999999999997</v>
      </c>
      <c r="N18" s="169"/>
      <c r="O18" s="166"/>
    </row>
    <row r="19" spans="1:23" x14ac:dyDescent="0.2">
      <c r="A19" s="86"/>
      <c r="B19" s="87"/>
      <c r="D19" s="3"/>
      <c r="E19" s="88"/>
      <c r="I19" s="32"/>
      <c r="J19" s="44" t="s">
        <v>105</v>
      </c>
      <c r="K19" s="44" t="s">
        <v>15</v>
      </c>
      <c r="L19" s="29" t="s">
        <v>66</v>
      </c>
      <c r="M19" s="29">
        <v>0.70189999999999997</v>
      </c>
      <c r="N19" s="169"/>
      <c r="O19" s="166"/>
    </row>
    <row r="20" spans="1:23" x14ac:dyDescent="0.2">
      <c r="A20" s="86"/>
      <c r="B20" s="87"/>
      <c r="D20" s="3"/>
      <c r="E20" s="88"/>
      <c r="I20" s="20"/>
      <c r="J20" s="44" t="s">
        <v>108</v>
      </c>
      <c r="K20" s="44" t="s">
        <v>23</v>
      </c>
      <c r="L20" s="16" t="s">
        <v>62</v>
      </c>
      <c r="M20" s="16">
        <v>0.68179999999999996</v>
      </c>
      <c r="N20" s="169"/>
      <c r="O20" s="166"/>
    </row>
    <row r="21" spans="1:23" x14ac:dyDescent="0.2">
      <c r="A21" s="165" t="s">
        <v>94</v>
      </c>
      <c r="B21" s="165"/>
      <c r="C21" s="165"/>
      <c r="D21" s="3"/>
      <c r="E21" s="168" t="s">
        <v>59</v>
      </c>
      <c r="F21" s="168"/>
      <c r="I21" s="24"/>
      <c r="J21" s="44" t="s">
        <v>108</v>
      </c>
      <c r="K21" s="44" t="s">
        <v>25</v>
      </c>
      <c r="L21" s="21" t="s">
        <v>70</v>
      </c>
      <c r="M21" s="21">
        <v>0.61817999999999995</v>
      </c>
      <c r="N21" s="169"/>
      <c r="O21" s="166"/>
    </row>
    <row r="22" spans="1:23" x14ac:dyDescent="0.2">
      <c r="A22" s="13" t="s">
        <v>88</v>
      </c>
      <c r="B22" s="13" t="s">
        <v>89</v>
      </c>
      <c r="C22" s="13" t="s">
        <v>90</v>
      </c>
      <c r="D22" s="3"/>
      <c r="E22" s="171" t="s">
        <v>62</v>
      </c>
      <c r="F22" s="171"/>
      <c r="I22" s="38"/>
      <c r="J22" s="44" t="s">
        <v>105</v>
      </c>
      <c r="K22" s="44" t="s">
        <v>14</v>
      </c>
      <c r="L22" s="35" t="s">
        <v>64</v>
      </c>
      <c r="M22" s="35">
        <v>0.60948000000000002</v>
      </c>
      <c r="N22" s="169"/>
      <c r="O22" s="166"/>
    </row>
    <row r="23" spans="1:23" x14ac:dyDescent="0.2">
      <c r="A23" s="9" t="s">
        <v>104</v>
      </c>
      <c r="B23" s="9">
        <v>13.5</v>
      </c>
      <c r="C23" s="83">
        <f>COUNTIF($L$5:$L$64,"Genome in relation to mtDNA density")</f>
        <v>7</v>
      </c>
      <c r="D23" s="3"/>
      <c r="E23" s="172" t="s">
        <v>64</v>
      </c>
      <c r="F23" s="172"/>
      <c r="I23" s="28"/>
      <c r="J23" s="44" t="s">
        <v>108</v>
      </c>
      <c r="K23" s="44" t="s">
        <v>20</v>
      </c>
      <c r="L23" s="25" t="s">
        <v>68</v>
      </c>
      <c r="M23" s="25">
        <v>0.58169999999999999</v>
      </c>
      <c r="N23" s="169"/>
      <c r="O23" s="166" t="s">
        <v>110</v>
      </c>
    </row>
    <row r="24" spans="1:23" x14ac:dyDescent="0.2">
      <c r="A24" s="9" t="s">
        <v>106</v>
      </c>
      <c r="B24" s="9">
        <v>13.5</v>
      </c>
      <c r="C24" s="83">
        <f>COUNTIF($L$65:$L$148,"Genome in relation to mtDNA density")</f>
        <v>20</v>
      </c>
      <c r="D24" s="9"/>
      <c r="E24" s="173" t="s">
        <v>66</v>
      </c>
      <c r="F24" s="173"/>
      <c r="I24" s="28"/>
      <c r="J24" s="44" t="s">
        <v>33</v>
      </c>
      <c r="K24" s="44" t="s">
        <v>20</v>
      </c>
      <c r="L24" s="25" t="s">
        <v>68</v>
      </c>
      <c r="M24" s="25">
        <v>0.51429999999999998</v>
      </c>
      <c r="N24" s="169"/>
      <c r="O24" s="166"/>
    </row>
    <row r="25" spans="1:23" x14ac:dyDescent="0.2">
      <c r="D25" s="9"/>
      <c r="E25" s="174" t="s">
        <v>68</v>
      </c>
      <c r="F25" s="174"/>
      <c r="I25" s="32"/>
      <c r="J25" s="44" t="s">
        <v>33</v>
      </c>
      <c r="K25" s="44" t="s">
        <v>17</v>
      </c>
      <c r="L25" s="29" t="s">
        <v>66</v>
      </c>
      <c r="M25" s="29">
        <v>0.51429000000000002</v>
      </c>
      <c r="N25" s="169"/>
      <c r="O25" s="166"/>
    </row>
    <row r="26" spans="1:23" x14ac:dyDescent="0.2">
      <c r="A26" s="12" t="s">
        <v>91</v>
      </c>
      <c r="B26" s="85">
        <f>CHITEST(C23:C24,B23:B24)</f>
        <v>1.2354585017871943E-2</v>
      </c>
      <c r="D26" s="9"/>
      <c r="E26" s="165" t="s">
        <v>70</v>
      </c>
      <c r="F26" s="165"/>
      <c r="I26" s="28"/>
      <c r="J26" s="44" t="s">
        <v>107</v>
      </c>
      <c r="K26" s="44" t="s">
        <v>19</v>
      </c>
      <c r="L26" s="25" t="s">
        <v>68</v>
      </c>
      <c r="M26" s="25">
        <v>0.49136999999999997</v>
      </c>
      <c r="N26" s="169"/>
      <c r="O26" s="166"/>
    </row>
    <row r="27" spans="1:23" ht="16" customHeight="1" x14ac:dyDescent="0.2">
      <c r="I27" s="28"/>
      <c r="J27" s="44" t="s">
        <v>102</v>
      </c>
      <c r="K27" s="44" t="s">
        <v>19</v>
      </c>
      <c r="L27" s="25" t="s">
        <v>68</v>
      </c>
      <c r="M27" s="25">
        <v>0.46411000000000002</v>
      </c>
      <c r="N27" s="169"/>
      <c r="O27" s="166"/>
    </row>
    <row r="28" spans="1:23" x14ac:dyDescent="0.2">
      <c r="I28" s="20"/>
      <c r="J28" s="44" t="s">
        <v>102</v>
      </c>
      <c r="K28" s="44" t="s">
        <v>22</v>
      </c>
      <c r="L28" s="16" t="s">
        <v>62</v>
      </c>
      <c r="M28" s="16">
        <v>0.46096999999999999</v>
      </c>
      <c r="N28" s="169"/>
      <c r="O28" s="166"/>
      <c r="V28" s="89"/>
      <c r="W28" s="90"/>
    </row>
    <row r="29" spans="1:23" x14ac:dyDescent="0.2">
      <c r="I29" s="28"/>
      <c r="J29" s="44" t="s">
        <v>108</v>
      </c>
      <c r="K29" s="44" t="s">
        <v>19</v>
      </c>
      <c r="L29" s="25" t="s">
        <v>68</v>
      </c>
      <c r="M29" s="25">
        <v>0.44550000000000001</v>
      </c>
      <c r="N29" s="169"/>
      <c r="O29" s="166"/>
      <c r="V29" s="89"/>
      <c r="W29" s="90"/>
    </row>
    <row r="30" spans="1:23" x14ac:dyDescent="0.2">
      <c r="I30" s="24"/>
      <c r="J30" s="44" t="s">
        <v>108</v>
      </c>
      <c r="K30" s="44" t="s">
        <v>24</v>
      </c>
      <c r="L30" s="21" t="s">
        <v>70</v>
      </c>
      <c r="M30" s="21">
        <v>0.42720000000000002</v>
      </c>
      <c r="N30" s="169"/>
      <c r="O30" s="166"/>
      <c r="V30" s="89"/>
      <c r="W30" s="90"/>
    </row>
    <row r="31" spans="1:23" x14ac:dyDescent="0.2">
      <c r="I31" s="24"/>
      <c r="J31" s="44" t="s">
        <v>108</v>
      </c>
      <c r="K31" s="44" t="s">
        <v>26</v>
      </c>
      <c r="L31" s="21" t="s">
        <v>70</v>
      </c>
      <c r="M31" s="21">
        <v>0.42720000000000002</v>
      </c>
      <c r="N31" s="169"/>
      <c r="O31" s="166"/>
      <c r="V31" s="89"/>
      <c r="W31" s="90"/>
    </row>
    <row r="32" spans="1:23" x14ac:dyDescent="0.2">
      <c r="I32" s="20"/>
      <c r="J32" s="44" t="s">
        <v>107</v>
      </c>
      <c r="K32" s="44" t="s">
        <v>22</v>
      </c>
      <c r="L32" s="16" t="s">
        <v>62</v>
      </c>
      <c r="M32" s="16">
        <v>0.42499999999999999</v>
      </c>
      <c r="N32" s="169"/>
      <c r="O32" s="166"/>
      <c r="V32" s="89"/>
      <c r="W32" s="90"/>
    </row>
    <row r="33" spans="9:23" x14ac:dyDescent="0.2">
      <c r="I33" s="32"/>
      <c r="J33" s="44" t="s">
        <v>109</v>
      </c>
      <c r="K33" s="44" t="s">
        <v>15</v>
      </c>
      <c r="L33" s="29" t="s">
        <v>66</v>
      </c>
      <c r="M33" s="29">
        <v>0.41320000000000001</v>
      </c>
      <c r="N33" s="169"/>
      <c r="O33" s="166"/>
      <c r="V33" s="89"/>
      <c r="W33" s="90"/>
    </row>
    <row r="34" spans="9:23" x14ac:dyDescent="0.2">
      <c r="I34" s="20"/>
      <c r="J34" s="44" t="s">
        <v>108</v>
      </c>
      <c r="K34" s="44" t="s">
        <v>21</v>
      </c>
      <c r="L34" s="16" t="s">
        <v>62</v>
      </c>
      <c r="M34" s="16">
        <v>0.40908</v>
      </c>
      <c r="N34" s="169"/>
      <c r="O34" s="166"/>
      <c r="V34" s="89"/>
      <c r="W34" s="90"/>
    </row>
    <row r="35" spans="9:23" x14ac:dyDescent="0.2">
      <c r="I35" s="20"/>
      <c r="J35" s="44" t="s">
        <v>105</v>
      </c>
      <c r="K35" s="44" t="s">
        <v>22</v>
      </c>
      <c r="L35" s="16" t="s">
        <v>62</v>
      </c>
      <c r="M35" s="16">
        <v>0.38100000000000001</v>
      </c>
      <c r="N35" s="169"/>
      <c r="O35" s="166"/>
      <c r="V35" s="89"/>
      <c r="W35" s="90"/>
    </row>
    <row r="36" spans="9:23" x14ac:dyDescent="0.2">
      <c r="I36" s="38"/>
      <c r="J36" s="44" t="s">
        <v>98</v>
      </c>
      <c r="K36" s="44" t="s">
        <v>11</v>
      </c>
      <c r="L36" s="35" t="s">
        <v>64</v>
      </c>
      <c r="M36" s="35">
        <v>0.36429</v>
      </c>
      <c r="N36" s="169"/>
      <c r="O36" s="166"/>
      <c r="V36" s="89"/>
      <c r="W36" s="90"/>
    </row>
    <row r="37" spans="9:23" x14ac:dyDescent="0.2">
      <c r="I37" s="38"/>
      <c r="J37" s="44" t="s">
        <v>102</v>
      </c>
      <c r="K37" s="44" t="s">
        <v>11</v>
      </c>
      <c r="L37" s="35" t="s">
        <v>64</v>
      </c>
      <c r="M37" s="35">
        <v>0.35338000000000003</v>
      </c>
      <c r="N37" s="169"/>
      <c r="O37" s="166"/>
      <c r="V37" s="89"/>
      <c r="W37" s="90"/>
    </row>
    <row r="38" spans="9:23" x14ac:dyDescent="0.2">
      <c r="I38" s="38"/>
      <c r="J38" s="44" t="s">
        <v>107</v>
      </c>
      <c r="K38" s="44" t="s">
        <v>14</v>
      </c>
      <c r="L38" s="35" t="s">
        <v>64</v>
      </c>
      <c r="M38" s="35">
        <v>0.3407</v>
      </c>
      <c r="N38" s="169"/>
      <c r="O38" s="166"/>
      <c r="V38" s="89"/>
      <c r="W38" s="90"/>
    </row>
    <row r="39" spans="9:23" x14ac:dyDescent="0.2">
      <c r="I39" s="20"/>
      <c r="J39" s="44" t="s">
        <v>107</v>
      </c>
      <c r="K39" s="44" t="s">
        <v>21</v>
      </c>
      <c r="L39" s="16" t="s">
        <v>62</v>
      </c>
      <c r="M39" s="16">
        <v>0.3402</v>
      </c>
      <c r="N39" s="169"/>
      <c r="O39" s="166"/>
      <c r="V39" s="89"/>
      <c r="W39" s="90"/>
    </row>
    <row r="40" spans="9:23" ht="16" customHeight="1" x14ac:dyDescent="0.2">
      <c r="I40" s="38"/>
      <c r="J40" s="44" t="s">
        <v>102</v>
      </c>
      <c r="K40" s="44" t="s">
        <v>13</v>
      </c>
      <c r="L40" s="35" t="s">
        <v>64</v>
      </c>
      <c r="M40" s="35">
        <v>0.33750000000000002</v>
      </c>
      <c r="N40" s="169"/>
      <c r="O40" s="166"/>
      <c r="V40" s="89"/>
      <c r="W40" s="90"/>
    </row>
    <row r="41" spans="9:23" x14ac:dyDescent="0.2">
      <c r="I41" s="24"/>
      <c r="J41" s="44" t="s">
        <v>107</v>
      </c>
      <c r="K41" s="44" t="s">
        <v>25</v>
      </c>
      <c r="L41" s="21" t="s">
        <v>70</v>
      </c>
      <c r="M41" s="21">
        <v>0.30357000000000001</v>
      </c>
      <c r="N41" s="169"/>
      <c r="O41" s="166"/>
      <c r="V41" s="89"/>
      <c r="W41" s="90"/>
    </row>
    <row r="42" spans="9:23" x14ac:dyDescent="0.2">
      <c r="I42" s="32"/>
      <c r="J42" s="44" t="s">
        <v>109</v>
      </c>
      <c r="K42" s="44" t="s">
        <v>17</v>
      </c>
      <c r="L42" s="29" t="s">
        <v>66</v>
      </c>
      <c r="M42" s="29">
        <v>0.29210999999999998</v>
      </c>
      <c r="N42" s="169"/>
      <c r="O42" s="166"/>
      <c r="V42" s="89"/>
      <c r="W42" s="90"/>
    </row>
    <row r="43" spans="9:23" x14ac:dyDescent="0.2">
      <c r="I43" s="38"/>
      <c r="J43" s="44" t="s">
        <v>109</v>
      </c>
      <c r="K43" s="44" t="s">
        <v>14</v>
      </c>
      <c r="L43" s="35" t="s">
        <v>64</v>
      </c>
      <c r="M43" s="35">
        <v>0.27260000000000001</v>
      </c>
      <c r="N43" s="169"/>
      <c r="O43" s="166"/>
      <c r="V43" s="89"/>
      <c r="W43" s="90"/>
    </row>
    <row r="44" spans="9:23" x14ac:dyDescent="0.2">
      <c r="I44" s="28"/>
      <c r="J44" s="44" t="s">
        <v>35</v>
      </c>
      <c r="K44" s="44" t="s">
        <v>19</v>
      </c>
      <c r="L44" s="25" t="s">
        <v>68</v>
      </c>
      <c r="M44" s="25">
        <v>0.25507000000000002</v>
      </c>
      <c r="N44" s="169"/>
      <c r="O44" s="166"/>
      <c r="V44" s="89"/>
      <c r="W44" s="90"/>
    </row>
    <row r="45" spans="9:23" x14ac:dyDescent="0.2">
      <c r="I45" s="38"/>
      <c r="J45" s="44" t="s">
        <v>108</v>
      </c>
      <c r="K45" s="44" t="s">
        <v>13</v>
      </c>
      <c r="L45" s="35" t="s">
        <v>64</v>
      </c>
      <c r="M45" s="35">
        <v>0.2455</v>
      </c>
      <c r="N45" s="169"/>
      <c r="O45" s="166"/>
      <c r="V45" s="89"/>
      <c r="W45" s="90"/>
    </row>
    <row r="46" spans="9:23" x14ac:dyDescent="0.2">
      <c r="I46" s="38"/>
      <c r="J46" s="44" t="s">
        <v>105</v>
      </c>
      <c r="K46" s="44" t="s">
        <v>12</v>
      </c>
      <c r="L46" s="35" t="s">
        <v>64</v>
      </c>
      <c r="M46" s="35">
        <v>0.23810000000000001</v>
      </c>
      <c r="N46" s="169"/>
      <c r="O46" s="166"/>
      <c r="V46" s="89"/>
      <c r="W46" s="90"/>
    </row>
    <row r="47" spans="9:23" x14ac:dyDescent="0.2">
      <c r="I47" s="28"/>
      <c r="J47" s="44" t="s">
        <v>108</v>
      </c>
      <c r="K47" s="44" t="s">
        <v>18</v>
      </c>
      <c r="L47" s="25" t="s">
        <v>68</v>
      </c>
      <c r="M47" s="25">
        <v>0.22720000000000001</v>
      </c>
      <c r="N47" s="169"/>
      <c r="O47" s="166"/>
      <c r="V47" s="89"/>
      <c r="W47" s="90"/>
    </row>
    <row r="48" spans="9:23" x14ac:dyDescent="0.2">
      <c r="I48" s="38"/>
      <c r="J48" s="44" t="s">
        <v>35</v>
      </c>
      <c r="K48" s="44" t="s">
        <v>14</v>
      </c>
      <c r="L48" s="35" t="s">
        <v>64</v>
      </c>
      <c r="M48" s="35">
        <v>0.22572</v>
      </c>
      <c r="N48" s="169"/>
      <c r="O48" s="166"/>
      <c r="V48" s="89"/>
      <c r="W48" s="90"/>
    </row>
    <row r="49" spans="9:23" x14ac:dyDescent="0.2">
      <c r="I49" s="32"/>
      <c r="J49" s="44" t="s">
        <v>98</v>
      </c>
      <c r="K49" s="44" t="s">
        <v>16</v>
      </c>
      <c r="L49" s="29" t="s">
        <v>66</v>
      </c>
      <c r="M49" s="29">
        <v>0.20710000000000001</v>
      </c>
      <c r="N49" s="169"/>
      <c r="O49" s="166"/>
      <c r="V49" s="89"/>
      <c r="W49" s="90"/>
    </row>
    <row r="50" spans="9:23" x14ac:dyDescent="0.2">
      <c r="I50" s="24"/>
      <c r="J50" s="44" t="s">
        <v>102</v>
      </c>
      <c r="K50" s="44" t="s">
        <v>25</v>
      </c>
      <c r="L50" s="21" t="s">
        <v>70</v>
      </c>
      <c r="M50" s="21">
        <v>0.19950000000000001</v>
      </c>
      <c r="N50" s="169"/>
      <c r="O50" s="166"/>
      <c r="V50" s="89"/>
      <c r="W50" s="90"/>
    </row>
    <row r="51" spans="9:23" x14ac:dyDescent="0.2">
      <c r="I51" s="32"/>
      <c r="J51" s="44" t="s">
        <v>109</v>
      </c>
      <c r="K51" s="44" t="s">
        <v>16</v>
      </c>
      <c r="L51" s="29" t="s">
        <v>66</v>
      </c>
      <c r="M51" s="29">
        <v>0.19919999999999999</v>
      </c>
      <c r="N51" s="169"/>
      <c r="O51" s="166"/>
      <c r="V51" s="89"/>
      <c r="W51" s="90"/>
    </row>
    <row r="52" spans="9:23" x14ac:dyDescent="0.2">
      <c r="I52" s="32"/>
      <c r="J52" s="44" t="s">
        <v>108</v>
      </c>
      <c r="K52" s="44" t="s">
        <v>15</v>
      </c>
      <c r="L52" s="29" t="s">
        <v>66</v>
      </c>
      <c r="M52" s="29">
        <v>0.1908</v>
      </c>
      <c r="N52" s="169"/>
      <c r="O52" s="166"/>
      <c r="V52" s="89"/>
      <c r="W52" s="90"/>
    </row>
    <row r="53" spans="9:23" x14ac:dyDescent="0.2">
      <c r="I53" s="38"/>
      <c r="J53" s="44" t="s">
        <v>109</v>
      </c>
      <c r="K53" s="44" t="s">
        <v>12</v>
      </c>
      <c r="L53" s="35" t="s">
        <v>64</v>
      </c>
      <c r="M53" s="35">
        <v>0.18990000000000001</v>
      </c>
      <c r="N53" s="169"/>
      <c r="O53" s="166"/>
      <c r="V53" s="89"/>
      <c r="W53" s="90"/>
    </row>
    <row r="54" spans="9:23" ht="16" customHeight="1" x14ac:dyDescent="0.2">
      <c r="I54" s="28"/>
      <c r="J54" s="44" t="s">
        <v>109</v>
      </c>
      <c r="K54" s="44" t="s">
        <v>18</v>
      </c>
      <c r="L54" s="25" t="s">
        <v>68</v>
      </c>
      <c r="M54" s="25">
        <v>0.1542</v>
      </c>
      <c r="N54" s="169"/>
      <c r="O54" s="166"/>
      <c r="V54" s="89"/>
      <c r="W54" s="90"/>
    </row>
    <row r="55" spans="9:23" x14ac:dyDescent="0.2">
      <c r="I55" s="38"/>
      <c r="J55" s="44" t="s">
        <v>105</v>
      </c>
      <c r="K55" s="44" t="s">
        <v>13</v>
      </c>
      <c r="L55" s="35" t="s">
        <v>64</v>
      </c>
      <c r="M55" s="35">
        <v>0.1477</v>
      </c>
      <c r="N55" s="169"/>
      <c r="O55" s="166"/>
      <c r="V55" s="89"/>
      <c r="W55" s="90"/>
    </row>
    <row r="56" spans="9:23" x14ac:dyDescent="0.2">
      <c r="I56" s="20"/>
      <c r="J56" s="44" t="s">
        <v>35</v>
      </c>
      <c r="K56" s="44" t="s">
        <v>22</v>
      </c>
      <c r="L56" s="16" t="s">
        <v>62</v>
      </c>
      <c r="M56" s="16">
        <v>0.13453000000000001</v>
      </c>
      <c r="N56" s="169"/>
      <c r="O56" s="166"/>
      <c r="V56" s="89"/>
      <c r="W56" s="90"/>
    </row>
    <row r="57" spans="9:23" x14ac:dyDescent="0.2">
      <c r="I57" s="38"/>
      <c r="J57" s="44" t="s">
        <v>35</v>
      </c>
      <c r="K57" s="44" t="s">
        <v>12</v>
      </c>
      <c r="L57" s="35" t="s">
        <v>64</v>
      </c>
      <c r="M57" s="35">
        <v>8.0299999999999996E-2</v>
      </c>
      <c r="N57" s="169"/>
      <c r="O57" s="166"/>
      <c r="V57" s="89"/>
      <c r="W57" s="90"/>
    </row>
    <row r="58" spans="9:23" x14ac:dyDescent="0.2">
      <c r="I58" s="28"/>
      <c r="J58" s="44" t="s">
        <v>98</v>
      </c>
      <c r="K58" s="44" t="s">
        <v>18</v>
      </c>
      <c r="L58" s="25" t="s">
        <v>68</v>
      </c>
      <c r="M58" s="25">
        <v>6.429E-2</v>
      </c>
      <c r="N58" s="169"/>
      <c r="O58" s="166"/>
      <c r="V58" s="89"/>
      <c r="W58" s="90"/>
    </row>
    <row r="59" spans="9:23" x14ac:dyDescent="0.2">
      <c r="I59" s="32"/>
      <c r="J59" s="44" t="s">
        <v>63</v>
      </c>
      <c r="K59" s="44" t="s">
        <v>17</v>
      </c>
      <c r="L59" s="29" t="s">
        <v>66</v>
      </c>
      <c r="M59" s="29">
        <v>5.9229999999999998E-2</v>
      </c>
      <c r="N59" s="169"/>
      <c r="O59" s="166"/>
      <c r="V59" s="89"/>
      <c r="W59" s="90"/>
    </row>
    <row r="60" spans="9:23" x14ac:dyDescent="0.2">
      <c r="I60" s="20"/>
      <c r="J60" s="44" t="s">
        <v>33</v>
      </c>
      <c r="K60" s="44" t="s">
        <v>23</v>
      </c>
      <c r="L60" s="16" t="s">
        <v>62</v>
      </c>
      <c r="M60" s="16">
        <v>5.7099999999999998E-2</v>
      </c>
      <c r="N60" s="169"/>
      <c r="O60" s="166"/>
      <c r="V60" s="89"/>
      <c r="W60" s="90"/>
    </row>
    <row r="61" spans="9:23" ht="16" customHeight="1" x14ac:dyDescent="0.2">
      <c r="I61" s="24"/>
      <c r="J61" s="44" t="s">
        <v>33</v>
      </c>
      <c r="K61" s="44" t="s">
        <v>26</v>
      </c>
      <c r="L61" s="21" t="s">
        <v>70</v>
      </c>
      <c r="M61" s="21">
        <v>5.7099999999999998E-2</v>
      </c>
      <c r="N61" s="169"/>
      <c r="O61" s="166"/>
      <c r="V61" s="89"/>
      <c r="W61" s="90"/>
    </row>
    <row r="62" spans="9:23" x14ac:dyDescent="0.2">
      <c r="I62" s="32"/>
      <c r="J62" s="44" t="s">
        <v>107</v>
      </c>
      <c r="K62" s="44" t="s">
        <v>16</v>
      </c>
      <c r="L62" s="29" t="s">
        <v>66</v>
      </c>
      <c r="M62" s="29">
        <v>5.1200000000000002E-2</v>
      </c>
      <c r="N62" s="169"/>
      <c r="O62" s="166"/>
      <c r="V62" s="89"/>
      <c r="W62" s="90"/>
    </row>
    <row r="63" spans="9:23" x14ac:dyDescent="0.2">
      <c r="I63" s="32"/>
      <c r="J63" s="44" t="s">
        <v>108</v>
      </c>
      <c r="K63" s="44" t="s">
        <v>17</v>
      </c>
      <c r="L63" s="29" t="s">
        <v>66</v>
      </c>
      <c r="M63" s="29">
        <v>2.7199999999999998E-2</v>
      </c>
      <c r="N63" s="169"/>
      <c r="O63" s="166"/>
      <c r="V63" s="89"/>
      <c r="W63" s="90"/>
    </row>
    <row r="64" spans="9:23" x14ac:dyDescent="0.2">
      <c r="I64" s="24"/>
      <c r="J64" s="44" t="s">
        <v>35</v>
      </c>
      <c r="K64" s="44" t="s">
        <v>25</v>
      </c>
      <c r="L64" s="21" t="s">
        <v>70</v>
      </c>
      <c r="M64" s="21">
        <v>5.9100000000000003E-3</v>
      </c>
      <c r="N64" s="170"/>
      <c r="O64" s="183"/>
      <c r="V64" s="89"/>
      <c r="W64" s="90"/>
    </row>
    <row r="65" spans="9:23" x14ac:dyDescent="0.2">
      <c r="I65" s="28"/>
      <c r="J65" s="91" t="s">
        <v>98</v>
      </c>
      <c r="K65" s="91" t="s">
        <v>19</v>
      </c>
      <c r="L65" s="92" t="s">
        <v>68</v>
      </c>
      <c r="M65" s="92">
        <v>-1.43E-2</v>
      </c>
      <c r="N65" s="163" t="s">
        <v>111</v>
      </c>
      <c r="O65" s="184" t="s">
        <v>110</v>
      </c>
      <c r="V65" s="89"/>
      <c r="W65" s="90"/>
    </row>
    <row r="66" spans="9:23" x14ac:dyDescent="0.2">
      <c r="I66" s="32"/>
      <c r="J66" s="44" t="s">
        <v>63</v>
      </c>
      <c r="K66" s="44" t="s">
        <v>15</v>
      </c>
      <c r="L66" s="29" t="s">
        <v>66</v>
      </c>
      <c r="M66" s="29">
        <v>-3.4500000000000003E-2</v>
      </c>
      <c r="N66" s="169"/>
      <c r="O66" s="166"/>
      <c r="V66" s="89"/>
      <c r="W66" s="90"/>
    </row>
    <row r="67" spans="9:23" x14ac:dyDescent="0.2">
      <c r="I67" s="38"/>
      <c r="J67" s="44" t="s">
        <v>63</v>
      </c>
      <c r="K67" s="44" t="s">
        <v>13</v>
      </c>
      <c r="L67" s="35" t="s">
        <v>64</v>
      </c>
      <c r="M67" s="35">
        <v>-5.2560000000000003E-2</v>
      </c>
      <c r="N67" s="169"/>
      <c r="O67" s="166"/>
      <c r="V67" s="89"/>
      <c r="W67" s="90"/>
    </row>
    <row r="68" spans="9:23" x14ac:dyDescent="0.2">
      <c r="I68" s="32"/>
      <c r="J68" s="44" t="s">
        <v>33</v>
      </c>
      <c r="K68" s="44" t="s">
        <v>15</v>
      </c>
      <c r="L68" s="29" t="s">
        <v>66</v>
      </c>
      <c r="M68" s="29">
        <v>-5.7140000000000003E-2</v>
      </c>
      <c r="N68" s="169"/>
      <c r="O68" s="166"/>
      <c r="V68" s="89"/>
      <c r="W68" s="90"/>
    </row>
    <row r="69" spans="9:23" x14ac:dyDescent="0.2">
      <c r="I69" s="32"/>
      <c r="J69" s="44" t="s">
        <v>63</v>
      </c>
      <c r="K69" s="44" t="s">
        <v>16</v>
      </c>
      <c r="L69" s="29" t="s">
        <v>66</v>
      </c>
      <c r="M69" s="29">
        <v>-6.8769999999999998E-2</v>
      </c>
      <c r="N69" s="169"/>
      <c r="O69" s="166"/>
      <c r="V69" s="89"/>
      <c r="W69" s="90"/>
    </row>
    <row r="70" spans="9:23" x14ac:dyDescent="0.2">
      <c r="I70" s="24"/>
      <c r="J70" s="44" t="s">
        <v>109</v>
      </c>
      <c r="K70" s="44" t="s">
        <v>25</v>
      </c>
      <c r="L70" s="21" t="s">
        <v>70</v>
      </c>
      <c r="M70" s="21">
        <v>-7.0000000000000007E-2</v>
      </c>
      <c r="N70" s="169"/>
      <c r="O70" s="166"/>
      <c r="V70" s="89"/>
      <c r="W70" s="90"/>
    </row>
    <row r="71" spans="9:23" x14ac:dyDescent="0.2">
      <c r="I71" s="20"/>
      <c r="J71" s="44" t="s">
        <v>109</v>
      </c>
      <c r="K71" s="44" t="s">
        <v>23</v>
      </c>
      <c r="L71" s="16" t="s">
        <v>62</v>
      </c>
      <c r="M71" s="16">
        <v>-8.2699999999999996E-2</v>
      </c>
      <c r="N71" s="169"/>
      <c r="O71" s="166"/>
      <c r="V71" s="89"/>
      <c r="W71" s="90"/>
    </row>
    <row r="72" spans="9:23" x14ac:dyDescent="0.2">
      <c r="I72" s="20"/>
      <c r="J72" s="44" t="s">
        <v>109</v>
      </c>
      <c r="K72" s="44" t="s">
        <v>21</v>
      </c>
      <c r="L72" s="16" t="s">
        <v>62</v>
      </c>
      <c r="M72" s="16">
        <v>-8.7999999999999995E-2</v>
      </c>
      <c r="N72" s="169"/>
      <c r="O72" s="166"/>
      <c r="V72" s="89"/>
      <c r="W72" s="90"/>
    </row>
    <row r="73" spans="9:23" x14ac:dyDescent="0.2">
      <c r="I73" s="20"/>
      <c r="J73" s="44" t="s">
        <v>109</v>
      </c>
      <c r="K73" s="44" t="s">
        <v>22</v>
      </c>
      <c r="L73" s="16" t="s">
        <v>62</v>
      </c>
      <c r="M73" s="16">
        <v>-8.7999999999999995E-2</v>
      </c>
      <c r="N73" s="169"/>
      <c r="O73" s="166"/>
      <c r="V73" s="89"/>
      <c r="W73" s="90"/>
    </row>
    <row r="74" spans="9:23" x14ac:dyDescent="0.2">
      <c r="I74" s="38"/>
      <c r="J74" s="44" t="s">
        <v>108</v>
      </c>
      <c r="K74" s="44" t="s">
        <v>12</v>
      </c>
      <c r="L74" s="35" t="s">
        <v>64</v>
      </c>
      <c r="M74" s="35">
        <v>-9.0800000000000006E-2</v>
      </c>
      <c r="N74" s="169"/>
      <c r="O74" s="166"/>
      <c r="V74" s="89"/>
      <c r="W74" s="90"/>
    </row>
    <row r="75" spans="9:23" x14ac:dyDescent="0.2">
      <c r="I75" s="20"/>
      <c r="J75" s="44" t="s">
        <v>35</v>
      </c>
      <c r="K75" s="44" t="s">
        <v>21</v>
      </c>
      <c r="L75" s="16" t="s">
        <v>62</v>
      </c>
      <c r="M75" s="16">
        <v>-0.1221</v>
      </c>
      <c r="N75" s="169"/>
      <c r="O75" s="166"/>
      <c r="V75" s="89"/>
      <c r="W75" s="90"/>
    </row>
    <row r="76" spans="9:23" x14ac:dyDescent="0.2">
      <c r="I76" s="32"/>
      <c r="J76" s="44" t="s">
        <v>102</v>
      </c>
      <c r="K76" s="44" t="s">
        <v>16</v>
      </c>
      <c r="L76" s="29" t="s">
        <v>66</v>
      </c>
      <c r="M76" s="29">
        <v>-0.12690000000000001</v>
      </c>
      <c r="N76" s="169"/>
      <c r="O76" s="166"/>
      <c r="V76" s="89"/>
      <c r="W76" s="90"/>
    </row>
    <row r="77" spans="9:23" x14ac:dyDescent="0.2">
      <c r="I77" s="28"/>
      <c r="J77" s="44" t="s">
        <v>98</v>
      </c>
      <c r="K77" s="44" t="s">
        <v>20</v>
      </c>
      <c r="L77" s="25" t="s">
        <v>68</v>
      </c>
      <c r="M77" s="25">
        <v>-0.13571</v>
      </c>
      <c r="N77" s="169"/>
      <c r="O77" s="166"/>
      <c r="V77" s="89"/>
      <c r="W77" s="90"/>
    </row>
    <row r="78" spans="9:23" x14ac:dyDescent="0.2">
      <c r="I78" s="24"/>
      <c r="J78" s="44" t="s">
        <v>107</v>
      </c>
      <c r="K78" s="44" t="s">
        <v>26</v>
      </c>
      <c r="L78" s="21" t="s">
        <v>70</v>
      </c>
      <c r="M78" s="21">
        <v>-0.1477</v>
      </c>
      <c r="N78" s="169"/>
      <c r="O78" s="166"/>
      <c r="V78" s="89"/>
      <c r="W78" s="90"/>
    </row>
    <row r="79" spans="9:23" x14ac:dyDescent="0.2">
      <c r="I79" s="20"/>
      <c r="J79" s="44" t="s">
        <v>105</v>
      </c>
      <c r="K79" s="44" t="s">
        <v>23</v>
      </c>
      <c r="L79" s="16" t="s">
        <v>62</v>
      </c>
      <c r="M79" s="16">
        <v>-0.15240000000000001</v>
      </c>
      <c r="N79" s="169"/>
      <c r="O79" s="166"/>
      <c r="V79" s="89"/>
      <c r="W79" s="90"/>
    </row>
    <row r="80" spans="9:23" x14ac:dyDescent="0.2">
      <c r="I80" s="38"/>
      <c r="J80" s="44" t="s">
        <v>107</v>
      </c>
      <c r="K80" s="44" t="s">
        <v>13</v>
      </c>
      <c r="L80" s="35" t="s">
        <v>64</v>
      </c>
      <c r="M80" s="35">
        <v>-0.16039999999999999</v>
      </c>
      <c r="N80" s="169"/>
      <c r="O80" s="166"/>
      <c r="V80" s="89"/>
      <c r="W80" s="90"/>
    </row>
    <row r="81" spans="9:23" x14ac:dyDescent="0.2">
      <c r="I81" s="28"/>
      <c r="J81" s="44" t="s">
        <v>35</v>
      </c>
      <c r="K81" s="44" t="s">
        <v>20</v>
      </c>
      <c r="L81" s="25" t="s">
        <v>68</v>
      </c>
      <c r="M81" s="25">
        <v>-0.16109999999999999</v>
      </c>
      <c r="N81" s="169"/>
      <c r="O81" s="166"/>
      <c r="V81" s="89"/>
      <c r="W81" s="90"/>
    </row>
    <row r="82" spans="9:23" x14ac:dyDescent="0.2">
      <c r="I82" s="38"/>
      <c r="J82" s="44" t="s">
        <v>35</v>
      </c>
      <c r="K82" s="44" t="s">
        <v>13</v>
      </c>
      <c r="L82" s="35" t="s">
        <v>64</v>
      </c>
      <c r="M82" s="35">
        <v>-0.16639999999999999</v>
      </c>
      <c r="N82" s="169"/>
      <c r="O82" s="166"/>
      <c r="V82" s="89"/>
      <c r="W82" s="90"/>
    </row>
    <row r="83" spans="9:23" x14ac:dyDescent="0.2">
      <c r="I83" s="28"/>
      <c r="J83" s="44" t="s">
        <v>107</v>
      </c>
      <c r="K83" s="44" t="s">
        <v>20</v>
      </c>
      <c r="L83" s="25" t="s">
        <v>68</v>
      </c>
      <c r="M83" s="25">
        <v>-0.18509999999999999</v>
      </c>
      <c r="N83" s="169"/>
      <c r="O83" s="166"/>
      <c r="V83" s="89"/>
      <c r="W83" s="90"/>
    </row>
    <row r="84" spans="9:23" x14ac:dyDescent="0.2">
      <c r="I84" s="24"/>
      <c r="J84" s="44" t="s">
        <v>109</v>
      </c>
      <c r="K84" s="44" t="s">
        <v>24</v>
      </c>
      <c r="L84" s="21" t="s">
        <v>70</v>
      </c>
      <c r="M84" s="21">
        <v>-0.18790000000000001</v>
      </c>
      <c r="N84" s="169"/>
      <c r="O84" s="166"/>
      <c r="V84" s="89"/>
      <c r="W84" s="90"/>
    </row>
    <row r="85" spans="9:23" x14ac:dyDescent="0.2">
      <c r="I85" s="28"/>
      <c r="J85" s="44" t="s">
        <v>109</v>
      </c>
      <c r="K85" s="44" t="s">
        <v>19</v>
      </c>
      <c r="L85" s="25" t="s">
        <v>68</v>
      </c>
      <c r="M85" s="25">
        <v>-0.2021</v>
      </c>
      <c r="N85" s="169"/>
      <c r="O85" s="166"/>
      <c r="V85" s="89"/>
      <c r="W85" s="90"/>
    </row>
    <row r="86" spans="9:23" x14ac:dyDescent="0.2">
      <c r="I86" s="20"/>
      <c r="J86" s="44" t="s">
        <v>63</v>
      </c>
      <c r="K86" s="44" t="s">
        <v>23</v>
      </c>
      <c r="L86" s="16" t="s">
        <v>62</v>
      </c>
      <c r="M86" s="16">
        <v>-0.21640000000000001</v>
      </c>
      <c r="N86" s="169"/>
      <c r="O86" s="166"/>
      <c r="V86" s="89"/>
      <c r="W86" s="90"/>
    </row>
    <row r="87" spans="9:23" x14ac:dyDescent="0.2">
      <c r="I87" s="38"/>
      <c r="J87" s="44" t="s">
        <v>109</v>
      </c>
      <c r="K87" s="44" t="s">
        <v>13</v>
      </c>
      <c r="L87" s="35" t="s">
        <v>64</v>
      </c>
      <c r="M87" s="35">
        <v>-0.22220000000000001</v>
      </c>
      <c r="N87" s="169"/>
      <c r="O87" s="166"/>
      <c r="V87" s="89"/>
      <c r="W87" s="90"/>
    </row>
    <row r="88" spans="9:23" x14ac:dyDescent="0.2">
      <c r="I88" s="32"/>
      <c r="J88" s="44" t="s">
        <v>35</v>
      </c>
      <c r="K88" s="44" t="s">
        <v>17</v>
      </c>
      <c r="L88" s="29" t="s">
        <v>66</v>
      </c>
      <c r="M88" s="29">
        <v>-0.2278</v>
      </c>
      <c r="N88" s="169"/>
      <c r="O88" s="166"/>
      <c r="V88" s="89"/>
      <c r="W88" s="90"/>
    </row>
    <row r="89" spans="9:23" x14ac:dyDescent="0.2">
      <c r="I89" s="28"/>
      <c r="J89" s="44" t="s">
        <v>33</v>
      </c>
      <c r="K89" s="44" t="s">
        <v>19</v>
      </c>
      <c r="L89" s="25" t="s">
        <v>68</v>
      </c>
      <c r="M89" s="25">
        <v>-0.2286</v>
      </c>
      <c r="N89" s="169"/>
      <c r="O89" s="166"/>
      <c r="V89" s="89"/>
      <c r="W89" s="90"/>
    </row>
    <row r="90" spans="9:23" x14ac:dyDescent="0.2">
      <c r="I90" s="38"/>
      <c r="J90" s="44" t="s">
        <v>63</v>
      </c>
      <c r="K90" s="44" t="s">
        <v>12</v>
      </c>
      <c r="L90" s="35" t="s">
        <v>64</v>
      </c>
      <c r="M90" s="35">
        <v>-0.23574000000000001</v>
      </c>
      <c r="N90" s="169"/>
      <c r="O90" s="166"/>
      <c r="V90" s="89"/>
      <c r="W90" s="90"/>
    </row>
    <row r="91" spans="9:23" x14ac:dyDescent="0.2">
      <c r="I91" s="20"/>
      <c r="J91" s="44" t="s">
        <v>35</v>
      </c>
      <c r="K91" s="44" t="s">
        <v>23</v>
      </c>
      <c r="L91" s="16" t="s">
        <v>62</v>
      </c>
      <c r="M91" s="16">
        <v>-0.25109999999999999</v>
      </c>
      <c r="N91" s="169"/>
      <c r="O91" s="166"/>
      <c r="V91" s="89"/>
      <c r="W91" s="90"/>
    </row>
    <row r="92" spans="9:23" x14ac:dyDescent="0.2">
      <c r="I92" s="20"/>
      <c r="J92" s="44" t="s">
        <v>107</v>
      </c>
      <c r="K92" s="44" t="s">
        <v>23</v>
      </c>
      <c r="L92" s="16" t="s">
        <v>62</v>
      </c>
      <c r="M92" s="16">
        <v>-0.25679999999999997</v>
      </c>
      <c r="N92" s="169"/>
      <c r="O92" s="166"/>
      <c r="V92" s="89"/>
      <c r="W92" s="90"/>
    </row>
    <row r="93" spans="9:23" x14ac:dyDescent="0.2">
      <c r="I93" s="38"/>
      <c r="J93" s="44" t="s">
        <v>105</v>
      </c>
      <c r="K93" s="44" t="s">
        <v>11</v>
      </c>
      <c r="L93" s="35" t="s">
        <v>64</v>
      </c>
      <c r="M93" s="35">
        <v>-0.26190000000000002</v>
      </c>
      <c r="N93" s="169"/>
      <c r="O93" s="166"/>
      <c r="V93" s="89"/>
      <c r="W93" s="90"/>
    </row>
    <row r="94" spans="9:23" x14ac:dyDescent="0.2">
      <c r="I94" s="24"/>
      <c r="J94" s="44" t="s">
        <v>102</v>
      </c>
      <c r="K94" s="44" t="s">
        <v>26</v>
      </c>
      <c r="L94" s="21" t="s">
        <v>70</v>
      </c>
      <c r="M94" s="21">
        <v>-0.2757</v>
      </c>
      <c r="N94" s="169"/>
      <c r="O94" s="166"/>
      <c r="V94" s="89"/>
      <c r="W94" s="90"/>
    </row>
    <row r="95" spans="9:23" x14ac:dyDescent="0.2">
      <c r="I95" s="28"/>
      <c r="J95" s="44" t="s">
        <v>109</v>
      </c>
      <c r="K95" s="44" t="s">
        <v>20</v>
      </c>
      <c r="L95" s="25" t="s">
        <v>68</v>
      </c>
      <c r="M95" s="25">
        <v>-0.27932000000000001</v>
      </c>
      <c r="N95" s="169"/>
      <c r="O95" s="166"/>
      <c r="V95" s="89"/>
      <c r="W95" s="90"/>
    </row>
    <row r="96" spans="9:23" x14ac:dyDescent="0.2">
      <c r="I96" s="38"/>
      <c r="J96" s="44" t="s">
        <v>63</v>
      </c>
      <c r="K96" s="44" t="s">
        <v>11</v>
      </c>
      <c r="L96" s="35" t="s">
        <v>64</v>
      </c>
      <c r="M96" s="35">
        <v>-0.28719</v>
      </c>
      <c r="N96" s="169"/>
      <c r="O96" s="166"/>
      <c r="V96" s="89"/>
      <c r="W96" s="90"/>
    </row>
    <row r="97" spans="9:23" x14ac:dyDescent="0.2">
      <c r="I97" s="28"/>
      <c r="J97" s="44" t="s">
        <v>102</v>
      </c>
      <c r="K97" s="44" t="s">
        <v>20</v>
      </c>
      <c r="L97" s="25" t="s">
        <v>68</v>
      </c>
      <c r="M97" s="25">
        <v>-0.31169999999999998</v>
      </c>
      <c r="N97" s="169"/>
      <c r="O97" s="166"/>
      <c r="V97" s="89"/>
      <c r="W97" s="90"/>
    </row>
    <row r="98" spans="9:23" x14ac:dyDescent="0.2">
      <c r="I98" s="28"/>
      <c r="J98" s="44" t="s">
        <v>105</v>
      </c>
      <c r="K98" s="44" t="s">
        <v>19</v>
      </c>
      <c r="L98" s="25" t="s">
        <v>68</v>
      </c>
      <c r="M98" s="25">
        <v>-0.33810000000000001</v>
      </c>
      <c r="N98" s="169"/>
      <c r="O98" s="166"/>
      <c r="V98" s="89"/>
      <c r="W98" s="90"/>
    </row>
    <row r="99" spans="9:23" x14ac:dyDescent="0.2">
      <c r="I99" s="28"/>
      <c r="J99" s="44" t="s">
        <v>102</v>
      </c>
      <c r="K99" s="44" t="s">
        <v>18</v>
      </c>
      <c r="L99" s="25" t="s">
        <v>68</v>
      </c>
      <c r="M99" s="25">
        <v>-0.34110000000000001</v>
      </c>
      <c r="N99" s="169"/>
      <c r="O99" s="166"/>
      <c r="V99" s="89"/>
      <c r="W99" s="90"/>
    </row>
    <row r="100" spans="9:23" x14ac:dyDescent="0.2">
      <c r="I100" s="32"/>
      <c r="J100" s="44" t="s">
        <v>33</v>
      </c>
      <c r="K100" s="44" t="s">
        <v>16</v>
      </c>
      <c r="L100" s="29" t="s">
        <v>66</v>
      </c>
      <c r="M100" s="29">
        <v>-0.34281</v>
      </c>
      <c r="N100" s="169"/>
      <c r="O100" s="166"/>
      <c r="V100" s="89"/>
      <c r="W100" s="90"/>
    </row>
    <row r="101" spans="9:23" x14ac:dyDescent="0.2">
      <c r="I101" s="38"/>
      <c r="J101" s="44" t="s">
        <v>107</v>
      </c>
      <c r="K101" s="44" t="s">
        <v>11</v>
      </c>
      <c r="L101" s="35" t="s">
        <v>64</v>
      </c>
      <c r="M101" s="35">
        <v>-0.3649</v>
      </c>
      <c r="N101" s="169"/>
      <c r="O101" s="166"/>
      <c r="V101" s="89"/>
      <c r="W101" s="90"/>
    </row>
    <row r="102" spans="9:23" x14ac:dyDescent="0.2">
      <c r="I102" s="38"/>
      <c r="J102" s="44" t="s">
        <v>35</v>
      </c>
      <c r="K102" s="44" t="s">
        <v>11</v>
      </c>
      <c r="L102" s="35" t="s">
        <v>64</v>
      </c>
      <c r="M102" s="35">
        <v>-0.37248999999999999</v>
      </c>
      <c r="N102" s="169"/>
      <c r="O102" s="166"/>
      <c r="V102" s="89"/>
      <c r="W102" s="90"/>
    </row>
    <row r="103" spans="9:23" x14ac:dyDescent="0.2">
      <c r="I103" s="32"/>
      <c r="J103" s="44" t="s">
        <v>98</v>
      </c>
      <c r="K103" s="44" t="s">
        <v>15</v>
      </c>
      <c r="L103" s="29" t="s">
        <v>66</v>
      </c>
      <c r="M103" s="29">
        <v>-0.4</v>
      </c>
      <c r="N103" s="169"/>
      <c r="O103" s="166"/>
      <c r="V103" s="89"/>
      <c r="W103" s="90"/>
    </row>
    <row r="104" spans="9:23" x14ac:dyDescent="0.2">
      <c r="I104" s="20"/>
      <c r="J104" s="44" t="s">
        <v>102</v>
      </c>
      <c r="K104" s="44" t="s">
        <v>21</v>
      </c>
      <c r="L104" s="16" t="s">
        <v>62</v>
      </c>
      <c r="M104" s="16">
        <v>-0.41058</v>
      </c>
      <c r="N104" s="169"/>
      <c r="O104" s="166"/>
      <c r="V104" s="89"/>
      <c r="W104" s="90"/>
    </row>
    <row r="105" spans="9:23" x14ac:dyDescent="0.2">
      <c r="I105" s="24"/>
      <c r="J105" s="44" t="s">
        <v>105</v>
      </c>
      <c r="K105" s="44" t="s">
        <v>25</v>
      </c>
      <c r="L105" s="21" t="s">
        <v>70</v>
      </c>
      <c r="M105" s="21">
        <v>-0.41899999999999998</v>
      </c>
      <c r="N105" s="169"/>
      <c r="O105" s="166"/>
      <c r="V105" s="89"/>
      <c r="W105" s="90"/>
    </row>
    <row r="106" spans="9:23" x14ac:dyDescent="0.2">
      <c r="I106" s="28"/>
      <c r="J106" s="44" t="s">
        <v>35</v>
      </c>
      <c r="K106" s="44" t="s">
        <v>18</v>
      </c>
      <c r="L106" s="25" t="s">
        <v>68</v>
      </c>
      <c r="M106" s="25">
        <v>-0.4219</v>
      </c>
      <c r="N106" s="169"/>
      <c r="O106" s="166"/>
      <c r="V106" s="89"/>
      <c r="W106" s="90"/>
    </row>
    <row r="107" spans="9:23" x14ac:dyDescent="0.2">
      <c r="I107" s="32"/>
      <c r="J107" s="44" t="s">
        <v>108</v>
      </c>
      <c r="K107" s="44" t="s">
        <v>16</v>
      </c>
      <c r="L107" s="29" t="s">
        <v>66</v>
      </c>
      <c r="M107" s="29">
        <v>-0.43640000000000001</v>
      </c>
      <c r="N107" s="169"/>
      <c r="O107" s="166"/>
      <c r="V107" s="89"/>
      <c r="W107" s="90"/>
    </row>
    <row r="108" spans="9:23" x14ac:dyDescent="0.2">
      <c r="I108" s="28"/>
      <c r="J108" s="44" t="s">
        <v>107</v>
      </c>
      <c r="K108" s="44" t="s">
        <v>18</v>
      </c>
      <c r="L108" s="25" t="s">
        <v>68</v>
      </c>
      <c r="M108" s="25">
        <v>-0.43809999999999999</v>
      </c>
      <c r="N108" s="169"/>
      <c r="O108" s="166"/>
      <c r="V108" s="89"/>
      <c r="W108" s="90"/>
    </row>
    <row r="109" spans="9:23" x14ac:dyDescent="0.2">
      <c r="I109" s="32"/>
      <c r="J109" s="44" t="s">
        <v>35</v>
      </c>
      <c r="K109" s="44" t="s">
        <v>15</v>
      </c>
      <c r="L109" s="29" t="s">
        <v>66</v>
      </c>
      <c r="M109" s="29">
        <v>-0.43903900000000001</v>
      </c>
      <c r="N109" s="169"/>
      <c r="O109" s="166"/>
      <c r="V109" s="89"/>
      <c r="W109" s="90"/>
    </row>
    <row r="110" spans="9:23" x14ac:dyDescent="0.2">
      <c r="I110" s="20"/>
      <c r="J110" s="44" t="s">
        <v>102</v>
      </c>
      <c r="K110" s="44" t="s">
        <v>23</v>
      </c>
      <c r="L110" s="16" t="s">
        <v>62</v>
      </c>
      <c r="M110" s="16">
        <v>-0.4471</v>
      </c>
      <c r="N110" s="169"/>
      <c r="O110" s="166"/>
      <c r="V110" s="89"/>
      <c r="W110" s="90"/>
    </row>
    <row r="111" spans="9:23" x14ac:dyDescent="0.2">
      <c r="I111" s="28"/>
      <c r="J111" s="44" t="s">
        <v>33</v>
      </c>
      <c r="K111" s="44" t="s">
        <v>18</v>
      </c>
      <c r="L111" s="25" t="s">
        <v>68</v>
      </c>
      <c r="M111" s="25">
        <v>-0.45710000000000001</v>
      </c>
      <c r="N111" s="169"/>
      <c r="O111" s="166"/>
      <c r="V111" s="89"/>
      <c r="W111" s="90"/>
    </row>
    <row r="112" spans="9:23" x14ac:dyDescent="0.2">
      <c r="I112" s="24"/>
      <c r="J112" s="44" t="s">
        <v>35</v>
      </c>
      <c r="K112" s="44" t="s">
        <v>26</v>
      </c>
      <c r="L112" s="21" t="s">
        <v>70</v>
      </c>
      <c r="M112" s="21">
        <v>-0.48309999999999997</v>
      </c>
      <c r="N112" s="169"/>
      <c r="O112" s="166"/>
      <c r="V112" s="89"/>
      <c r="W112" s="90"/>
    </row>
    <row r="113" spans="9:23" x14ac:dyDescent="0.2">
      <c r="I113" s="32"/>
      <c r="J113" s="44" t="s">
        <v>35</v>
      </c>
      <c r="K113" s="44" t="s">
        <v>16</v>
      </c>
      <c r="L113" s="29" t="s">
        <v>66</v>
      </c>
      <c r="M113" s="29">
        <v>-0.48480200000000001</v>
      </c>
      <c r="N113" s="169"/>
      <c r="O113" s="166"/>
      <c r="V113" s="89"/>
      <c r="W113" s="90"/>
    </row>
    <row r="114" spans="9:23" x14ac:dyDescent="0.2">
      <c r="I114" s="24"/>
      <c r="J114" s="44" t="s">
        <v>109</v>
      </c>
      <c r="K114" s="44" t="s">
        <v>26</v>
      </c>
      <c r="L114" s="21" t="s">
        <v>70</v>
      </c>
      <c r="M114" s="21">
        <v>-0.49567</v>
      </c>
      <c r="N114" s="169"/>
      <c r="O114" s="166"/>
      <c r="V114" s="89"/>
      <c r="W114" s="90"/>
    </row>
    <row r="115" spans="9:23" x14ac:dyDescent="0.2">
      <c r="I115" s="24"/>
      <c r="J115" s="44" t="s">
        <v>107</v>
      </c>
      <c r="K115" s="44" t="s">
        <v>24</v>
      </c>
      <c r="L115" s="21" t="s">
        <v>70</v>
      </c>
      <c r="M115" s="21">
        <v>-0.51639999999999997</v>
      </c>
      <c r="N115" s="169"/>
      <c r="O115" s="166"/>
      <c r="V115" s="89"/>
      <c r="W115" s="90"/>
    </row>
    <row r="116" spans="9:23" x14ac:dyDescent="0.2">
      <c r="I116" s="38"/>
      <c r="J116" s="44" t="s">
        <v>108</v>
      </c>
      <c r="K116" s="44" t="s">
        <v>14</v>
      </c>
      <c r="L116" s="35" t="s">
        <v>64</v>
      </c>
      <c r="M116" s="35">
        <v>-0.51980000000000004</v>
      </c>
      <c r="N116" s="169"/>
      <c r="O116" s="166"/>
      <c r="V116" s="89"/>
      <c r="W116" s="90"/>
    </row>
    <row r="117" spans="9:23" x14ac:dyDescent="0.2">
      <c r="I117" s="24"/>
      <c r="J117" s="44" t="s">
        <v>105</v>
      </c>
      <c r="K117" s="44" t="s">
        <v>26</v>
      </c>
      <c r="L117" s="21" t="s">
        <v>70</v>
      </c>
      <c r="M117" s="21">
        <v>-0.52859999999999996</v>
      </c>
      <c r="N117" s="169"/>
      <c r="O117" s="166"/>
      <c r="V117" s="89"/>
      <c r="W117" s="90"/>
    </row>
    <row r="118" spans="9:23" x14ac:dyDescent="0.2">
      <c r="I118" s="28"/>
      <c r="J118" s="44" t="s">
        <v>105</v>
      </c>
      <c r="K118" s="44" t="s">
        <v>20</v>
      </c>
      <c r="L118" s="25" t="s">
        <v>68</v>
      </c>
      <c r="M118" s="25">
        <v>-0.54290000000000005</v>
      </c>
      <c r="N118" s="169"/>
      <c r="O118" s="166"/>
      <c r="V118" s="89"/>
      <c r="W118" s="90"/>
    </row>
    <row r="119" spans="9:23" x14ac:dyDescent="0.2">
      <c r="I119" s="32"/>
      <c r="J119" s="44" t="s">
        <v>105</v>
      </c>
      <c r="K119" s="44" t="s">
        <v>16</v>
      </c>
      <c r="L119" s="29" t="s">
        <v>66</v>
      </c>
      <c r="M119" s="29">
        <v>-0.54459999999999997</v>
      </c>
      <c r="N119" s="169"/>
      <c r="O119" s="166"/>
      <c r="V119" s="89"/>
      <c r="W119" s="90"/>
    </row>
    <row r="120" spans="9:23" x14ac:dyDescent="0.2">
      <c r="I120" s="20"/>
      <c r="J120" s="44" t="s">
        <v>63</v>
      </c>
      <c r="K120" s="44" t="s">
        <v>22</v>
      </c>
      <c r="L120" s="16" t="s">
        <v>62</v>
      </c>
      <c r="M120" s="16">
        <v>-0.61526999999999998</v>
      </c>
      <c r="N120" s="169"/>
      <c r="O120" s="166" t="s">
        <v>103</v>
      </c>
      <c r="V120" s="89"/>
      <c r="W120" s="90"/>
    </row>
    <row r="121" spans="9:23" x14ac:dyDescent="0.2">
      <c r="I121" s="24"/>
      <c r="J121" s="44" t="s">
        <v>102</v>
      </c>
      <c r="K121" s="44" t="s">
        <v>24</v>
      </c>
      <c r="L121" s="21" t="s">
        <v>70</v>
      </c>
      <c r="M121" s="21">
        <v>-0.62680000000000002</v>
      </c>
      <c r="N121" s="169"/>
      <c r="O121" s="166"/>
      <c r="V121" s="89"/>
      <c r="W121" s="90"/>
    </row>
    <row r="122" spans="9:23" x14ac:dyDescent="0.2">
      <c r="I122" s="38"/>
      <c r="J122" s="44" t="s">
        <v>108</v>
      </c>
      <c r="K122" s="44" t="s">
        <v>11</v>
      </c>
      <c r="L122" s="35" t="s">
        <v>64</v>
      </c>
      <c r="M122" s="35">
        <v>-0.62729999999999997</v>
      </c>
      <c r="N122" s="169"/>
      <c r="O122" s="166"/>
      <c r="V122" s="89"/>
      <c r="W122" s="90"/>
    </row>
    <row r="123" spans="9:23" x14ac:dyDescent="0.2">
      <c r="I123" s="20"/>
      <c r="J123" s="44" t="s">
        <v>63</v>
      </c>
      <c r="K123" s="44" t="s">
        <v>21</v>
      </c>
      <c r="L123" s="16" t="s">
        <v>62</v>
      </c>
      <c r="M123" s="16">
        <v>-0.64259999999999995</v>
      </c>
      <c r="N123" s="169"/>
      <c r="O123" s="166"/>
      <c r="V123" s="89"/>
      <c r="W123" s="90"/>
    </row>
    <row r="124" spans="9:23" x14ac:dyDescent="0.2">
      <c r="I124" s="28"/>
      <c r="J124" s="44" t="s">
        <v>63</v>
      </c>
      <c r="K124" s="44" t="s">
        <v>20</v>
      </c>
      <c r="L124" s="25" t="s">
        <v>68</v>
      </c>
      <c r="M124" s="25">
        <v>-0.67249999999999999</v>
      </c>
      <c r="N124" s="169"/>
      <c r="O124" s="166"/>
      <c r="V124" s="89"/>
      <c r="W124" s="90"/>
    </row>
    <row r="125" spans="9:23" x14ac:dyDescent="0.2">
      <c r="I125" s="20"/>
      <c r="J125" s="44" t="s">
        <v>98</v>
      </c>
      <c r="K125" s="44" t="s">
        <v>23</v>
      </c>
      <c r="L125" s="16" t="s">
        <v>62</v>
      </c>
      <c r="M125" s="16">
        <v>-0.67859999999999998</v>
      </c>
      <c r="N125" s="169"/>
      <c r="O125" s="166"/>
      <c r="V125" s="89"/>
      <c r="W125" s="90"/>
    </row>
    <row r="126" spans="9:23" x14ac:dyDescent="0.2">
      <c r="I126" s="24"/>
      <c r="J126" s="44" t="s">
        <v>33</v>
      </c>
      <c r="K126" s="44" t="s">
        <v>24</v>
      </c>
      <c r="L126" s="21" t="s">
        <v>70</v>
      </c>
      <c r="M126" s="21">
        <v>-0.68579999999999997</v>
      </c>
      <c r="N126" s="169"/>
      <c r="O126" s="166"/>
      <c r="V126" s="89"/>
      <c r="W126" s="90"/>
    </row>
    <row r="127" spans="9:23" x14ac:dyDescent="0.2">
      <c r="I127" s="24"/>
      <c r="J127" s="44" t="s">
        <v>63</v>
      </c>
      <c r="K127" s="44" t="s">
        <v>24</v>
      </c>
      <c r="L127" s="21" t="s">
        <v>70</v>
      </c>
      <c r="M127" s="21">
        <v>-0.70640000000000003</v>
      </c>
      <c r="N127" s="169"/>
      <c r="O127" s="166"/>
      <c r="V127" s="89"/>
      <c r="W127" s="90"/>
    </row>
    <row r="128" spans="9:23" x14ac:dyDescent="0.2">
      <c r="I128" s="24"/>
      <c r="J128" s="44" t="s">
        <v>98</v>
      </c>
      <c r="K128" s="44" t="s">
        <v>25</v>
      </c>
      <c r="L128" s="21" t="s">
        <v>70</v>
      </c>
      <c r="M128" s="21">
        <v>-0.70709999999999995</v>
      </c>
      <c r="N128" s="169"/>
      <c r="O128" s="166"/>
      <c r="V128" s="89"/>
      <c r="W128" s="90"/>
    </row>
    <row r="129" spans="9:23" x14ac:dyDescent="0.2">
      <c r="I129" s="24"/>
      <c r="J129" s="44" t="s">
        <v>63</v>
      </c>
      <c r="K129" s="44" t="s">
        <v>26</v>
      </c>
      <c r="L129" s="21" t="s">
        <v>70</v>
      </c>
      <c r="M129" s="21">
        <v>-0.72860000000000003</v>
      </c>
      <c r="N129" s="169"/>
      <c r="O129" s="166"/>
      <c r="V129" s="89"/>
      <c r="W129" s="90"/>
    </row>
    <row r="130" spans="9:23" x14ac:dyDescent="0.2">
      <c r="I130" s="28"/>
      <c r="J130" s="44" t="s">
        <v>63</v>
      </c>
      <c r="K130" s="44" t="s">
        <v>18</v>
      </c>
      <c r="L130" s="25" t="s">
        <v>68</v>
      </c>
      <c r="M130" s="25">
        <v>-0.73470000000000002</v>
      </c>
      <c r="N130" s="169"/>
      <c r="O130" s="166"/>
      <c r="V130" s="89"/>
      <c r="W130" s="90"/>
    </row>
    <row r="131" spans="9:23" x14ac:dyDescent="0.2">
      <c r="I131" s="24"/>
      <c r="J131" s="44" t="s">
        <v>63</v>
      </c>
      <c r="K131" s="44" t="s">
        <v>25</v>
      </c>
      <c r="L131" s="21" t="s">
        <v>70</v>
      </c>
      <c r="M131" s="21">
        <v>-0.73780000000000001</v>
      </c>
      <c r="N131" s="169"/>
      <c r="O131" s="166"/>
      <c r="V131" s="89"/>
      <c r="W131" s="90"/>
    </row>
    <row r="132" spans="9:23" x14ac:dyDescent="0.2">
      <c r="I132" s="32"/>
      <c r="J132" s="44" t="s">
        <v>102</v>
      </c>
      <c r="K132" s="44" t="s">
        <v>15</v>
      </c>
      <c r="L132" s="29" t="s">
        <v>66</v>
      </c>
      <c r="M132" s="29">
        <v>-0.79769999999999996</v>
      </c>
      <c r="N132" s="169"/>
      <c r="O132" s="166"/>
      <c r="V132" s="89"/>
      <c r="W132" s="90"/>
    </row>
    <row r="133" spans="9:23" x14ac:dyDescent="0.2">
      <c r="I133" s="20"/>
      <c r="J133" s="44" t="s">
        <v>98</v>
      </c>
      <c r="K133" s="44" t="s">
        <v>21</v>
      </c>
      <c r="L133" s="16" t="s">
        <v>62</v>
      </c>
      <c r="M133" s="16">
        <v>-0.80710000000000004</v>
      </c>
      <c r="N133" s="169"/>
      <c r="O133" s="166"/>
      <c r="V133" s="89"/>
      <c r="W133" s="90"/>
    </row>
    <row r="134" spans="9:23" x14ac:dyDescent="0.2">
      <c r="I134" s="24"/>
      <c r="J134" s="44" t="s">
        <v>98</v>
      </c>
      <c r="K134" s="44" t="s">
        <v>26</v>
      </c>
      <c r="L134" s="21" t="s">
        <v>70</v>
      </c>
      <c r="M134" s="21">
        <v>-0.81430000000000002</v>
      </c>
      <c r="N134" s="169"/>
      <c r="O134" s="166"/>
      <c r="V134" s="89"/>
      <c r="W134" s="90"/>
    </row>
    <row r="135" spans="9:23" x14ac:dyDescent="0.2">
      <c r="I135" s="24"/>
      <c r="J135" s="44" t="s">
        <v>35</v>
      </c>
      <c r="K135" s="44" t="s">
        <v>24</v>
      </c>
      <c r="L135" s="21" t="s">
        <v>70</v>
      </c>
      <c r="M135" s="21">
        <v>-0.81706100000000004</v>
      </c>
      <c r="N135" s="169"/>
      <c r="O135" s="166"/>
      <c r="V135" s="89"/>
      <c r="W135" s="90"/>
    </row>
    <row r="136" spans="9:23" x14ac:dyDescent="0.2">
      <c r="I136" s="32"/>
      <c r="J136" s="44" t="s">
        <v>98</v>
      </c>
      <c r="K136" s="44" t="s">
        <v>17</v>
      </c>
      <c r="L136" s="29" t="s">
        <v>66</v>
      </c>
      <c r="M136" s="29">
        <v>-0.8286</v>
      </c>
      <c r="N136" s="169"/>
      <c r="O136" s="166"/>
      <c r="V136" s="89"/>
      <c r="W136" s="90"/>
    </row>
    <row r="137" spans="9:23" x14ac:dyDescent="0.2">
      <c r="I137" s="32"/>
      <c r="J137" s="44" t="s">
        <v>107</v>
      </c>
      <c r="K137" s="44" t="s">
        <v>17</v>
      </c>
      <c r="L137" s="29" t="s">
        <v>66</v>
      </c>
      <c r="M137" s="29">
        <v>-0.82887</v>
      </c>
      <c r="N137" s="169"/>
      <c r="O137" s="166"/>
      <c r="V137" s="89"/>
      <c r="W137" s="90"/>
    </row>
    <row r="138" spans="9:23" x14ac:dyDescent="0.2">
      <c r="I138" s="20"/>
      <c r="J138" s="44" t="s">
        <v>105</v>
      </c>
      <c r="K138" s="44" t="s">
        <v>21</v>
      </c>
      <c r="L138" s="16" t="s">
        <v>62</v>
      </c>
      <c r="M138" s="16">
        <v>-0.84282999999999997</v>
      </c>
      <c r="N138" s="169"/>
      <c r="O138" s="166"/>
      <c r="V138" s="89"/>
      <c r="W138" s="90"/>
    </row>
    <row r="139" spans="9:23" x14ac:dyDescent="0.2">
      <c r="I139" s="20"/>
      <c r="J139" s="44" t="s">
        <v>98</v>
      </c>
      <c r="K139" s="44" t="s">
        <v>22</v>
      </c>
      <c r="L139" s="16" t="s">
        <v>62</v>
      </c>
      <c r="M139" s="16">
        <v>-0.85709999999999997</v>
      </c>
      <c r="N139" s="169"/>
      <c r="O139" s="166"/>
      <c r="V139" s="89"/>
      <c r="W139" s="90"/>
    </row>
    <row r="140" spans="9:23" x14ac:dyDescent="0.2">
      <c r="I140" s="28"/>
      <c r="J140" s="44" t="s">
        <v>105</v>
      </c>
      <c r="K140" s="44" t="s">
        <v>18</v>
      </c>
      <c r="L140" s="25" t="s">
        <v>68</v>
      </c>
      <c r="M140" s="25">
        <v>-0.86189000000000004</v>
      </c>
      <c r="N140" s="169"/>
      <c r="O140" s="166"/>
      <c r="V140" s="89"/>
      <c r="W140" s="90"/>
    </row>
    <row r="141" spans="9:23" x14ac:dyDescent="0.2">
      <c r="I141" s="28"/>
      <c r="J141" s="44" t="s">
        <v>63</v>
      </c>
      <c r="K141" s="44" t="s">
        <v>19</v>
      </c>
      <c r="L141" s="25" t="s">
        <v>68</v>
      </c>
      <c r="M141" s="25">
        <v>-0.87890000000000001</v>
      </c>
      <c r="N141" s="169"/>
      <c r="O141" s="166"/>
      <c r="V141" s="89"/>
      <c r="W141" s="90"/>
    </row>
    <row r="142" spans="9:23" x14ac:dyDescent="0.2">
      <c r="I142" s="20"/>
      <c r="J142" s="44" t="s">
        <v>33</v>
      </c>
      <c r="K142" s="44" t="s">
        <v>22</v>
      </c>
      <c r="L142" s="16" t="s">
        <v>62</v>
      </c>
      <c r="M142" s="16">
        <v>-0.91420000000000001</v>
      </c>
      <c r="N142" s="169"/>
      <c r="O142" s="166"/>
      <c r="V142" s="89"/>
      <c r="W142" s="90"/>
    </row>
    <row r="143" spans="9:23" x14ac:dyDescent="0.2">
      <c r="I143" s="20"/>
      <c r="J143" s="44" t="s">
        <v>33</v>
      </c>
      <c r="K143" s="44" t="s">
        <v>21</v>
      </c>
      <c r="L143" s="16" t="s">
        <v>62</v>
      </c>
      <c r="M143" s="16">
        <v>-0.9143</v>
      </c>
      <c r="N143" s="169"/>
      <c r="O143" s="166"/>
      <c r="V143" s="89"/>
      <c r="W143" s="90"/>
    </row>
    <row r="144" spans="9:23" x14ac:dyDescent="0.2">
      <c r="I144" s="32"/>
      <c r="J144" s="44" t="s">
        <v>102</v>
      </c>
      <c r="K144" s="44" t="s">
        <v>17</v>
      </c>
      <c r="L144" s="29" t="s">
        <v>66</v>
      </c>
      <c r="M144" s="29">
        <v>-0.92174</v>
      </c>
      <c r="N144" s="169"/>
      <c r="O144" s="166"/>
      <c r="V144" s="89"/>
      <c r="W144" s="90"/>
    </row>
    <row r="145" spans="9:23" x14ac:dyDescent="0.2">
      <c r="I145" s="24"/>
      <c r="J145" s="44" t="s">
        <v>33</v>
      </c>
      <c r="K145" s="44" t="s">
        <v>25</v>
      </c>
      <c r="L145" s="21" t="s">
        <v>70</v>
      </c>
      <c r="M145" s="21">
        <v>-0.97150000000000003</v>
      </c>
      <c r="N145" s="169"/>
      <c r="O145" s="166"/>
      <c r="V145" s="89"/>
      <c r="W145" s="90"/>
    </row>
    <row r="146" spans="9:23" x14ac:dyDescent="0.2">
      <c r="I146" s="24"/>
      <c r="J146" s="44" t="s">
        <v>105</v>
      </c>
      <c r="K146" s="44" t="s">
        <v>24</v>
      </c>
      <c r="L146" s="21" t="s">
        <v>70</v>
      </c>
      <c r="M146" s="21">
        <v>-1.0046999999999999</v>
      </c>
      <c r="N146" s="169"/>
      <c r="O146" s="166"/>
      <c r="V146" s="89"/>
      <c r="W146" s="90"/>
    </row>
    <row r="147" spans="9:23" x14ac:dyDescent="0.2">
      <c r="I147" s="32"/>
      <c r="J147" s="44" t="s">
        <v>107</v>
      </c>
      <c r="K147" s="44" t="s">
        <v>15</v>
      </c>
      <c r="L147" s="29" t="s">
        <v>66</v>
      </c>
      <c r="M147" s="29">
        <v>-1.1009</v>
      </c>
      <c r="N147" s="169"/>
      <c r="O147" s="166"/>
      <c r="V147" s="89"/>
      <c r="W147" s="90"/>
    </row>
    <row r="148" spans="9:23" x14ac:dyDescent="0.2">
      <c r="I148" s="24"/>
      <c r="J148" s="44" t="s">
        <v>98</v>
      </c>
      <c r="K148" s="44" t="s">
        <v>24</v>
      </c>
      <c r="L148" s="21" t="s">
        <v>70</v>
      </c>
      <c r="M148" s="21">
        <v>-1.2428999999999999</v>
      </c>
      <c r="N148" s="169"/>
      <c r="O148" s="166"/>
      <c r="V148" s="89"/>
      <c r="W148" s="90"/>
    </row>
    <row r="149" spans="9:23" x14ac:dyDescent="0.2">
      <c r="V149" s="89"/>
      <c r="W149" s="90"/>
    </row>
    <row r="150" spans="9:23" x14ac:dyDescent="0.2">
      <c r="V150" s="89"/>
      <c r="W150" s="90"/>
    </row>
    <row r="151" spans="9:23" x14ac:dyDescent="0.2">
      <c r="W151" s="90"/>
    </row>
    <row r="152" spans="9:23" x14ac:dyDescent="0.2">
      <c r="W152" s="90"/>
    </row>
    <row r="153" spans="9:23" x14ac:dyDescent="0.2">
      <c r="W153" s="90"/>
    </row>
    <row r="154" spans="9:23" x14ac:dyDescent="0.2">
      <c r="W154" s="90"/>
    </row>
    <row r="155" spans="9:23" x14ac:dyDescent="0.2">
      <c r="W155" s="90"/>
    </row>
    <row r="156" spans="9:23" x14ac:dyDescent="0.2">
      <c r="W156" s="90"/>
    </row>
    <row r="157" spans="9:23" x14ac:dyDescent="0.2">
      <c r="W157" s="90"/>
    </row>
    <row r="158" spans="9:23" x14ac:dyDescent="0.2">
      <c r="W158" s="90"/>
    </row>
    <row r="159" spans="9:23" x14ac:dyDescent="0.2">
      <c r="W159" s="90"/>
    </row>
    <row r="160" spans="9:23" x14ac:dyDescent="0.2">
      <c r="W160" s="90"/>
    </row>
    <row r="161" spans="23:23" x14ac:dyDescent="0.2">
      <c r="W161" s="90"/>
    </row>
    <row r="162" spans="23:23" x14ac:dyDescent="0.2">
      <c r="W162" s="90"/>
    </row>
    <row r="163" spans="23:23" x14ac:dyDescent="0.2">
      <c r="W163" s="90"/>
    </row>
    <row r="164" spans="23:23" x14ac:dyDescent="0.2">
      <c r="W164" s="90"/>
    </row>
    <row r="165" spans="23:23" x14ac:dyDescent="0.2">
      <c r="W165" s="90"/>
    </row>
    <row r="166" spans="23:23" x14ac:dyDescent="0.2">
      <c r="W166" s="90"/>
    </row>
  </sheetData>
  <mergeCells count="19">
    <mergeCell ref="N65:N148"/>
    <mergeCell ref="O65:O119"/>
    <mergeCell ref="O120:O148"/>
    <mergeCell ref="E25:F25"/>
    <mergeCell ref="E26:F26"/>
    <mergeCell ref="A4:F4"/>
    <mergeCell ref="E23:F23"/>
    <mergeCell ref="A5:C5"/>
    <mergeCell ref="D5:F5"/>
    <mergeCell ref="O7:O22"/>
    <mergeCell ref="A13:C13"/>
    <mergeCell ref="D13:F13"/>
    <mergeCell ref="A21:C21"/>
    <mergeCell ref="O23:O64"/>
    <mergeCell ref="E21:F21"/>
    <mergeCell ref="N5:N64"/>
    <mergeCell ref="O5:O6"/>
    <mergeCell ref="E22:F22"/>
    <mergeCell ref="E24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C987-F931-344A-8106-E26601C817A5}">
  <dimension ref="A1:E20"/>
  <sheetViews>
    <sheetView workbookViewId="0">
      <selection activeCell="A3" sqref="A3"/>
    </sheetView>
  </sheetViews>
  <sheetFormatPr baseColWidth="10" defaultRowHeight="16" x14ac:dyDescent="0.2"/>
  <cols>
    <col min="1" max="1" width="13.83203125" customWidth="1"/>
    <col min="2" max="2" width="20.6640625" customWidth="1"/>
    <col min="3" max="3" width="15" customWidth="1"/>
    <col min="4" max="4" width="12.83203125" customWidth="1"/>
    <col min="5" max="5" width="32.6640625" customWidth="1"/>
  </cols>
  <sheetData>
    <row r="1" spans="1:5" x14ac:dyDescent="0.2">
      <c r="A1" s="3" t="s">
        <v>114</v>
      </c>
    </row>
    <row r="2" spans="1:5" s="3" customFormat="1" x14ac:dyDescent="0.2">
      <c r="A2" s="3" t="s">
        <v>42</v>
      </c>
    </row>
    <row r="3" spans="1:5" x14ac:dyDescent="0.2">
      <c r="A3" s="3" t="s">
        <v>151</v>
      </c>
    </row>
    <row r="4" spans="1:5" x14ac:dyDescent="0.2">
      <c r="A4" s="168" t="s">
        <v>40</v>
      </c>
      <c r="B4" s="168"/>
      <c r="D4" s="168" t="s">
        <v>41</v>
      </c>
      <c r="E4" s="168"/>
    </row>
    <row r="5" spans="1:5" x14ac:dyDescent="0.2">
      <c r="A5" s="2" t="s">
        <v>38</v>
      </c>
      <c r="B5" s="2" t="s">
        <v>39</v>
      </c>
      <c r="D5" s="9" t="s">
        <v>38</v>
      </c>
      <c r="E5" s="2" t="s">
        <v>47</v>
      </c>
    </row>
    <row r="6" spans="1:5" x14ac:dyDescent="0.2">
      <c r="A6" s="1">
        <v>32</v>
      </c>
      <c r="B6" s="5">
        <v>10.837962259999999</v>
      </c>
      <c r="D6" s="1">
        <v>32</v>
      </c>
      <c r="E6" s="4">
        <v>4.0559150000000002E-3</v>
      </c>
    </row>
    <row r="7" spans="1:5" x14ac:dyDescent="0.2">
      <c r="A7" s="1">
        <v>23</v>
      </c>
      <c r="B7" s="5">
        <v>8.7219804669999998</v>
      </c>
      <c r="D7" s="1">
        <v>23</v>
      </c>
      <c r="E7" s="4">
        <v>5.6385250000000001E-3</v>
      </c>
    </row>
    <row r="8" spans="1:5" x14ac:dyDescent="0.2">
      <c r="A8" s="1">
        <v>52</v>
      </c>
      <c r="B8" s="5">
        <v>13.795004369999999</v>
      </c>
      <c r="D8" s="1">
        <v>52</v>
      </c>
      <c r="E8" s="4">
        <v>3.0760420000000002E-3</v>
      </c>
    </row>
    <row r="9" spans="1:5" x14ac:dyDescent="0.2">
      <c r="A9" s="1">
        <v>41</v>
      </c>
      <c r="B9" s="5">
        <v>15.69513843</v>
      </c>
      <c r="D9" s="1">
        <v>41</v>
      </c>
      <c r="E9" s="4">
        <v>1.8752020000000001E-3</v>
      </c>
    </row>
    <row r="10" spans="1:5" x14ac:dyDescent="0.2">
      <c r="A10" s="1">
        <v>57</v>
      </c>
      <c r="B10" s="5">
        <v>18.100757080000001</v>
      </c>
      <c r="D10" s="1">
        <v>57</v>
      </c>
      <c r="E10" s="4">
        <v>1.604568E-3</v>
      </c>
    </row>
    <row r="11" spans="1:5" x14ac:dyDescent="0.2">
      <c r="A11" s="1">
        <v>40</v>
      </c>
      <c r="B11" s="5">
        <v>16.099903810000001</v>
      </c>
      <c r="D11" s="1">
        <v>40</v>
      </c>
      <c r="E11" s="4">
        <v>2.517848E-3</v>
      </c>
    </row>
    <row r="12" spans="1:5" x14ac:dyDescent="0.2">
      <c r="A12" s="1">
        <v>40</v>
      </c>
      <c r="B12" s="5">
        <v>9.6958336599999999</v>
      </c>
      <c r="D12" s="1">
        <v>40</v>
      </c>
      <c r="E12" s="4">
        <v>3.2654440000000002E-3</v>
      </c>
    </row>
    <row r="13" spans="1:5" x14ac:dyDescent="0.2">
      <c r="A13" s="1">
        <v>34</v>
      </c>
      <c r="B13" s="5">
        <v>8.9608622649999994</v>
      </c>
      <c r="D13" s="1">
        <v>34</v>
      </c>
      <c r="E13" s="4">
        <v>4.9466570000000001E-3</v>
      </c>
    </row>
    <row r="14" spans="1:5" x14ac:dyDescent="0.2">
      <c r="A14" s="1">
        <v>25</v>
      </c>
      <c r="B14" s="5">
        <v>13.45010851</v>
      </c>
      <c r="D14" s="1">
        <v>25</v>
      </c>
      <c r="E14" s="4">
        <v>3.1904699999999999E-3</v>
      </c>
    </row>
    <row r="15" spans="1:5" x14ac:dyDescent="0.2">
      <c r="A15" s="1">
        <v>33</v>
      </c>
      <c r="B15" s="5">
        <v>13.995217240000001</v>
      </c>
      <c r="D15" s="1">
        <v>33</v>
      </c>
      <c r="E15" s="4">
        <v>2.2803139999999999E-3</v>
      </c>
    </row>
    <row r="16" spans="1:5" x14ac:dyDescent="0.2">
      <c r="A16" s="1">
        <v>56</v>
      </c>
      <c r="B16" s="5">
        <v>18.759663759999999</v>
      </c>
      <c r="D16" s="1">
        <v>56</v>
      </c>
      <c r="E16" s="4">
        <v>2.4629719999999999E-3</v>
      </c>
    </row>
    <row r="17" spans="1:5" x14ac:dyDescent="0.2">
      <c r="A17" s="1">
        <v>45</v>
      </c>
      <c r="B17" s="5">
        <v>14.85972598</v>
      </c>
      <c r="D17" s="1">
        <v>45</v>
      </c>
      <c r="E17" s="4">
        <v>3.1028570000000001E-3</v>
      </c>
    </row>
    <row r="19" spans="1:5" x14ac:dyDescent="0.2">
      <c r="A19" s="3" t="s">
        <v>43</v>
      </c>
      <c r="B19" s="10">
        <v>0.75</v>
      </c>
      <c r="D19" s="3" t="s">
        <v>43</v>
      </c>
      <c r="E19" s="10">
        <v>-0.67</v>
      </c>
    </row>
    <row r="20" spans="1:5" x14ac:dyDescent="0.2">
      <c r="A20" s="3" t="s">
        <v>44</v>
      </c>
      <c r="B20" s="5">
        <v>7.0000000000000001E-3</v>
      </c>
      <c r="D20" s="3" t="s">
        <v>44</v>
      </c>
      <c r="E20" s="4">
        <v>1.9E-2</v>
      </c>
    </row>
  </sheetData>
  <mergeCells count="2">
    <mergeCell ref="A4:B4"/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0834-757B-8549-9BF3-EF5DE5846EE2}">
  <dimension ref="A1:AH47"/>
  <sheetViews>
    <sheetView zoomScaleNormal="100" workbookViewId="0"/>
  </sheetViews>
  <sheetFormatPr baseColWidth="10" defaultRowHeight="16" x14ac:dyDescent="0.2"/>
  <cols>
    <col min="1" max="1" width="24.33203125" customWidth="1"/>
  </cols>
  <sheetData>
    <row r="1" spans="1:34" x14ac:dyDescent="0.2">
      <c r="A1" s="3" t="s">
        <v>114</v>
      </c>
    </row>
    <row r="2" spans="1:34" x14ac:dyDescent="0.2">
      <c r="A2" s="3" t="s">
        <v>45</v>
      </c>
      <c r="B2" s="3"/>
    </row>
    <row r="3" spans="1:34" x14ac:dyDescent="0.2">
      <c r="A3" s="3" t="s">
        <v>151</v>
      </c>
    </row>
    <row r="4" spans="1:34" x14ac:dyDescent="0.2">
      <c r="A4" s="2"/>
      <c r="B4" s="6" t="s">
        <v>33</v>
      </c>
      <c r="C4" s="6" t="s">
        <v>28</v>
      </c>
      <c r="D4" s="6" t="s">
        <v>32</v>
      </c>
      <c r="E4" s="6" t="s">
        <v>30</v>
      </c>
      <c r="F4" s="6" t="s">
        <v>29</v>
      </c>
      <c r="G4" s="6" t="s">
        <v>27</v>
      </c>
      <c r="H4" s="6" t="s">
        <v>31</v>
      </c>
      <c r="I4" s="6" t="s">
        <v>34</v>
      </c>
      <c r="J4" s="6" t="s">
        <v>35</v>
      </c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2" t="s">
        <v>6</v>
      </c>
      <c r="B5" s="10">
        <v>8.7569999999999995E-2</v>
      </c>
      <c r="C5" s="10">
        <v>0.1333</v>
      </c>
      <c r="D5" s="10">
        <v>-8.5150000000000003E-2</v>
      </c>
      <c r="E5" s="10">
        <v>0.47870000000000001</v>
      </c>
      <c r="F5" s="10">
        <v>-8.609E-2</v>
      </c>
      <c r="G5" s="10">
        <v>-0.1323</v>
      </c>
      <c r="H5" s="10">
        <v>-2.988E-2</v>
      </c>
      <c r="I5" s="10">
        <v>0.33279999999999998</v>
      </c>
      <c r="J5" s="10">
        <v>-0.11219999999999999</v>
      </c>
      <c r="K5" s="1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2" t="s">
        <v>7</v>
      </c>
      <c r="B6" s="10">
        <v>3.1519999999999999E-2</v>
      </c>
      <c r="C6" s="10">
        <v>0.4965</v>
      </c>
      <c r="D6" s="10">
        <v>0.57130000000000003</v>
      </c>
      <c r="E6" s="10">
        <v>0.8528</v>
      </c>
      <c r="F6" s="10">
        <v>-2.8570000000000002E-2</v>
      </c>
      <c r="G6" s="10">
        <v>-2.0669999999999998E-3</v>
      </c>
      <c r="H6" s="10">
        <v>0.31230000000000002</v>
      </c>
      <c r="I6" s="10">
        <v>0.18190000000000001</v>
      </c>
      <c r="J6" s="10">
        <v>0.14000000000000001</v>
      </c>
      <c r="K6" s="1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2" t="s">
        <v>8</v>
      </c>
      <c r="B7" s="10">
        <v>0.11210000000000001</v>
      </c>
      <c r="C7" s="10">
        <v>-0.15060000000000001</v>
      </c>
      <c r="D7" s="10">
        <v>-4.7419999999999997E-2</v>
      </c>
      <c r="E7" s="10">
        <v>0.22009999999999999</v>
      </c>
      <c r="F7" s="10">
        <v>0.2044</v>
      </c>
      <c r="G7" s="10">
        <v>-7.1870000000000003E-2</v>
      </c>
      <c r="H7" s="10">
        <v>0.23860000000000001</v>
      </c>
      <c r="I7" s="10">
        <v>0.23880000000000001</v>
      </c>
      <c r="J7" s="10">
        <v>-2.7109999999999999E-2</v>
      </c>
      <c r="K7" s="1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2" t="s">
        <v>9</v>
      </c>
      <c r="B8" s="10">
        <v>-0.58140000000000003</v>
      </c>
      <c r="C8" s="10">
        <v>-0.63049999999999995</v>
      </c>
      <c r="D8" s="10">
        <v>6.6989999999999994E-2</v>
      </c>
      <c r="E8" s="10">
        <v>-8.5279999999999995E-2</v>
      </c>
      <c r="F8" s="10">
        <v>0.16039999999999999</v>
      </c>
      <c r="G8" s="10">
        <v>1.9640000000000001E-2</v>
      </c>
      <c r="H8" s="10">
        <v>0.24909999999999999</v>
      </c>
      <c r="I8" s="10">
        <v>7.8549999999999995E-2</v>
      </c>
      <c r="J8" s="10">
        <v>8.2799999999999992E-3</v>
      </c>
      <c r="K8" s="1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2" t="s">
        <v>10</v>
      </c>
      <c r="B9" s="10">
        <v>0.50439999999999996</v>
      </c>
      <c r="C9" s="10">
        <v>0.49390000000000001</v>
      </c>
      <c r="D9" s="10">
        <v>0.37790000000000001</v>
      </c>
      <c r="E9" s="10">
        <v>0.50549999999999995</v>
      </c>
      <c r="F9" s="10">
        <v>0.45490000000000003</v>
      </c>
      <c r="G9" s="10">
        <v>0.53129999999999999</v>
      </c>
      <c r="H9" s="10">
        <v>-3.5090000000000003E-2</v>
      </c>
      <c r="I9" s="10">
        <v>0.53720000000000001</v>
      </c>
      <c r="J9" s="10">
        <v>0.14599999999999999</v>
      </c>
      <c r="K9" s="1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2" t="s">
        <v>11</v>
      </c>
      <c r="B10" s="10">
        <v>0.42730000000000001</v>
      </c>
      <c r="C10" s="10">
        <v>0.42030000000000001</v>
      </c>
      <c r="D10" s="10">
        <v>-0.1686</v>
      </c>
      <c r="E10" s="10">
        <v>0.28610000000000002</v>
      </c>
      <c r="F10" s="10">
        <v>-0.23960000000000001</v>
      </c>
      <c r="G10" s="10">
        <v>-0.1116</v>
      </c>
      <c r="H10" s="10">
        <v>-0.1895</v>
      </c>
      <c r="I10" s="10">
        <v>0.29459999999999997</v>
      </c>
      <c r="J10" s="10">
        <v>-0.20849999999999999</v>
      </c>
      <c r="K10" s="1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">
      <c r="A11" s="2" t="s">
        <v>12</v>
      </c>
      <c r="B11" s="10">
        <v>0.50790000000000002</v>
      </c>
      <c r="C11" s="10">
        <v>0.72850000000000004</v>
      </c>
      <c r="D11" s="10">
        <v>0.38619999999999999</v>
      </c>
      <c r="E11" s="10">
        <v>0.59970000000000001</v>
      </c>
      <c r="F11" s="10">
        <v>1.9779999999999999E-2</v>
      </c>
      <c r="G11" s="10">
        <v>-7.5450000000000003E-2</v>
      </c>
      <c r="H11" s="10">
        <v>0.22459999999999999</v>
      </c>
      <c r="I11" s="10">
        <v>0.1643</v>
      </c>
      <c r="J11" s="10">
        <v>2.86E-2</v>
      </c>
      <c r="K11" s="1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">
      <c r="A12" s="2" t="s">
        <v>13</v>
      </c>
      <c r="B12" s="10">
        <v>0.44829999999999998</v>
      </c>
      <c r="C12" s="10">
        <v>0.2417</v>
      </c>
      <c r="D12" s="10">
        <v>-4.4409999999999998E-2</v>
      </c>
      <c r="E12" s="10">
        <v>0.26960000000000001</v>
      </c>
      <c r="F12" s="10">
        <v>7.2529999999999997E-2</v>
      </c>
      <c r="G12" s="10">
        <v>-9.7159999999999996E-2</v>
      </c>
      <c r="H12" s="10">
        <v>0.1298</v>
      </c>
      <c r="I12" s="10">
        <v>2.4809999999999999E-2</v>
      </c>
      <c r="J12" s="10">
        <v>-5.7959999999999998E-2</v>
      </c>
      <c r="K12" s="1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">
      <c r="A13" s="2" t="s">
        <v>14</v>
      </c>
      <c r="B13" s="10">
        <v>0.74609999999999999</v>
      </c>
      <c r="C13" s="10">
        <v>0.64800000000000002</v>
      </c>
      <c r="D13" s="10">
        <v>0.2379</v>
      </c>
      <c r="E13" s="10">
        <v>0.33839999999999998</v>
      </c>
      <c r="F13" s="10">
        <v>0.23080000000000001</v>
      </c>
      <c r="G13" s="10">
        <v>0.3276</v>
      </c>
      <c r="H13" s="10">
        <v>-0.18909999999999999</v>
      </c>
      <c r="I13" s="10">
        <v>0.25119999999999998</v>
      </c>
      <c r="J13" s="10">
        <v>9.7850000000000006E-2</v>
      </c>
      <c r="K13" s="1"/>
    </row>
    <row r="14" spans="1:34" x14ac:dyDescent="0.2">
      <c r="A14" s="2" t="s">
        <v>15</v>
      </c>
      <c r="B14" s="10">
        <v>-5.604E-2</v>
      </c>
      <c r="C14" s="10">
        <v>0.14360000000000001</v>
      </c>
      <c r="D14" s="10">
        <v>-0.55700000000000005</v>
      </c>
      <c r="E14" s="10">
        <v>-0.31090000000000001</v>
      </c>
      <c r="F14" s="10">
        <v>0.37</v>
      </c>
      <c r="G14" s="10">
        <v>-3.1009999999999999E-2</v>
      </c>
      <c r="H14" s="10">
        <v>-0.1719</v>
      </c>
      <c r="I14" s="10">
        <v>9.1990000000000002E-2</v>
      </c>
      <c r="J14" s="10">
        <v>-0.2717</v>
      </c>
      <c r="K14" s="1"/>
    </row>
    <row r="15" spans="1:34" x14ac:dyDescent="0.2">
      <c r="A15" s="2" t="s">
        <v>16</v>
      </c>
      <c r="B15" s="10">
        <v>-8.0560000000000007E-2</v>
      </c>
      <c r="C15" s="10">
        <v>0.37130000000000002</v>
      </c>
      <c r="D15" s="10">
        <v>3.9140000000000001E-2</v>
      </c>
      <c r="E15" s="10">
        <v>5.7770000000000002E-2</v>
      </c>
      <c r="F15" s="10">
        <v>6.6080000000000002E-3</v>
      </c>
      <c r="G15" s="10">
        <v>3.101E-3</v>
      </c>
      <c r="H15" s="10">
        <v>-0.15090000000000001</v>
      </c>
      <c r="I15" s="10">
        <v>-8.2690000000000003E-3</v>
      </c>
      <c r="J15" s="10">
        <v>-0.1633</v>
      </c>
      <c r="K15" s="1"/>
    </row>
    <row r="16" spans="1:34" x14ac:dyDescent="0.2">
      <c r="A16" s="2" t="s">
        <v>17</v>
      </c>
      <c r="B16" s="10">
        <v>0.22070000000000001</v>
      </c>
      <c r="C16" s="10">
        <v>-0.43080000000000002</v>
      </c>
      <c r="D16" s="10">
        <v>-0.55700000000000005</v>
      </c>
      <c r="E16" s="10">
        <v>-0.47870000000000001</v>
      </c>
      <c r="F16" s="10">
        <v>0.4471</v>
      </c>
      <c r="G16" s="10">
        <v>0</v>
      </c>
      <c r="H16" s="10">
        <v>-3.509E-3</v>
      </c>
      <c r="I16" s="10">
        <v>6.8220000000000003E-2</v>
      </c>
      <c r="J16" s="10">
        <v>-0.19800000000000001</v>
      </c>
      <c r="K16" s="1"/>
    </row>
    <row r="17" spans="1:22" x14ac:dyDescent="0.2">
      <c r="A17" s="2" t="s">
        <v>18</v>
      </c>
      <c r="B17" s="10">
        <v>-0.18559999999999999</v>
      </c>
      <c r="C17" s="10">
        <v>1.7510000000000001E-2</v>
      </c>
      <c r="D17" s="10">
        <v>-0.23180000000000001</v>
      </c>
      <c r="E17" s="10">
        <v>1.376E-2</v>
      </c>
      <c r="F17" s="10">
        <v>-0.42859999999999998</v>
      </c>
      <c r="G17" s="10">
        <v>-0.32040000000000002</v>
      </c>
      <c r="H17" s="10">
        <v>8.0699999999999994E-2</v>
      </c>
      <c r="I17" s="10">
        <v>-6.9250000000000006E-2</v>
      </c>
      <c r="J17" s="10">
        <v>-0.31309999999999999</v>
      </c>
      <c r="K17" s="1"/>
    </row>
    <row r="18" spans="1:22" x14ac:dyDescent="0.2">
      <c r="A18" s="2" t="s">
        <v>19</v>
      </c>
      <c r="B18" s="10">
        <v>-0.31519999999999998</v>
      </c>
      <c r="C18" s="10">
        <v>-3.503E-3</v>
      </c>
      <c r="D18" s="10">
        <v>0.27250000000000002</v>
      </c>
      <c r="E18" s="10">
        <v>0.24479999999999999</v>
      </c>
      <c r="F18" s="10">
        <v>-0.23519999999999999</v>
      </c>
      <c r="G18" s="10">
        <v>-0.41649999999999998</v>
      </c>
      <c r="H18" s="10">
        <v>0.28070000000000001</v>
      </c>
      <c r="I18" s="10">
        <v>-0.15709999999999999</v>
      </c>
      <c r="J18" s="10">
        <v>-7.5299999999999998E-4</v>
      </c>
      <c r="K18" s="1"/>
    </row>
    <row r="19" spans="1:22" x14ac:dyDescent="0.2">
      <c r="A19" s="2" t="s">
        <v>20</v>
      </c>
      <c r="B19" s="10">
        <v>9.8070000000000004E-2</v>
      </c>
      <c r="C19" s="10">
        <v>-0.22070000000000001</v>
      </c>
      <c r="D19" s="10">
        <v>-0.21529999999999999</v>
      </c>
      <c r="E19" s="10">
        <v>-0.21179999999999999</v>
      </c>
      <c r="F19" s="10">
        <v>-0.1736</v>
      </c>
      <c r="G19" s="10">
        <v>-0.36180000000000001</v>
      </c>
      <c r="H19" s="10">
        <v>0.1053</v>
      </c>
      <c r="I19" s="10">
        <v>-0.1168</v>
      </c>
      <c r="J19" s="10">
        <v>-0.1099</v>
      </c>
      <c r="K19" s="1"/>
    </row>
    <row r="20" spans="1:22" x14ac:dyDescent="0.2">
      <c r="A20" s="2" t="s">
        <v>21</v>
      </c>
      <c r="B20" s="10">
        <v>-0.60599999999999998</v>
      </c>
      <c r="C20" s="10">
        <v>-0.18210000000000001</v>
      </c>
      <c r="D20" s="10">
        <v>-0.24690000000000001</v>
      </c>
      <c r="E20" s="10">
        <v>-0.14030000000000001</v>
      </c>
      <c r="F20" s="10">
        <v>-0.28789999999999999</v>
      </c>
      <c r="G20" s="10">
        <v>-0.22739999999999999</v>
      </c>
      <c r="H20" s="10">
        <v>0.1895</v>
      </c>
      <c r="I20" s="10">
        <v>-9.7159999999999996E-2</v>
      </c>
      <c r="J20" s="10">
        <v>-6.1719999999999997E-2</v>
      </c>
      <c r="K20" s="1"/>
    </row>
    <row r="21" spans="1:22" x14ac:dyDescent="0.2">
      <c r="A21" s="2" t="s">
        <v>22</v>
      </c>
      <c r="B21" s="10">
        <v>-0.54990000000000006</v>
      </c>
      <c r="C21" s="10">
        <v>-0.45879999999999999</v>
      </c>
      <c r="D21" s="10">
        <v>0.24390000000000001</v>
      </c>
      <c r="E21" s="10">
        <v>0.28610000000000002</v>
      </c>
      <c r="F21" s="10">
        <v>6.3740000000000005E-2</v>
      </c>
      <c r="G21" s="10">
        <v>-0.28420000000000001</v>
      </c>
      <c r="H21" s="10">
        <v>0.37890000000000001</v>
      </c>
      <c r="I21" s="10">
        <v>-3.5139999999999998E-2</v>
      </c>
      <c r="J21" s="10">
        <v>4.1399999999999999E-2</v>
      </c>
      <c r="K21" s="1"/>
    </row>
    <row r="22" spans="1:22" x14ac:dyDescent="0.2">
      <c r="A22" s="2" t="s">
        <v>23</v>
      </c>
      <c r="B22" s="10">
        <v>-7.7060000000000003E-2</v>
      </c>
      <c r="C22" s="10">
        <v>-0.43430000000000002</v>
      </c>
      <c r="D22" s="10">
        <v>-0.20100000000000001</v>
      </c>
      <c r="E22" s="10">
        <v>-2.4760000000000001E-2</v>
      </c>
      <c r="F22" s="10">
        <v>-0.11210000000000001</v>
      </c>
      <c r="G22" s="10">
        <v>-0.18190000000000001</v>
      </c>
      <c r="H22" s="10">
        <v>0.16489999999999999</v>
      </c>
      <c r="I22" s="10">
        <v>-1.3440000000000001E-2</v>
      </c>
      <c r="J22" s="10">
        <v>-7.3010000000000005E-2</v>
      </c>
      <c r="K22" s="1"/>
    </row>
    <row r="23" spans="1:22" x14ac:dyDescent="0.2">
      <c r="A23" s="2" t="s">
        <v>24</v>
      </c>
      <c r="B23" s="10">
        <v>-0.51139999999999997</v>
      </c>
      <c r="C23" s="10">
        <v>-0.38179999999999997</v>
      </c>
      <c r="D23" s="10">
        <v>-0.24840000000000001</v>
      </c>
      <c r="E23" s="10">
        <v>-0.2586</v>
      </c>
      <c r="F23" s="10">
        <v>-0.41539999999999999</v>
      </c>
      <c r="G23" s="10">
        <v>-0.3483</v>
      </c>
      <c r="H23" s="10">
        <v>9.8250000000000004E-2</v>
      </c>
      <c r="I23" s="10">
        <v>-0.22020000000000001</v>
      </c>
      <c r="J23" s="10">
        <v>-0.35299999999999998</v>
      </c>
      <c r="K23" s="1"/>
    </row>
    <row r="24" spans="1:22" x14ac:dyDescent="0.2">
      <c r="A24" s="2" t="s">
        <v>25</v>
      </c>
      <c r="B24" s="10">
        <v>-0.67249999999999999</v>
      </c>
      <c r="C24" s="10">
        <v>-0.40279999999999999</v>
      </c>
      <c r="D24" s="10">
        <v>6.9250000000000006E-2</v>
      </c>
      <c r="E24" s="10">
        <v>9.3539999999999998E-2</v>
      </c>
      <c r="F24" s="10">
        <v>-0.23080000000000001</v>
      </c>
      <c r="G24" s="10">
        <v>-0.39789999999999998</v>
      </c>
      <c r="H24" s="10">
        <v>0.24560000000000001</v>
      </c>
      <c r="I24" s="10">
        <v>-0.20780000000000001</v>
      </c>
      <c r="J24" s="10">
        <v>-1.505E-3</v>
      </c>
      <c r="K24" s="1"/>
    </row>
    <row r="25" spans="1:22" x14ac:dyDescent="0.2">
      <c r="A25" s="2" t="s">
        <v>26</v>
      </c>
      <c r="B25" s="10">
        <v>-0.1191</v>
      </c>
      <c r="C25" s="10">
        <v>-0.40279999999999999</v>
      </c>
      <c r="D25" s="10">
        <v>-0.2288</v>
      </c>
      <c r="E25" s="10">
        <v>-0.1678</v>
      </c>
      <c r="F25" s="10">
        <v>-0.25269999999999998</v>
      </c>
      <c r="G25" s="10">
        <v>-0.34520000000000001</v>
      </c>
      <c r="H25" s="10">
        <v>2.1049999999999999E-2</v>
      </c>
      <c r="I25" s="10">
        <v>-0.29659999999999997</v>
      </c>
      <c r="J25" s="10">
        <v>-0.14680000000000001</v>
      </c>
      <c r="K25" s="1"/>
    </row>
    <row r="27" spans="1:22" x14ac:dyDescent="0.2">
      <c r="A27" s="8" t="s">
        <v>46</v>
      </c>
      <c r="B27" s="8"/>
    </row>
    <row r="28" spans="1:22" x14ac:dyDescent="0.2">
      <c r="A28" s="2"/>
      <c r="B28" s="6" t="s">
        <v>33</v>
      </c>
      <c r="C28" s="6" t="s">
        <v>28</v>
      </c>
      <c r="D28" s="6" t="s">
        <v>32</v>
      </c>
      <c r="E28" s="6" t="s">
        <v>30</v>
      </c>
      <c r="F28" s="6" t="s">
        <v>29</v>
      </c>
      <c r="G28" s="6" t="s">
        <v>27</v>
      </c>
      <c r="H28" s="6" t="s">
        <v>31</v>
      </c>
      <c r="I28" s="6" t="s">
        <v>34</v>
      </c>
      <c r="J28" s="6" t="s">
        <v>35</v>
      </c>
      <c r="V28" s="2"/>
    </row>
    <row r="29" spans="1:22" x14ac:dyDescent="0.2">
      <c r="A29" s="7"/>
      <c r="B29" s="10">
        <v>0.37643878400000003</v>
      </c>
      <c r="C29" s="10">
        <v>0.36021264200000003</v>
      </c>
      <c r="D29" s="10">
        <v>0.25405059400000002</v>
      </c>
      <c r="E29" s="10">
        <v>0.24393167199999999</v>
      </c>
      <c r="F29" s="10">
        <v>0.22894968399999999</v>
      </c>
      <c r="G29" s="10">
        <v>0.22520773199999999</v>
      </c>
      <c r="H29" s="10">
        <v>0.16557503400000001</v>
      </c>
      <c r="I29" s="10">
        <v>0.13366097199999999</v>
      </c>
      <c r="J29" s="10">
        <v>0.134811967</v>
      </c>
      <c r="K29" s="12"/>
      <c r="V29" s="1"/>
    </row>
    <row r="30" spans="1:22" x14ac:dyDescent="0.2">
      <c r="M30" s="6"/>
      <c r="O30" s="1"/>
      <c r="P30" s="1"/>
      <c r="Q30" s="1"/>
      <c r="R30" s="1"/>
      <c r="S30" s="1"/>
      <c r="T30" s="1"/>
      <c r="U30" s="1"/>
      <c r="V30" s="1"/>
    </row>
    <row r="31" spans="1:22" x14ac:dyDescent="0.2">
      <c r="M31" s="6"/>
      <c r="N31" s="1"/>
      <c r="P31" s="1"/>
      <c r="Q31" s="1"/>
      <c r="R31" s="1"/>
      <c r="S31" s="1"/>
      <c r="T31" s="1"/>
      <c r="U31" s="1"/>
      <c r="V31" s="1"/>
    </row>
    <row r="32" spans="1:22" x14ac:dyDescent="0.2">
      <c r="D32" s="1"/>
      <c r="E32" s="1"/>
      <c r="F32" s="1"/>
      <c r="G32" s="1"/>
      <c r="H32" s="1"/>
      <c r="I32" s="1"/>
      <c r="J32" s="1"/>
      <c r="K32" s="1"/>
      <c r="M32" s="6"/>
      <c r="N32" s="1"/>
      <c r="O32" s="1"/>
      <c r="Q32" s="1"/>
      <c r="R32" s="1"/>
      <c r="S32" s="1"/>
      <c r="T32" s="1"/>
      <c r="U32" s="1"/>
      <c r="V32" s="1"/>
    </row>
    <row r="33" spans="1:22" x14ac:dyDescent="0.2">
      <c r="C33" s="1"/>
      <c r="E33" s="1"/>
      <c r="F33" s="1"/>
      <c r="G33" s="1"/>
      <c r="H33" s="1"/>
      <c r="I33" s="1"/>
      <c r="J33" s="1"/>
      <c r="K33" s="1"/>
      <c r="M33" s="6"/>
      <c r="N33" s="1"/>
      <c r="O33" s="1"/>
      <c r="P33" s="1"/>
      <c r="R33" s="1"/>
      <c r="S33" s="1"/>
      <c r="T33" s="1"/>
      <c r="U33" s="1"/>
      <c r="V33" s="1"/>
    </row>
    <row r="34" spans="1:22" x14ac:dyDescent="0.2">
      <c r="C34" s="1"/>
      <c r="D34" s="1"/>
      <c r="F34" s="1"/>
      <c r="G34" s="1"/>
      <c r="H34" s="1"/>
      <c r="I34" s="1"/>
      <c r="J34" s="1"/>
      <c r="K34" s="1"/>
      <c r="M34" s="6"/>
      <c r="N34" s="1"/>
      <c r="O34" s="1"/>
      <c r="P34" s="1"/>
      <c r="Q34" s="1"/>
      <c r="S34" s="1"/>
      <c r="T34" s="1"/>
      <c r="U34" s="1"/>
      <c r="V34" s="1"/>
    </row>
    <row r="35" spans="1:22" x14ac:dyDescent="0.2">
      <c r="C35" s="1"/>
      <c r="D35" s="1"/>
      <c r="E35" s="1"/>
      <c r="G35" s="1"/>
      <c r="H35" s="1"/>
      <c r="I35" s="1"/>
      <c r="J35" s="1"/>
      <c r="K35" s="1"/>
      <c r="M35" s="6"/>
      <c r="N35" s="1"/>
      <c r="O35" s="1"/>
      <c r="P35" s="1"/>
      <c r="Q35" s="1"/>
      <c r="R35" s="1"/>
      <c r="T35" s="1"/>
      <c r="U35" s="1"/>
      <c r="V35" s="1"/>
    </row>
    <row r="36" spans="1:22" x14ac:dyDescent="0.2">
      <c r="C36" s="1"/>
      <c r="D36" s="1"/>
      <c r="E36" s="1"/>
      <c r="F36" s="1"/>
      <c r="H36" s="1"/>
      <c r="I36" s="1"/>
      <c r="J36" s="1"/>
      <c r="K36" s="1"/>
      <c r="M36" s="6"/>
      <c r="N36" s="1"/>
      <c r="O36" s="1"/>
      <c r="P36" s="1"/>
      <c r="Q36" s="1"/>
      <c r="R36" s="1"/>
      <c r="S36" s="1"/>
      <c r="U36" s="1"/>
      <c r="V36" s="1"/>
    </row>
    <row r="37" spans="1:22" x14ac:dyDescent="0.2">
      <c r="C37" s="1"/>
      <c r="D37" s="1"/>
      <c r="E37" s="1"/>
      <c r="F37" s="1"/>
      <c r="G37" s="1"/>
      <c r="I37" s="1"/>
      <c r="J37" s="1"/>
      <c r="K37" s="1"/>
      <c r="M37" s="6"/>
      <c r="N37" s="1"/>
      <c r="O37" s="1"/>
      <c r="P37" s="1"/>
      <c r="Q37" s="1"/>
      <c r="R37" s="1"/>
      <c r="S37" s="1"/>
      <c r="T37" s="1"/>
      <c r="V37" s="1"/>
    </row>
    <row r="38" spans="1:22" x14ac:dyDescent="0.2">
      <c r="C38" s="1"/>
      <c r="D38" s="1"/>
      <c r="E38" s="1"/>
      <c r="F38" s="1"/>
      <c r="G38" s="1"/>
      <c r="H38" s="1"/>
      <c r="J38" s="1"/>
      <c r="K38" s="1"/>
      <c r="M38" s="6"/>
      <c r="N38" s="1"/>
      <c r="O38" s="1"/>
      <c r="P38" s="1"/>
      <c r="Q38" s="1"/>
      <c r="R38" s="1"/>
      <c r="S38" s="1"/>
      <c r="T38" s="1"/>
      <c r="U38" s="1"/>
    </row>
    <row r="39" spans="1:22" x14ac:dyDescent="0.2">
      <c r="C39" s="1"/>
      <c r="D39" s="1"/>
      <c r="E39" s="1"/>
      <c r="F39" s="1"/>
      <c r="G39" s="1"/>
      <c r="H39" s="1"/>
      <c r="I39" s="1"/>
      <c r="K39" s="1"/>
    </row>
    <row r="40" spans="1:22" x14ac:dyDescent="0.2">
      <c r="C40" s="1"/>
      <c r="D40" s="1"/>
      <c r="E40" s="1"/>
      <c r="F40" s="1"/>
      <c r="G40" s="1"/>
      <c r="H40" s="1"/>
      <c r="I40" s="1"/>
      <c r="J40" s="1"/>
    </row>
    <row r="46" spans="1:22" x14ac:dyDescent="0.2">
      <c r="A46" s="6"/>
      <c r="B46" s="6"/>
      <c r="C46" s="6"/>
      <c r="D46" s="6"/>
      <c r="I46" s="6"/>
    </row>
    <row r="47" spans="1:22" x14ac:dyDescent="0.2">
      <c r="A47" s="2"/>
      <c r="B47" s="1"/>
      <c r="C47" s="1"/>
      <c r="D47" s="1"/>
      <c r="E47" s="1"/>
      <c r="F47" s="1"/>
      <c r="G47" s="1"/>
      <c r="H47" s="1"/>
      <c r="I47" s="1"/>
    </row>
  </sheetData>
  <conditionalFormatting sqref="K5:K25 B47:I4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:J2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6C73-9507-C347-8601-81589D74B244}">
  <dimension ref="A1:BG192"/>
  <sheetViews>
    <sheetView zoomScaleNormal="100" workbookViewId="0">
      <selection activeCell="B1" sqref="B1"/>
    </sheetView>
  </sheetViews>
  <sheetFormatPr baseColWidth="10" defaultRowHeight="16" x14ac:dyDescent="0.2"/>
  <cols>
    <col min="1" max="1" width="13" style="119" customWidth="1"/>
    <col min="2" max="2" width="9" style="126" customWidth="1"/>
    <col min="3" max="3" width="4.83203125" style="126" customWidth="1"/>
    <col min="4" max="4" width="4.6640625" style="115" customWidth="1"/>
    <col min="5" max="5" width="16.33203125" style="115" customWidth="1"/>
    <col min="6" max="31" width="10.83203125" style="115"/>
    <col min="32" max="32" width="10.83203125" style="103"/>
    <col min="33" max="33" width="10.83203125" style="115"/>
    <col min="34" max="16384" width="10.83203125" style="103"/>
  </cols>
  <sheetData>
    <row r="1" spans="1:59" x14ac:dyDescent="0.2">
      <c r="A1" s="200" t="s">
        <v>128</v>
      </c>
      <c r="B1" s="120"/>
      <c r="C1" s="120"/>
      <c r="D1" s="102"/>
      <c r="E1" s="102"/>
      <c r="F1" s="191" t="s">
        <v>124</v>
      </c>
      <c r="G1" s="192"/>
      <c r="H1" s="192"/>
      <c r="I1" s="192"/>
      <c r="J1" s="192"/>
      <c r="K1" s="192"/>
      <c r="L1" s="192"/>
      <c r="M1" s="192"/>
      <c r="N1" s="193"/>
      <c r="O1" s="192" t="s">
        <v>10</v>
      </c>
      <c r="P1" s="192"/>
      <c r="Q1" s="192"/>
      <c r="R1" s="192"/>
      <c r="S1" s="192"/>
      <c r="T1" s="192"/>
      <c r="U1" s="192"/>
      <c r="V1" s="192"/>
      <c r="W1" s="193"/>
      <c r="X1" s="191" t="s">
        <v>125</v>
      </c>
      <c r="Y1" s="192"/>
      <c r="Z1" s="192"/>
      <c r="AA1" s="192"/>
      <c r="AB1" s="192"/>
      <c r="AC1" s="192"/>
      <c r="AD1" s="192"/>
      <c r="AE1" s="192"/>
      <c r="AF1" s="193"/>
      <c r="AG1" s="192" t="s">
        <v>126</v>
      </c>
      <c r="AH1" s="192"/>
      <c r="AI1" s="192"/>
      <c r="AJ1" s="192"/>
      <c r="AK1" s="192"/>
      <c r="AL1" s="192"/>
      <c r="AM1" s="192"/>
      <c r="AN1" s="192"/>
      <c r="AO1" s="193"/>
      <c r="AP1" s="191" t="s">
        <v>127</v>
      </c>
      <c r="AQ1" s="192"/>
      <c r="AR1" s="192"/>
      <c r="AS1" s="192"/>
      <c r="AT1" s="192"/>
      <c r="AU1" s="192"/>
      <c r="AV1" s="192"/>
      <c r="AW1" s="192"/>
      <c r="AX1" s="193"/>
      <c r="AY1" s="219"/>
      <c r="AZ1" s="219"/>
      <c r="BA1" s="219"/>
      <c r="BB1" s="219"/>
      <c r="BC1" s="219"/>
      <c r="BD1" s="219"/>
      <c r="BE1" s="219"/>
      <c r="BF1" s="219"/>
      <c r="BG1" s="219"/>
    </row>
    <row r="2" spans="1:59" x14ac:dyDescent="0.2">
      <c r="A2" s="201"/>
      <c r="B2" s="121" t="s">
        <v>121</v>
      </c>
      <c r="C2" s="121" t="s">
        <v>38</v>
      </c>
      <c r="D2" s="103" t="s">
        <v>122</v>
      </c>
      <c r="E2" s="103" t="s">
        <v>123</v>
      </c>
      <c r="F2" s="104" t="s">
        <v>33</v>
      </c>
      <c r="G2" s="105" t="s">
        <v>28</v>
      </c>
      <c r="H2" s="105" t="s">
        <v>29</v>
      </c>
      <c r="I2" s="105" t="s">
        <v>27</v>
      </c>
      <c r="J2" s="105" t="s">
        <v>129</v>
      </c>
      <c r="K2" s="105" t="s">
        <v>130</v>
      </c>
      <c r="L2" s="105" t="s">
        <v>82</v>
      </c>
      <c r="M2" s="105" t="s">
        <v>81</v>
      </c>
      <c r="N2" s="106" t="s">
        <v>35</v>
      </c>
      <c r="O2" s="108" t="s">
        <v>33</v>
      </c>
      <c r="P2" s="108" t="s">
        <v>28</v>
      </c>
      <c r="Q2" s="108" t="s">
        <v>29</v>
      </c>
      <c r="R2" s="108" t="s">
        <v>27</v>
      </c>
      <c r="S2" s="108" t="s">
        <v>129</v>
      </c>
      <c r="T2" s="108" t="s">
        <v>130</v>
      </c>
      <c r="U2" s="108" t="s">
        <v>82</v>
      </c>
      <c r="V2" s="108" t="s">
        <v>81</v>
      </c>
      <c r="W2" s="109" t="s">
        <v>35</v>
      </c>
      <c r="X2" s="107" t="s">
        <v>33</v>
      </c>
      <c r="Y2" s="108" t="s">
        <v>28</v>
      </c>
      <c r="Z2" s="108" t="s">
        <v>29</v>
      </c>
      <c r="AA2" s="108" t="s">
        <v>27</v>
      </c>
      <c r="AB2" s="108" t="s">
        <v>129</v>
      </c>
      <c r="AC2" s="108" t="s">
        <v>130</v>
      </c>
      <c r="AD2" s="108" t="s">
        <v>82</v>
      </c>
      <c r="AE2" s="108" t="s">
        <v>81</v>
      </c>
      <c r="AF2" s="109" t="s">
        <v>35</v>
      </c>
      <c r="AG2" s="108" t="s">
        <v>33</v>
      </c>
      <c r="AH2" s="108" t="s">
        <v>28</v>
      </c>
      <c r="AI2" s="108" t="s">
        <v>29</v>
      </c>
      <c r="AJ2" s="108" t="s">
        <v>27</v>
      </c>
      <c r="AK2" s="108" t="s">
        <v>129</v>
      </c>
      <c r="AL2" s="108" t="s">
        <v>130</v>
      </c>
      <c r="AM2" s="108" t="s">
        <v>82</v>
      </c>
      <c r="AN2" s="108" t="s">
        <v>81</v>
      </c>
      <c r="AO2" s="109" t="s">
        <v>35</v>
      </c>
      <c r="AP2" s="107" t="s">
        <v>33</v>
      </c>
      <c r="AQ2" s="108" t="s">
        <v>28</v>
      </c>
      <c r="AR2" s="108" t="s">
        <v>29</v>
      </c>
      <c r="AS2" s="108" t="s">
        <v>27</v>
      </c>
      <c r="AT2" s="108" t="s">
        <v>129</v>
      </c>
      <c r="AU2" s="108" t="s">
        <v>130</v>
      </c>
      <c r="AV2" s="108" t="s">
        <v>82</v>
      </c>
      <c r="AW2" s="108" t="s">
        <v>81</v>
      </c>
      <c r="AX2" s="106" t="s">
        <v>35</v>
      </c>
    </row>
    <row r="3" spans="1:59" x14ac:dyDescent="0.2">
      <c r="A3" s="201"/>
      <c r="B3" s="96">
        <v>1</v>
      </c>
      <c r="C3" s="96">
        <v>23</v>
      </c>
      <c r="D3" s="94" t="s">
        <v>116</v>
      </c>
      <c r="E3" s="94" t="s">
        <v>117</v>
      </c>
      <c r="F3" s="93">
        <v>40.292634704035677</v>
      </c>
      <c r="G3" s="94" t="s">
        <v>115</v>
      </c>
      <c r="H3" s="94" t="s">
        <v>115</v>
      </c>
      <c r="I3" s="94">
        <v>41.874927844985251</v>
      </c>
      <c r="J3" s="94">
        <v>29.141001220709978</v>
      </c>
      <c r="K3" s="94">
        <v>27.029614645015485</v>
      </c>
      <c r="L3" s="94">
        <v>23.553580206922749</v>
      </c>
      <c r="M3" s="94">
        <v>27.324361084211027</v>
      </c>
      <c r="N3" s="95">
        <v>47.625250012812614</v>
      </c>
      <c r="O3" s="94">
        <v>351.43157285095782</v>
      </c>
      <c r="P3" s="94" t="s">
        <v>115</v>
      </c>
      <c r="Q3" s="94" t="s">
        <v>115</v>
      </c>
      <c r="R3" s="94">
        <v>274.28509728451559</v>
      </c>
      <c r="S3" s="94">
        <v>444.04573450830077</v>
      </c>
      <c r="T3" s="94">
        <v>274.5590957661891</v>
      </c>
      <c r="U3" s="94">
        <v>273.956800471733</v>
      </c>
      <c r="V3" s="94">
        <v>311.25970348754453</v>
      </c>
      <c r="W3" s="95">
        <v>367.06312370549665</v>
      </c>
      <c r="X3" s="93">
        <v>1.6109300869633407</v>
      </c>
      <c r="Y3" s="94" t="s">
        <v>115</v>
      </c>
      <c r="Z3" s="94" t="s">
        <v>115</v>
      </c>
      <c r="AA3" s="94">
        <v>3.4841366541478878</v>
      </c>
      <c r="AB3" s="94">
        <v>2.1122430660787885</v>
      </c>
      <c r="AC3" s="94">
        <v>1.3653163029720921</v>
      </c>
      <c r="AD3" s="94">
        <v>1.638353607383741</v>
      </c>
      <c r="AE3" s="94">
        <v>1.6466769089028652</v>
      </c>
      <c r="AF3" s="95">
        <v>3.0330317505433424</v>
      </c>
      <c r="AG3" s="94">
        <v>17.283091085459482</v>
      </c>
      <c r="AH3" s="94" t="s">
        <v>115</v>
      </c>
      <c r="AI3" s="94" t="s">
        <v>115</v>
      </c>
      <c r="AJ3" s="94">
        <v>22.321601620209144</v>
      </c>
      <c r="AK3" s="94">
        <v>16.848354695408279</v>
      </c>
      <c r="AL3" s="94">
        <v>15.771662808196494</v>
      </c>
      <c r="AM3" s="94">
        <v>9.6156936264543447</v>
      </c>
      <c r="AN3" s="94">
        <v>11.559352526608233</v>
      </c>
      <c r="AO3" s="95">
        <v>26.837555788636799</v>
      </c>
      <c r="AP3" s="93">
        <v>0.17437051387934621</v>
      </c>
      <c r="AQ3" s="94" t="s">
        <v>115</v>
      </c>
      <c r="AR3" s="94" t="s">
        <v>115</v>
      </c>
      <c r="AS3" s="94">
        <v>3.9139098885815464</v>
      </c>
      <c r="AT3" s="94">
        <v>2.8197975432018314</v>
      </c>
      <c r="AU3" s="94">
        <v>2.0375550483618001</v>
      </c>
      <c r="AV3" s="94">
        <v>1.5818772877222116</v>
      </c>
      <c r="AW3" s="94">
        <v>2.1730414257587816</v>
      </c>
      <c r="AX3" s="95">
        <v>3.810064483189687</v>
      </c>
      <c r="AY3" s="94"/>
      <c r="AZ3" s="94"/>
      <c r="BA3" s="94"/>
      <c r="BB3" s="94"/>
      <c r="BC3" s="94"/>
      <c r="BD3" s="94"/>
      <c r="BE3" s="94"/>
      <c r="BF3" s="94"/>
      <c r="BG3" s="94"/>
    </row>
    <row r="4" spans="1:59" x14ac:dyDescent="0.2">
      <c r="A4" s="201"/>
      <c r="B4" s="96">
        <v>2</v>
      </c>
      <c r="C4" s="96">
        <v>23</v>
      </c>
      <c r="D4" s="94" t="s">
        <v>116</v>
      </c>
      <c r="E4" s="94" t="s">
        <v>117</v>
      </c>
      <c r="F4" s="93" t="s">
        <v>115</v>
      </c>
      <c r="G4" s="94">
        <v>23.06778957663667</v>
      </c>
      <c r="H4" s="94" t="s">
        <v>115</v>
      </c>
      <c r="I4" s="94">
        <v>37.394091009660954</v>
      </c>
      <c r="J4" s="94">
        <v>24.685588313291198</v>
      </c>
      <c r="K4" s="94">
        <v>21.979102049617993</v>
      </c>
      <c r="L4" s="94">
        <v>26.053622983638892</v>
      </c>
      <c r="M4" s="94">
        <v>28.853524593719523</v>
      </c>
      <c r="N4" s="95">
        <v>49.50001757984711</v>
      </c>
      <c r="O4" s="94" t="s">
        <v>115</v>
      </c>
      <c r="P4" s="94">
        <v>116.47112990075543</v>
      </c>
      <c r="Q4" s="94" t="s">
        <v>115</v>
      </c>
      <c r="R4" s="94">
        <v>287.54206774654068</v>
      </c>
      <c r="S4" s="94">
        <v>490.17927348282393</v>
      </c>
      <c r="T4" s="94">
        <v>317.9160751686976</v>
      </c>
      <c r="U4" s="94">
        <v>290.74227291987711</v>
      </c>
      <c r="V4" s="94">
        <v>322.47151069657673</v>
      </c>
      <c r="W4" s="95">
        <v>356.30766866736553</v>
      </c>
      <c r="X4" s="93" t="s">
        <v>115</v>
      </c>
      <c r="Y4" s="94">
        <v>1.0158851422760529</v>
      </c>
      <c r="Z4" s="94" t="s">
        <v>115</v>
      </c>
      <c r="AA4" s="94">
        <v>2.4550631526495366</v>
      </c>
      <c r="AB4" s="94">
        <v>1.519119750586406</v>
      </c>
      <c r="AC4" s="94">
        <v>1.1855852598153511</v>
      </c>
      <c r="AD4" s="94">
        <v>1.3499226384825447</v>
      </c>
      <c r="AE4" s="94">
        <v>1.6775996778104296</v>
      </c>
      <c r="AF4" s="95">
        <v>2.7213258349610454</v>
      </c>
      <c r="AG4" s="94" t="s">
        <v>115</v>
      </c>
      <c r="AH4" s="94">
        <v>11.7504426728631</v>
      </c>
      <c r="AI4" s="94" t="s">
        <v>115</v>
      </c>
      <c r="AJ4" s="94">
        <v>25.150877335764299</v>
      </c>
      <c r="AK4" s="94">
        <v>19.246146126836038</v>
      </c>
      <c r="AL4" s="94">
        <v>18.635107010241867</v>
      </c>
      <c r="AM4" s="94">
        <v>20.296859394661794</v>
      </c>
      <c r="AN4" s="94">
        <v>21.136201592150581</v>
      </c>
      <c r="AO4" s="95">
        <v>26.549917027956418</v>
      </c>
      <c r="AP4" s="93" t="s">
        <v>115</v>
      </c>
      <c r="AQ4" s="94">
        <v>2.7230470461001088</v>
      </c>
      <c r="AR4" s="94" t="s">
        <v>115</v>
      </c>
      <c r="AS4" s="94">
        <v>4.907991919724509</v>
      </c>
      <c r="AT4" s="94">
        <v>3.4949854001205569</v>
      </c>
      <c r="AU4" s="94">
        <v>3.1320300965355008</v>
      </c>
      <c r="AV4" s="94">
        <v>3.2105528709593099</v>
      </c>
      <c r="AW4" s="94">
        <v>4.2000390781300023</v>
      </c>
      <c r="AX4" s="95">
        <v>4.683206257214386</v>
      </c>
      <c r="AY4" s="94"/>
      <c r="AZ4" s="94"/>
      <c r="BA4" s="94"/>
      <c r="BB4" s="94"/>
      <c r="BC4" s="94"/>
      <c r="BD4" s="94"/>
      <c r="BE4" s="94"/>
      <c r="BF4" s="94"/>
      <c r="BG4" s="94"/>
    </row>
    <row r="5" spans="1:59" x14ac:dyDescent="0.2">
      <c r="A5" s="201"/>
      <c r="B5" s="96">
        <v>3</v>
      </c>
      <c r="C5" s="96">
        <v>25</v>
      </c>
      <c r="D5" s="94" t="s">
        <v>116</v>
      </c>
      <c r="E5" s="94" t="s">
        <v>117</v>
      </c>
      <c r="F5" s="93" t="s">
        <v>115</v>
      </c>
      <c r="G5" s="94">
        <v>23.582342859076181</v>
      </c>
      <c r="H5" s="94">
        <v>17.628771310519053</v>
      </c>
      <c r="I5" s="94">
        <v>32.537857272470298</v>
      </c>
      <c r="J5" s="94" t="s">
        <v>115</v>
      </c>
      <c r="K5" s="94" t="s">
        <v>115</v>
      </c>
      <c r="L5" s="94" t="s">
        <v>115</v>
      </c>
      <c r="M5" s="94" t="s">
        <v>115</v>
      </c>
      <c r="N5" s="95" t="s">
        <v>115</v>
      </c>
      <c r="O5" s="94" t="s">
        <v>115</v>
      </c>
      <c r="P5" s="94">
        <v>103.95602727150106</v>
      </c>
      <c r="Q5" s="94">
        <v>155.24050087519839</v>
      </c>
      <c r="R5" s="94">
        <v>247.84019513566014</v>
      </c>
      <c r="S5" s="94" t="s">
        <v>115</v>
      </c>
      <c r="T5" s="94" t="s">
        <v>115</v>
      </c>
      <c r="U5" s="94" t="s">
        <v>115</v>
      </c>
      <c r="V5" s="94" t="s">
        <v>115</v>
      </c>
      <c r="W5" s="95" t="s">
        <v>115</v>
      </c>
      <c r="X5" s="93" t="s">
        <v>115</v>
      </c>
      <c r="Y5" s="94">
        <v>0.84171084242946204</v>
      </c>
      <c r="Z5" s="94">
        <v>1.5597776766207401</v>
      </c>
      <c r="AA5" s="94">
        <v>2.7195132574063123</v>
      </c>
      <c r="AB5" s="94" t="s">
        <v>115</v>
      </c>
      <c r="AC5" s="94" t="s">
        <v>115</v>
      </c>
      <c r="AD5" s="94" t="s">
        <v>115</v>
      </c>
      <c r="AE5" s="94" t="s">
        <v>115</v>
      </c>
      <c r="AF5" s="95" t="s">
        <v>115</v>
      </c>
      <c r="AG5" s="94" t="s">
        <v>115</v>
      </c>
      <c r="AH5" s="94">
        <v>9.7958472837329431</v>
      </c>
      <c r="AI5" s="94">
        <v>14.770781695474733</v>
      </c>
      <c r="AJ5" s="94">
        <v>26.15047595956446</v>
      </c>
      <c r="AK5" s="94" t="s">
        <v>115</v>
      </c>
      <c r="AL5" s="94" t="s">
        <v>115</v>
      </c>
      <c r="AM5" s="94" t="s">
        <v>115</v>
      </c>
      <c r="AN5" s="94" t="s">
        <v>115</v>
      </c>
      <c r="AO5" s="95" t="s">
        <v>115</v>
      </c>
      <c r="AP5" s="93" t="s">
        <v>115</v>
      </c>
      <c r="AQ5" s="94">
        <v>9.4940671316555658</v>
      </c>
      <c r="AR5" s="94">
        <v>4.2096048711845384</v>
      </c>
      <c r="AS5" s="94">
        <v>5.2952325566302365</v>
      </c>
      <c r="AT5" s="94" t="s">
        <v>115</v>
      </c>
      <c r="AU5" s="94" t="s">
        <v>115</v>
      </c>
      <c r="AV5" s="94" t="s">
        <v>115</v>
      </c>
      <c r="AW5" s="94" t="s">
        <v>115</v>
      </c>
      <c r="AX5" s="95" t="s">
        <v>115</v>
      </c>
      <c r="AY5" s="94"/>
      <c r="AZ5" s="94"/>
      <c r="BA5" s="94"/>
      <c r="BB5" s="94"/>
      <c r="BC5" s="94"/>
      <c r="BD5" s="94"/>
      <c r="BE5" s="94"/>
      <c r="BF5" s="94"/>
      <c r="BG5" s="94"/>
    </row>
    <row r="6" spans="1:59" x14ac:dyDescent="0.2">
      <c r="A6" s="201"/>
      <c r="B6" s="96">
        <v>4</v>
      </c>
      <c r="C6" s="96">
        <v>27</v>
      </c>
      <c r="D6" s="94" t="s">
        <v>116</v>
      </c>
      <c r="E6" s="94" t="s">
        <v>120</v>
      </c>
      <c r="F6" s="93" t="s">
        <v>115</v>
      </c>
      <c r="G6" s="94">
        <v>27.289385917712568</v>
      </c>
      <c r="H6" s="94" t="s">
        <v>115</v>
      </c>
      <c r="I6" s="94">
        <v>46.837991352599836</v>
      </c>
      <c r="J6" s="94">
        <v>24.991837456477064</v>
      </c>
      <c r="K6" s="94">
        <v>22.310832198567411</v>
      </c>
      <c r="L6" s="94">
        <v>33.200641480706786</v>
      </c>
      <c r="M6" s="94">
        <v>35.468371370322323</v>
      </c>
      <c r="N6" s="95">
        <v>51.990148338821506</v>
      </c>
      <c r="O6" s="94" t="s">
        <v>115</v>
      </c>
      <c r="P6" s="94">
        <v>115.13113341357577</v>
      </c>
      <c r="Q6" s="94" t="s">
        <v>115</v>
      </c>
      <c r="R6" s="94">
        <v>227.20205087656478</v>
      </c>
      <c r="S6" s="94">
        <v>292.30711087534314</v>
      </c>
      <c r="T6" s="94">
        <v>215.58497218709275</v>
      </c>
      <c r="U6" s="94">
        <v>209.27846608069527</v>
      </c>
      <c r="V6" s="94">
        <v>249.34353838745085</v>
      </c>
      <c r="W6" s="95">
        <v>327.98338213312911</v>
      </c>
      <c r="X6" s="93" t="s">
        <v>115</v>
      </c>
      <c r="Y6" s="94">
        <v>0.81566224615188854</v>
      </c>
      <c r="Z6" s="94" t="s">
        <v>115</v>
      </c>
      <c r="AA6" s="94">
        <v>3.6719718837231281</v>
      </c>
      <c r="AB6" s="94">
        <v>1.6905163806087458</v>
      </c>
      <c r="AC6" s="94">
        <v>1.4023565883329603</v>
      </c>
      <c r="AD6" s="94">
        <v>1.9601847163077724</v>
      </c>
      <c r="AE6" s="94">
        <v>1.6827791371880416</v>
      </c>
      <c r="AF6" s="95">
        <v>2.5371870418215141</v>
      </c>
      <c r="AG6" s="94" t="s">
        <v>115</v>
      </c>
      <c r="AH6" s="94">
        <v>9.4780219695333745</v>
      </c>
      <c r="AI6" s="94" t="s">
        <v>115</v>
      </c>
      <c r="AJ6" s="94">
        <v>25.36280859102559</v>
      </c>
      <c r="AK6" s="94">
        <v>15.985793759775444</v>
      </c>
      <c r="AL6" s="94">
        <v>14.268651363132591</v>
      </c>
      <c r="AM6" s="94">
        <v>20.561948814265538</v>
      </c>
      <c r="AN6" s="94">
        <v>18.319473180887329</v>
      </c>
      <c r="AO6" s="95">
        <v>31.680742851479081</v>
      </c>
      <c r="AP6" s="93" t="s">
        <v>115</v>
      </c>
      <c r="AQ6" s="94">
        <v>2.1955583927941014</v>
      </c>
      <c r="AR6" s="94" t="s">
        <v>115</v>
      </c>
      <c r="AS6" s="94">
        <v>5.6846433392961231</v>
      </c>
      <c r="AT6" s="94">
        <v>2.7467397895274308</v>
      </c>
      <c r="AU6" s="94">
        <v>2.571277473844404</v>
      </c>
      <c r="AV6" s="94">
        <v>4.431530449832576</v>
      </c>
      <c r="AW6" s="94">
        <v>2.8204118540324536</v>
      </c>
      <c r="AX6" s="95">
        <v>5.1261423658607379</v>
      </c>
      <c r="AY6" s="94"/>
      <c r="AZ6" s="94"/>
      <c r="BA6" s="94"/>
      <c r="BB6" s="94"/>
      <c r="BC6" s="94"/>
      <c r="BD6" s="94"/>
      <c r="BE6" s="94"/>
      <c r="BF6" s="94"/>
      <c r="BG6" s="94"/>
    </row>
    <row r="7" spans="1:59" x14ac:dyDescent="0.2">
      <c r="A7" s="201"/>
      <c r="B7" s="96">
        <v>5</v>
      </c>
      <c r="C7" s="96">
        <v>32</v>
      </c>
      <c r="D7" s="94" t="s">
        <v>116</v>
      </c>
      <c r="E7" s="94" t="s">
        <v>120</v>
      </c>
      <c r="F7" s="93">
        <v>37.830698343148541</v>
      </c>
      <c r="G7" s="94" t="s">
        <v>115</v>
      </c>
      <c r="H7" s="94" t="s">
        <v>115</v>
      </c>
      <c r="I7" s="94">
        <v>43.595150807604625</v>
      </c>
      <c r="J7" s="94">
        <v>36.477484187754456</v>
      </c>
      <c r="K7" s="94">
        <v>25.537985732469227</v>
      </c>
      <c r="L7" s="94">
        <v>32.016764025034583</v>
      </c>
      <c r="M7" s="94">
        <v>40.195881572378063</v>
      </c>
      <c r="N7" s="95">
        <v>61.456155969640974</v>
      </c>
      <c r="O7" s="94">
        <v>410.00768076044432</v>
      </c>
      <c r="P7" s="94" t="s">
        <v>115</v>
      </c>
      <c r="Q7" s="94" t="s">
        <v>115</v>
      </c>
      <c r="R7" s="94">
        <v>322.93050028248626</v>
      </c>
      <c r="S7" s="94">
        <v>391.23542465790484</v>
      </c>
      <c r="T7" s="94">
        <v>304.52706832977958</v>
      </c>
      <c r="U7" s="94">
        <v>370.7926767978106</v>
      </c>
      <c r="V7" s="94">
        <v>311.95625297760688</v>
      </c>
      <c r="W7" s="95">
        <v>470.17871863404508</v>
      </c>
      <c r="X7" s="93">
        <v>1.2748145021876711</v>
      </c>
      <c r="Y7" s="94" t="s">
        <v>115</v>
      </c>
      <c r="Z7" s="94" t="s">
        <v>115</v>
      </c>
      <c r="AA7" s="94">
        <v>3.6807434908188434</v>
      </c>
      <c r="AB7" s="94">
        <v>1.9739508892679769</v>
      </c>
      <c r="AC7" s="94">
        <v>1.3094599803137779</v>
      </c>
      <c r="AD7" s="94">
        <v>1.6044876495055111</v>
      </c>
      <c r="AE7" s="94">
        <v>2.5411787109753878</v>
      </c>
      <c r="AF7" s="95">
        <v>3.7557068213799063</v>
      </c>
      <c r="AG7" s="94">
        <v>18.023058256691318</v>
      </c>
      <c r="AH7" s="94" t="s">
        <v>115</v>
      </c>
      <c r="AI7" s="94" t="s">
        <v>115</v>
      </c>
      <c r="AJ7" s="94">
        <v>30.796085263186495</v>
      </c>
      <c r="AK7" s="94">
        <v>20.305146902199443</v>
      </c>
      <c r="AL7" s="94">
        <v>21.686934038331987</v>
      </c>
      <c r="AM7" s="94">
        <v>21.241863124588036</v>
      </c>
      <c r="AN7" s="94">
        <v>25.154031264139295</v>
      </c>
      <c r="AO7" s="95">
        <v>33.849316266920503</v>
      </c>
      <c r="AP7" s="93">
        <v>5.4242941803300884</v>
      </c>
      <c r="AQ7" s="94" t="s">
        <v>115</v>
      </c>
      <c r="AR7" s="94" t="s">
        <v>115</v>
      </c>
      <c r="AS7" s="94">
        <v>5.3428025979640168</v>
      </c>
      <c r="AT7" s="94">
        <v>7.1961000762453482</v>
      </c>
      <c r="AU7" s="94">
        <v>5.263430064437153</v>
      </c>
      <c r="AV7" s="94">
        <v>4.6819236265666211</v>
      </c>
      <c r="AW7" s="94">
        <v>6.3618973990342074</v>
      </c>
      <c r="AX7" s="95">
        <v>5.4873261358178471</v>
      </c>
      <c r="AY7" s="94"/>
      <c r="AZ7" s="94"/>
      <c r="BA7" s="94"/>
      <c r="BB7" s="94"/>
      <c r="BC7" s="94"/>
      <c r="BD7" s="94"/>
      <c r="BE7" s="94"/>
      <c r="BF7" s="94"/>
      <c r="BG7" s="94"/>
    </row>
    <row r="8" spans="1:59" x14ac:dyDescent="0.2">
      <c r="A8" s="201"/>
      <c r="B8" s="96">
        <v>6</v>
      </c>
      <c r="C8" s="122">
        <v>32</v>
      </c>
      <c r="D8" s="94" t="s">
        <v>116</v>
      </c>
      <c r="E8" s="110" t="s">
        <v>120</v>
      </c>
      <c r="F8" s="93" t="s">
        <v>115</v>
      </c>
      <c r="G8" s="94">
        <v>26.091032603317007</v>
      </c>
      <c r="H8" s="94">
        <v>37.419806403820516</v>
      </c>
      <c r="I8" s="94">
        <v>48.380499511164537</v>
      </c>
      <c r="J8" s="94">
        <v>24.826977901010043</v>
      </c>
      <c r="K8" s="94">
        <v>25.869688912275148</v>
      </c>
      <c r="L8" s="94" t="s">
        <v>115</v>
      </c>
      <c r="M8" s="94">
        <v>40.584141530929891</v>
      </c>
      <c r="N8" s="95">
        <v>48.955907179602633</v>
      </c>
      <c r="O8" s="94" t="s">
        <v>115</v>
      </c>
      <c r="P8" s="94">
        <v>133.39552286135392</v>
      </c>
      <c r="Q8" s="94">
        <v>153.90643838697909</v>
      </c>
      <c r="R8" s="94">
        <v>245.50901772165784</v>
      </c>
      <c r="S8" s="94">
        <v>338.8975283465727</v>
      </c>
      <c r="T8" s="94">
        <v>297.09110626826532</v>
      </c>
      <c r="U8" s="94" t="s">
        <v>115</v>
      </c>
      <c r="V8" s="94">
        <v>341.65851033702256</v>
      </c>
      <c r="W8" s="95">
        <v>409.38708260007161</v>
      </c>
      <c r="X8" s="93" t="s">
        <v>115</v>
      </c>
      <c r="Y8" s="94">
        <v>1.2841208857199005</v>
      </c>
      <c r="Z8" s="94">
        <v>1.3825487902990816</v>
      </c>
      <c r="AA8" s="94">
        <v>3.3823560816493714</v>
      </c>
      <c r="AB8" s="94">
        <v>1.8383681328397117</v>
      </c>
      <c r="AC8" s="94">
        <v>1.4907791724817219</v>
      </c>
      <c r="AD8" s="94" t="s">
        <v>115</v>
      </c>
      <c r="AE8" s="94">
        <v>1.5453100175356926</v>
      </c>
      <c r="AF8" s="95">
        <v>3.5765345598965634</v>
      </c>
      <c r="AG8" s="94" t="s">
        <v>115</v>
      </c>
      <c r="AH8" s="94">
        <v>12.218357056227036</v>
      </c>
      <c r="AI8" s="94">
        <v>24.897707989808694</v>
      </c>
      <c r="AJ8" s="94">
        <v>31.2135238565366</v>
      </c>
      <c r="AK8" s="94">
        <v>19.302202495509526</v>
      </c>
      <c r="AL8" s="94">
        <v>18.356252720326427</v>
      </c>
      <c r="AM8" s="94" t="s">
        <v>115</v>
      </c>
      <c r="AN8" s="94">
        <v>24.690832017544977</v>
      </c>
      <c r="AO8" s="95">
        <v>30.831865950604247</v>
      </c>
      <c r="AP8" s="93" t="s">
        <v>115</v>
      </c>
      <c r="AQ8" s="94">
        <v>3.5995230734357397</v>
      </c>
      <c r="AR8" s="94">
        <v>3.2960054779214403</v>
      </c>
      <c r="AS8" s="94">
        <v>6.2477757388462676</v>
      </c>
      <c r="AT8" s="94">
        <v>1.3767869993950757</v>
      </c>
      <c r="AU8" s="94">
        <v>3.5645375864775968</v>
      </c>
      <c r="AV8" s="94" t="s">
        <v>115</v>
      </c>
      <c r="AW8" s="94">
        <v>5.4123243830317165</v>
      </c>
      <c r="AX8" s="95">
        <v>4.8695020477062663</v>
      </c>
      <c r="AY8" s="94"/>
      <c r="AZ8" s="94"/>
      <c r="BA8" s="94"/>
      <c r="BB8" s="94"/>
      <c r="BC8" s="94"/>
      <c r="BD8" s="94"/>
      <c r="BE8" s="94"/>
      <c r="BF8" s="94"/>
      <c r="BG8" s="94"/>
    </row>
    <row r="9" spans="1:59" x14ac:dyDescent="0.2">
      <c r="A9" s="201"/>
      <c r="B9" s="96">
        <v>7</v>
      </c>
      <c r="C9" s="96">
        <v>40</v>
      </c>
      <c r="D9" s="111" t="s">
        <v>116</v>
      </c>
      <c r="E9" s="111" t="s">
        <v>120</v>
      </c>
      <c r="F9" s="93">
        <v>32.721369130255276</v>
      </c>
      <c r="G9" s="94">
        <v>25.391834505229724</v>
      </c>
      <c r="H9" s="94" t="s">
        <v>115</v>
      </c>
      <c r="I9" s="94">
        <v>40.71688484801377</v>
      </c>
      <c r="J9" s="94" t="s">
        <v>115</v>
      </c>
      <c r="K9" s="94">
        <v>17.846379649601225</v>
      </c>
      <c r="L9" s="94">
        <v>22.805658219180785</v>
      </c>
      <c r="M9" s="94">
        <v>24.301178018968116</v>
      </c>
      <c r="N9" s="95">
        <v>73.39505969889828</v>
      </c>
      <c r="O9" s="94">
        <v>526.81089554639095</v>
      </c>
      <c r="P9" s="94">
        <v>117.56470844040616</v>
      </c>
      <c r="Q9" s="94" t="s">
        <v>115</v>
      </c>
      <c r="R9" s="94">
        <v>317.33087407638556</v>
      </c>
      <c r="S9" s="94" t="s">
        <v>115</v>
      </c>
      <c r="T9" s="94">
        <v>360.70688353829297</v>
      </c>
      <c r="U9" s="94">
        <v>386.83519418541789</v>
      </c>
      <c r="V9" s="94">
        <v>348.36159110755705</v>
      </c>
      <c r="W9" s="95">
        <v>529.61248909659616</v>
      </c>
      <c r="X9" s="93">
        <v>1.3144584115238354</v>
      </c>
      <c r="Y9" s="94">
        <v>0.70878183690545504</v>
      </c>
      <c r="Z9" s="94" t="s">
        <v>115</v>
      </c>
      <c r="AA9" s="94">
        <v>2.800587655109477</v>
      </c>
      <c r="AB9" s="94" t="s">
        <v>115</v>
      </c>
      <c r="AC9" s="94">
        <v>1.1572770195453821</v>
      </c>
      <c r="AD9" s="94">
        <v>1.6483977001738432</v>
      </c>
      <c r="AE9" s="94">
        <v>1.4770395233500422</v>
      </c>
      <c r="AF9" s="95">
        <v>3.107835961325689</v>
      </c>
      <c r="AG9" s="94">
        <v>21.355393434331802</v>
      </c>
      <c r="AH9" s="94">
        <v>14.491160149871904</v>
      </c>
      <c r="AI9" s="94" t="s">
        <v>115</v>
      </c>
      <c r="AJ9" s="94">
        <v>28.143413084363655</v>
      </c>
      <c r="AK9" s="94" t="s">
        <v>115</v>
      </c>
      <c r="AL9" s="94">
        <v>16.859952188807306</v>
      </c>
      <c r="AM9" s="94">
        <v>24.839240165374591</v>
      </c>
      <c r="AN9" s="94">
        <v>20.948556284920095</v>
      </c>
      <c r="AO9" s="95">
        <v>42.396370865264487</v>
      </c>
      <c r="AP9" s="93">
        <v>3.1408025853235482</v>
      </c>
      <c r="AQ9" s="94">
        <v>3.2598684710161949</v>
      </c>
      <c r="AR9" s="94" t="s">
        <v>115</v>
      </c>
      <c r="AS9" s="94">
        <v>3.6034845925432561</v>
      </c>
      <c r="AT9" s="94" t="s">
        <v>115</v>
      </c>
      <c r="AU9" s="94">
        <v>2.5881714550150572</v>
      </c>
      <c r="AV9" s="94">
        <v>4.0762708717664635</v>
      </c>
      <c r="AW9" s="94">
        <v>3.3892388952545827</v>
      </c>
      <c r="AX9" s="95">
        <v>4.7532377095353224</v>
      </c>
      <c r="AY9" s="94"/>
      <c r="AZ9" s="94"/>
      <c r="BA9" s="94"/>
      <c r="BB9" s="94"/>
      <c r="BC9" s="94"/>
      <c r="BD9" s="94"/>
      <c r="BE9" s="94"/>
      <c r="BF9" s="94"/>
      <c r="BG9" s="94"/>
    </row>
    <row r="10" spans="1:59" x14ac:dyDescent="0.2">
      <c r="A10" s="201"/>
      <c r="B10" s="96">
        <v>8</v>
      </c>
      <c r="C10" s="122">
        <v>41</v>
      </c>
      <c r="D10" s="94" t="s">
        <v>116</v>
      </c>
      <c r="E10" s="110" t="s">
        <v>120</v>
      </c>
      <c r="F10" s="93">
        <v>32.453945642609639</v>
      </c>
      <c r="G10" s="94" t="s">
        <v>115</v>
      </c>
      <c r="H10" s="94">
        <v>23.09096596158653</v>
      </c>
      <c r="I10" s="94" t="s">
        <v>115</v>
      </c>
      <c r="J10" s="94">
        <v>22.293649653719395</v>
      </c>
      <c r="K10" s="94">
        <v>21.207213593344996</v>
      </c>
      <c r="L10" s="94">
        <v>34.293771695423125</v>
      </c>
      <c r="M10" s="94">
        <v>28.909276798478466</v>
      </c>
      <c r="N10" s="95">
        <v>51.648258221698811</v>
      </c>
      <c r="O10" s="94">
        <v>509.36916957845818</v>
      </c>
      <c r="P10" s="94" t="s">
        <v>115</v>
      </c>
      <c r="Q10" s="94">
        <v>188.29515994696564</v>
      </c>
      <c r="R10" s="94" t="s">
        <v>115</v>
      </c>
      <c r="S10" s="94">
        <v>462.57812460490914</v>
      </c>
      <c r="T10" s="94">
        <v>352.69515709644759</v>
      </c>
      <c r="U10" s="94">
        <v>377.53058546863093</v>
      </c>
      <c r="V10" s="94">
        <v>381.69201131930913</v>
      </c>
      <c r="W10" s="95">
        <v>373.58821265750259</v>
      </c>
      <c r="X10" s="93">
        <v>1.2075244729548857</v>
      </c>
      <c r="Y10" s="94" t="s">
        <v>115</v>
      </c>
      <c r="Z10" s="94">
        <v>1.2365651661213917</v>
      </c>
      <c r="AA10" s="94" t="s">
        <v>115</v>
      </c>
      <c r="AB10" s="94">
        <v>1.5951932221753653</v>
      </c>
      <c r="AC10" s="94">
        <v>1.1413712319787144</v>
      </c>
      <c r="AD10" s="94">
        <v>1.7546712961736211</v>
      </c>
      <c r="AE10" s="94">
        <v>1.4701642025576809</v>
      </c>
      <c r="AF10" s="95">
        <v>1.5882020084351298</v>
      </c>
      <c r="AG10" s="94">
        <v>14.991529891972181</v>
      </c>
      <c r="AH10" s="94" t="s">
        <v>115</v>
      </c>
      <c r="AI10" s="94">
        <v>20.046695583392584</v>
      </c>
      <c r="AJ10" s="94" t="s">
        <v>115</v>
      </c>
      <c r="AK10" s="94">
        <v>20.274954611086699</v>
      </c>
      <c r="AL10" s="94">
        <v>16.848490172890024</v>
      </c>
      <c r="AM10" s="94">
        <v>28.853756999009548</v>
      </c>
      <c r="AN10" s="94">
        <v>23.64683898515467</v>
      </c>
      <c r="AO10" s="95">
        <v>28.632643944778589</v>
      </c>
      <c r="AP10" s="93">
        <v>4.7401452479869848</v>
      </c>
      <c r="AQ10" s="94" t="s">
        <v>115</v>
      </c>
      <c r="AR10" s="94">
        <v>3.2151933372368884</v>
      </c>
      <c r="AS10" s="94" t="s">
        <v>115</v>
      </c>
      <c r="AT10" s="94">
        <v>2.5046544664363237</v>
      </c>
      <c r="AU10" s="94">
        <v>4.1893058189204408</v>
      </c>
      <c r="AV10" s="94">
        <v>4.5474822122729259</v>
      </c>
      <c r="AW10" s="94">
        <v>3.5914904374725345</v>
      </c>
      <c r="AX10" s="95">
        <v>4.4969266369208389</v>
      </c>
      <c r="AY10" s="94"/>
      <c r="AZ10" s="94"/>
      <c r="BA10" s="94"/>
      <c r="BB10" s="94"/>
      <c r="BC10" s="94"/>
      <c r="BD10" s="94"/>
      <c r="BE10" s="94"/>
      <c r="BF10" s="94"/>
      <c r="BG10" s="94"/>
    </row>
    <row r="11" spans="1:59" x14ac:dyDescent="0.2">
      <c r="A11" s="201"/>
      <c r="B11" s="96">
        <v>9</v>
      </c>
      <c r="C11" s="96">
        <v>43</v>
      </c>
      <c r="D11" s="94" t="s">
        <v>116</v>
      </c>
      <c r="E11" s="94" t="s">
        <v>119</v>
      </c>
      <c r="F11" s="93" t="s">
        <v>115</v>
      </c>
      <c r="G11" s="94">
        <v>22.119160932964608</v>
      </c>
      <c r="H11" s="94">
        <v>23.563476677062351</v>
      </c>
      <c r="I11" s="94">
        <v>37.818071580478474</v>
      </c>
      <c r="J11" s="94" t="s">
        <v>115</v>
      </c>
      <c r="K11" s="94">
        <v>19.789866242976071</v>
      </c>
      <c r="L11" s="94">
        <v>27.311273694164068</v>
      </c>
      <c r="M11" s="94">
        <v>30.259500050978779</v>
      </c>
      <c r="N11" s="95">
        <v>40.105686879174385</v>
      </c>
      <c r="O11" s="94" t="s">
        <v>115</v>
      </c>
      <c r="P11" s="94">
        <v>118.91244198799239</v>
      </c>
      <c r="Q11" s="94">
        <v>245.37522007864686</v>
      </c>
      <c r="R11" s="94">
        <v>311.63421935116747</v>
      </c>
      <c r="S11" s="94" t="s">
        <v>115</v>
      </c>
      <c r="T11" s="94">
        <v>367.9458225123833</v>
      </c>
      <c r="U11" s="94">
        <v>316.58702680940388</v>
      </c>
      <c r="V11" s="94">
        <v>324.99466495360008</v>
      </c>
      <c r="W11" s="95">
        <v>370.90340032293471</v>
      </c>
      <c r="X11" s="93" t="s">
        <v>115</v>
      </c>
      <c r="Y11" s="94">
        <v>0.45771104632213272</v>
      </c>
      <c r="Z11" s="94">
        <v>1.8179421854125568</v>
      </c>
      <c r="AA11" s="94">
        <v>3.6161417631979345</v>
      </c>
      <c r="AB11" s="94" t="s">
        <v>115</v>
      </c>
      <c r="AC11" s="94">
        <v>1.4564161569779599</v>
      </c>
      <c r="AD11" s="94">
        <v>1.6239075962554885</v>
      </c>
      <c r="AE11" s="94">
        <v>1.693552056002007</v>
      </c>
      <c r="AF11" s="95">
        <v>2.30835667976883</v>
      </c>
      <c r="AG11" s="94" t="s">
        <v>115</v>
      </c>
      <c r="AH11" s="94">
        <v>9.8015257970096012</v>
      </c>
      <c r="AI11" s="94">
        <v>24.29628746194436</v>
      </c>
      <c r="AJ11" s="94">
        <v>26.794724857099716</v>
      </c>
      <c r="AK11" s="94" t="s">
        <v>115</v>
      </c>
      <c r="AL11" s="94">
        <v>17.939592751690984</v>
      </c>
      <c r="AM11" s="94">
        <v>24.105025582629565</v>
      </c>
      <c r="AN11" s="94">
        <v>23.444330816798214</v>
      </c>
      <c r="AO11" s="95">
        <v>24.501170080588537</v>
      </c>
      <c r="AP11" s="93" t="s">
        <v>115</v>
      </c>
      <c r="AQ11" s="94">
        <v>3.8007932740243513</v>
      </c>
      <c r="AR11" s="94">
        <v>4.2732229387063061</v>
      </c>
      <c r="AS11" s="94">
        <v>5.265560876794134</v>
      </c>
      <c r="AT11" s="94" t="s">
        <v>115</v>
      </c>
      <c r="AU11" s="94">
        <v>3.2072753303004853</v>
      </c>
      <c r="AV11" s="94">
        <v>3.9751419873432319</v>
      </c>
      <c r="AW11" s="94">
        <v>3.2591459503031159</v>
      </c>
      <c r="AX11" s="95">
        <v>3.9290683604758474</v>
      </c>
      <c r="AY11" s="94"/>
      <c r="AZ11" s="94"/>
      <c r="BA11" s="94"/>
      <c r="BB11" s="94"/>
      <c r="BC11" s="94"/>
      <c r="BD11" s="94"/>
      <c r="BE11" s="94"/>
      <c r="BF11" s="94"/>
      <c r="BG11" s="94"/>
    </row>
    <row r="12" spans="1:59" x14ac:dyDescent="0.2">
      <c r="A12" s="201"/>
      <c r="B12" s="96">
        <v>10</v>
      </c>
      <c r="C12" s="122">
        <v>52</v>
      </c>
      <c r="D12" s="94" t="s">
        <v>116</v>
      </c>
      <c r="E12" s="110" t="s">
        <v>120</v>
      </c>
      <c r="F12" s="93">
        <v>39.896836430504152</v>
      </c>
      <c r="G12" s="94" t="s">
        <v>115</v>
      </c>
      <c r="H12" s="94">
        <v>29.296151427207107</v>
      </c>
      <c r="I12" s="94">
        <v>49.524727750294716</v>
      </c>
      <c r="J12" s="94">
        <v>29.221716125267207</v>
      </c>
      <c r="K12" s="94">
        <v>26.009544429134525</v>
      </c>
      <c r="L12" s="94" t="s">
        <v>115</v>
      </c>
      <c r="M12" s="94">
        <v>33.391341878841047</v>
      </c>
      <c r="N12" s="95">
        <v>74.723724581179354</v>
      </c>
      <c r="O12" s="94">
        <v>550.37703289057379</v>
      </c>
      <c r="P12" s="94" t="s">
        <v>115</v>
      </c>
      <c r="Q12" s="94">
        <v>273.04113004337808</v>
      </c>
      <c r="R12" s="94">
        <v>335.11052334229646</v>
      </c>
      <c r="S12" s="94">
        <v>565.76592759060554</v>
      </c>
      <c r="T12" s="94">
        <v>404.89533722782045</v>
      </c>
      <c r="U12" s="94" t="s">
        <v>115</v>
      </c>
      <c r="V12" s="94">
        <v>382.78262459196719</v>
      </c>
      <c r="W12" s="95">
        <v>512.06999504763144</v>
      </c>
      <c r="X12" s="93">
        <v>1.4107007882398797</v>
      </c>
      <c r="Y12" s="94" t="s">
        <v>115</v>
      </c>
      <c r="Z12" s="94">
        <v>1.502813112255589</v>
      </c>
      <c r="AA12" s="94">
        <v>2.9392608907196269</v>
      </c>
      <c r="AB12" s="94">
        <v>1.5239765319456899</v>
      </c>
      <c r="AC12" s="94">
        <v>1.5483430576471493</v>
      </c>
      <c r="AD12" s="94" t="s">
        <v>115</v>
      </c>
      <c r="AE12" s="94">
        <v>1.592053646333065</v>
      </c>
      <c r="AF12" s="95">
        <v>3.1411893932095101</v>
      </c>
      <c r="AG12" s="94">
        <v>23.354702947357712</v>
      </c>
      <c r="AH12" s="94" t="s">
        <v>115</v>
      </c>
      <c r="AI12" s="94">
        <v>24.048229130974459</v>
      </c>
      <c r="AJ12" s="94">
        <v>33.246105062042616</v>
      </c>
      <c r="AK12" s="94">
        <v>24.300780012544884</v>
      </c>
      <c r="AL12" s="94">
        <v>23.863856447765503</v>
      </c>
      <c r="AM12" s="94" t="s">
        <v>115</v>
      </c>
      <c r="AN12" s="94">
        <v>26.430171005320567</v>
      </c>
      <c r="AO12" s="95">
        <v>37.641125222628091</v>
      </c>
      <c r="AP12" s="93">
        <v>3.4232348044449665</v>
      </c>
      <c r="AQ12" s="94" t="s">
        <v>115</v>
      </c>
      <c r="AR12" s="94">
        <v>4.7046480745890653</v>
      </c>
      <c r="AS12" s="94">
        <v>5.2958275311144725</v>
      </c>
      <c r="AT12" s="94">
        <v>3.5435064131561189</v>
      </c>
      <c r="AU12" s="94">
        <v>2.8468336307150977</v>
      </c>
      <c r="AV12" s="94" t="s">
        <v>115</v>
      </c>
      <c r="AW12" s="94">
        <v>1.9824768629766416</v>
      </c>
      <c r="AX12" s="95">
        <v>4.1676580687765528</v>
      </c>
      <c r="AY12" s="94"/>
      <c r="AZ12" s="94"/>
      <c r="BA12" s="94"/>
      <c r="BB12" s="94"/>
      <c r="BC12" s="94"/>
      <c r="BD12" s="94"/>
      <c r="BE12" s="94"/>
      <c r="BF12" s="94"/>
      <c r="BG12" s="94"/>
    </row>
    <row r="13" spans="1:59" x14ac:dyDescent="0.2">
      <c r="A13" s="201"/>
      <c r="B13" s="96">
        <v>11</v>
      </c>
      <c r="C13" s="96">
        <v>57</v>
      </c>
      <c r="D13" s="94" t="s">
        <v>116</v>
      </c>
      <c r="E13" s="94" t="s">
        <v>117</v>
      </c>
      <c r="F13" s="93">
        <v>26.260740624579157</v>
      </c>
      <c r="G13" s="94">
        <v>22.812810111548028</v>
      </c>
      <c r="H13" s="94">
        <v>25.17242989802266</v>
      </c>
      <c r="I13" s="94">
        <v>40.487427678856477</v>
      </c>
      <c r="J13" s="94" t="s">
        <v>115</v>
      </c>
      <c r="K13" s="94">
        <v>22.623487724893572</v>
      </c>
      <c r="L13" s="94" t="s">
        <v>115</v>
      </c>
      <c r="M13" s="94">
        <v>34.678521154959526</v>
      </c>
      <c r="N13" s="95">
        <v>48.847684316803935</v>
      </c>
      <c r="O13" s="94">
        <v>475.33928680823828</v>
      </c>
      <c r="P13" s="94">
        <v>143.61220744383218</v>
      </c>
      <c r="Q13" s="94">
        <v>236.2442073589614</v>
      </c>
      <c r="R13" s="94">
        <v>334.46225272201252</v>
      </c>
      <c r="S13" s="94" t="s">
        <v>115</v>
      </c>
      <c r="T13" s="94">
        <v>387.10102659943072</v>
      </c>
      <c r="U13" s="94" t="s">
        <v>115</v>
      </c>
      <c r="V13" s="94">
        <v>344.99661643506158</v>
      </c>
      <c r="W13" s="95">
        <v>402.33454756757897</v>
      </c>
      <c r="X13" s="93">
        <v>1.5326216817567553</v>
      </c>
      <c r="Y13" s="94">
        <v>1.4111219391802587</v>
      </c>
      <c r="Z13" s="94">
        <v>1.4209443725146012</v>
      </c>
      <c r="AA13" s="94">
        <v>2.5619802026444027</v>
      </c>
      <c r="AB13" s="94" t="s">
        <v>115</v>
      </c>
      <c r="AC13" s="94">
        <v>1.702688651221226</v>
      </c>
      <c r="AD13" s="94" t="s">
        <v>115</v>
      </c>
      <c r="AE13" s="94">
        <v>1.8414375180395615</v>
      </c>
      <c r="AF13" s="95">
        <v>2.5951675230551174</v>
      </c>
      <c r="AG13" s="94">
        <v>13.80570209726876</v>
      </c>
      <c r="AH13" s="94">
        <v>13.265115471257733</v>
      </c>
      <c r="AI13" s="94">
        <v>22.050422789433089</v>
      </c>
      <c r="AJ13" s="94">
        <v>22.831356799907702</v>
      </c>
      <c r="AK13" s="94" t="s">
        <v>115</v>
      </c>
      <c r="AL13" s="94">
        <v>17.150226388553349</v>
      </c>
      <c r="AM13" s="94" t="s">
        <v>115</v>
      </c>
      <c r="AN13" s="94">
        <v>23.379608623650274</v>
      </c>
      <c r="AO13" s="95">
        <v>32.377164582714911</v>
      </c>
      <c r="AP13" s="93">
        <v>4.8553944359165868</v>
      </c>
      <c r="AQ13" s="94">
        <v>2.9479756686096499</v>
      </c>
      <c r="AR13" s="94">
        <v>2.2337146046209835</v>
      </c>
      <c r="AS13" s="94">
        <v>5.581926045396834</v>
      </c>
      <c r="AT13" s="94" t="s">
        <v>115</v>
      </c>
      <c r="AU13" s="94">
        <v>4.4910855158387664</v>
      </c>
      <c r="AV13" s="94" t="s">
        <v>115</v>
      </c>
      <c r="AW13" s="94">
        <v>2.374035117799068</v>
      </c>
      <c r="AX13" s="95">
        <v>3.8851373615679079</v>
      </c>
      <c r="AY13" s="94"/>
      <c r="AZ13" s="94"/>
      <c r="BA13" s="94"/>
      <c r="BB13" s="94"/>
      <c r="BC13" s="94"/>
      <c r="BD13" s="94"/>
      <c r="BE13" s="94"/>
      <c r="BF13" s="94"/>
      <c r="BG13" s="94"/>
    </row>
    <row r="14" spans="1:59" x14ac:dyDescent="0.2">
      <c r="A14" s="201"/>
      <c r="B14" s="96">
        <v>12</v>
      </c>
      <c r="C14" s="96">
        <v>24</v>
      </c>
      <c r="D14" s="94" t="s">
        <v>118</v>
      </c>
      <c r="E14" s="94" t="s">
        <v>117</v>
      </c>
      <c r="F14" s="93" t="s">
        <v>115</v>
      </c>
      <c r="G14" s="94" t="s">
        <v>115</v>
      </c>
      <c r="H14" s="94">
        <v>19.693713083428456</v>
      </c>
      <c r="I14" s="94">
        <v>32.417040154216409</v>
      </c>
      <c r="J14" s="94">
        <v>24.959031005743789</v>
      </c>
      <c r="K14" s="94">
        <v>17.777414438270675</v>
      </c>
      <c r="L14" s="94">
        <v>22.900573993362304</v>
      </c>
      <c r="M14" s="94">
        <v>20.196429648175865</v>
      </c>
      <c r="N14" s="95">
        <v>43.622511672044801</v>
      </c>
      <c r="O14" s="94" t="s">
        <v>115</v>
      </c>
      <c r="P14" s="94" t="s">
        <v>115</v>
      </c>
      <c r="Q14" s="94">
        <v>225.26480387054534</v>
      </c>
      <c r="R14" s="94">
        <v>355.62674062526207</v>
      </c>
      <c r="S14" s="94">
        <v>564.7603318504639</v>
      </c>
      <c r="T14" s="94">
        <v>402.27677515587931</v>
      </c>
      <c r="U14" s="94">
        <v>273.53016903759698</v>
      </c>
      <c r="V14" s="94">
        <v>339.55942745796744</v>
      </c>
      <c r="W14" s="95">
        <v>436.07577420153808</v>
      </c>
      <c r="X14" s="93" t="s">
        <v>115</v>
      </c>
      <c r="Y14" s="94" t="s">
        <v>115</v>
      </c>
      <c r="Z14" s="94">
        <v>1.5266541435036491</v>
      </c>
      <c r="AA14" s="94">
        <v>2.5237645194030707</v>
      </c>
      <c r="AB14" s="94">
        <v>1.852897870852614</v>
      </c>
      <c r="AC14" s="94">
        <v>1.3207330304022875</v>
      </c>
      <c r="AD14" s="94">
        <v>1.6897368503250931</v>
      </c>
      <c r="AE14" s="94">
        <v>1.3713284309522735</v>
      </c>
      <c r="AF14" s="95">
        <v>2.4530097986929453</v>
      </c>
      <c r="AG14" s="94" t="s">
        <v>115</v>
      </c>
      <c r="AH14" s="94" t="s">
        <v>115</v>
      </c>
      <c r="AI14" s="94">
        <v>24.58337844238828</v>
      </c>
      <c r="AJ14" s="94">
        <v>33.072055799353265</v>
      </c>
      <c r="AK14" s="94">
        <v>28.207599769822266</v>
      </c>
      <c r="AL14" s="94">
        <v>20.447138682479711</v>
      </c>
      <c r="AM14" s="94">
        <v>19.622017905547224</v>
      </c>
      <c r="AN14" s="94">
        <v>19.522424419040028</v>
      </c>
      <c r="AO14" s="95">
        <v>34.054730463763121</v>
      </c>
      <c r="AP14" s="93" t="s">
        <v>115</v>
      </c>
      <c r="AQ14" s="94" t="s">
        <v>115</v>
      </c>
      <c r="AR14" s="94">
        <v>3.1059768797067164</v>
      </c>
      <c r="AS14" s="94">
        <v>4.7387509869716054</v>
      </c>
      <c r="AT14" s="94">
        <v>2.7049840665934775</v>
      </c>
      <c r="AU14" s="94">
        <v>2.5620099956935136</v>
      </c>
      <c r="AV14" s="94">
        <v>4.4654990254974249</v>
      </c>
      <c r="AW14" s="94">
        <v>2.8917811826329336</v>
      </c>
      <c r="AX14" s="95">
        <v>4.2921611778387208</v>
      </c>
      <c r="AY14" s="94"/>
      <c r="AZ14" s="94"/>
      <c r="BA14" s="94"/>
      <c r="BB14" s="94"/>
      <c r="BC14" s="94"/>
      <c r="BD14" s="94"/>
      <c r="BE14" s="94"/>
      <c r="BF14" s="94"/>
      <c r="BG14" s="94"/>
    </row>
    <row r="15" spans="1:59" x14ac:dyDescent="0.2">
      <c r="A15" s="201"/>
      <c r="B15" s="96">
        <v>13</v>
      </c>
      <c r="C15" s="122">
        <v>25</v>
      </c>
      <c r="D15" s="94" t="s">
        <v>118</v>
      </c>
      <c r="E15" s="110" t="s">
        <v>120</v>
      </c>
      <c r="F15" s="93">
        <v>35.082390519913382</v>
      </c>
      <c r="G15" s="94">
        <v>26.081895790815327</v>
      </c>
      <c r="H15" s="94" t="s">
        <v>115</v>
      </c>
      <c r="I15" s="94">
        <v>42.360035786261626</v>
      </c>
      <c r="J15" s="94" t="s">
        <v>115</v>
      </c>
      <c r="K15" s="94">
        <v>24.354299351121202</v>
      </c>
      <c r="L15" s="94">
        <v>26.638465847064026</v>
      </c>
      <c r="M15" s="94">
        <v>31.171991323323368</v>
      </c>
      <c r="N15" s="95">
        <v>55.169098787254981</v>
      </c>
      <c r="O15" s="94">
        <v>471.86195912838866</v>
      </c>
      <c r="P15" s="94">
        <v>142.07331451424568</v>
      </c>
      <c r="Q15" s="94" t="s">
        <v>115</v>
      </c>
      <c r="R15" s="94">
        <v>290.79062362432092</v>
      </c>
      <c r="S15" s="94" t="s">
        <v>115</v>
      </c>
      <c r="T15" s="94">
        <v>352.25317841039504</v>
      </c>
      <c r="U15" s="94">
        <v>210.66248959675687</v>
      </c>
      <c r="V15" s="94">
        <v>294.85358753673222</v>
      </c>
      <c r="W15" s="95">
        <v>431.40982455181097</v>
      </c>
      <c r="X15" s="93">
        <v>1.4375831892255597</v>
      </c>
      <c r="Y15" s="94">
        <v>0.73532438911410214</v>
      </c>
      <c r="Z15" s="94" t="s">
        <v>115</v>
      </c>
      <c r="AA15" s="94">
        <v>3.1467441855654261</v>
      </c>
      <c r="AB15" s="94" t="s">
        <v>115</v>
      </c>
      <c r="AC15" s="94">
        <v>1.6145526083209873</v>
      </c>
      <c r="AD15" s="94">
        <v>1.5796125966748829</v>
      </c>
      <c r="AE15" s="94">
        <v>2.1149545493992656</v>
      </c>
      <c r="AF15" s="95">
        <v>3.0405009095394924</v>
      </c>
      <c r="AG15" s="94">
        <v>20.248620221295759</v>
      </c>
      <c r="AH15" s="94">
        <v>9.1254533875124384</v>
      </c>
      <c r="AI15" s="94" t="s">
        <v>115</v>
      </c>
      <c r="AJ15" s="94">
        <v>29.98009775278797</v>
      </c>
      <c r="AK15" s="94" t="s">
        <v>115</v>
      </c>
      <c r="AL15" s="94">
        <v>19.174257042531909</v>
      </c>
      <c r="AM15" s="94">
        <v>15.591056031982308</v>
      </c>
      <c r="AN15" s="94">
        <v>19.556121243934992</v>
      </c>
      <c r="AO15" s="95">
        <v>38.872024671326244</v>
      </c>
      <c r="AP15" s="93">
        <v>6.1745394132032789</v>
      </c>
      <c r="AQ15" s="94">
        <v>3.8059947097405775</v>
      </c>
      <c r="AR15" s="94" t="s">
        <v>115</v>
      </c>
      <c r="AS15" s="94">
        <v>6.1178704770319543</v>
      </c>
      <c r="AT15" s="94" t="s">
        <v>115</v>
      </c>
      <c r="AU15" s="94">
        <v>3.5010194419787828</v>
      </c>
      <c r="AV15" s="94">
        <v>2.7485310400521286</v>
      </c>
      <c r="AW15" s="94">
        <v>3.2490679821188939</v>
      </c>
      <c r="AX15" s="95">
        <v>5.0787540977760246</v>
      </c>
      <c r="AY15" s="94"/>
      <c r="AZ15" s="94"/>
      <c r="BA15" s="94"/>
      <c r="BB15" s="94"/>
      <c r="BC15" s="94"/>
      <c r="BD15" s="94"/>
      <c r="BE15" s="94"/>
      <c r="BF15" s="94"/>
      <c r="BG15" s="94"/>
    </row>
    <row r="16" spans="1:59" x14ac:dyDescent="0.2">
      <c r="A16" s="201"/>
      <c r="B16" s="96">
        <v>14</v>
      </c>
      <c r="C16" s="96">
        <v>26</v>
      </c>
      <c r="D16" s="94" t="s">
        <v>118</v>
      </c>
      <c r="E16" s="94" t="s">
        <v>117</v>
      </c>
      <c r="F16" s="93" t="s">
        <v>115</v>
      </c>
      <c r="G16" s="94" t="s">
        <v>115</v>
      </c>
      <c r="H16" s="94">
        <v>21.221800817498639</v>
      </c>
      <c r="I16" s="94">
        <v>36.650663258049519</v>
      </c>
      <c r="J16" s="94">
        <v>19.385748514823955</v>
      </c>
      <c r="K16" s="94">
        <v>15.39052006307957</v>
      </c>
      <c r="L16" s="94">
        <v>18.962950780947839</v>
      </c>
      <c r="M16" s="94">
        <v>24.532136030892232</v>
      </c>
      <c r="N16" s="95">
        <v>48.039490691657676</v>
      </c>
      <c r="O16" s="94" t="s">
        <v>115</v>
      </c>
      <c r="P16" s="94" t="s">
        <v>115</v>
      </c>
      <c r="Q16" s="94">
        <v>178.9480616144935</v>
      </c>
      <c r="R16" s="94">
        <v>248.6021604876596</v>
      </c>
      <c r="S16" s="94">
        <v>398.2741107653876</v>
      </c>
      <c r="T16" s="94">
        <v>274.890623447942</v>
      </c>
      <c r="U16" s="94">
        <v>227.4493179600197</v>
      </c>
      <c r="V16" s="94">
        <v>252.28843935102566</v>
      </c>
      <c r="W16" s="95">
        <v>379.76991584806206</v>
      </c>
      <c r="X16" s="93" t="s">
        <v>115</v>
      </c>
      <c r="Y16" s="94" t="s">
        <v>115</v>
      </c>
      <c r="Z16" s="94">
        <v>1.648040658593404</v>
      </c>
      <c r="AA16" s="94">
        <v>1.7397962258087198</v>
      </c>
      <c r="AB16" s="94">
        <v>1.2530434469344718</v>
      </c>
      <c r="AC16" s="94">
        <v>0.87258511220897084</v>
      </c>
      <c r="AD16" s="94">
        <v>0.93698783961302934</v>
      </c>
      <c r="AE16" s="94">
        <v>1.4595089364922327</v>
      </c>
      <c r="AF16" s="95">
        <v>3.4892302585992523</v>
      </c>
      <c r="AG16" s="94" t="s">
        <v>115</v>
      </c>
      <c r="AH16" s="94" t="s">
        <v>115</v>
      </c>
      <c r="AI16" s="94">
        <v>20.498986945935552</v>
      </c>
      <c r="AJ16" s="94">
        <v>25.740526171257738</v>
      </c>
      <c r="AK16" s="94">
        <v>14.15896154346553</v>
      </c>
      <c r="AL16" s="94">
        <v>11.713006353723667</v>
      </c>
      <c r="AM16" s="94">
        <v>20.253153262760517</v>
      </c>
      <c r="AN16" s="94">
        <v>16.647040850944357</v>
      </c>
      <c r="AO16" s="95">
        <v>31.778227555877208</v>
      </c>
      <c r="AP16" s="93" t="s">
        <v>115</v>
      </c>
      <c r="AQ16" s="94" t="s">
        <v>115</v>
      </c>
      <c r="AR16" s="94">
        <v>2.0626758926453244</v>
      </c>
      <c r="AS16" s="94">
        <v>5.8492762641235556</v>
      </c>
      <c r="AT16" s="94">
        <v>3.1649693627854942</v>
      </c>
      <c r="AU16" s="94">
        <v>3.8877305253374912</v>
      </c>
      <c r="AV16" s="94">
        <v>3.7913090065153918</v>
      </c>
      <c r="AW16" s="94">
        <v>2.6198409489848942</v>
      </c>
      <c r="AX16" s="95">
        <v>5.4273406561791973</v>
      </c>
      <c r="AY16" s="94"/>
      <c r="AZ16" s="94"/>
      <c r="BA16" s="94"/>
      <c r="BB16" s="94"/>
      <c r="BC16" s="94"/>
      <c r="BD16" s="94"/>
      <c r="BE16" s="94"/>
      <c r="BF16" s="94"/>
      <c r="BG16" s="94"/>
    </row>
    <row r="17" spans="1:59" x14ac:dyDescent="0.2">
      <c r="A17" s="201"/>
      <c r="B17" s="96">
        <v>15</v>
      </c>
      <c r="C17" s="96">
        <v>29</v>
      </c>
      <c r="D17" s="94" t="s">
        <v>118</v>
      </c>
      <c r="E17" s="94" t="s">
        <v>119</v>
      </c>
      <c r="F17" s="93" t="s">
        <v>115</v>
      </c>
      <c r="G17" s="94" t="s">
        <v>115</v>
      </c>
      <c r="H17" s="94" t="s">
        <v>115</v>
      </c>
      <c r="I17" s="94">
        <v>29.100380748453691</v>
      </c>
      <c r="J17" s="94">
        <v>17.987402224397886</v>
      </c>
      <c r="K17" s="94">
        <v>14.710675837084512</v>
      </c>
      <c r="L17" s="94">
        <v>21.520125701594843</v>
      </c>
      <c r="M17" s="94">
        <v>21.687916172099207</v>
      </c>
      <c r="N17" s="95">
        <v>28.242356229060334</v>
      </c>
      <c r="O17" s="94" t="s">
        <v>115</v>
      </c>
      <c r="P17" s="94" t="s">
        <v>115</v>
      </c>
      <c r="Q17" s="94" t="s">
        <v>115</v>
      </c>
      <c r="R17" s="94">
        <v>279.11698021229643</v>
      </c>
      <c r="S17" s="94">
        <v>410.89959693528431</v>
      </c>
      <c r="T17" s="94">
        <v>278.72427559788747</v>
      </c>
      <c r="U17" s="94">
        <v>348.83500082044679</v>
      </c>
      <c r="V17" s="94">
        <v>279.51213223075115</v>
      </c>
      <c r="W17" s="95">
        <v>293.99584725030661</v>
      </c>
      <c r="X17" s="93" t="s">
        <v>115</v>
      </c>
      <c r="Y17" s="94" t="s">
        <v>115</v>
      </c>
      <c r="Z17" s="94" t="s">
        <v>115</v>
      </c>
      <c r="AA17" s="94">
        <v>2.7555591893468203</v>
      </c>
      <c r="AB17" s="94">
        <v>1.1935280279553926</v>
      </c>
      <c r="AC17" s="94">
        <v>1.4453922793743634</v>
      </c>
      <c r="AD17" s="94">
        <v>0.33623006188649907</v>
      </c>
      <c r="AE17" s="94">
        <v>1.8372411088694334</v>
      </c>
      <c r="AF17" s="95">
        <v>1.7923209236614039</v>
      </c>
      <c r="AG17" s="94" t="s">
        <v>115</v>
      </c>
      <c r="AH17" s="94" t="s">
        <v>115</v>
      </c>
      <c r="AI17" s="94" t="s">
        <v>115</v>
      </c>
      <c r="AJ17" s="94">
        <v>27.246998851618219</v>
      </c>
      <c r="AK17" s="94">
        <v>13.938504721778612</v>
      </c>
      <c r="AL17" s="94">
        <v>15.401261413144509</v>
      </c>
      <c r="AM17" s="94">
        <v>22.454864268368802</v>
      </c>
      <c r="AN17" s="94">
        <v>19.591435684632913</v>
      </c>
      <c r="AO17" s="95">
        <v>20.761663083821716</v>
      </c>
      <c r="AP17" s="93" t="s">
        <v>115</v>
      </c>
      <c r="AQ17" s="94" t="s">
        <v>115</v>
      </c>
      <c r="AR17" s="94" t="s">
        <v>115</v>
      </c>
      <c r="AS17" s="94">
        <v>4.7743157590737857</v>
      </c>
      <c r="AT17" s="94">
        <v>3.4470034758866208</v>
      </c>
      <c r="AU17" s="94">
        <v>3.3616264904772306</v>
      </c>
      <c r="AV17" s="94">
        <v>3.1927823806649061</v>
      </c>
      <c r="AW17" s="94">
        <v>3.4140774731864028</v>
      </c>
      <c r="AX17" s="95">
        <v>3.5479816527385424</v>
      </c>
      <c r="AY17" s="94"/>
      <c r="AZ17" s="94"/>
      <c r="BA17" s="94"/>
      <c r="BB17" s="94"/>
      <c r="BC17" s="94"/>
      <c r="BD17" s="94"/>
      <c r="BE17" s="94"/>
      <c r="BF17" s="94"/>
      <c r="BG17" s="94"/>
    </row>
    <row r="18" spans="1:59" x14ac:dyDescent="0.2">
      <c r="A18" s="201"/>
      <c r="B18" s="96">
        <v>16</v>
      </c>
      <c r="C18" s="96">
        <v>33</v>
      </c>
      <c r="D18" s="94" t="s">
        <v>118</v>
      </c>
      <c r="E18" s="94" t="s">
        <v>120</v>
      </c>
      <c r="F18" s="93">
        <v>34.114170886198238</v>
      </c>
      <c r="G18" s="94">
        <v>26.646880982621383</v>
      </c>
      <c r="H18" s="94">
        <v>29.572610255311357</v>
      </c>
      <c r="I18" s="94">
        <v>46.798642425853735</v>
      </c>
      <c r="J18" s="94" t="s">
        <v>115</v>
      </c>
      <c r="K18" s="94">
        <v>28.352628462167626</v>
      </c>
      <c r="L18" s="94" t="s">
        <v>115</v>
      </c>
      <c r="M18" s="94">
        <v>40.404588936005595</v>
      </c>
      <c r="N18" s="95">
        <v>76.913891274293718</v>
      </c>
      <c r="O18" s="94">
        <v>477.43523265344299</v>
      </c>
      <c r="P18" s="94">
        <v>126.4038950542278</v>
      </c>
      <c r="Q18" s="94">
        <v>184.60255664807929</v>
      </c>
      <c r="R18" s="94">
        <v>312.64811409864956</v>
      </c>
      <c r="S18" s="94" t="s">
        <v>115</v>
      </c>
      <c r="T18" s="94">
        <v>324.05509130104315</v>
      </c>
      <c r="U18" s="94" t="s">
        <v>115</v>
      </c>
      <c r="V18" s="94">
        <v>383.56014998145986</v>
      </c>
      <c r="W18" s="95">
        <v>435.37558221983511</v>
      </c>
      <c r="X18" s="93">
        <v>1.1784528281709454</v>
      </c>
      <c r="Y18" s="94">
        <v>1.3788710883133557</v>
      </c>
      <c r="Z18" s="94">
        <v>1.3727777161004551</v>
      </c>
      <c r="AA18" s="94">
        <v>2.4930915125543529</v>
      </c>
      <c r="AB18" s="94" t="s">
        <v>115</v>
      </c>
      <c r="AC18" s="94">
        <v>1.2142572798116185</v>
      </c>
      <c r="AD18" s="94" t="s">
        <v>115</v>
      </c>
      <c r="AE18" s="94">
        <v>1.8858360239310383</v>
      </c>
      <c r="AF18" s="95">
        <v>3.3644560604326172</v>
      </c>
      <c r="AG18" s="94">
        <v>15.236622525731388</v>
      </c>
      <c r="AH18" s="94">
        <v>9.6685290865127875</v>
      </c>
      <c r="AI18" s="94">
        <v>14.898250062815183</v>
      </c>
      <c r="AJ18" s="94">
        <v>21.344333579294595</v>
      </c>
      <c r="AK18" s="94" t="s">
        <v>115</v>
      </c>
      <c r="AL18" s="94">
        <v>12.760025391866373</v>
      </c>
      <c r="AM18" s="94" t="s">
        <v>115</v>
      </c>
      <c r="AN18" s="94">
        <v>26.186779360659767</v>
      </c>
      <c r="AO18" s="95">
        <v>39.576383584566955</v>
      </c>
      <c r="AP18" s="93">
        <v>3.2223381022771767</v>
      </c>
      <c r="AQ18" s="94">
        <v>1.7846934948151594</v>
      </c>
      <c r="AR18" s="94">
        <v>2.1744599297890952</v>
      </c>
      <c r="AS18" s="94">
        <v>3.8092999718069516</v>
      </c>
      <c r="AT18" s="94" t="s">
        <v>115</v>
      </c>
      <c r="AU18" s="94">
        <v>1.6440903756868384</v>
      </c>
      <c r="AV18" s="94" t="s">
        <v>115</v>
      </c>
      <c r="AW18" s="94">
        <v>3.6360953209484288</v>
      </c>
      <c r="AX18" s="95">
        <v>4.5074232207827611</v>
      </c>
      <c r="AY18" s="94"/>
      <c r="AZ18" s="94"/>
      <c r="BA18" s="94"/>
      <c r="BB18" s="94"/>
      <c r="BC18" s="94"/>
      <c r="BD18" s="94"/>
      <c r="BE18" s="94"/>
      <c r="BF18" s="94"/>
      <c r="BG18" s="94"/>
    </row>
    <row r="19" spans="1:59" x14ac:dyDescent="0.2">
      <c r="A19" s="201"/>
      <c r="B19" s="96">
        <v>17</v>
      </c>
      <c r="C19" s="122">
        <v>34</v>
      </c>
      <c r="D19" s="110" t="s">
        <v>118</v>
      </c>
      <c r="E19" s="110" t="s">
        <v>120</v>
      </c>
      <c r="F19" s="93">
        <v>39.343643998167664</v>
      </c>
      <c r="G19" s="94" t="s">
        <v>115</v>
      </c>
      <c r="H19" s="94">
        <v>27.442612595489042</v>
      </c>
      <c r="I19" s="94">
        <v>42.717179714773408</v>
      </c>
      <c r="J19" s="94">
        <v>27.98458392728579</v>
      </c>
      <c r="K19" s="94">
        <v>27.236017997016592</v>
      </c>
      <c r="L19" s="94" t="s">
        <v>115</v>
      </c>
      <c r="M19" s="94">
        <v>31.495189705624934</v>
      </c>
      <c r="N19" s="95">
        <v>94.809853836840617</v>
      </c>
      <c r="O19" s="94">
        <v>352.55297486085334</v>
      </c>
      <c r="P19" s="94" t="s">
        <v>115</v>
      </c>
      <c r="Q19" s="94">
        <v>198.48400739776091</v>
      </c>
      <c r="R19" s="94">
        <v>302.01737592410268</v>
      </c>
      <c r="S19" s="94">
        <v>415.88766415721727</v>
      </c>
      <c r="T19" s="94">
        <v>315.72233316796292</v>
      </c>
      <c r="U19" s="94" t="s">
        <v>115</v>
      </c>
      <c r="V19" s="94">
        <v>302.62390452670763</v>
      </c>
      <c r="W19" s="95">
        <v>529.99094861328615</v>
      </c>
      <c r="X19" s="93">
        <v>1.4768260877161947</v>
      </c>
      <c r="Y19" s="94" t="s">
        <v>115</v>
      </c>
      <c r="Z19" s="94">
        <v>2.5344673200265007</v>
      </c>
      <c r="AA19" s="94">
        <v>2.6965627850521341</v>
      </c>
      <c r="AB19" s="94">
        <v>2.2358016955882714</v>
      </c>
      <c r="AC19" s="94">
        <v>1.8291852085368494</v>
      </c>
      <c r="AD19" s="94" t="s">
        <v>115</v>
      </c>
      <c r="AE19" s="94">
        <v>1.8749353827169073</v>
      </c>
      <c r="AF19" s="95">
        <v>4.0182872416559121</v>
      </c>
      <c r="AG19" s="94">
        <v>15.627373661502554</v>
      </c>
      <c r="AH19" s="94" t="s">
        <v>115</v>
      </c>
      <c r="AI19" s="94">
        <v>23.216550360123058</v>
      </c>
      <c r="AJ19" s="94">
        <v>26.851889657985463</v>
      </c>
      <c r="AK19" s="94">
        <v>22.057845126129351</v>
      </c>
      <c r="AL19" s="94">
        <v>22.400008310076952</v>
      </c>
      <c r="AM19" s="94" t="s">
        <v>115</v>
      </c>
      <c r="AN19" s="94">
        <v>17.900600122151211</v>
      </c>
      <c r="AO19" s="95">
        <v>55.25239296976325</v>
      </c>
      <c r="AP19" s="93">
        <v>3.0031231476746836</v>
      </c>
      <c r="AQ19" s="94" t="s">
        <v>115</v>
      </c>
      <c r="AR19" s="94">
        <v>3.040392475437967</v>
      </c>
      <c r="AS19" s="94">
        <v>6.4210817970708707</v>
      </c>
      <c r="AT19" s="94">
        <v>4.2207061689225212</v>
      </c>
      <c r="AU19" s="94">
        <v>3.8526385893547932</v>
      </c>
      <c r="AV19" s="94" t="s">
        <v>115</v>
      </c>
      <c r="AW19" s="94">
        <v>2.5969866653199598</v>
      </c>
      <c r="AX19" s="95">
        <v>6.3495793897050703</v>
      </c>
      <c r="AY19" s="94"/>
      <c r="AZ19" s="94"/>
      <c r="BA19" s="94"/>
      <c r="BB19" s="94"/>
      <c r="BC19" s="94"/>
      <c r="BD19" s="94"/>
      <c r="BE19" s="94"/>
      <c r="BF19" s="94"/>
      <c r="BG19" s="94"/>
    </row>
    <row r="20" spans="1:59" x14ac:dyDescent="0.2">
      <c r="A20" s="201"/>
      <c r="B20" s="96">
        <v>18</v>
      </c>
      <c r="C20" s="96">
        <v>40</v>
      </c>
      <c r="D20" s="110" t="s">
        <v>118</v>
      </c>
      <c r="E20" s="110" t="s">
        <v>120</v>
      </c>
      <c r="F20" s="93">
        <v>36.687774077623104</v>
      </c>
      <c r="G20" s="94" t="s">
        <v>115</v>
      </c>
      <c r="H20" s="94">
        <v>26.686575815557028</v>
      </c>
      <c r="I20" s="94" t="s">
        <v>115</v>
      </c>
      <c r="J20" s="94">
        <v>28.343019163603433</v>
      </c>
      <c r="K20" s="94">
        <v>17.752856546196828</v>
      </c>
      <c r="L20" s="94" t="s">
        <v>115</v>
      </c>
      <c r="M20" s="94">
        <v>28.883301243833948</v>
      </c>
      <c r="N20" s="95">
        <v>36.225771863575538</v>
      </c>
      <c r="O20" s="94">
        <v>355.71855482094838</v>
      </c>
      <c r="P20" s="94" t="s">
        <v>115</v>
      </c>
      <c r="Q20" s="94">
        <v>140.15275519018346</v>
      </c>
      <c r="R20" s="94" t="s">
        <v>115</v>
      </c>
      <c r="S20" s="94">
        <v>347.25598227582861</v>
      </c>
      <c r="T20" s="94">
        <v>277.38508384032451</v>
      </c>
      <c r="U20" s="94" t="s">
        <v>115</v>
      </c>
      <c r="V20" s="94">
        <v>276.04828658673182</v>
      </c>
      <c r="W20" s="95">
        <v>380.19431983412579</v>
      </c>
      <c r="X20" s="93">
        <v>1.3217947415677078</v>
      </c>
      <c r="Y20" s="94" t="s">
        <v>115</v>
      </c>
      <c r="Z20" s="94">
        <v>1.5621163976552424</v>
      </c>
      <c r="AA20" s="94" t="s">
        <v>115</v>
      </c>
      <c r="AB20" s="94">
        <v>1.7532478555859425</v>
      </c>
      <c r="AC20" s="94">
        <v>1.3557274339472905</v>
      </c>
      <c r="AD20" s="94" t="s">
        <v>115</v>
      </c>
      <c r="AE20" s="94">
        <v>1.9153150249405637</v>
      </c>
      <c r="AF20" s="95">
        <v>0.41</v>
      </c>
      <c r="AG20" s="94">
        <v>11.262476180820506</v>
      </c>
      <c r="AH20" s="94" t="s">
        <v>115</v>
      </c>
      <c r="AI20" s="94">
        <v>19.554856849938432</v>
      </c>
      <c r="AJ20" s="94" t="s">
        <v>115</v>
      </c>
      <c r="AK20" s="94">
        <v>16.420700495944558</v>
      </c>
      <c r="AL20" s="94">
        <v>12.743500180486185</v>
      </c>
      <c r="AM20" s="94" t="s">
        <v>115</v>
      </c>
      <c r="AN20" s="94">
        <v>19.664670634232262</v>
      </c>
      <c r="AO20" s="95">
        <v>15.428725677185419</v>
      </c>
      <c r="AP20" s="93">
        <v>5.6948742539351276</v>
      </c>
      <c r="AQ20" s="94" t="s">
        <v>115</v>
      </c>
      <c r="AR20" s="94">
        <v>3.3966014652670031</v>
      </c>
      <c r="AS20" s="94" t="s">
        <v>115</v>
      </c>
      <c r="AT20" s="94">
        <v>3.7486814657209058</v>
      </c>
      <c r="AU20" s="94">
        <v>2.3636693612865196</v>
      </c>
      <c r="AV20" s="94" t="s">
        <v>115</v>
      </c>
      <c r="AW20" s="94">
        <v>3.4998574191057314</v>
      </c>
      <c r="AX20" s="95">
        <v>3.1509881311575385</v>
      </c>
      <c r="AY20" s="94"/>
      <c r="AZ20" s="94"/>
      <c r="BA20" s="94"/>
      <c r="BB20" s="94"/>
      <c r="BC20" s="94"/>
      <c r="BD20" s="94"/>
      <c r="BE20" s="94"/>
      <c r="BF20" s="94"/>
      <c r="BG20" s="94"/>
    </row>
    <row r="21" spans="1:59" x14ac:dyDescent="0.2">
      <c r="A21" s="201"/>
      <c r="B21" s="96">
        <v>19</v>
      </c>
      <c r="C21" s="96">
        <v>45</v>
      </c>
      <c r="D21" s="111" t="s">
        <v>118</v>
      </c>
      <c r="E21" s="111" t="s">
        <v>120</v>
      </c>
      <c r="F21" s="93">
        <v>34.517953409349609</v>
      </c>
      <c r="G21" s="94">
        <v>20.106699826922515</v>
      </c>
      <c r="H21" s="94">
        <v>23.066902797789382</v>
      </c>
      <c r="I21" s="94" t="s">
        <v>115</v>
      </c>
      <c r="J21" s="94" t="s">
        <v>115</v>
      </c>
      <c r="K21" s="94">
        <v>23.402313718973325</v>
      </c>
      <c r="L21" s="94">
        <v>21.733712095647434</v>
      </c>
      <c r="M21" s="94">
        <v>26.542357193619409</v>
      </c>
      <c r="N21" s="95">
        <v>57.556352309528592</v>
      </c>
      <c r="O21" s="94">
        <v>512.92732898613724</v>
      </c>
      <c r="P21" s="94">
        <v>104.51635694784339</v>
      </c>
      <c r="Q21" s="94">
        <v>193.35863278601852</v>
      </c>
      <c r="R21" s="94" t="s">
        <v>115</v>
      </c>
      <c r="S21" s="94" t="s">
        <v>115</v>
      </c>
      <c r="T21" s="94">
        <v>356.54577946723964</v>
      </c>
      <c r="U21" s="94">
        <v>340.01270618381807</v>
      </c>
      <c r="V21" s="94">
        <v>316.77577348371028</v>
      </c>
      <c r="W21" s="95">
        <v>428.96591452918892</v>
      </c>
      <c r="X21" s="93">
        <v>1.5231333016717588</v>
      </c>
      <c r="Y21" s="94">
        <v>1.2010215951366638</v>
      </c>
      <c r="Z21" s="94">
        <v>1.9084043924832472</v>
      </c>
      <c r="AA21" s="94" t="s">
        <v>115</v>
      </c>
      <c r="AB21" s="94" t="s">
        <v>115</v>
      </c>
      <c r="AC21" s="94">
        <v>1.5621782397892736</v>
      </c>
      <c r="AD21" s="94">
        <v>2.0667115508674208</v>
      </c>
      <c r="AE21" s="94">
        <v>1.6542614671932947</v>
      </c>
      <c r="AF21" s="95">
        <v>3.3192340811301393</v>
      </c>
      <c r="AG21" s="94">
        <v>23.649846925367893</v>
      </c>
      <c r="AH21" s="94">
        <v>10.983883614036316</v>
      </c>
      <c r="AI21" s="94">
        <v>21.402038839710094</v>
      </c>
      <c r="AJ21" s="94" t="s">
        <v>115</v>
      </c>
      <c r="AK21" s="94" t="s">
        <v>115</v>
      </c>
      <c r="AL21" s="94">
        <v>21.287740755227233</v>
      </c>
      <c r="AM21" s="94">
        <v>21.336545853239066</v>
      </c>
      <c r="AN21" s="94">
        <v>23.002284903818211</v>
      </c>
      <c r="AO21" s="95">
        <v>40.420819088753909</v>
      </c>
      <c r="AP21" s="93">
        <v>4.7106857081419768</v>
      </c>
      <c r="AQ21" s="94">
        <v>3.107697316291798</v>
      </c>
      <c r="AR21" s="94">
        <v>4.6357471679246327</v>
      </c>
      <c r="AS21" s="94" t="s">
        <v>115</v>
      </c>
      <c r="AT21" s="94" t="s">
        <v>115</v>
      </c>
      <c r="AU21" s="94">
        <v>3.1630089823612595</v>
      </c>
      <c r="AV21" s="94">
        <v>3.3619192141306646</v>
      </c>
      <c r="AW21" s="94">
        <v>4.0466227780206392</v>
      </c>
      <c r="AX21" s="95">
        <v>5.8228118454101452</v>
      </c>
      <c r="AY21" s="94"/>
      <c r="AZ21" s="94"/>
      <c r="BA21" s="94"/>
      <c r="BB21" s="94"/>
      <c r="BC21" s="94"/>
      <c r="BD21" s="94"/>
      <c r="BE21" s="94"/>
      <c r="BF21" s="94"/>
      <c r="BG21" s="94"/>
    </row>
    <row r="22" spans="1:59" x14ac:dyDescent="0.2">
      <c r="A22" s="201"/>
      <c r="B22" s="96">
        <v>20</v>
      </c>
      <c r="C22" s="96">
        <v>53</v>
      </c>
      <c r="D22" s="110" t="s">
        <v>118</v>
      </c>
      <c r="E22" s="94" t="s">
        <v>120</v>
      </c>
      <c r="F22" s="93" t="s">
        <v>115</v>
      </c>
      <c r="G22" s="94">
        <v>16.586580953947482</v>
      </c>
      <c r="H22" s="94">
        <v>23.130673388475369</v>
      </c>
      <c r="I22" s="94">
        <v>32.211302475010186</v>
      </c>
      <c r="J22" s="94" t="s">
        <v>115</v>
      </c>
      <c r="K22" s="94" t="s">
        <v>115</v>
      </c>
      <c r="L22" s="94" t="s">
        <v>115</v>
      </c>
      <c r="M22" s="94">
        <v>25.463946000257991</v>
      </c>
      <c r="N22" s="95">
        <v>44.867593741260507</v>
      </c>
      <c r="O22" s="94" t="s">
        <v>115</v>
      </c>
      <c r="P22" s="94">
        <v>180.93640425457042</v>
      </c>
      <c r="Q22" s="94">
        <v>333.4843672786966</v>
      </c>
      <c r="R22" s="94">
        <v>331.70816364078706</v>
      </c>
      <c r="S22" s="94" t="s">
        <v>115</v>
      </c>
      <c r="T22" s="94" t="s">
        <v>115</v>
      </c>
      <c r="U22" s="94" t="s">
        <v>115</v>
      </c>
      <c r="V22" s="94">
        <v>427.99191082045365</v>
      </c>
      <c r="W22" s="95">
        <v>389.77676314727563</v>
      </c>
      <c r="X22" s="93" t="s">
        <v>115</v>
      </c>
      <c r="Y22" s="94">
        <v>1.0890525937366784</v>
      </c>
      <c r="Z22" s="94">
        <v>1.5647743348222352</v>
      </c>
      <c r="AA22" s="94">
        <v>2.2595134520444282</v>
      </c>
      <c r="AB22" s="94" t="s">
        <v>115</v>
      </c>
      <c r="AC22" s="94" t="s">
        <v>115</v>
      </c>
      <c r="AD22" s="94" t="s">
        <v>115</v>
      </c>
      <c r="AE22" s="94">
        <v>1.4317826544587209</v>
      </c>
      <c r="AF22" s="95">
        <v>2.765020947690239</v>
      </c>
      <c r="AG22" s="94" t="s">
        <v>115</v>
      </c>
      <c r="AH22" s="94">
        <v>10.204797019723344</v>
      </c>
      <c r="AI22" s="94">
        <v>12.987644807466403</v>
      </c>
      <c r="AJ22" s="94">
        <v>21.977836927066758</v>
      </c>
      <c r="AK22" s="94" t="s">
        <v>115</v>
      </c>
      <c r="AL22" s="94" t="s">
        <v>115</v>
      </c>
      <c r="AM22" s="94" t="s">
        <v>115</v>
      </c>
      <c r="AN22" s="94">
        <v>20.415384098397105</v>
      </c>
      <c r="AO22" s="95">
        <v>27.340875561439837</v>
      </c>
      <c r="AP22" s="93" t="s">
        <v>115</v>
      </c>
      <c r="AQ22" s="94">
        <v>2.7997952779443152</v>
      </c>
      <c r="AR22" s="94">
        <v>2.4749086318660192</v>
      </c>
      <c r="AS22" s="94">
        <v>4.4219243931641232</v>
      </c>
      <c r="AT22" s="94" t="s">
        <v>115</v>
      </c>
      <c r="AU22" s="94" t="s">
        <v>115</v>
      </c>
      <c r="AV22" s="94" t="s">
        <v>115</v>
      </c>
      <c r="AW22" s="94">
        <v>2.7227210193704696</v>
      </c>
      <c r="AX22" s="95">
        <v>6.1450355219788371</v>
      </c>
      <c r="AY22" s="94"/>
      <c r="AZ22" s="94"/>
      <c r="BA22" s="94"/>
      <c r="BB22" s="94"/>
      <c r="BC22" s="94"/>
      <c r="BD22" s="94"/>
      <c r="BE22" s="94"/>
      <c r="BF22" s="94"/>
      <c r="BG22" s="94"/>
    </row>
    <row r="23" spans="1:59" x14ac:dyDescent="0.2">
      <c r="A23" s="201"/>
      <c r="B23" s="100">
        <v>21</v>
      </c>
      <c r="C23" s="100">
        <v>56</v>
      </c>
      <c r="D23" s="112" t="s">
        <v>118</v>
      </c>
      <c r="E23" s="98" t="s">
        <v>117</v>
      </c>
      <c r="F23" s="97">
        <v>22.472526818231387</v>
      </c>
      <c r="G23" s="98">
        <v>17.798677643391876</v>
      </c>
      <c r="H23" s="98">
        <v>20.143836462649297</v>
      </c>
      <c r="I23" s="98">
        <v>26.844739992350362</v>
      </c>
      <c r="J23" s="98" t="s">
        <v>115</v>
      </c>
      <c r="K23" s="98" t="s">
        <v>115</v>
      </c>
      <c r="L23" s="98">
        <v>20.904854066648298</v>
      </c>
      <c r="M23" s="98">
        <v>21.893128898354039</v>
      </c>
      <c r="N23" s="99">
        <v>36.305335201622214</v>
      </c>
      <c r="O23" s="98">
        <v>421.5770469921606</v>
      </c>
      <c r="P23" s="98">
        <v>133.58853957654449</v>
      </c>
      <c r="Q23" s="98">
        <v>165.85763094292503</v>
      </c>
      <c r="R23" s="98">
        <v>318.39132109718685</v>
      </c>
      <c r="S23" s="98" t="s">
        <v>115</v>
      </c>
      <c r="T23" s="98" t="s">
        <v>115</v>
      </c>
      <c r="U23" s="98">
        <v>277.43009102129668</v>
      </c>
      <c r="V23" s="98">
        <v>265.26609531273391</v>
      </c>
      <c r="W23" s="99">
        <v>348.1016291487507</v>
      </c>
      <c r="X23" s="97">
        <v>1.4234744684277412</v>
      </c>
      <c r="Y23" s="98">
        <v>0.70714917287586887</v>
      </c>
      <c r="Z23" s="98">
        <v>1.4869865448297954</v>
      </c>
      <c r="AA23" s="98">
        <v>2.2545052870357529</v>
      </c>
      <c r="AB23" s="98" t="s">
        <v>115</v>
      </c>
      <c r="AC23" s="98" t="s">
        <v>115</v>
      </c>
      <c r="AD23" s="98">
        <v>1.8369558435307627</v>
      </c>
      <c r="AE23" s="98">
        <v>1.5713964403208316</v>
      </c>
      <c r="AF23" s="99">
        <v>2.4703041107470187</v>
      </c>
      <c r="AG23" s="98">
        <v>19.47876648569801</v>
      </c>
      <c r="AH23" s="98">
        <v>12.503956315195099</v>
      </c>
      <c r="AI23" s="98">
        <v>23.466434969563899</v>
      </c>
      <c r="AJ23" s="98">
        <v>27.215412540650096</v>
      </c>
      <c r="AK23" s="98" t="s">
        <v>115</v>
      </c>
      <c r="AL23" s="98" t="s">
        <v>115</v>
      </c>
      <c r="AM23" s="98">
        <v>27.822804518104846</v>
      </c>
      <c r="AN23" s="98">
        <v>25.587936552130724</v>
      </c>
      <c r="AO23" s="99">
        <v>33.456639026019474</v>
      </c>
      <c r="AP23" s="97">
        <v>4.5588046000918911</v>
      </c>
      <c r="AQ23" s="98">
        <v>2.8732557494391742</v>
      </c>
      <c r="AR23" s="98">
        <v>3.4782183566563036</v>
      </c>
      <c r="AS23" s="98">
        <v>4.0201269813325604</v>
      </c>
      <c r="AT23" s="98" t="s">
        <v>115</v>
      </c>
      <c r="AU23" s="98" t="s">
        <v>115</v>
      </c>
      <c r="AV23" s="98">
        <v>2.9180691780632095</v>
      </c>
      <c r="AW23" s="98">
        <v>3.8875413661422975</v>
      </c>
      <c r="AX23" s="99">
        <v>4.4961769657001378</v>
      </c>
      <c r="AY23" s="94"/>
      <c r="AZ23" s="94"/>
      <c r="BA23" s="94"/>
      <c r="BB23" s="94"/>
      <c r="BC23" s="94"/>
      <c r="BD23" s="94"/>
      <c r="BE23" s="94"/>
      <c r="BF23" s="94"/>
      <c r="BG23" s="94"/>
    </row>
    <row r="24" spans="1:59" x14ac:dyDescent="0.2">
      <c r="A24" s="201"/>
      <c r="B24" s="96" t="s">
        <v>142</v>
      </c>
      <c r="C24" s="123">
        <v>34</v>
      </c>
      <c r="D24" s="94" t="s">
        <v>118</v>
      </c>
      <c r="E24" s="159" t="s">
        <v>120</v>
      </c>
      <c r="F24" s="93" t="s">
        <v>115</v>
      </c>
      <c r="G24" s="94">
        <v>19.741624612735858</v>
      </c>
      <c r="H24" s="94">
        <v>18.225102291717526</v>
      </c>
      <c r="I24" s="94" t="s">
        <v>115</v>
      </c>
      <c r="J24" s="94">
        <v>18.658154175913975</v>
      </c>
      <c r="K24" s="94">
        <v>15.403685295292762</v>
      </c>
      <c r="L24" s="94" t="s">
        <v>115</v>
      </c>
      <c r="M24" s="94" t="s">
        <v>115</v>
      </c>
      <c r="N24" s="95">
        <v>138.30000000000001</v>
      </c>
      <c r="O24" s="94" t="s">
        <v>115</v>
      </c>
      <c r="P24" s="94">
        <v>94.185932035184692</v>
      </c>
      <c r="Q24" s="94">
        <v>155.99086116073818</v>
      </c>
      <c r="R24" s="94" t="s">
        <v>115</v>
      </c>
      <c r="S24" s="94">
        <v>358.63016543000515</v>
      </c>
      <c r="T24" s="94">
        <v>255.17385725612036</v>
      </c>
      <c r="U24" s="94" t="s">
        <v>115</v>
      </c>
      <c r="V24" s="94" t="s">
        <v>115</v>
      </c>
      <c r="W24" s="95">
        <v>262</v>
      </c>
      <c r="X24" s="93" t="s">
        <v>115</v>
      </c>
      <c r="Y24" s="94">
        <v>1.0143708117911578</v>
      </c>
      <c r="Z24" s="94">
        <v>1.4354553482800969</v>
      </c>
      <c r="AA24" s="94" t="s">
        <v>115</v>
      </c>
      <c r="AB24" s="94">
        <v>1.7838457430463532</v>
      </c>
      <c r="AC24" s="94">
        <v>1.2691950121133035</v>
      </c>
      <c r="AD24" s="94" t="s">
        <v>115</v>
      </c>
      <c r="AE24" s="94" t="s">
        <v>115</v>
      </c>
      <c r="AF24" s="95">
        <v>3.5</v>
      </c>
      <c r="AG24" s="94" t="s">
        <v>115</v>
      </c>
      <c r="AH24" s="94">
        <v>11.65194572070039</v>
      </c>
      <c r="AI24" s="94">
        <v>18.054695789369934</v>
      </c>
      <c r="AJ24" s="94" t="s">
        <v>115</v>
      </c>
      <c r="AK24" s="94">
        <v>18.244667546775503</v>
      </c>
      <c r="AL24" s="94">
        <v>15.955351439275969</v>
      </c>
      <c r="AM24" s="94" t="s">
        <v>115</v>
      </c>
      <c r="AN24" s="94" t="s">
        <v>115</v>
      </c>
      <c r="AO24" s="94">
        <v>85.19</v>
      </c>
      <c r="AP24" s="94" t="s">
        <v>115</v>
      </c>
      <c r="AQ24" s="94">
        <v>2.4069087572908372</v>
      </c>
      <c r="AR24" s="94">
        <v>3.1302331948230977</v>
      </c>
      <c r="AS24" s="94" t="s">
        <v>115</v>
      </c>
      <c r="AT24" s="94">
        <v>2.4326914534232786</v>
      </c>
      <c r="AU24" s="94">
        <v>2.6519750807935827</v>
      </c>
      <c r="AV24" s="94" t="s">
        <v>115</v>
      </c>
      <c r="AW24" s="94" t="s">
        <v>115</v>
      </c>
      <c r="AX24" s="95">
        <v>13.52</v>
      </c>
      <c r="AY24" s="94"/>
      <c r="AZ24" s="94"/>
      <c r="BA24" s="94"/>
      <c r="BB24" s="94"/>
      <c r="BC24" s="94"/>
      <c r="BD24" s="94"/>
      <c r="BE24" s="94"/>
      <c r="BF24" s="94"/>
      <c r="BG24" s="94"/>
    </row>
    <row r="25" spans="1:59" x14ac:dyDescent="0.2">
      <c r="A25" s="201"/>
      <c r="B25" s="96" t="s">
        <v>143</v>
      </c>
      <c r="C25" s="123">
        <v>34</v>
      </c>
      <c r="D25" s="94" t="s">
        <v>118</v>
      </c>
      <c r="E25" s="95" t="s">
        <v>120</v>
      </c>
      <c r="F25" s="93" t="s">
        <v>115</v>
      </c>
      <c r="G25" s="94">
        <v>22.136901599599739</v>
      </c>
      <c r="H25" s="94">
        <v>20.756066404349919</v>
      </c>
      <c r="I25" s="94" t="s">
        <v>115</v>
      </c>
      <c r="J25" s="94">
        <v>19.474641077761298</v>
      </c>
      <c r="K25" s="94">
        <v>18.418533238880119</v>
      </c>
      <c r="L25" s="94" t="s">
        <v>115</v>
      </c>
      <c r="M25" s="94" t="s">
        <v>115</v>
      </c>
      <c r="N25" s="95">
        <v>155.41</v>
      </c>
      <c r="O25" s="94" t="s">
        <v>115</v>
      </c>
      <c r="P25" s="94">
        <v>103.66353285364697</v>
      </c>
      <c r="Q25" s="94">
        <v>135.57613324109838</v>
      </c>
      <c r="R25" s="94" t="s">
        <v>115</v>
      </c>
      <c r="S25" s="94">
        <v>420.86323392221965</v>
      </c>
      <c r="T25" s="94">
        <v>350.50560941427489</v>
      </c>
      <c r="U25" s="94" t="s">
        <v>115</v>
      </c>
      <c r="V25" s="94" t="s">
        <v>115</v>
      </c>
      <c r="W25" s="95">
        <v>262</v>
      </c>
      <c r="X25" s="93" t="s">
        <v>115</v>
      </c>
      <c r="Y25" s="94">
        <v>0.94918814933051565</v>
      </c>
      <c r="Z25" s="94">
        <v>1.4051693570068053</v>
      </c>
      <c r="AA25" s="94" t="s">
        <v>115</v>
      </c>
      <c r="AB25" s="94">
        <v>1.4650677060090629</v>
      </c>
      <c r="AC25" s="94">
        <v>0.98327751642791306</v>
      </c>
      <c r="AD25" s="94" t="s">
        <v>115</v>
      </c>
      <c r="AE25" s="94" t="s">
        <v>115</v>
      </c>
      <c r="AF25" s="95">
        <v>2.25</v>
      </c>
      <c r="AG25" s="94" t="s">
        <v>115</v>
      </c>
      <c r="AH25" s="94">
        <v>11.20270394361205</v>
      </c>
      <c r="AI25" s="94">
        <v>17.011036316501347</v>
      </c>
      <c r="AJ25" s="94" t="s">
        <v>115</v>
      </c>
      <c r="AK25" s="94">
        <v>19.136409467919059</v>
      </c>
      <c r="AL25" s="94">
        <v>17.790386987995127</v>
      </c>
      <c r="AM25" s="94" t="s">
        <v>115</v>
      </c>
      <c r="AN25" s="94" t="s">
        <v>115</v>
      </c>
      <c r="AO25" s="94">
        <v>70.39</v>
      </c>
      <c r="AP25" s="94" t="s">
        <v>115</v>
      </c>
      <c r="AQ25" s="94">
        <v>3.0164383928199845</v>
      </c>
      <c r="AR25" s="94">
        <v>3.1139185192180987</v>
      </c>
      <c r="AS25" s="94" t="s">
        <v>115</v>
      </c>
      <c r="AT25" s="94">
        <v>3.3247512922823681</v>
      </c>
      <c r="AU25" s="94">
        <v>0</v>
      </c>
      <c r="AV25" s="94" t="s">
        <v>115</v>
      </c>
      <c r="AW25" s="94" t="s">
        <v>115</v>
      </c>
      <c r="AX25" s="95">
        <v>17.91</v>
      </c>
      <c r="AY25" s="94"/>
      <c r="AZ25" s="94"/>
      <c r="BA25" s="94"/>
      <c r="BB25" s="94"/>
      <c r="BC25" s="94"/>
      <c r="BD25" s="94"/>
      <c r="BE25" s="94"/>
      <c r="BF25" s="94"/>
      <c r="BG25" s="94"/>
    </row>
    <row r="26" spans="1:59" x14ac:dyDescent="0.2">
      <c r="A26" s="201"/>
      <c r="B26" s="96" t="s">
        <v>144</v>
      </c>
      <c r="C26" s="123">
        <v>34</v>
      </c>
      <c r="D26" s="94" t="s">
        <v>118</v>
      </c>
      <c r="E26" s="95" t="s">
        <v>120</v>
      </c>
      <c r="F26" s="93" t="s">
        <v>115</v>
      </c>
      <c r="G26" s="94">
        <v>20.53914413888134</v>
      </c>
      <c r="H26" s="94">
        <v>18.797354315140897</v>
      </c>
      <c r="I26" s="94">
        <v>36.046727556691003</v>
      </c>
      <c r="J26" s="94">
        <v>19.228095158422342</v>
      </c>
      <c r="K26" s="94">
        <v>18.291056126426746</v>
      </c>
      <c r="L26" s="94" t="s">
        <v>115</v>
      </c>
      <c r="M26" s="94">
        <v>26.109808890446537</v>
      </c>
      <c r="N26" s="95">
        <v>176.29</v>
      </c>
      <c r="O26" s="94" t="s">
        <v>115</v>
      </c>
      <c r="P26" s="94">
        <v>96.787689212516895</v>
      </c>
      <c r="Q26" s="94">
        <v>162.80395453942987</v>
      </c>
      <c r="R26" s="94">
        <v>291.41467422854487</v>
      </c>
      <c r="S26" s="94">
        <v>375.07611466459207</v>
      </c>
      <c r="T26" s="94">
        <v>284.84517810167182</v>
      </c>
      <c r="U26" s="94" t="s">
        <v>115</v>
      </c>
      <c r="V26" s="94">
        <v>311.29500048679995</v>
      </c>
      <c r="W26" s="95">
        <v>312</v>
      </c>
      <c r="X26" s="93" t="s">
        <v>115</v>
      </c>
      <c r="Y26" s="94">
        <v>0.64172958156657822</v>
      </c>
      <c r="Z26" s="94">
        <v>1.2787224167359104</v>
      </c>
      <c r="AA26" s="94">
        <v>2.9033810729433771</v>
      </c>
      <c r="AB26" s="94">
        <v>1.3228289732801548</v>
      </c>
      <c r="AC26" s="94">
        <v>1.3395875959693861</v>
      </c>
      <c r="AD26" s="94" t="s">
        <v>115</v>
      </c>
      <c r="AE26" s="94">
        <v>2.01244216512936</v>
      </c>
      <c r="AF26" s="95">
        <v>4.32</v>
      </c>
      <c r="AG26" s="94" t="s">
        <v>115</v>
      </c>
      <c r="AH26" s="94">
        <v>11.620362492929177</v>
      </c>
      <c r="AI26" s="94">
        <v>18.874104233059512</v>
      </c>
      <c r="AJ26" s="94">
        <v>27.228611979963226</v>
      </c>
      <c r="AK26" s="94">
        <v>19.243604746656843</v>
      </c>
      <c r="AL26" s="94">
        <v>17.018677140723781</v>
      </c>
      <c r="AM26" s="94" t="s">
        <v>115</v>
      </c>
      <c r="AN26" s="94">
        <v>22.459039849562977</v>
      </c>
      <c r="AO26" s="94">
        <v>87.4</v>
      </c>
      <c r="AP26" s="94" t="s">
        <v>115</v>
      </c>
      <c r="AQ26" s="94">
        <v>2.9736442131535927</v>
      </c>
      <c r="AR26" s="94">
        <v>3.2279482434375733</v>
      </c>
      <c r="AS26" s="94">
        <v>1.8742517827171561</v>
      </c>
      <c r="AT26" s="94">
        <v>5.1887187216182493</v>
      </c>
      <c r="AU26" s="94">
        <v>3.0451969392784206</v>
      </c>
      <c r="AV26" s="94" t="s">
        <v>115</v>
      </c>
      <c r="AW26" s="94">
        <v>1.2727188542021644</v>
      </c>
      <c r="AX26" s="95">
        <v>15.91</v>
      </c>
      <c r="AY26" s="94"/>
      <c r="AZ26" s="94"/>
      <c r="BA26" s="94"/>
      <c r="BB26" s="94"/>
      <c r="BC26" s="94"/>
      <c r="BD26" s="94"/>
      <c r="BE26" s="94"/>
      <c r="BF26" s="94"/>
      <c r="BG26" s="94"/>
    </row>
    <row r="27" spans="1:59" x14ac:dyDescent="0.2">
      <c r="A27" s="201"/>
      <c r="B27" s="96" t="s">
        <v>145</v>
      </c>
      <c r="C27" s="123">
        <v>34</v>
      </c>
      <c r="D27" s="94" t="s">
        <v>118</v>
      </c>
      <c r="E27" s="95" t="s">
        <v>120</v>
      </c>
      <c r="F27" s="93" t="s">
        <v>115</v>
      </c>
      <c r="G27" s="94">
        <v>25.307531954143066</v>
      </c>
      <c r="H27" s="94">
        <v>19.257900462261851</v>
      </c>
      <c r="I27" s="94">
        <v>37.531926811409008</v>
      </c>
      <c r="J27" s="94">
        <v>20.072393149185046</v>
      </c>
      <c r="K27" s="94">
        <v>20.938537763095859</v>
      </c>
      <c r="L27" s="94" t="s">
        <v>115</v>
      </c>
      <c r="M27" s="94">
        <v>30.541155324490255</v>
      </c>
      <c r="N27" s="95">
        <v>155.77000000000001</v>
      </c>
      <c r="O27" s="94" t="s">
        <v>115</v>
      </c>
      <c r="P27" s="94">
        <v>116.16267655020653</v>
      </c>
      <c r="Q27" s="94">
        <v>173.96411655392461</v>
      </c>
      <c r="R27" s="94">
        <v>307.28131825775461</v>
      </c>
      <c r="S27" s="94">
        <v>400.41588668054715</v>
      </c>
      <c r="T27" s="94">
        <v>296.48055302429759</v>
      </c>
      <c r="U27" s="94" t="s">
        <v>115</v>
      </c>
      <c r="V27" s="94">
        <v>328.64763083395889</v>
      </c>
      <c r="W27" s="95">
        <v>364</v>
      </c>
      <c r="X27" s="93" t="s">
        <v>115</v>
      </c>
      <c r="Y27" s="94">
        <v>1.1900503699326699</v>
      </c>
      <c r="Z27" s="94">
        <v>1.9201830887771199</v>
      </c>
      <c r="AA27" s="94">
        <v>2.7287315188471393</v>
      </c>
      <c r="AB27" s="94">
        <v>1.1168663440026454</v>
      </c>
      <c r="AC27" s="94">
        <v>1.4410119655808851</v>
      </c>
      <c r="AD27" s="94" t="s">
        <v>115</v>
      </c>
      <c r="AE27" s="94">
        <v>1.6077644798043513</v>
      </c>
      <c r="AF27" s="95">
        <v>3.17</v>
      </c>
      <c r="AG27" s="94" t="s">
        <v>115</v>
      </c>
      <c r="AH27" s="94">
        <v>15.438147864423652</v>
      </c>
      <c r="AI27" s="94">
        <v>20.998838738053081</v>
      </c>
      <c r="AJ27" s="94">
        <v>29.097246293603739</v>
      </c>
      <c r="AK27" s="94">
        <v>18.988369785942886</v>
      </c>
      <c r="AL27" s="94">
        <v>18.840924806531383</v>
      </c>
      <c r="AM27" s="94" t="s">
        <v>115</v>
      </c>
      <c r="AN27" s="94">
        <v>22.467356223822044</v>
      </c>
      <c r="AO27" s="94">
        <v>91.81</v>
      </c>
      <c r="AP27" s="94" t="s">
        <v>115</v>
      </c>
      <c r="AQ27" s="94">
        <v>4.1753675063267188</v>
      </c>
      <c r="AR27" s="94">
        <v>1.2240618207896832</v>
      </c>
      <c r="AS27" s="94">
        <v>5.9962422003968658</v>
      </c>
      <c r="AT27" s="94">
        <v>1.3138531596745859</v>
      </c>
      <c r="AU27" s="94">
        <v>0.40055362612252177</v>
      </c>
      <c r="AV27" s="94" t="s">
        <v>115</v>
      </c>
      <c r="AW27" s="94">
        <v>3.8247055347094907</v>
      </c>
      <c r="AX27" s="95">
        <v>18.73</v>
      </c>
      <c r="AY27" s="94"/>
      <c r="AZ27" s="94"/>
      <c r="BA27" s="94"/>
      <c r="BB27" s="94"/>
      <c r="BC27" s="94"/>
      <c r="BD27" s="94"/>
      <c r="BE27" s="94"/>
      <c r="BF27" s="94"/>
      <c r="BG27" s="94"/>
    </row>
    <row r="28" spans="1:59" x14ac:dyDescent="0.2">
      <c r="A28" s="201"/>
      <c r="B28" s="96" t="s">
        <v>146</v>
      </c>
      <c r="C28" s="123">
        <v>34</v>
      </c>
      <c r="D28" s="94" t="s">
        <v>118</v>
      </c>
      <c r="E28" s="95" t="s">
        <v>120</v>
      </c>
      <c r="F28" s="93" t="s">
        <v>115</v>
      </c>
      <c r="G28" s="94">
        <v>26.43379833601562</v>
      </c>
      <c r="H28" s="94">
        <v>21.571476865348156</v>
      </c>
      <c r="I28" s="94">
        <v>40.979782733249124</v>
      </c>
      <c r="J28" s="94">
        <v>22.804126012818873</v>
      </c>
      <c r="K28" s="94">
        <v>16.872485218410144</v>
      </c>
      <c r="L28" s="94" t="s">
        <v>115</v>
      </c>
      <c r="M28" s="94">
        <v>32.196199898334974</v>
      </c>
      <c r="N28" s="95">
        <v>191.9</v>
      </c>
      <c r="O28" s="94" t="s">
        <v>115</v>
      </c>
      <c r="P28" s="94">
        <v>128.00287552150712</v>
      </c>
      <c r="Q28" s="94">
        <v>173.64493371828283</v>
      </c>
      <c r="R28" s="94">
        <v>285.21957192667276</v>
      </c>
      <c r="S28" s="94">
        <v>397.79289665704067</v>
      </c>
      <c r="T28" s="94">
        <v>307.57986172643979</v>
      </c>
      <c r="U28" s="94" t="s">
        <v>115</v>
      </c>
      <c r="V28" s="94">
        <v>299.22491995576758</v>
      </c>
      <c r="W28" s="95">
        <v>344</v>
      </c>
      <c r="X28" s="93" t="s">
        <v>115</v>
      </c>
      <c r="Y28" s="94">
        <v>1.4867120810043721</v>
      </c>
      <c r="Z28" s="94">
        <v>1.8244768908338655</v>
      </c>
      <c r="AA28" s="94">
        <v>3.6198805397695866</v>
      </c>
      <c r="AB28" s="94">
        <v>1.891144262892327</v>
      </c>
      <c r="AC28" s="94">
        <v>1.5043680934021353</v>
      </c>
      <c r="AD28" s="94" t="s">
        <v>115</v>
      </c>
      <c r="AE28" s="94">
        <v>1.8765537034549538</v>
      </c>
      <c r="AF28" s="95">
        <v>4.47</v>
      </c>
      <c r="AG28" s="94" t="s">
        <v>115</v>
      </c>
      <c r="AH28" s="94">
        <v>14.027920222494373</v>
      </c>
      <c r="AI28" s="94">
        <v>17.069839601184977</v>
      </c>
      <c r="AJ28" s="94">
        <v>25.311694786178052</v>
      </c>
      <c r="AK28" s="94">
        <v>19.296426479768751</v>
      </c>
      <c r="AL28" s="94">
        <v>17.621287002821845</v>
      </c>
      <c r="AM28" s="94" t="s">
        <v>115</v>
      </c>
      <c r="AN28" s="94">
        <v>24.001936399603828</v>
      </c>
      <c r="AO28" s="94">
        <v>88.88</v>
      </c>
      <c r="AP28" s="94" t="s">
        <v>115</v>
      </c>
      <c r="AQ28" s="94">
        <v>3.2896253534069562</v>
      </c>
      <c r="AR28" s="94">
        <v>4.7913885842471675</v>
      </c>
      <c r="AS28" s="94">
        <v>5.5441267526973359</v>
      </c>
      <c r="AT28" s="94">
        <v>2.174255406687176</v>
      </c>
      <c r="AU28" s="94">
        <v>1.3211172394618826</v>
      </c>
      <c r="AV28" s="94" t="s">
        <v>115</v>
      </c>
      <c r="AW28" s="94">
        <v>4.427015048952013</v>
      </c>
      <c r="AX28" s="95">
        <v>14.84</v>
      </c>
      <c r="AY28" s="94"/>
      <c r="AZ28" s="94"/>
      <c r="BA28" s="94"/>
      <c r="BB28" s="94"/>
      <c r="BC28" s="94"/>
      <c r="BD28" s="94"/>
      <c r="BE28" s="94"/>
      <c r="BF28" s="94"/>
      <c r="BG28" s="94"/>
    </row>
    <row r="29" spans="1:59" x14ac:dyDescent="0.2">
      <c r="A29" s="201"/>
      <c r="B29" s="96" t="s">
        <v>147</v>
      </c>
      <c r="C29" s="123">
        <v>34</v>
      </c>
      <c r="D29" s="94" t="s">
        <v>118</v>
      </c>
      <c r="E29" s="95" t="s">
        <v>120</v>
      </c>
      <c r="F29" s="93" t="s">
        <v>115</v>
      </c>
      <c r="G29" s="94">
        <v>26.946276684476121</v>
      </c>
      <c r="H29" s="94">
        <v>24.014063966001348</v>
      </c>
      <c r="I29" s="94">
        <v>37.845439090260186</v>
      </c>
      <c r="J29" s="94">
        <v>19.316810996927273</v>
      </c>
      <c r="K29" s="94">
        <v>24.138485689941483</v>
      </c>
      <c r="L29" s="94" t="s">
        <v>115</v>
      </c>
      <c r="M29" s="94">
        <v>27.065510646303153</v>
      </c>
      <c r="N29" s="95">
        <v>222</v>
      </c>
      <c r="O29" s="94" t="s">
        <v>115</v>
      </c>
      <c r="P29" s="94">
        <v>127.52958847585778</v>
      </c>
      <c r="Q29" s="94">
        <v>184.67547487846042</v>
      </c>
      <c r="R29" s="94">
        <v>321.30615866551466</v>
      </c>
      <c r="S29" s="94">
        <v>401.21801064586634</v>
      </c>
      <c r="T29" s="94">
        <v>335.21479754127097</v>
      </c>
      <c r="U29" s="94" t="s">
        <v>115</v>
      </c>
      <c r="V29" s="94">
        <v>343.7406046258543</v>
      </c>
      <c r="W29" s="95">
        <v>364</v>
      </c>
      <c r="X29" s="93" t="s">
        <v>115</v>
      </c>
      <c r="Y29" s="94">
        <v>0.87600998708270528</v>
      </c>
      <c r="Z29" s="94">
        <v>1.2556219851126045</v>
      </c>
      <c r="AA29" s="94">
        <v>3.090726576600499</v>
      </c>
      <c r="AB29" s="94">
        <v>1.5227152487089066</v>
      </c>
      <c r="AC29" s="94">
        <v>1.5576231595668579</v>
      </c>
      <c r="AD29" s="94" t="s">
        <v>115</v>
      </c>
      <c r="AE29" s="94">
        <v>1.8390334828140114</v>
      </c>
      <c r="AF29" s="95">
        <v>4.38</v>
      </c>
      <c r="AG29" s="94" t="s">
        <v>115</v>
      </c>
      <c r="AH29" s="94">
        <v>11.431945636488207</v>
      </c>
      <c r="AI29" s="94">
        <v>21.479460569658805</v>
      </c>
      <c r="AJ29" s="94">
        <v>25.447395311644222</v>
      </c>
      <c r="AK29" s="94">
        <v>17.734218007201576</v>
      </c>
      <c r="AL29" s="94">
        <v>17.562678696962408</v>
      </c>
      <c r="AM29" s="94" t="s">
        <v>115</v>
      </c>
      <c r="AN29" s="94">
        <v>22.987826232706809</v>
      </c>
      <c r="AO29" s="94">
        <v>105.65</v>
      </c>
      <c r="AP29" s="94" t="s">
        <v>115</v>
      </c>
      <c r="AQ29" s="94">
        <v>3.2578777931096479</v>
      </c>
      <c r="AR29" s="94">
        <v>2.5357911013056023</v>
      </c>
      <c r="AS29" s="94">
        <v>5.2868429741613214</v>
      </c>
      <c r="AT29" s="94">
        <v>4.3047664225617623</v>
      </c>
      <c r="AU29" s="94">
        <v>4.9374012716473406</v>
      </c>
      <c r="AV29" s="94" t="s">
        <v>115</v>
      </c>
      <c r="AW29" s="94">
        <v>4.1141516541830789</v>
      </c>
      <c r="AX29" s="95">
        <v>17.05</v>
      </c>
      <c r="AY29" s="94"/>
      <c r="AZ29" s="94"/>
      <c r="BA29" s="94"/>
      <c r="BB29" s="94"/>
      <c r="BC29" s="94"/>
      <c r="BD29" s="94"/>
      <c r="BE29" s="94"/>
      <c r="BF29" s="94"/>
      <c r="BG29" s="94"/>
    </row>
    <row r="30" spans="1:59" x14ac:dyDescent="0.2">
      <c r="A30" s="201"/>
      <c r="B30" s="96" t="s">
        <v>148</v>
      </c>
      <c r="C30" s="123">
        <v>34</v>
      </c>
      <c r="D30" s="94" t="s">
        <v>118</v>
      </c>
      <c r="E30" s="95" t="s">
        <v>120</v>
      </c>
      <c r="F30" s="93" t="s">
        <v>115</v>
      </c>
      <c r="G30" s="94">
        <v>33.074615901781975</v>
      </c>
      <c r="H30" s="94">
        <v>24.404329727574904</v>
      </c>
      <c r="I30" s="94">
        <v>41.64701401672886</v>
      </c>
      <c r="J30" s="94">
        <v>21.82471731767912</v>
      </c>
      <c r="K30" s="94">
        <v>21.241810481956698</v>
      </c>
      <c r="L30" s="94" t="s">
        <v>115</v>
      </c>
      <c r="M30" s="94">
        <v>29.846850726652889</v>
      </c>
      <c r="N30" s="95">
        <v>191.96</v>
      </c>
      <c r="O30" s="94" t="s">
        <v>115</v>
      </c>
      <c r="P30" s="94">
        <v>159.45750072591437</v>
      </c>
      <c r="Q30" s="94">
        <v>179.75733100145899</v>
      </c>
      <c r="R30" s="94">
        <v>313.43397027803235</v>
      </c>
      <c r="S30" s="94">
        <v>410.70312657752697</v>
      </c>
      <c r="T30" s="94">
        <v>335.65468706362856</v>
      </c>
      <c r="U30" s="94" t="s">
        <v>115</v>
      </c>
      <c r="V30" s="94">
        <v>309.90222440181992</v>
      </c>
      <c r="W30" s="95">
        <v>353</v>
      </c>
      <c r="X30" s="93" t="s">
        <v>115</v>
      </c>
      <c r="Y30" s="94">
        <v>1.5094536698315728</v>
      </c>
      <c r="Z30" s="94">
        <v>1.8630444220681377</v>
      </c>
      <c r="AA30" s="94">
        <v>3.4174684365626931</v>
      </c>
      <c r="AB30" s="94">
        <v>1.9981452577674756</v>
      </c>
      <c r="AC30" s="94">
        <v>1.3596176441966232</v>
      </c>
      <c r="AD30" s="94" t="s">
        <v>115</v>
      </c>
      <c r="AE30" s="94">
        <v>1.985461705249552</v>
      </c>
      <c r="AF30" s="95">
        <v>4.54</v>
      </c>
      <c r="AG30" s="94" t="s">
        <v>115</v>
      </c>
      <c r="AH30" s="94">
        <v>13.896678353636204</v>
      </c>
      <c r="AI30" s="94">
        <v>21.608443577818264</v>
      </c>
      <c r="AJ30" s="94">
        <v>31.617772817776494</v>
      </c>
      <c r="AK30" s="94">
        <v>19.579823582730477</v>
      </c>
      <c r="AL30" s="94">
        <v>19.862060008246786</v>
      </c>
      <c r="AM30" s="94" t="s">
        <v>115</v>
      </c>
      <c r="AN30" s="94">
        <v>23.049310954694459</v>
      </c>
      <c r="AO30" s="94">
        <v>86.64</v>
      </c>
      <c r="AP30" s="94" t="s">
        <v>115</v>
      </c>
      <c r="AQ30" s="94">
        <v>3.5347501871520084</v>
      </c>
      <c r="AR30" s="94">
        <v>2.8896539855697183</v>
      </c>
      <c r="AS30" s="94">
        <v>5.0279536460295375</v>
      </c>
      <c r="AT30" s="94">
        <v>3.1162554240740854</v>
      </c>
      <c r="AU30" s="94">
        <v>3.7414685481550047</v>
      </c>
      <c r="AV30" s="94" t="s">
        <v>115</v>
      </c>
      <c r="AW30" s="94">
        <v>3.7845738132022708</v>
      </c>
      <c r="AX30" s="95">
        <v>15.7</v>
      </c>
      <c r="AY30" s="94"/>
      <c r="AZ30" s="94"/>
      <c r="BA30" s="94"/>
      <c r="BB30" s="94"/>
      <c r="BC30" s="94"/>
      <c r="BD30" s="94"/>
      <c r="BE30" s="94"/>
      <c r="BF30" s="94"/>
      <c r="BG30" s="94"/>
    </row>
    <row r="31" spans="1:59" x14ac:dyDescent="0.2">
      <c r="A31" s="201"/>
      <c r="B31" s="96" t="s">
        <v>149</v>
      </c>
      <c r="C31" s="123">
        <v>34</v>
      </c>
      <c r="D31" s="94" t="s">
        <v>118</v>
      </c>
      <c r="E31" s="95" t="s">
        <v>120</v>
      </c>
      <c r="F31" s="93" t="s">
        <v>115</v>
      </c>
      <c r="G31" s="94">
        <v>29.570315284621582</v>
      </c>
      <c r="H31" s="94">
        <v>24.655997930678776</v>
      </c>
      <c r="I31" s="94">
        <v>42.338872911758912</v>
      </c>
      <c r="J31" s="94">
        <v>19.431851705334168</v>
      </c>
      <c r="K31" s="94">
        <v>16.89065400503458</v>
      </c>
      <c r="L31" s="94" t="s">
        <v>115</v>
      </c>
      <c r="M31" s="94">
        <v>38.423456224483857</v>
      </c>
      <c r="N31" s="95">
        <v>211.44</v>
      </c>
      <c r="O31" s="94" t="s">
        <v>115</v>
      </c>
      <c r="P31" s="94">
        <v>147.647452584012</v>
      </c>
      <c r="Q31" s="94">
        <v>203.96796001851044</v>
      </c>
      <c r="R31" s="94">
        <v>306.65646728614809</v>
      </c>
      <c r="S31" s="94">
        <v>429.91150029873177</v>
      </c>
      <c r="T31" s="94">
        <v>336.16356970420827</v>
      </c>
      <c r="U31" s="94" t="s">
        <v>115</v>
      </c>
      <c r="V31" s="94">
        <v>324.23909781248676</v>
      </c>
      <c r="W31" s="95">
        <v>346</v>
      </c>
      <c r="X31" s="93" t="s">
        <v>115</v>
      </c>
      <c r="Y31" s="94">
        <v>2.0907742316462352</v>
      </c>
      <c r="Z31" s="94">
        <v>1.416659901217737</v>
      </c>
      <c r="AA31" s="94">
        <v>4.0455579688930641</v>
      </c>
      <c r="AB31" s="94">
        <v>1.7321765361532337</v>
      </c>
      <c r="AC31" s="94">
        <v>1.7466707475026473</v>
      </c>
      <c r="AD31" s="94" t="s">
        <v>115</v>
      </c>
      <c r="AE31" s="94">
        <v>2.0983811621338777</v>
      </c>
      <c r="AF31" s="95">
        <v>11.41</v>
      </c>
      <c r="AG31" s="94" t="s">
        <v>115</v>
      </c>
      <c r="AH31" s="94">
        <v>9.1285752022813682</v>
      </c>
      <c r="AI31" s="94">
        <v>20.816727762323055</v>
      </c>
      <c r="AJ31" s="94">
        <v>29.429510742017051</v>
      </c>
      <c r="AK31" s="94">
        <v>18.058275781831568</v>
      </c>
      <c r="AL31" s="94">
        <v>19.570789414701203</v>
      </c>
      <c r="AM31" s="94" t="s">
        <v>115</v>
      </c>
      <c r="AN31" s="94">
        <v>24.832502807228604</v>
      </c>
      <c r="AO31" s="94">
        <v>71.239999999999995</v>
      </c>
      <c r="AP31" s="94" t="s">
        <v>115</v>
      </c>
      <c r="AQ31" s="94">
        <v>3.4713045500201636</v>
      </c>
      <c r="AR31" s="94">
        <v>3.8011184285849153</v>
      </c>
      <c r="AS31" s="94">
        <v>6.3878364037025586</v>
      </c>
      <c r="AT31" s="94">
        <v>2.7085431778951166</v>
      </c>
      <c r="AU31" s="94">
        <v>3.4141290798329864</v>
      </c>
      <c r="AV31" s="94" t="s">
        <v>115</v>
      </c>
      <c r="AW31" s="94">
        <v>4.473969565584401</v>
      </c>
      <c r="AX31" s="95">
        <v>15.49</v>
      </c>
      <c r="AY31" s="94"/>
      <c r="AZ31" s="94"/>
      <c r="BA31" s="94"/>
      <c r="BB31" s="94"/>
      <c r="BC31" s="94"/>
      <c r="BD31" s="94"/>
      <c r="BE31" s="94"/>
      <c r="BF31" s="94"/>
      <c r="BG31" s="94"/>
    </row>
    <row r="32" spans="1:59" ht="17" thickBot="1" x14ac:dyDescent="0.25">
      <c r="A32" s="202"/>
      <c r="B32" s="160" t="s">
        <v>150</v>
      </c>
      <c r="C32" s="124">
        <v>34</v>
      </c>
      <c r="D32" s="101" t="s">
        <v>118</v>
      </c>
      <c r="E32" s="161" t="s">
        <v>120</v>
      </c>
      <c r="F32" s="162" t="s">
        <v>115</v>
      </c>
      <c r="G32" s="101">
        <v>37.532008843511584</v>
      </c>
      <c r="H32" s="101">
        <v>26.659263645880714</v>
      </c>
      <c r="I32" s="101">
        <v>61.220763465142056</v>
      </c>
      <c r="J32" s="101">
        <v>21.999708666615938</v>
      </c>
      <c r="K32" s="101">
        <v>23.689068263865504</v>
      </c>
      <c r="L32" s="101" t="s">
        <v>115</v>
      </c>
      <c r="M32" s="101">
        <v>45.348952723779739</v>
      </c>
      <c r="N32" s="161">
        <v>258.75</v>
      </c>
      <c r="O32" s="101" t="s">
        <v>115</v>
      </c>
      <c r="P32" s="101">
        <v>135.82042757794062</v>
      </c>
      <c r="Q32" s="101">
        <v>209.96545306673633</v>
      </c>
      <c r="R32" s="101">
        <v>306.59724447300107</v>
      </c>
      <c r="S32" s="101">
        <v>405.39066578189761</v>
      </c>
      <c r="T32" s="101">
        <v>316.97406025685683</v>
      </c>
      <c r="U32" s="101" t="s">
        <v>115</v>
      </c>
      <c r="V32" s="101">
        <v>337.9581263818576</v>
      </c>
      <c r="W32" s="161">
        <v>380</v>
      </c>
      <c r="X32" s="162" t="s">
        <v>115</v>
      </c>
      <c r="Y32" s="101">
        <v>0.8912695005776694</v>
      </c>
      <c r="Z32" s="101">
        <v>1.213263262321346</v>
      </c>
      <c r="AA32" s="101">
        <v>2.6912106610965898</v>
      </c>
      <c r="AB32" s="101">
        <v>1.5071446647956599</v>
      </c>
      <c r="AC32" s="101">
        <v>1.7065039388504293</v>
      </c>
      <c r="AD32" s="101" t="s">
        <v>115</v>
      </c>
      <c r="AE32" s="101">
        <v>1.8322367970251312</v>
      </c>
      <c r="AF32" s="161">
        <v>11.16</v>
      </c>
      <c r="AG32" s="101" t="s">
        <v>115</v>
      </c>
      <c r="AH32" s="101">
        <v>13.179893269417111</v>
      </c>
      <c r="AI32" s="101">
        <v>20.108073640249103</v>
      </c>
      <c r="AJ32" s="101">
        <v>28.9949051145895</v>
      </c>
      <c r="AK32" s="101">
        <v>15.376199376414545</v>
      </c>
      <c r="AL32" s="101">
        <v>18.779713135637476</v>
      </c>
      <c r="AM32" s="101" t="s">
        <v>115</v>
      </c>
      <c r="AN32" s="101">
        <v>24.449308939466757</v>
      </c>
      <c r="AO32" s="101">
        <v>101.13</v>
      </c>
      <c r="AP32" s="101" t="s">
        <v>115</v>
      </c>
      <c r="AQ32" s="101">
        <v>3.7467512792985289</v>
      </c>
      <c r="AR32" s="101">
        <v>3.8458142406369893</v>
      </c>
      <c r="AS32" s="101">
        <v>5.9265106061848094</v>
      </c>
      <c r="AT32" s="101">
        <v>3.7872388467989397</v>
      </c>
      <c r="AU32" s="101">
        <v>3.7179937391831657</v>
      </c>
      <c r="AV32" s="101" t="s">
        <v>115</v>
      </c>
      <c r="AW32" s="101">
        <v>4.6112215638482059</v>
      </c>
      <c r="AX32" s="161">
        <v>16.260000000000002</v>
      </c>
      <c r="AY32" s="94"/>
      <c r="AZ32" s="94"/>
      <c r="BA32" s="94"/>
      <c r="BB32" s="94"/>
      <c r="BC32" s="94"/>
      <c r="BD32" s="94"/>
      <c r="BE32" s="94"/>
      <c r="BF32" s="94"/>
      <c r="BG32" s="94"/>
    </row>
    <row r="33" spans="1:50" x14ac:dyDescent="0.2">
      <c r="A33" s="203" t="s">
        <v>131</v>
      </c>
      <c r="B33" s="158"/>
      <c r="C33" s="125"/>
      <c r="D33" s="113"/>
      <c r="E33" s="114"/>
      <c r="F33" s="194" t="s">
        <v>11</v>
      </c>
      <c r="G33" s="195"/>
      <c r="H33" s="195"/>
      <c r="I33" s="195"/>
      <c r="J33" s="195"/>
      <c r="K33" s="195"/>
      <c r="L33" s="195"/>
      <c r="M33" s="195"/>
      <c r="N33" s="196"/>
      <c r="O33" s="195" t="s">
        <v>12</v>
      </c>
      <c r="P33" s="195"/>
      <c r="Q33" s="195"/>
      <c r="R33" s="195"/>
      <c r="S33" s="195"/>
      <c r="T33" s="195"/>
      <c r="U33" s="195"/>
      <c r="V33" s="195"/>
      <c r="W33" s="196"/>
      <c r="X33" s="197" t="s">
        <v>13</v>
      </c>
      <c r="Y33" s="198"/>
      <c r="Z33" s="198"/>
      <c r="AA33" s="198"/>
      <c r="AB33" s="198"/>
      <c r="AC33" s="198"/>
      <c r="AD33" s="198"/>
      <c r="AE33" s="198"/>
      <c r="AF33" s="199"/>
      <c r="AG33" s="198" t="s">
        <v>14</v>
      </c>
      <c r="AH33" s="198"/>
      <c r="AI33" s="198"/>
      <c r="AJ33" s="198"/>
      <c r="AK33" s="198"/>
      <c r="AL33" s="198"/>
      <c r="AM33" s="198"/>
      <c r="AN33" s="198"/>
      <c r="AO33" s="199"/>
      <c r="AP33" s="115"/>
      <c r="AQ33" s="115"/>
      <c r="AR33" s="115"/>
      <c r="AS33" s="115"/>
      <c r="AT33" s="115"/>
      <c r="AU33" s="115"/>
      <c r="AV33" s="115"/>
      <c r="AW33" s="115"/>
      <c r="AX33" s="115"/>
    </row>
    <row r="34" spans="1:50" x14ac:dyDescent="0.2">
      <c r="A34" s="204"/>
      <c r="B34" s="121" t="s">
        <v>121</v>
      </c>
      <c r="C34" s="121" t="s">
        <v>38</v>
      </c>
      <c r="D34" s="103" t="s">
        <v>122</v>
      </c>
      <c r="E34" s="103" t="s">
        <v>123</v>
      </c>
      <c r="F34" s="104" t="s">
        <v>33</v>
      </c>
      <c r="G34" s="105" t="s">
        <v>28</v>
      </c>
      <c r="H34" s="105" t="s">
        <v>29</v>
      </c>
      <c r="I34" s="105" t="s">
        <v>27</v>
      </c>
      <c r="J34" s="105" t="s">
        <v>129</v>
      </c>
      <c r="K34" s="105" t="s">
        <v>130</v>
      </c>
      <c r="L34" s="105" t="s">
        <v>82</v>
      </c>
      <c r="M34" s="105" t="s">
        <v>81</v>
      </c>
      <c r="N34" s="106" t="s">
        <v>35</v>
      </c>
      <c r="O34" s="104" t="s">
        <v>33</v>
      </c>
      <c r="P34" s="105" t="s">
        <v>28</v>
      </c>
      <c r="Q34" s="105" t="s">
        <v>29</v>
      </c>
      <c r="R34" s="105" t="s">
        <v>27</v>
      </c>
      <c r="S34" s="105" t="s">
        <v>129</v>
      </c>
      <c r="T34" s="105" t="s">
        <v>130</v>
      </c>
      <c r="U34" s="105" t="s">
        <v>82</v>
      </c>
      <c r="V34" s="105" t="s">
        <v>81</v>
      </c>
      <c r="W34" s="106" t="s">
        <v>35</v>
      </c>
      <c r="X34" s="105" t="s">
        <v>33</v>
      </c>
      <c r="Y34" s="105" t="s">
        <v>28</v>
      </c>
      <c r="Z34" s="105" t="s">
        <v>29</v>
      </c>
      <c r="AA34" s="105" t="s">
        <v>27</v>
      </c>
      <c r="AB34" s="105" t="s">
        <v>129</v>
      </c>
      <c r="AC34" s="105" t="s">
        <v>130</v>
      </c>
      <c r="AD34" s="105" t="s">
        <v>82</v>
      </c>
      <c r="AE34" s="105" t="s">
        <v>81</v>
      </c>
      <c r="AF34" s="105" t="s">
        <v>35</v>
      </c>
      <c r="AG34" s="104" t="s">
        <v>33</v>
      </c>
      <c r="AH34" s="105" t="s">
        <v>28</v>
      </c>
      <c r="AI34" s="105" t="s">
        <v>29</v>
      </c>
      <c r="AJ34" s="105" t="s">
        <v>27</v>
      </c>
      <c r="AK34" s="105" t="s">
        <v>129</v>
      </c>
      <c r="AL34" s="105" t="s">
        <v>130</v>
      </c>
      <c r="AM34" s="105" t="s">
        <v>82</v>
      </c>
      <c r="AN34" s="105" t="s">
        <v>81</v>
      </c>
      <c r="AO34" s="106" t="s">
        <v>35</v>
      </c>
      <c r="AP34" s="115"/>
      <c r="AQ34" s="115"/>
      <c r="AR34" s="115"/>
      <c r="AS34" s="115"/>
      <c r="AT34" s="115"/>
      <c r="AU34" s="115"/>
      <c r="AV34" s="115"/>
      <c r="AW34" s="115"/>
      <c r="AX34" s="115"/>
    </row>
    <row r="35" spans="1:50" x14ac:dyDescent="0.2">
      <c r="A35" s="204"/>
      <c r="B35" s="96">
        <v>1</v>
      </c>
      <c r="C35" s="96">
        <v>23</v>
      </c>
      <c r="D35" s="94" t="s">
        <v>116</v>
      </c>
      <c r="E35" s="94" t="s">
        <v>117</v>
      </c>
      <c r="F35" s="127">
        <f>X3/F3</f>
        <v>3.9980758240214839E-2</v>
      </c>
      <c r="G35" s="128" t="e">
        <f>Y3/G3</f>
        <v>#VALUE!</v>
      </c>
      <c r="H35" s="128" t="e">
        <f t="shared" ref="H35:N35" si="0">Z3/H3</f>
        <v>#VALUE!</v>
      </c>
      <c r="I35" s="128">
        <f t="shared" si="0"/>
        <v>8.3203406750828157E-2</v>
      </c>
      <c r="J35" s="128">
        <f t="shared" si="0"/>
        <v>7.2483544751292067E-2</v>
      </c>
      <c r="K35" s="128">
        <f t="shared" si="0"/>
        <v>5.0511867109576759E-2</v>
      </c>
      <c r="L35" s="128">
        <f t="shared" si="0"/>
        <v>6.9558580606026266E-2</v>
      </c>
      <c r="M35" s="128">
        <f t="shared" si="0"/>
        <v>6.0264059014151029E-2</v>
      </c>
      <c r="N35" s="129">
        <f t="shared" si="0"/>
        <v>6.3685371724607559E-2</v>
      </c>
      <c r="O35" s="130">
        <f>AG3/F3</f>
        <v>0.42893921463339851</v>
      </c>
      <c r="P35" s="131" t="e">
        <f t="shared" ref="P35:W35" si="1">AH3/G3</f>
        <v>#VALUE!</v>
      </c>
      <c r="Q35" s="131" t="e">
        <f t="shared" si="1"/>
        <v>#VALUE!</v>
      </c>
      <c r="R35" s="131">
        <f t="shared" si="1"/>
        <v>0.53305409152799954</v>
      </c>
      <c r="S35" s="131">
        <f t="shared" si="1"/>
        <v>0.57816663771437138</v>
      </c>
      <c r="T35" s="131">
        <f t="shared" si="1"/>
        <v>0.58349565894032962</v>
      </c>
      <c r="U35" s="131">
        <f t="shared" si="1"/>
        <v>0.40824764396659108</v>
      </c>
      <c r="V35" s="131">
        <f t="shared" si="1"/>
        <v>0.4230420060320324</v>
      </c>
      <c r="W35" s="132">
        <f t="shared" si="1"/>
        <v>0.56351527354537134</v>
      </c>
      <c r="X35" s="128">
        <f>AP3/F3</f>
        <v>4.3276026787566063E-3</v>
      </c>
      <c r="Y35" s="128" t="e">
        <f t="shared" ref="Y35:AF35" si="2">AQ3/G3</f>
        <v>#VALUE!</v>
      </c>
      <c r="Z35" s="128" t="e">
        <f t="shared" si="2"/>
        <v>#VALUE!</v>
      </c>
      <c r="AA35" s="128">
        <f t="shared" si="2"/>
        <v>9.346666585481074E-2</v>
      </c>
      <c r="AB35" s="128">
        <f t="shared" si="2"/>
        <v>9.6763921110502291E-2</v>
      </c>
      <c r="AC35" s="128">
        <f t="shared" si="2"/>
        <v>7.5382319545482107E-2</v>
      </c>
      <c r="AD35" s="128">
        <f t="shared" si="2"/>
        <v>6.7160799921927541E-2</v>
      </c>
      <c r="AE35" s="128">
        <f t="shared" si="2"/>
        <v>7.9527620757963158E-2</v>
      </c>
      <c r="AF35" s="128">
        <f t="shared" si="2"/>
        <v>8.0000934003803995E-2</v>
      </c>
      <c r="AG35" s="130">
        <f>O3/F3</f>
        <v>8.7219804669600993</v>
      </c>
      <c r="AH35" s="131" t="e">
        <f t="shared" ref="AH35:AO35" si="3">P3/G3</f>
        <v>#VALUE!</v>
      </c>
      <c r="AI35" s="131" t="e">
        <f t="shared" si="3"/>
        <v>#VALUE!</v>
      </c>
      <c r="AJ35" s="131">
        <f t="shared" si="3"/>
        <v>6.550103161965513</v>
      </c>
      <c r="AK35" s="131">
        <f t="shared" si="3"/>
        <v>15.23783383917247</v>
      </c>
      <c r="AL35" s="131">
        <f t="shared" si="3"/>
        <v>10.157714024858301</v>
      </c>
      <c r="AM35" s="131">
        <f t="shared" si="3"/>
        <v>11.631216913308704</v>
      </c>
      <c r="AN35" s="131">
        <f t="shared" si="3"/>
        <v>11.39128935268687</v>
      </c>
      <c r="AO35" s="132">
        <f t="shared" si="3"/>
        <v>7.7073217170880088</v>
      </c>
      <c r="AP35" s="115"/>
      <c r="AQ35" s="115"/>
      <c r="AR35" s="115"/>
      <c r="AS35" s="115"/>
      <c r="AT35" s="115"/>
      <c r="AU35" s="115"/>
      <c r="AV35" s="115"/>
      <c r="AW35" s="115"/>
      <c r="AX35" s="115"/>
    </row>
    <row r="36" spans="1:50" x14ac:dyDescent="0.2">
      <c r="A36" s="204"/>
      <c r="B36" s="96">
        <v>2</v>
      </c>
      <c r="C36" s="96">
        <v>23</v>
      </c>
      <c r="D36" s="94" t="s">
        <v>116</v>
      </c>
      <c r="E36" s="94" t="s">
        <v>117</v>
      </c>
      <c r="F36" s="127" t="e">
        <f t="shared" ref="F36:G36" si="4">X4/F4</f>
        <v>#VALUE!</v>
      </c>
      <c r="G36" s="128">
        <f t="shared" si="4"/>
        <v>4.4039119522095577E-2</v>
      </c>
      <c r="H36" s="128" t="e">
        <f t="shared" ref="H36:H64" si="5">Z4/H4</f>
        <v>#VALUE!</v>
      </c>
      <c r="I36" s="128">
        <f t="shared" ref="I36:I64" si="6">AA4/I4</f>
        <v>6.5653772731506119E-2</v>
      </c>
      <c r="J36" s="128">
        <f t="shared" ref="J36:J64" si="7">AB4/J4</f>
        <v>6.1538729857553466E-2</v>
      </c>
      <c r="K36" s="128">
        <f t="shared" ref="K36:K64" si="8">AC4/K4</f>
        <v>5.3941478461626106E-2</v>
      </c>
      <c r="L36" s="128">
        <f t="shared" ref="L36:L64" si="9">AD4/L4</f>
        <v>5.181324068941455E-2</v>
      </c>
      <c r="M36" s="128">
        <f t="shared" ref="M36:M64" si="10">AE4/M4</f>
        <v>5.8141932447850361E-2</v>
      </c>
      <c r="N36" s="129">
        <f t="shared" ref="N36:N64" si="11">AF4/N4</f>
        <v>5.4976259969430313E-2</v>
      </c>
      <c r="O36" s="130" t="e">
        <f t="shared" ref="O36:O64" si="12">AG4/F4</f>
        <v>#VALUE!</v>
      </c>
      <c r="P36" s="131">
        <f t="shared" ref="P36:P64" si="13">AH4/G4</f>
        <v>0.50938745707842281</v>
      </c>
      <c r="Q36" s="131" t="e">
        <f t="shared" ref="Q36:Q64" si="14">AI4/H4</f>
        <v>#VALUE!</v>
      </c>
      <c r="R36" s="131">
        <f t="shared" ref="R36:R64" si="15">AJ4/I4</f>
        <v>0.67258961661259375</v>
      </c>
      <c r="S36" s="131">
        <f t="shared" ref="S36:S64" si="16">AK4/J4</f>
        <v>0.77965110179179087</v>
      </c>
      <c r="T36" s="131">
        <f t="shared" ref="T36:T64" si="17">AL4/K4</f>
        <v>0.84785570257478993</v>
      </c>
      <c r="U36" s="131">
        <f t="shared" ref="U36:U64" si="18">AM4/L4</f>
        <v>0.77904172511469061</v>
      </c>
      <c r="V36" s="131">
        <f t="shared" ref="V36:V64" si="19">AN4/M4</f>
        <v>0.73253447853477305</v>
      </c>
      <c r="W36" s="132">
        <f t="shared" ref="W36:W64" si="20">AO4/N4</f>
        <v>0.53636176967269722</v>
      </c>
      <c r="X36" s="128" t="e">
        <f t="shared" ref="X36:X63" si="21">AP4/F4</f>
        <v>#VALUE!</v>
      </c>
      <c r="Y36" s="128">
        <f t="shared" ref="Y36:Y64" si="22">AQ4/G4</f>
        <v>0.11804542594137599</v>
      </c>
      <c r="Z36" s="128" t="e">
        <f t="shared" ref="Z36:Z64" si="23">AR4/H4</f>
        <v>#VALUE!</v>
      </c>
      <c r="AA36" s="128">
        <f t="shared" ref="AA36:AA64" si="24">AS4/I4</f>
        <v>0.13125046731197462</v>
      </c>
      <c r="AB36" s="128">
        <f t="shared" ref="AB36:AB64" si="25">AT4/J4</f>
        <v>0.14157999217052442</v>
      </c>
      <c r="AC36" s="128">
        <f t="shared" ref="AC36:AC64" si="26">AU4/K4</f>
        <v>0.14250036646014558</v>
      </c>
      <c r="AD36" s="128">
        <f t="shared" ref="AD36:AD64" si="27">AV4/L4</f>
        <v>0.12322865318867426</v>
      </c>
      <c r="AE36" s="128">
        <f t="shared" ref="AE36:AE64" si="28">AW4/M4</f>
        <v>0.14556416026360311</v>
      </c>
      <c r="AF36" s="128">
        <f t="shared" ref="AF36:AF64" si="29">AX4/N4</f>
        <v>9.4610193817810981E-2</v>
      </c>
      <c r="AG36" s="130" t="e">
        <f t="shared" ref="AG36:AG63" si="30">O4/F4</f>
        <v>#VALUE!</v>
      </c>
      <c r="AH36" s="131">
        <f t="shared" ref="AH36:AH64" si="31">P4/G4</f>
        <v>5.0490806461456001</v>
      </c>
      <c r="AI36" s="131" t="e">
        <f t="shared" ref="AI36:AI64" si="32">Q4/H4</f>
        <v>#VALUE!</v>
      </c>
      <c r="AJ36" s="131">
        <f t="shared" ref="AJ36:AJ64" si="33">R4/I4</f>
        <v>7.6895054802175222</v>
      </c>
      <c r="AK36" s="131">
        <f t="shared" ref="AK36:AK64" si="34">S4/J4</f>
        <v>19.85690060377868</v>
      </c>
      <c r="AL36" s="131">
        <f t="shared" ref="AL36:AL64" si="35">T4/K4</f>
        <v>14.46447058897127</v>
      </c>
      <c r="AM36" s="131">
        <f t="shared" ref="AM36:AM64" si="36">U4/L4</f>
        <v>11.159379756990301</v>
      </c>
      <c r="AN36" s="131">
        <f t="shared" ref="AN36:AN64" si="37">V4/M4</f>
        <v>11.176156647661974</v>
      </c>
      <c r="AO36" s="132">
        <f t="shared" ref="AO36:AO64" si="38">W4/N4</f>
        <v>7.1981321641475278</v>
      </c>
      <c r="AP36" s="115"/>
      <c r="AQ36" s="115"/>
      <c r="AR36" s="115"/>
      <c r="AS36" s="115"/>
      <c r="AT36" s="115"/>
      <c r="AU36" s="115"/>
      <c r="AV36" s="115"/>
      <c r="AW36" s="115"/>
      <c r="AX36" s="115"/>
    </row>
    <row r="37" spans="1:50" x14ac:dyDescent="0.2">
      <c r="A37" s="204"/>
      <c r="B37" s="96">
        <v>3</v>
      </c>
      <c r="C37" s="96">
        <v>25</v>
      </c>
      <c r="D37" s="94" t="s">
        <v>116</v>
      </c>
      <c r="E37" s="94" t="s">
        <v>117</v>
      </c>
      <c r="F37" s="127" t="e">
        <f t="shared" ref="F37:G37" si="39">X5/F5</f>
        <v>#VALUE!</v>
      </c>
      <c r="G37" s="128">
        <f t="shared" si="39"/>
        <v>3.5692418156218569E-2</v>
      </c>
      <c r="H37" s="128">
        <f t="shared" si="5"/>
        <v>8.8479091886002503E-2</v>
      </c>
      <c r="I37" s="128">
        <f t="shared" si="6"/>
        <v>8.3579973771267482E-2</v>
      </c>
      <c r="J37" s="128" t="e">
        <f t="shared" si="7"/>
        <v>#VALUE!</v>
      </c>
      <c r="K37" s="128" t="e">
        <f t="shared" si="8"/>
        <v>#VALUE!</v>
      </c>
      <c r="L37" s="128" t="e">
        <f t="shared" si="9"/>
        <v>#VALUE!</v>
      </c>
      <c r="M37" s="128" t="e">
        <f t="shared" si="10"/>
        <v>#VALUE!</v>
      </c>
      <c r="N37" s="129" t="e">
        <f t="shared" si="11"/>
        <v>#VALUE!</v>
      </c>
      <c r="O37" s="130" t="e">
        <f t="shared" si="12"/>
        <v>#VALUE!</v>
      </c>
      <c r="P37" s="131">
        <f t="shared" si="13"/>
        <v>0.41538906215854615</v>
      </c>
      <c r="Q37" s="131">
        <f t="shared" si="14"/>
        <v>0.83787925064641555</v>
      </c>
      <c r="R37" s="131">
        <f t="shared" si="15"/>
        <v>0.80369385545525496</v>
      </c>
      <c r="S37" s="131" t="e">
        <f t="shared" si="16"/>
        <v>#VALUE!</v>
      </c>
      <c r="T37" s="131" t="e">
        <f t="shared" si="17"/>
        <v>#VALUE!</v>
      </c>
      <c r="U37" s="131" t="e">
        <f t="shared" si="18"/>
        <v>#VALUE!</v>
      </c>
      <c r="V37" s="131" t="e">
        <f t="shared" si="19"/>
        <v>#VALUE!</v>
      </c>
      <c r="W37" s="132" t="e">
        <f t="shared" si="20"/>
        <v>#VALUE!</v>
      </c>
      <c r="X37" s="128" t="e">
        <f t="shared" si="21"/>
        <v>#VALUE!</v>
      </c>
      <c r="Y37" s="128">
        <f t="shared" si="22"/>
        <v>0.40259219316716727</v>
      </c>
      <c r="Z37" s="128">
        <f t="shared" si="23"/>
        <v>0.23879173409395105</v>
      </c>
      <c r="AA37" s="128">
        <f t="shared" si="24"/>
        <v>0.16274066581238705</v>
      </c>
      <c r="AB37" s="128" t="e">
        <f t="shared" si="25"/>
        <v>#VALUE!</v>
      </c>
      <c r="AC37" s="128" t="e">
        <f t="shared" si="26"/>
        <v>#VALUE!</v>
      </c>
      <c r="AD37" s="128" t="e">
        <f t="shared" si="27"/>
        <v>#VALUE!</v>
      </c>
      <c r="AE37" s="128" t="e">
        <f t="shared" si="28"/>
        <v>#VALUE!</v>
      </c>
      <c r="AF37" s="128" t="e">
        <f t="shared" si="29"/>
        <v>#VALUE!</v>
      </c>
      <c r="AG37" s="130" t="e">
        <f t="shared" si="30"/>
        <v>#VALUE!</v>
      </c>
      <c r="AH37" s="131">
        <f t="shared" si="31"/>
        <v>4.4082145651398372</v>
      </c>
      <c r="AI37" s="131">
        <f t="shared" si="32"/>
        <v>8.8060873977397787</v>
      </c>
      <c r="AJ37" s="131">
        <f t="shared" si="33"/>
        <v>7.6169796019528713</v>
      </c>
      <c r="AK37" s="131" t="e">
        <f t="shared" si="34"/>
        <v>#VALUE!</v>
      </c>
      <c r="AL37" s="131" t="e">
        <f t="shared" si="35"/>
        <v>#VALUE!</v>
      </c>
      <c r="AM37" s="131" t="e">
        <f t="shared" si="36"/>
        <v>#VALUE!</v>
      </c>
      <c r="AN37" s="131" t="e">
        <f t="shared" si="37"/>
        <v>#VALUE!</v>
      </c>
      <c r="AO37" s="132" t="e">
        <f t="shared" si="38"/>
        <v>#VALUE!</v>
      </c>
      <c r="AP37" s="115"/>
      <c r="AQ37" s="115"/>
      <c r="AR37" s="115"/>
      <c r="AS37" s="115"/>
      <c r="AT37" s="115"/>
      <c r="AU37" s="115"/>
      <c r="AV37" s="115"/>
      <c r="AW37" s="115"/>
      <c r="AX37" s="115"/>
    </row>
    <row r="38" spans="1:50" x14ac:dyDescent="0.2">
      <c r="A38" s="204"/>
      <c r="B38" s="96">
        <v>4</v>
      </c>
      <c r="C38" s="96">
        <v>27</v>
      </c>
      <c r="D38" s="94" t="s">
        <v>116</v>
      </c>
      <c r="E38" s="94" t="s">
        <v>120</v>
      </c>
      <c r="F38" s="127" t="e">
        <f t="shared" ref="F38:G38" si="40">X6/F6</f>
        <v>#VALUE!</v>
      </c>
      <c r="G38" s="128">
        <f t="shared" si="40"/>
        <v>2.9889358764297852E-2</v>
      </c>
      <c r="H38" s="128" t="e">
        <f t="shared" si="5"/>
        <v>#VALUE!</v>
      </c>
      <c r="I38" s="128">
        <f t="shared" si="6"/>
        <v>7.8397296247831261E-2</v>
      </c>
      <c r="J38" s="128">
        <f t="shared" si="7"/>
        <v>6.7642740696947812E-2</v>
      </c>
      <c r="K38" s="128">
        <f t="shared" si="8"/>
        <v>6.2855413722443146E-2</v>
      </c>
      <c r="L38" s="128">
        <f t="shared" si="9"/>
        <v>5.9040567557914647E-2</v>
      </c>
      <c r="M38" s="128">
        <f t="shared" si="10"/>
        <v>4.7444499766236353E-2</v>
      </c>
      <c r="N38" s="129">
        <f t="shared" si="11"/>
        <v>4.8801304148751085E-2</v>
      </c>
      <c r="O38" s="130" t="e">
        <f t="shared" si="12"/>
        <v>#VALUE!</v>
      </c>
      <c r="P38" s="131">
        <f t="shared" si="13"/>
        <v>0.34731532611664701</v>
      </c>
      <c r="Q38" s="131" t="e">
        <f t="shared" si="14"/>
        <v>#VALUE!</v>
      </c>
      <c r="R38" s="131">
        <f t="shared" si="15"/>
        <v>0.54150077444808653</v>
      </c>
      <c r="S38" s="131">
        <f t="shared" si="16"/>
        <v>0.639640594158572</v>
      </c>
      <c r="T38" s="131">
        <f t="shared" si="17"/>
        <v>0.63953918151241296</v>
      </c>
      <c r="U38" s="131">
        <f t="shared" si="18"/>
        <v>0.61932384126416007</v>
      </c>
      <c r="V38" s="131">
        <f t="shared" si="19"/>
        <v>0.51650167383258816</v>
      </c>
      <c r="W38" s="132">
        <f t="shared" si="20"/>
        <v>0.60936050124370944</v>
      </c>
      <c r="X38" s="128" t="e">
        <f t="shared" si="21"/>
        <v>#VALUE!</v>
      </c>
      <c r="Y38" s="128">
        <f t="shared" si="22"/>
        <v>8.0454664660264213E-2</v>
      </c>
      <c r="Z38" s="128" t="e">
        <f t="shared" si="23"/>
        <v>#VALUE!</v>
      </c>
      <c r="AA38" s="128">
        <f t="shared" si="24"/>
        <v>0.12136821360467213</v>
      </c>
      <c r="AB38" s="128">
        <f t="shared" si="25"/>
        <v>0.10990547591031831</v>
      </c>
      <c r="AC38" s="128">
        <f t="shared" si="26"/>
        <v>0.11524794104316319</v>
      </c>
      <c r="AD38" s="128">
        <f t="shared" si="27"/>
        <v>0.13347725381775474</v>
      </c>
      <c r="AE38" s="128">
        <f t="shared" si="28"/>
        <v>7.9519068540947868E-2</v>
      </c>
      <c r="AF38" s="128">
        <f t="shared" si="29"/>
        <v>9.8598340832834322E-2</v>
      </c>
      <c r="AG38" s="130" t="e">
        <f t="shared" si="30"/>
        <v>#VALUE!</v>
      </c>
      <c r="AH38" s="131">
        <f t="shared" si="31"/>
        <v>4.2188979173345285</v>
      </c>
      <c r="AI38" s="131" t="e">
        <f t="shared" si="32"/>
        <v>#VALUE!</v>
      </c>
      <c r="AJ38" s="131">
        <f t="shared" si="33"/>
        <v>4.8508068838001845</v>
      </c>
      <c r="AK38" s="131">
        <f t="shared" si="34"/>
        <v>11.696103233081276</v>
      </c>
      <c r="AL38" s="131">
        <f t="shared" si="35"/>
        <v>9.6627938513622791</v>
      </c>
      <c r="AM38" s="131">
        <f t="shared" si="36"/>
        <v>6.3034464620904691</v>
      </c>
      <c r="AN38" s="131">
        <f t="shared" si="37"/>
        <v>7.0300250266378361</v>
      </c>
      <c r="AO38" s="132">
        <f t="shared" si="38"/>
        <v>6.3085679232082708</v>
      </c>
      <c r="AP38" s="115"/>
      <c r="AQ38" s="115"/>
      <c r="AR38" s="115"/>
      <c r="AS38" s="115"/>
      <c r="AT38" s="115"/>
      <c r="AU38" s="115"/>
      <c r="AV38" s="115"/>
      <c r="AW38" s="115"/>
      <c r="AX38" s="115"/>
    </row>
    <row r="39" spans="1:50" x14ac:dyDescent="0.2">
      <c r="A39" s="204"/>
      <c r="B39" s="96">
        <v>5</v>
      </c>
      <c r="C39" s="96">
        <v>32</v>
      </c>
      <c r="D39" s="94" t="s">
        <v>116</v>
      </c>
      <c r="E39" s="94" t="s">
        <v>120</v>
      </c>
      <c r="F39" s="127">
        <f t="shared" ref="F39:G39" si="41">X7/F7</f>
        <v>3.369788447002197E-2</v>
      </c>
      <c r="G39" s="128" t="e">
        <f t="shared" si="41"/>
        <v>#VALUE!</v>
      </c>
      <c r="H39" s="128" t="e">
        <f t="shared" si="5"/>
        <v>#VALUE!</v>
      </c>
      <c r="I39" s="128">
        <f t="shared" si="6"/>
        <v>8.4430112584374495E-2</v>
      </c>
      <c r="J39" s="128">
        <f t="shared" si="7"/>
        <v>5.4114227809894715E-2</v>
      </c>
      <c r="K39" s="128">
        <f t="shared" si="8"/>
        <v>5.1274990675905914E-2</v>
      </c>
      <c r="L39" s="128">
        <f t="shared" si="9"/>
        <v>5.0113985543664828E-2</v>
      </c>
      <c r="M39" s="128">
        <f t="shared" si="10"/>
        <v>6.3219877548889067E-2</v>
      </c>
      <c r="N39" s="129">
        <f t="shared" si="11"/>
        <v>6.1111970999865435E-2</v>
      </c>
      <c r="O39" s="130">
        <f t="shared" si="12"/>
        <v>0.47641357537761253</v>
      </c>
      <c r="P39" s="131" t="e">
        <f t="shared" si="13"/>
        <v>#VALUE!</v>
      </c>
      <c r="Q39" s="131" t="e">
        <f t="shared" si="14"/>
        <v>#VALUE!</v>
      </c>
      <c r="R39" s="131">
        <f t="shared" si="15"/>
        <v>0.70641079782236937</v>
      </c>
      <c r="S39" s="131">
        <f t="shared" si="16"/>
        <v>0.55664877538390956</v>
      </c>
      <c r="T39" s="131">
        <f t="shared" si="17"/>
        <v>0.84920299766473051</v>
      </c>
      <c r="U39" s="131">
        <f t="shared" si="18"/>
        <v>0.663460651675434</v>
      </c>
      <c r="V39" s="131">
        <f t="shared" si="19"/>
        <v>0.62578628158325367</v>
      </c>
      <c r="W39" s="132">
        <f t="shared" si="20"/>
        <v>0.55078804934760139</v>
      </c>
      <c r="X39" s="128">
        <f t="shared" si="21"/>
        <v>0.14338340072732159</v>
      </c>
      <c r="Y39" s="128" t="e">
        <f t="shared" si="22"/>
        <v>#VALUE!</v>
      </c>
      <c r="Z39" s="128" t="e">
        <f t="shared" si="23"/>
        <v>#VALUE!</v>
      </c>
      <c r="AA39" s="128">
        <f t="shared" si="24"/>
        <v>0.12255497455538179</v>
      </c>
      <c r="AB39" s="128">
        <f t="shared" si="25"/>
        <v>0.19727512015922111</v>
      </c>
      <c r="AC39" s="128">
        <f t="shared" si="26"/>
        <v>0.20610200505144696</v>
      </c>
      <c r="AD39" s="128">
        <f t="shared" si="27"/>
        <v>0.14623350513829961</v>
      </c>
      <c r="AE39" s="128">
        <f t="shared" si="28"/>
        <v>0.15827236896344118</v>
      </c>
      <c r="AF39" s="128">
        <f t="shared" si="29"/>
        <v>8.9288469954556846E-2</v>
      </c>
      <c r="AG39" s="130">
        <f t="shared" si="30"/>
        <v>10.837962255980933</v>
      </c>
      <c r="AH39" s="131" t="e">
        <f t="shared" si="31"/>
        <v>#VALUE!</v>
      </c>
      <c r="AI39" s="131" t="e">
        <f t="shared" si="32"/>
        <v>#VALUE!</v>
      </c>
      <c r="AJ39" s="131">
        <f t="shared" si="33"/>
        <v>7.407486711254939</v>
      </c>
      <c r="AK39" s="131">
        <f t="shared" si="34"/>
        <v>10.725394948954378</v>
      </c>
      <c r="AL39" s="131">
        <f t="shared" si="35"/>
        <v>11.924474839947973</v>
      </c>
      <c r="AM39" s="131">
        <f t="shared" si="36"/>
        <v>11.581204037606049</v>
      </c>
      <c r="AN39" s="131">
        <f t="shared" si="37"/>
        <v>7.760900887716268</v>
      </c>
      <c r="AO39" s="132">
        <f t="shared" si="38"/>
        <v>7.6506366403116877</v>
      </c>
      <c r="AP39" s="115"/>
      <c r="AQ39" s="115"/>
      <c r="AR39" s="115"/>
      <c r="AS39" s="115"/>
      <c r="AT39" s="115"/>
      <c r="AU39" s="115"/>
      <c r="AV39" s="115"/>
      <c r="AW39" s="115"/>
      <c r="AX39" s="115"/>
    </row>
    <row r="40" spans="1:50" x14ac:dyDescent="0.2">
      <c r="A40" s="204"/>
      <c r="B40" s="96">
        <v>6</v>
      </c>
      <c r="C40" s="122">
        <v>32</v>
      </c>
      <c r="D40" s="94" t="s">
        <v>116</v>
      </c>
      <c r="E40" s="110" t="s">
        <v>120</v>
      </c>
      <c r="F40" s="127" t="e">
        <f t="shared" ref="F40:G40" si="42">X8/F8</f>
        <v>#VALUE!</v>
      </c>
      <c r="G40" s="128">
        <f t="shared" si="42"/>
        <v>4.9216943815272668E-2</v>
      </c>
      <c r="H40" s="128">
        <f t="shared" si="5"/>
        <v>3.6946978703714647E-2</v>
      </c>
      <c r="I40" s="128">
        <f t="shared" si="6"/>
        <v>6.9911557669404406E-2</v>
      </c>
      <c r="J40" s="128">
        <f t="shared" si="7"/>
        <v>7.4047197374148416E-2</v>
      </c>
      <c r="K40" s="128">
        <f t="shared" si="8"/>
        <v>5.7626482387824474E-2</v>
      </c>
      <c r="L40" s="128" t="e">
        <f t="shared" si="9"/>
        <v>#VALUE!</v>
      </c>
      <c r="M40" s="128">
        <f t="shared" si="10"/>
        <v>3.8076695951742248E-2</v>
      </c>
      <c r="N40" s="129">
        <f t="shared" si="11"/>
        <v>7.3056241135017075E-2</v>
      </c>
      <c r="O40" s="130" t="e">
        <f t="shared" si="12"/>
        <v>#VALUE!</v>
      </c>
      <c r="P40" s="131">
        <f t="shared" si="13"/>
        <v>0.46829718248382746</v>
      </c>
      <c r="Q40" s="131">
        <f t="shared" si="14"/>
        <v>0.66536175310801904</v>
      </c>
      <c r="R40" s="131">
        <f t="shared" si="15"/>
        <v>0.64516745738298142</v>
      </c>
      <c r="S40" s="131">
        <f t="shared" si="16"/>
        <v>0.77746887166336298</v>
      </c>
      <c r="T40" s="131">
        <f t="shared" si="17"/>
        <v>0.70956604010867708</v>
      </c>
      <c r="U40" s="131" t="e">
        <f t="shared" si="18"/>
        <v>#VALUE!</v>
      </c>
      <c r="V40" s="131">
        <f t="shared" si="19"/>
        <v>0.6083862091484098</v>
      </c>
      <c r="W40" s="132">
        <f t="shared" si="20"/>
        <v>0.62978847144007721</v>
      </c>
      <c r="X40" s="128" t="e">
        <f t="shared" si="21"/>
        <v>#VALUE!</v>
      </c>
      <c r="Y40" s="128">
        <f t="shared" si="22"/>
        <v>0.13796016156823648</v>
      </c>
      <c r="Z40" s="128">
        <f t="shared" si="23"/>
        <v>8.8081842069202207E-2</v>
      </c>
      <c r="AA40" s="128">
        <f t="shared" si="24"/>
        <v>0.12913830576314117</v>
      </c>
      <c r="AB40" s="128">
        <f t="shared" si="25"/>
        <v>5.5455279530379868E-2</v>
      </c>
      <c r="AC40" s="128">
        <f t="shared" si="26"/>
        <v>0.13778818904877616</v>
      </c>
      <c r="AD40" s="128" t="e">
        <f t="shared" si="27"/>
        <v>#VALUE!</v>
      </c>
      <c r="AE40" s="128">
        <f t="shared" si="28"/>
        <v>0.13336057333889614</v>
      </c>
      <c r="AF40" s="128">
        <f t="shared" si="29"/>
        <v>9.946709862492617E-2</v>
      </c>
      <c r="AG40" s="130" t="e">
        <f t="shared" si="30"/>
        <v>#VALUE!</v>
      </c>
      <c r="AH40" s="131">
        <f t="shared" si="31"/>
        <v>5.1126961852937578</v>
      </c>
      <c r="AI40" s="131">
        <f t="shared" si="32"/>
        <v>4.1129672539210524</v>
      </c>
      <c r="AJ40" s="131">
        <f t="shared" si="33"/>
        <v>5.0745449138036056</v>
      </c>
      <c r="AK40" s="131">
        <f t="shared" si="34"/>
        <v>13.650373786846817</v>
      </c>
      <c r="AL40" s="131">
        <f t="shared" si="35"/>
        <v>11.484139112600454</v>
      </c>
      <c r="AM40" s="131" t="e">
        <f t="shared" si="36"/>
        <v>#VALUE!</v>
      </c>
      <c r="AN40" s="131">
        <f t="shared" si="37"/>
        <v>8.4185225422752517</v>
      </c>
      <c r="AO40" s="132">
        <f t="shared" si="38"/>
        <v>8.3623633221251339</v>
      </c>
      <c r="AP40" s="115"/>
      <c r="AQ40" s="115"/>
      <c r="AR40" s="115"/>
      <c r="AS40" s="115"/>
      <c r="AT40" s="115"/>
      <c r="AU40" s="115"/>
      <c r="AV40" s="115"/>
      <c r="AW40" s="115"/>
      <c r="AX40" s="115"/>
    </row>
    <row r="41" spans="1:50" x14ac:dyDescent="0.2">
      <c r="A41" s="204"/>
      <c r="B41" s="96">
        <v>7</v>
      </c>
      <c r="C41" s="96">
        <v>40</v>
      </c>
      <c r="D41" s="111" t="s">
        <v>116</v>
      </c>
      <c r="E41" s="111" t="s">
        <v>120</v>
      </c>
      <c r="F41" s="127">
        <f t="shared" ref="F41:G41" si="43">X9/F9</f>
        <v>4.0171253418257578E-2</v>
      </c>
      <c r="G41" s="128">
        <f t="shared" si="43"/>
        <v>2.7913770340598026E-2</v>
      </c>
      <c r="H41" s="128" t="e">
        <f t="shared" si="5"/>
        <v>#VALUE!</v>
      </c>
      <c r="I41" s="128">
        <f t="shared" si="6"/>
        <v>6.8781972529661589E-2</v>
      </c>
      <c r="J41" s="128" t="e">
        <f t="shared" si="7"/>
        <v>#VALUE!</v>
      </c>
      <c r="K41" s="128">
        <f t="shared" si="8"/>
        <v>6.4846598708956704E-2</v>
      </c>
      <c r="L41" s="128">
        <f t="shared" si="9"/>
        <v>7.2280207145586889E-2</v>
      </c>
      <c r="M41" s="128">
        <f t="shared" si="10"/>
        <v>6.0780572949885363E-2</v>
      </c>
      <c r="N41" s="129">
        <f t="shared" si="11"/>
        <v>4.2343939416025031E-2</v>
      </c>
      <c r="O41" s="130">
        <f t="shared" si="12"/>
        <v>0.65264363936978076</v>
      </c>
      <c r="P41" s="131">
        <f t="shared" si="13"/>
        <v>0.57070158309701069</v>
      </c>
      <c r="Q41" s="131" t="e">
        <f t="shared" si="14"/>
        <v>#VALUE!</v>
      </c>
      <c r="R41" s="131">
        <f t="shared" si="15"/>
        <v>0.69119759994941099</v>
      </c>
      <c r="S41" s="131" t="e">
        <f t="shared" si="16"/>
        <v>#VALUE!</v>
      </c>
      <c r="T41" s="131">
        <f t="shared" si="17"/>
        <v>0.94472674681579127</v>
      </c>
      <c r="U41" s="131">
        <f t="shared" si="18"/>
        <v>1.0891700615105884</v>
      </c>
      <c r="V41" s="131">
        <f t="shared" si="19"/>
        <v>0.86203871551283828</v>
      </c>
      <c r="W41" s="132">
        <f t="shared" si="20"/>
        <v>0.57764611186631265</v>
      </c>
      <c r="X41" s="128">
        <f t="shared" si="21"/>
        <v>9.5986282628359107E-2</v>
      </c>
      <c r="Y41" s="128">
        <f t="shared" si="22"/>
        <v>0.12838255031729942</v>
      </c>
      <c r="Z41" s="128" t="e">
        <f t="shared" si="23"/>
        <v>#VALUE!</v>
      </c>
      <c r="AA41" s="128">
        <f t="shared" si="24"/>
        <v>8.8500989355992918E-2</v>
      </c>
      <c r="AB41" s="128" t="e">
        <f t="shared" si="25"/>
        <v>#VALUE!</v>
      </c>
      <c r="AC41" s="128">
        <f t="shared" si="26"/>
        <v>0.14502501380289137</v>
      </c>
      <c r="AD41" s="128">
        <f t="shared" si="27"/>
        <v>0.17873945284061568</v>
      </c>
      <c r="AE41" s="128">
        <f t="shared" si="28"/>
        <v>0.13946809050199688</v>
      </c>
      <c r="AF41" s="128">
        <f t="shared" si="29"/>
        <v>6.4762365873607605E-2</v>
      </c>
      <c r="AG41" s="130">
        <f t="shared" si="30"/>
        <v>16.099903810543303</v>
      </c>
      <c r="AH41" s="131">
        <f t="shared" si="31"/>
        <v>4.6300202695552555</v>
      </c>
      <c r="AI41" s="131" t="e">
        <f t="shared" si="32"/>
        <v>#VALUE!</v>
      </c>
      <c r="AJ41" s="131">
        <f t="shared" si="33"/>
        <v>7.7935941136190685</v>
      </c>
      <c r="AK41" s="131" t="e">
        <f t="shared" si="34"/>
        <v>#VALUE!</v>
      </c>
      <c r="AL41" s="131">
        <f t="shared" si="35"/>
        <v>20.211767911502037</v>
      </c>
      <c r="AM41" s="131">
        <f t="shared" si="36"/>
        <v>16.962246406905663</v>
      </c>
      <c r="AN41" s="131">
        <f t="shared" si="37"/>
        <v>14.33517300419123</v>
      </c>
      <c r="AO41" s="132">
        <f t="shared" si="38"/>
        <v>7.2159146851207767</v>
      </c>
      <c r="AP41" s="115"/>
      <c r="AQ41" s="115"/>
      <c r="AR41" s="115"/>
      <c r="AS41" s="115"/>
      <c r="AT41" s="115"/>
      <c r="AU41" s="115"/>
      <c r="AV41" s="115"/>
      <c r="AW41" s="115"/>
      <c r="AX41" s="115"/>
    </row>
    <row r="42" spans="1:50" x14ac:dyDescent="0.2">
      <c r="A42" s="204"/>
      <c r="B42" s="96">
        <v>8</v>
      </c>
      <c r="C42" s="122">
        <v>41</v>
      </c>
      <c r="D42" s="94" t="s">
        <v>116</v>
      </c>
      <c r="E42" s="110" t="s">
        <v>120</v>
      </c>
      <c r="F42" s="127">
        <f t="shared" ref="F42:G42" si="44">X10/F10</f>
        <v>3.7207324072469482E-2</v>
      </c>
      <c r="G42" s="128" t="e">
        <f t="shared" si="44"/>
        <v>#VALUE!</v>
      </c>
      <c r="H42" s="128">
        <f t="shared" si="5"/>
        <v>5.3551902860127468E-2</v>
      </c>
      <c r="I42" s="128" t="e">
        <f t="shared" si="6"/>
        <v>#VALUE!</v>
      </c>
      <c r="J42" s="128">
        <f t="shared" si="7"/>
        <v>7.155370461781832E-2</v>
      </c>
      <c r="K42" s="128">
        <f t="shared" si="8"/>
        <v>5.3819952675767189E-2</v>
      </c>
      <c r="L42" s="128">
        <f t="shared" si="9"/>
        <v>5.1165888423051496E-2</v>
      </c>
      <c r="M42" s="128">
        <f t="shared" si="10"/>
        <v>5.0854409565688534E-2</v>
      </c>
      <c r="N42" s="129">
        <f t="shared" si="11"/>
        <v>3.0750349830149428E-2</v>
      </c>
      <c r="O42" s="130">
        <f t="shared" si="12"/>
        <v>0.46193242747930802</v>
      </c>
      <c r="P42" s="131" t="e">
        <f t="shared" si="13"/>
        <v>#VALUE!</v>
      </c>
      <c r="Q42" s="131">
        <f t="shared" si="14"/>
        <v>0.86816184375923</v>
      </c>
      <c r="R42" s="131" t="e">
        <f t="shared" si="15"/>
        <v>#VALUE!</v>
      </c>
      <c r="S42" s="131">
        <f t="shared" si="16"/>
        <v>0.90944977273849348</v>
      </c>
      <c r="T42" s="131">
        <f t="shared" si="17"/>
        <v>0.79446977316139367</v>
      </c>
      <c r="U42" s="131">
        <f t="shared" si="18"/>
        <v>0.84137018392935747</v>
      </c>
      <c r="V42" s="131">
        <f t="shared" si="19"/>
        <v>0.81796715808536702</v>
      </c>
      <c r="W42" s="132">
        <f t="shared" si="20"/>
        <v>0.55437772599946555</v>
      </c>
      <c r="X42" s="128">
        <f t="shared" si="21"/>
        <v>0.14605759497432336</v>
      </c>
      <c r="Y42" s="128" t="e">
        <f t="shared" si="22"/>
        <v>#VALUE!</v>
      </c>
      <c r="Z42" s="128">
        <f t="shared" si="23"/>
        <v>0.13924031340159576</v>
      </c>
      <c r="AA42" s="128" t="e">
        <f t="shared" si="24"/>
        <v>#VALUE!</v>
      </c>
      <c r="AB42" s="128">
        <f t="shared" si="25"/>
        <v>0.11234833709780022</v>
      </c>
      <c r="AC42" s="128">
        <f t="shared" si="26"/>
        <v>0.19754154879805053</v>
      </c>
      <c r="AD42" s="128">
        <f t="shared" si="27"/>
        <v>0.13260373494816952</v>
      </c>
      <c r="AE42" s="128">
        <f t="shared" si="28"/>
        <v>0.12423314711427023</v>
      </c>
      <c r="AF42" s="128">
        <f t="shared" si="29"/>
        <v>8.7068311531782891E-2</v>
      </c>
      <c r="AG42" s="130">
        <f t="shared" si="30"/>
        <v>15.695138433636062</v>
      </c>
      <c r="AH42" s="131" t="e">
        <f t="shared" si="31"/>
        <v>#VALUE!</v>
      </c>
      <c r="AI42" s="131">
        <f t="shared" si="32"/>
        <v>8.1544947171204569</v>
      </c>
      <c r="AJ42" s="131" t="e">
        <f t="shared" si="33"/>
        <v>#VALUE!</v>
      </c>
      <c r="AK42" s="131">
        <f t="shared" si="34"/>
        <v>20.7493224209583</v>
      </c>
      <c r="AL42" s="131">
        <f t="shared" si="35"/>
        <v>16.630905118394541</v>
      </c>
      <c r="AM42" s="131">
        <f t="shared" si="36"/>
        <v>11.008721607574488</v>
      </c>
      <c r="AN42" s="131">
        <f t="shared" si="37"/>
        <v>13.203097883769894</v>
      </c>
      <c r="AO42" s="132">
        <f t="shared" si="38"/>
        <v>7.2333167762189552</v>
      </c>
      <c r="AP42" s="115"/>
      <c r="AQ42" s="115"/>
      <c r="AR42" s="115"/>
      <c r="AS42" s="115"/>
      <c r="AT42" s="115"/>
      <c r="AU42" s="115"/>
      <c r="AV42" s="115"/>
      <c r="AW42" s="115"/>
      <c r="AX42" s="115"/>
    </row>
    <row r="43" spans="1:50" x14ac:dyDescent="0.2">
      <c r="A43" s="204"/>
      <c r="B43" s="96">
        <v>9</v>
      </c>
      <c r="C43" s="96">
        <v>43</v>
      </c>
      <c r="D43" s="94" t="s">
        <v>116</v>
      </c>
      <c r="E43" s="94" t="s">
        <v>119</v>
      </c>
      <c r="F43" s="127" t="e">
        <f t="shared" ref="F43:G43" si="45">X11/F11</f>
        <v>#VALUE!</v>
      </c>
      <c r="G43" s="128">
        <f t="shared" si="45"/>
        <v>2.0692966053698594E-2</v>
      </c>
      <c r="H43" s="128">
        <f t="shared" si="5"/>
        <v>7.7150847064186234E-2</v>
      </c>
      <c r="I43" s="128">
        <f t="shared" si="6"/>
        <v>9.5619411886262634E-2</v>
      </c>
      <c r="J43" s="128" t="e">
        <f t="shared" si="7"/>
        <v>#VALUE!</v>
      </c>
      <c r="K43" s="128">
        <f t="shared" si="8"/>
        <v>7.3594037427861803E-2</v>
      </c>
      <c r="L43" s="128">
        <f t="shared" si="9"/>
        <v>5.9459240694530062E-2</v>
      </c>
      <c r="M43" s="128">
        <f t="shared" si="10"/>
        <v>5.5967615233194414E-2</v>
      </c>
      <c r="N43" s="129">
        <f t="shared" si="11"/>
        <v>5.755684191928119E-2</v>
      </c>
      <c r="O43" s="130" t="e">
        <f t="shared" si="12"/>
        <v>#VALUE!</v>
      </c>
      <c r="P43" s="131">
        <f t="shared" si="13"/>
        <v>0.44312376164333611</v>
      </c>
      <c r="Q43" s="131">
        <f t="shared" si="14"/>
        <v>1.0310994338791846</v>
      </c>
      <c r="R43" s="131">
        <f t="shared" si="15"/>
        <v>0.70851642448450591</v>
      </c>
      <c r="S43" s="131" t="e">
        <f t="shared" si="16"/>
        <v>#VALUE!</v>
      </c>
      <c r="T43" s="131">
        <f t="shared" si="17"/>
        <v>0.90650399206504007</v>
      </c>
      <c r="U43" s="131">
        <f t="shared" si="18"/>
        <v>0.88260349380118364</v>
      </c>
      <c r="V43" s="131">
        <f t="shared" si="19"/>
        <v>0.77477588120428575</v>
      </c>
      <c r="W43" s="132">
        <f t="shared" si="20"/>
        <v>0.61091510923133496</v>
      </c>
      <c r="X43" s="128" t="e">
        <f t="shared" si="21"/>
        <v>#VALUE!</v>
      </c>
      <c r="Y43" s="128">
        <f t="shared" si="22"/>
        <v>0.1718326154207756</v>
      </c>
      <c r="Z43" s="128">
        <f t="shared" si="23"/>
        <v>0.18134942467407772</v>
      </c>
      <c r="AA43" s="128">
        <f t="shared" si="24"/>
        <v>0.13923398673538379</v>
      </c>
      <c r="AB43" s="128" t="e">
        <f t="shared" si="25"/>
        <v>#VALUE!</v>
      </c>
      <c r="AC43" s="128">
        <f t="shared" si="26"/>
        <v>0.16206654915814953</v>
      </c>
      <c r="AD43" s="128">
        <f t="shared" si="27"/>
        <v>0.14554949109505094</v>
      </c>
      <c r="AE43" s="128">
        <f t="shared" si="28"/>
        <v>0.10770653661866085</v>
      </c>
      <c r="AF43" s="128">
        <f t="shared" si="29"/>
        <v>9.7967861074487378E-2</v>
      </c>
      <c r="AG43" s="130" t="e">
        <f t="shared" si="30"/>
        <v>#VALUE!</v>
      </c>
      <c r="AH43" s="131">
        <f t="shared" si="31"/>
        <v>5.375992441502377</v>
      </c>
      <c r="AI43" s="131">
        <f t="shared" si="32"/>
        <v>10.413370804381559</v>
      </c>
      <c r="AJ43" s="131">
        <f t="shared" si="33"/>
        <v>8.2403519356611437</v>
      </c>
      <c r="AK43" s="131" t="e">
        <f t="shared" si="34"/>
        <v>#VALUE!</v>
      </c>
      <c r="AL43" s="131">
        <f t="shared" si="35"/>
        <v>18.592638171214354</v>
      </c>
      <c r="AM43" s="131">
        <f t="shared" si="36"/>
        <v>11.591807484139888</v>
      </c>
      <c r="AN43" s="131">
        <f t="shared" si="37"/>
        <v>10.740252297826306</v>
      </c>
      <c r="AO43" s="132">
        <f t="shared" si="38"/>
        <v>9.248149805795574</v>
      </c>
      <c r="AP43" s="115"/>
      <c r="AQ43" s="115"/>
      <c r="AR43" s="115"/>
      <c r="AS43" s="115"/>
      <c r="AT43" s="115"/>
      <c r="AU43" s="115"/>
      <c r="AV43" s="115"/>
      <c r="AW43" s="115"/>
      <c r="AX43" s="115"/>
    </row>
    <row r="44" spans="1:50" x14ac:dyDescent="0.2">
      <c r="A44" s="204"/>
      <c r="B44" s="96">
        <v>10</v>
      </c>
      <c r="C44" s="122">
        <v>52</v>
      </c>
      <c r="D44" s="94" t="s">
        <v>116</v>
      </c>
      <c r="E44" s="110" t="s">
        <v>120</v>
      </c>
      <c r="F44" s="127">
        <f t="shared" ref="F44:G44" si="46">X12/F12</f>
        <v>3.53587129820973E-2</v>
      </c>
      <c r="G44" s="128" t="e">
        <f t="shared" si="46"/>
        <v>#VALUE!</v>
      </c>
      <c r="H44" s="128">
        <f t="shared" si="5"/>
        <v>5.1297287836242482E-2</v>
      </c>
      <c r="I44" s="128">
        <f t="shared" si="6"/>
        <v>5.9349359890264831E-2</v>
      </c>
      <c r="J44" s="128">
        <f t="shared" si="7"/>
        <v>5.2152191384405029E-2</v>
      </c>
      <c r="K44" s="128">
        <f t="shared" si="8"/>
        <v>5.9529803063862075E-2</v>
      </c>
      <c r="L44" s="128" t="e">
        <f t="shared" si="9"/>
        <v>#VALUE!</v>
      </c>
      <c r="M44" s="128">
        <f t="shared" si="10"/>
        <v>4.767863633961638E-2</v>
      </c>
      <c r="N44" s="129">
        <f t="shared" si="11"/>
        <v>4.203737716254953E-2</v>
      </c>
      <c r="O44" s="130">
        <f t="shared" si="12"/>
        <v>0.58537731401433302</v>
      </c>
      <c r="P44" s="131" t="e">
        <f t="shared" si="13"/>
        <v>#VALUE!</v>
      </c>
      <c r="Q44" s="131">
        <f t="shared" si="14"/>
        <v>0.820866494724664</v>
      </c>
      <c r="R44" s="131">
        <f t="shared" si="15"/>
        <v>0.67130313627710503</v>
      </c>
      <c r="S44" s="131">
        <f t="shared" si="16"/>
        <v>0.83160003020947404</v>
      </c>
      <c r="T44" s="131">
        <f t="shared" si="17"/>
        <v>0.91750382298255351</v>
      </c>
      <c r="U44" s="131" t="e">
        <f t="shared" si="18"/>
        <v>#VALUE!</v>
      </c>
      <c r="V44" s="131">
        <f t="shared" si="19"/>
        <v>0.79152766909521732</v>
      </c>
      <c r="W44" s="132">
        <f t="shared" si="20"/>
        <v>0.50373727264806001</v>
      </c>
      <c r="X44" s="128">
        <f t="shared" si="21"/>
        <v>8.5802161542503766E-2</v>
      </c>
      <c r="Y44" s="128" t="e">
        <f t="shared" si="22"/>
        <v>#VALUE!</v>
      </c>
      <c r="Z44" s="128">
        <f t="shared" si="23"/>
        <v>0.16058928717237225</v>
      </c>
      <c r="AA44" s="128">
        <f t="shared" si="24"/>
        <v>0.10693299633702595</v>
      </c>
      <c r="AB44" s="128">
        <f t="shared" si="25"/>
        <v>0.12126277587414339</v>
      </c>
      <c r="AC44" s="128">
        <f t="shared" si="26"/>
        <v>0.10945342154959947</v>
      </c>
      <c r="AD44" s="128" t="e">
        <f t="shared" si="27"/>
        <v>#VALUE!</v>
      </c>
      <c r="AE44" s="128">
        <f t="shared" si="28"/>
        <v>5.9370985154474115E-2</v>
      </c>
      <c r="AF44" s="128">
        <f t="shared" si="29"/>
        <v>5.5774228227192246E-2</v>
      </c>
      <c r="AG44" s="130">
        <f t="shared" si="30"/>
        <v>13.795004369563721</v>
      </c>
      <c r="AH44" s="131" t="e">
        <f t="shared" si="31"/>
        <v>#VALUE!</v>
      </c>
      <c r="AI44" s="131">
        <f t="shared" si="32"/>
        <v>9.320034091229024</v>
      </c>
      <c r="AJ44" s="131">
        <f t="shared" si="33"/>
        <v>6.7665293392814716</v>
      </c>
      <c r="AK44" s="131">
        <f t="shared" si="34"/>
        <v>19.361146524224957</v>
      </c>
      <c r="AL44" s="131">
        <f t="shared" si="35"/>
        <v>15.567182975118856</v>
      </c>
      <c r="AM44" s="131" t="e">
        <f t="shared" si="36"/>
        <v>#VALUE!</v>
      </c>
      <c r="AN44" s="131">
        <f t="shared" si="37"/>
        <v>11.463529257999765</v>
      </c>
      <c r="AO44" s="132">
        <f t="shared" si="38"/>
        <v>6.8528435636438605</v>
      </c>
      <c r="AP44" s="115"/>
      <c r="AQ44" s="115"/>
      <c r="AR44" s="115"/>
      <c r="AS44" s="115"/>
      <c r="AT44" s="115"/>
      <c r="AU44" s="115"/>
      <c r="AV44" s="115"/>
      <c r="AW44" s="115"/>
      <c r="AX44" s="115"/>
    </row>
    <row r="45" spans="1:50" x14ac:dyDescent="0.2">
      <c r="A45" s="204"/>
      <c r="B45" s="96">
        <v>11</v>
      </c>
      <c r="C45" s="96">
        <v>57</v>
      </c>
      <c r="D45" s="94" t="s">
        <v>116</v>
      </c>
      <c r="E45" s="94" t="s">
        <v>117</v>
      </c>
      <c r="F45" s="127">
        <f t="shared" ref="F45:G45" si="47">X13/F13</f>
        <v>5.83617082117735E-2</v>
      </c>
      <c r="G45" s="128">
        <f t="shared" si="47"/>
        <v>6.1856559199865407E-2</v>
      </c>
      <c r="H45" s="128">
        <f t="shared" si="5"/>
        <v>5.6448438957663716E-2</v>
      </c>
      <c r="I45" s="128">
        <f t="shared" si="6"/>
        <v>6.3278413807018208E-2</v>
      </c>
      <c r="J45" s="128" t="e">
        <f t="shared" si="7"/>
        <v>#VALUE!</v>
      </c>
      <c r="K45" s="128">
        <f t="shared" si="8"/>
        <v>7.5261987538185207E-2</v>
      </c>
      <c r="L45" s="128" t="e">
        <f t="shared" si="9"/>
        <v>#VALUE!</v>
      </c>
      <c r="M45" s="128">
        <f t="shared" si="10"/>
        <v>5.3100231979650303E-2</v>
      </c>
      <c r="N45" s="129">
        <f t="shared" si="11"/>
        <v>5.3127749234212159E-2</v>
      </c>
      <c r="O45" s="130">
        <f t="shared" si="12"/>
        <v>0.52571640284764454</v>
      </c>
      <c r="P45" s="131">
        <f t="shared" si="13"/>
        <v>0.58147660925572797</v>
      </c>
      <c r="Q45" s="131">
        <f t="shared" si="14"/>
        <v>0.87597513941890803</v>
      </c>
      <c r="R45" s="131">
        <f t="shared" si="15"/>
        <v>0.56391225891169161</v>
      </c>
      <c r="S45" s="131" t="e">
        <f t="shared" si="16"/>
        <v>#VALUE!</v>
      </c>
      <c r="T45" s="131">
        <f t="shared" si="17"/>
        <v>0.75807172603551465</v>
      </c>
      <c r="U45" s="131" t="e">
        <f t="shared" si="18"/>
        <v>#VALUE!</v>
      </c>
      <c r="V45" s="131">
        <f t="shared" si="19"/>
        <v>0.67418124663331136</v>
      </c>
      <c r="W45" s="132">
        <f t="shared" si="20"/>
        <v>0.66281882213149146</v>
      </c>
      <c r="X45" s="128">
        <f t="shared" si="21"/>
        <v>0.1848917555421915</v>
      </c>
      <c r="Y45" s="128">
        <f t="shared" si="22"/>
        <v>0.12922457400885307</v>
      </c>
      <c r="Z45" s="128">
        <f t="shared" si="23"/>
        <v>8.8736550808567183E-2</v>
      </c>
      <c r="AA45" s="128">
        <f t="shared" si="24"/>
        <v>0.13786813253912528</v>
      </c>
      <c r="AB45" s="128" t="e">
        <f t="shared" si="25"/>
        <v>#VALUE!</v>
      </c>
      <c r="AC45" s="128">
        <f t="shared" si="26"/>
        <v>0.19851428614594366</v>
      </c>
      <c r="AD45" s="128" t="e">
        <f t="shared" si="27"/>
        <v>#VALUE!</v>
      </c>
      <c r="AE45" s="128">
        <f t="shared" si="28"/>
        <v>6.84583724660804E-2</v>
      </c>
      <c r="AF45" s="128">
        <f t="shared" si="29"/>
        <v>7.9535753145853719E-2</v>
      </c>
      <c r="AG45" s="130">
        <f t="shared" si="30"/>
        <v>18.100757080831794</v>
      </c>
      <c r="AH45" s="131">
        <f t="shared" si="31"/>
        <v>6.2952440642608307</v>
      </c>
      <c r="AI45" s="131">
        <f t="shared" si="32"/>
        <v>9.385037849584748</v>
      </c>
      <c r="AJ45" s="131">
        <f t="shared" si="33"/>
        <v>8.260891637150781</v>
      </c>
      <c r="AK45" s="131" t="e">
        <f t="shared" si="34"/>
        <v>#VALUE!</v>
      </c>
      <c r="AL45" s="131">
        <f t="shared" si="35"/>
        <v>17.110581326215552</v>
      </c>
      <c r="AM45" s="131" t="e">
        <f t="shared" si="36"/>
        <v>#VALUE!</v>
      </c>
      <c r="AN45" s="131">
        <f t="shared" si="37"/>
        <v>9.9484235470554978</v>
      </c>
      <c r="AO45" s="132">
        <f t="shared" si="38"/>
        <v>8.2365121948917679</v>
      </c>
      <c r="AP45" s="115"/>
      <c r="AQ45" s="115"/>
      <c r="AR45" s="115"/>
      <c r="AS45" s="115"/>
      <c r="AT45" s="115"/>
      <c r="AU45" s="115"/>
      <c r="AV45" s="115"/>
      <c r="AW45" s="115"/>
      <c r="AX45" s="115"/>
    </row>
    <row r="46" spans="1:50" x14ac:dyDescent="0.2">
      <c r="A46" s="204"/>
      <c r="B46" s="96">
        <v>12</v>
      </c>
      <c r="C46" s="96">
        <v>24</v>
      </c>
      <c r="D46" s="94" t="s">
        <v>118</v>
      </c>
      <c r="E46" s="94" t="s">
        <v>117</v>
      </c>
      <c r="F46" s="127" t="e">
        <f t="shared" ref="F46:G46" si="48">X14/F14</f>
        <v>#VALUE!</v>
      </c>
      <c r="G46" s="128" t="e">
        <f t="shared" si="48"/>
        <v>#VALUE!</v>
      </c>
      <c r="H46" s="128">
        <f t="shared" si="5"/>
        <v>7.7519873323851421E-2</v>
      </c>
      <c r="I46" s="128">
        <f t="shared" si="6"/>
        <v>7.785302135533835E-2</v>
      </c>
      <c r="J46" s="128">
        <f t="shared" si="7"/>
        <v>7.4237572381163713E-2</v>
      </c>
      <c r="K46" s="128">
        <f t="shared" si="8"/>
        <v>7.429275134403425E-2</v>
      </c>
      <c r="L46" s="128">
        <f t="shared" si="9"/>
        <v>7.3785785928984174E-2</v>
      </c>
      <c r="M46" s="128">
        <f t="shared" si="10"/>
        <v>6.7899547337869764E-2</v>
      </c>
      <c r="N46" s="129">
        <f t="shared" si="11"/>
        <v>5.6232658429545231E-2</v>
      </c>
      <c r="O46" s="130" t="e">
        <f t="shared" si="12"/>
        <v>#VALUE!</v>
      </c>
      <c r="P46" s="131" t="e">
        <f t="shared" si="13"/>
        <v>#VALUE!</v>
      </c>
      <c r="Q46" s="131">
        <f t="shared" si="14"/>
        <v>1.2482855994827253</v>
      </c>
      <c r="R46" s="131">
        <f t="shared" si="15"/>
        <v>1.0202059053516537</v>
      </c>
      <c r="S46" s="131">
        <f t="shared" si="16"/>
        <v>1.1301560450536277</v>
      </c>
      <c r="T46" s="131">
        <f t="shared" si="17"/>
        <v>1.1501750579916579</v>
      </c>
      <c r="U46" s="131">
        <f t="shared" si="18"/>
        <v>0.85683520034190563</v>
      </c>
      <c r="V46" s="131">
        <f t="shared" si="19"/>
        <v>0.96662750590688129</v>
      </c>
      <c r="W46" s="132">
        <f t="shared" si="20"/>
        <v>0.78066872260330833</v>
      </c>
      <c r="X46" s="128" t="e">
        <f t="shared" si="21"/>
        <v>#VALUE!</v>
      </c>
      <c r="Y46" s="128" t="e">
        <f t="shared" si="22"/>
        <v>#VALUE!</v>
      </c>
      <c r="Z46" s="128">
        <f t="shared" si="23"/>
        <v>0.15771413275642179</v>
      </c>
      <c r="AA46" s="128">
        <f t="shared" si="24"/>
        <v>0.14618086550863735</v>
      </c>
      <c r="AB46" s="128">
        <f t="shared" si="25"/>
        <v>0.10837696647642223</v>
      </c>
      <c r="AC46" s="128">
        <f t="shared" si="26"/>
        <v>0.14411600767871488</v>
      </c>
      <c r="AD46" s="128">
        <f t="shared" si="27"/>
        <v>0.1949950698524737</v>
      </c>
      <c r="AE46" s="128">
        <f t="shared" si="28"/>
        <v>0.14318279186015032</v>
      </c>
      <c r="AF46" s="128">
        <f t="shared" si="29"/>
        <v>9.8393261032452745E-2</v>
      </c>
      <c r="AG46" s="130" t="e">
        <f t="shared" si="30"/>
        <v>#VALUE!</v>
      </c>
      <c r="AH46" s="131" t="e">
        <f t="shared" si="31"/>
        <v>#VALUE!</v>
      </c>
      <c r="AI46" s="131">
        <f t="shared" si="32"/>
        <v>11.43841199047921</v>
      </c>
      <c r="AJ46" s="131">
        <f t="shared" si="33"/>
        <v>10.970364318687082</v>
      </c>
      <c r="AK46" s="131">
        <f t="shared" si="34"/>
        <v>22.627494301381184</v>
      </c>
      <c r="AL46" s="131">
        <f t="shared" si="35"/>
        <v>22.62853108098049</v>
      </c>
      <c r="AM46" s="131">
        <f t="shared" si="36"/>
        <v>11.944249481121272</v>
      </c>
      <c r="AN46" s="131">
        <f t="shared" si="37"/>
        <v>16.812844318185533</v>
      </c>
      <c r="AO46" s="132">
        <f t="shared" si="38"/>
        <v>9.996576480510047</v>
      </c>
      <c r="AP46" s="115"/>
      <c r="AQ46" s="115"/>
      <c r="AR46" s="115"/>
      <c r="AS46" s="115"/>
      <c r="AT46" s="115"/>
      <c r="AU46" s="115"/>
      <c r="AV46" s="115"/>
      <c r="AW46" s="115"/>
      <c r="AX46" s="115"/>
    </row>
    <row r="47" spans="1:50" x14ac:dyDescent="0.2">
      <c r="A47" s="204"/>
      <c r="B47" s="96">
        <v>13</v>
      </c>
      <c r="C47" s="122">
        <v>25</v>
      </c>
      <c r="D47" s="94" t="s">
        <v>118</v>
      </c>
      <c r="E47" s="110" t="s">
        <v>120</v>
      </c>
      <c r="F47" s="127">
        <f t="shared" ref="F47:G47" si="49">X15/F15</f>
        <v>4.0977344129658505E-2</v>
      </c>
      <c r="G47" s="128">
        <f t="shared" si="49"/>
        <v>2.819290418961971E-2</v>
      </c>
      <c r="H47" s="128" t="e">
        <f t="shared" si="5"/>
        <v>#VALUE!</v>
      </c>
      <c r="I47" s="128">
        <f t="shared" si="6"/>
        <v>7.4285682888539734E-2</v>
      </c>
      <c r="J47" s="128" t="e">
        <f t="shared" si="7"/>
        <v>#VALUE!</v>
      </c>
      <c r="K47" s="128">
        <f t="shared" si="8"/>
        <v>6.6294356698323897E-2</v>
      </c>
      <c r="L47" s="128">
        <f t="shared" si="9"/>
        <v>5.9298182025335398E-2</v>
      </c>
      <c r="M47" s="128">
        <f t="shared" si="10"/>
        <v>6.7847912809369471E-2</v>
      </c>
      <c r="N47" s="129">
        <f t="shared" si="11"/>
        <v>5.511239038477643E-2</v>
      </c>
      <c r="O47" s="130">
        <f t="shared" si="12"/>
        <v>0.57717333172613439</v>
      </c>
      <c r="P47" s="131">
        <f t="shared" si="13"/>
        <v>0.34987692078449079</v>
      </c>
      <c r="Q47" s="131" t="e">
        <f t="shared" si="14"/>
        <v>#VALUE!</v>
      </c>
      <c r="R47" s="131">
        <f t="shared" si="15"/>
        <v>0.70774486367434164</v>
      </c>
      <c r="S47" s="131" t="e">
        <f t="shared" si="16"/>
        <v>#VALUE!</v>
      </c>
      <c r="T47" s="131">
        <f t="shared" si="17"/>
        <v>0.78730481078894932</v>
      </c>
      <c r="U47" s="131">
        <f t="shared" si="18"/>
        <v>0.58528355654913533</v>
      </c>
      <c r="V47" s="131">
        <f t="shared" si="19"/>
        <v>0.62736194942101109</v>
      </c>
      <c r="W47" s="132">
        <f t="shared" si="20"/>
        <v>0.70459778255986949</v>
      </c>
      <c r="X47" s="128">
        <f t="shared" si="21"/>
        <v>0.17600110259585935</v>
      </c>
      <c r="Y47" s="128">
        <f t="shared" si="22"/>
        <v>0.14592477250372454</v>
      </c>
      <c r="Z47" s="128" t="e">
        <f t="shared" si="23"/>
        <v>#VALUE!</v>
      </c>
      <c r="AA47" s="128">
        <f t="shared" si="24"/>
        <v>0.14442552664264099</v>
      </c>
      <c r="AB47" s="128" t="e">
        <f t="shared" si="25"/>
        <v>#VALUE!</v>
      </c>
      <c r="AC47" s="128">
        <f t="shared" si="26"/>
        <v>0.14375365070059409</v>
      </c>
      <c r="AD47" s="128">
        <f t="shared" si="27"/>
        <v>0.10317902899633612</v>
      </c>
      <c r="AE47" s="128">
        <f t="shared" si="28"/>
        <v>0.10423036335467895</v>
      </c>
      <c r="AF47" s="128">
        <f t="shared" si="29"/>
        <v>9.2057949276294959E-2</v>
      </c>
      <c r="AG47" s="130">
        <f t="shared" si="30"/>
        <v>13.450108505592043</v>
      </c>
      <c r="AH47" s="131">
        <f t="shared" si="31"/>
        <v>5.447200450983952</v>
      </c>
      <c r="AI47" s="131" t="e">
        <f t="shared" si="32"/>
        <v>#VALUE!</v>
      </c>
      <c r="AJ47" s="131">
        <f t="shared" si="33"/>
        <v>6.8647398007777714</v>
      </c>
      <c r="AK47" s="131" t="e">
        <f t="shared" si="34"/>
        <v>#VALUE!</v>
      </c>
      <c r="AL47" s="131">
        <f t="shared" si="35"/>
        <v>14.463695848190284</v>
      </c>
      <c r="AM47" s="131">
        <f t="shared" si="36"/>
        <v>7.9082065313447902</v>
      </c>
      <c r="AN47" s="131">
        <f t="shared" si="37"/>
        <v>9.4589269090460117</v>
      </c>
      <c r="AO47" s="132">
        <f t="shared" si="38"/>
        <v>7.8197729169988568</v>
      </c>
      <c r="AP47" s="115"/>
      <c r="AQ47" s="115"/>
      <c r="AR47" s="115"/>
      <c r="AS47" s="115"/>
      <c r="AT47" s="115"/>
      <c r="AU47" s="115"/>
      <c r="AV47" s="115"/>
      <c r="AW47" s="115"/>
      <c r="AX47" s="115"/>
    </row>
    <row r="48" spans="1:50" x14ac:dyDescent="0.2">
      <c r="A48" s="204"/>
      <c r="B48" s="96">
        <v>14</v>
      </c>
      <c r="C48" s="96">
        <v>26</v>
      </c>
      <c r="D48" s="94" t="s">
        <v>118</v>
      </c>
      <c r="E48" s="94" t="s">
        <v>117</v>
      </c>
      <c r="F48" s="127" t="e">
        <f t="shared" ref="F48:G48" si="50">X16/F16</f>
        <v>#VALUE!</v>
      </c>
      <c r="G48" s="128" t="e">
        <f t="shared" si="50"/>
        <v>#VALUE!</v>
      </c>
      <c r="H48" s="128">
        <f t="shared" si="5"/>
        <v>7.7657908146725046E-2</v>
      </c>
      <c r="I48" s="128">
        <f t="shared" si="6"/>
        <v>4.7469706443214542E-2</v>
      </c>
      <c r="J48" s="128">
        <f t="shared" si="7"/>
        <v>6.4637351814209834E-2</v>
      </c>
      <c r="K48" s="128">
        <f t="shared" si="8"/>
        <v>5.6696272031912784E-2</v>
      </c>
      <c r="L48" s="128">
        <f t="shared" si="9"/>
        <v>4.941149984708209E-2</v>
      </c>
      <c r="M48" s="128">
        <f t="shared" si="10"/>
        <v>5.9493756868718557E-2</v>
      </c>
      <c r="N48" s="129">
        <f t="shared" si="11"/>
        <v>7.2632540611118027E-2</v>
      </c>
      <c r="O48" s="130" t="e">
        <f t="shared" si="12"/>
        <v>#VALUE!</v>
      </c>
      <c r="P48" s="131" t="e">
        <f t="shared" si="13"/>
        <v>#VALUE!</v>
      </c>
      <c r="Q48" s="131">
        <f t="shared" si="14"/>
        <v>0.9659400313018166</v>
      </c>
      <c r="R48" s="131">
        <f t="shared" si="15"/>
        <v>0.70232088270883863</v>
      </c>
      <c r="S48" s="131">
        <f t="shared" si="16"/>
        <v>0.73037992485244563</v>
      </c>
      <c r="T48" s="131">
        <f t="shared" si="17"/>
        <v>0.76105331760829076</v>
      </c>
      <c r="U48" s="131">
        <f t="shared" si="18"/>
        <v>1.0680380652102388</v>
      </c>
      <c r="V48" s="131">
        <f t="shared" si="19"/>
        <v>0.67858097761978309</v>
      </c>
      <c r="W48" s="132">
        <f t="shared" si="20"/>
        <v>0.66150217453066529</v>
      </c>
      <c r="X48" s="128" t="e">
        <f t="shared" si="21"/>
        <v>#VALUE!</v>
      </c>
      <c r="Y48" s="128" t="e">
        <f t="shared" si="22"/>
        <v>#VALUE!</v>
      </c>
      <c r="Z48" s="128">
        <f t="shared" si="23"/>
        <v>9.7196082009427073E-2</v>
      </c>
      <c r="AA48" s="128">
        <f t="shared" si="24"/>
        <v>0.15959537274782851</v>
      </c>
      <c r="AB48" s="128">
        <f t="shared" si="25"/>
        <v>0.16326268549111195</v>
      </c>
      <c r="AC48" s="128">
        <f t="shared" si="26"/>
        <v>0.25260553310760409</v>
      </c>
      <c r="AD48" s="128">
        <f t="shared" si="27"/>
        <v>0.19993243932924917</v>
      </c>
      <c r="AE48" s="128">
        <f t="shared" si="28"/>
        <v>0.10679220699273168</v>
      </c>
      <c r="AF48" s="128">
        <f t="shared" si="29"/>
        <v>0.1129766485455618</v>
      </c>
      <c r="AG48" s="130" t="e">
        <f t="shared" si="30"/>
        <v>#VALUE!</v>
      </c>
      <c r="AH48" s="131" t="e">
        <f t="shared" si="31"/>
        <v>#VALUE!</v>
      </c>
      <c r="AI48" s="131">
        <f t="shared" si="32"/>
        <v>8.4322750530643074</v>
      </c>
      <c r="AJ48" s="131">
        <f t="shared" si="33"/>
        <v>6.7830194159735857</v>
      </c>
      <c r="AK48" s="131">
        <f t="shared" si="34"/>
        <v>20.544685724197553</v>
      </c>
      <c r="AL48" s="131">
        <f t="shared" si="35"/>
        <v>17.861035385501957</v>
      </c>
      <c r="AM48" s="131">
        <f t="shared" si="36"/>
        <v>11.994405332135283</v>
      </c>
      <c r="AN48" s="131">
        <f t="shared" si="37"/>
        <v>10.28399806006823</v>
      </c>
      <c r="AO48" s="132">
        <f t="shared" si="38"/>
        <v>7.9053693197045325</v>
      </c>
      <c r="AP48" s="115"/>
      <c r="AQ48" s="115"/>
      <c r="AR48" s="115"/>
      <c r="AS48" s="115"/>
      <c r="AT48" s="115"/>
      <c r="AU48" s="115"/>
      <c r="AV48" s="115"/>
      <c r="AW48" s="115"/>
      <c r="AX48" s="115"/>
    </row>
    <row r="49" spans="1:50" x14ac:dyDescent="0.2">
      <c r="A49" s="204"/>
      <c r="B49" s="96">
        <v>15</v>
      </c>
      <c r="C49" s="96">
        <v>29</v>
      </c>
      <c r="D49" s="94" t="s">
        <v>118</v>
      </c>
      <c r="E49" s="94" t="s">
        <v>119</v>
      </c>
      <c r="F49" s="127" t="e">
        <f t="shared" ref="F49:G49" si="51">X17/F17</f>
        <v>#VALUE!</v>
      </c>
      <c r="G49" s="128" t="e">
        <f t="shared" si="51"/>
        <v>#VALUE!</v>
      </c>
      <c r="H49" s="128" t="e">
        <f t="shared" si="5"/>
        <v>#VALUE!</v>
      </c>
      <c r="I49" s="128">
        <f t="shared" si="6"/>
        <v>9.4691516690661948E-2</v>
      </c>
      <c r="J49" s="128">
        <f t="shared" si="7"/>
        <v>6.6353551950737291E-2</v>
      </c>
      <c r="K49" s="128">
        <f t="shared" si="8"/>
        <v>9.8254648214777307E-2</v>
      </c>
      <c r="L49" s="128">
        <f t="shared" si="9"/>
        <v>1.5623982245679043E-2</v>
      </c>
      <c r="M49" s="128">
        <f t="shared" si="10"/>
        <v>8.4712661847752058E-2</v>
      </c>
      <c r="N49" s="129">
        <f t="shared" si="11"/>
        <v>6.3462159783154795E-2</v>
      </c>
      <c r="O49" s="130" t="e">
        <f t="shared" si="12"/>
        <v>#VALUE!</v>
      </c>
      <c r="P49" s="131" t="e">
        <f t="shared" si="13"/>
        <v>#VALUE!</v>
      </c>
      <c r="Q49" s="131" t="e">
        <f t="shared" si="14"/>
        <v>#VALUE!</v>
      </c>
      <c r="R49" s="131">
        <f t="shared" si="15"/>
        <v>0.93631073377162066</v>
      </c>
      <c r="S49" s="131">
        <f t="shared" si="16"/>
        <v>0.77490371026854554</v>
      </c>
      <c r="T49" s="131">
        <f t="shared" si="17"/>
        <v>1.0469445172817338</v>
      </c>
      <c r="U49" s="131">
        <f t="shared" si="18"/>
        <v>1.0434355532925481</v>
      </c>
      <c r="V49" s="131">
        <f t="shared" si="19"/>
        <v>0.9033341667853112</v>
      </c>
      <c r="W49" s="132">
        <f t="shared" si="20"/>
        <v>0.73512503402455975</v>
      </c>
      <c r="X49" s="128" t="e">
        <f t="shared" si="21"/>
        <v>#VALUE!</v>
      </c>
      <c r="Y49" s="128" t="e">
        <f t="shared" si="22"/>
        <v>#VALUE!</v>
      </c>
      <c r="Z49" s="128" t="e">
        <f t="shared" si="23"/>
        <v>#VALUE!</v>
      </c>
      <c r="AA49" s="128">
        <f t="shared" si="24"/>
        <v>0.16406368701301197</v>
      </c>
      <c r="AB49" s="128">
        <f t="shared" si="25"/>
        <v>0.19163431344250192</v>
      </c>
      <c r="AC49" s="128">
        <f t="shared" si="26"/>
        <v>0.22851611494305529</v>
      </c>
      <c r="AD49" s="128">
        <f t="shared" si="27"/>
        <v>0.14836262691663976</v>
      </c>
      <c r="AE49" s="128">
        <f t="shared" si="28"/>
        <v>0.15741841890640013</v>
      </c>
      <c r="AF49" s="128">
        <f t="shared" si="29"/>
        <v>0.12562626234024346</v>
      </c>
      <c r="AG49" s="130" t="e">
        <f t="shared" si="30"/>
        <v>#VALUE!</v>
      </c>
      <c r="AH49" s="131" t="e">
        <f t="shared" si="31"/>
        <v>#VALUE!</v>
      </c>
      <c r="AI49" s="131" t="e">
        <f t="shared" si="32"/>
        <v>#VALUE!</v>
      </c>
      <c r="AJ49" s="131">
        <f t="shared" si="33"/>
        <v>9.591523307719191</v>
      </c>
      <c r="AK49" s="131">
        <f t="shared" si="34"/>
        <v>22.843743182545019</v>
      </c>
      <c r="AL49" s="131">
        <f t="shared" si="35"/>
        <v>18.947074810475019</v>
      </c>
      <c r="AM49" s="131">
        <f t="shared" si="36"/>
        <v>16.209710187454661</v>
      </c>
      <c r="AN49" s="131">
        <f t="shared" si="37"/>
        <v>12.887920167744577</v>
      </c>
      <c r="AO49" s="132">
        <f t="shared" si="38"/>
        <v>10.409749273957384</v>
      </c>
      <c r="AP49" s="115"/>
      <c r="AQ49" s="115"/>
      <c r="AR49" s="115"/>
      <c r="AS49" s="115"/>
      <c r="AT49" s="115"/>
      <c r="AU49" s="115"/>
      <c r="AV49" s="115"/>
      <c r="AW49" s="115"/>
      <c r="AX49" s="115"/>
    </row>
    <row r="50" spans="1:50" x14ac:dyDescent="0.2">
      <c r="A50" s="204"/>
      <c r="B50" s="96">
        <v>16</v>
      </c>
      <c r="C50" s="96">
        <v>33</v>
      </c>
      <c r="D50" s="94" t="s">
        <v>118</v>
      </c>
      <c r="E50" s="94" t="s">
        <v>120</v>
      </c>
      <c r="F50" s="127">
        <f t="shared" ref="F50:G50" si="52">X18/F18</f>
        <v>3.4544378408086086E-2</v>
      </c>
      <c r="G50" s="128">
        <f t="shared" si="52"/>
        <v>5.1746059481131416E-2</v>
      </c>
      <c r="H50" s="128">
        <f t="shared" si="5"/>
        <v>4.6420579862540161E-2</v>
      </c>
      <c r="I50" s="128">
        <f t="shared" si="6"/>
        <v>5.3272731500797851E-2</v>
      </c>
      <c r="J50" s="128" t="e">
        <f t="shared" si="7"/>
        <v>#VALUE!</v>
      </c>
      <c r="K50" s="128">
        <f t="shared" si="8"/>
        <v>4.2826973923488769E-2</v>
      </c>
      <c r="L50" s="128" t="e">
        <f t="shared" si="9"/>
        <v>#VALUE!</v>
      </c>
      <c r="M50" s="128">
        <f t="shared" si="10"/>
        <v>4.6673807940922275E-2</v>
      </c>
      <c r="N50" s="129">
        <f t="shared" si="11"/>
        <v>4.3743152305662773E-2</v>
      </c>
      <c r="O50" s="130">
        <f t="shared" si="12"/>
        <v>0.44663616702159847</v>
      </c>
      <c r="P50" s="131">
        <f t="shared" si="13"/>
        <v>0.36283905395225913</v>
      </c>
      <c r="Q50" s="131">
        <f t="shared" si="14"/>
        <v>0.50378542625060974</v>
      </c>
      <c r="R50" s="131">
        <f t="shared" si="15"/>
        <v>0.45608873405060568</v>
      </c>
      <c r="S50" s="131" t="e">
        <f t="shared" si="16"/>
        <v>#VALUE!</v>
      </c>
      <c r="T50" s="131">
        <f t="shared" si="17"/>
        <v>0.45004735306614457</v>
      </c>
      <c r="U50" s="131" t="e">
        <f t="shared" si="18"/>
        <v>#VALUE!</v>
      </c>
      <c r="V50" s="131">
        <f t="shared" si="19"/>
        <v>0.64811399027312055</v>
      </c>
      <c r="W50" s="132">
        <f t="shared" si="20"/>
        <v>0.51455443131108669</v>
      </c>
      <c r="X50" s="128">
        <f t="shared" si="21"/>
        <v>9.4457464993846774E-2</v>
      </c>
      <c r="Y50" s="128">
        <f t="shared" si="22"/>
        <v>6.6975699556698756E-2</v>
      </c>
      <c r="Z50" s="128">
        <f t="shared" si="23"/>
        <v>7.3529523130226676E-2</v>
      </c>
      <c r="AA50" s="128">
        <f t="shared" si="24"/>
        <v>8.1397659725755592E-2</v>
      </c>
      <c r="AB50" s="128" t="e">
        <f t="shared" si="25"/>
        <v>#VALUE!</v>
      </c>
      <c r="AC50" s="128">
        <f t="shared" si="26"/>
        <v>5.7987229574874614E-2</v>
      </c>
      <c r="AD50" s="128" t="e">
        <f t="shared" si="27"/>
        <v>#VALUE!</v>
      </c>
      <c r="AE50" s="128">
        <f t="shared" si="28"/>
        <v>8.9992137445264506E-2</v>
      </c>
      <c r="AF50" s="128">
        <f t="shared" si="29"/>
        <v>5.860349991535585E-2</v>
      </c>
      <c r="AG50" s="130">
        <f t="shared" si="30"/>
        <v>13.995217244063276</v>
      </c>
      <c r="AH50" s="131">
        <f t="shared" si="31"/>
        <v>4.7436656896792595</v>
      </c>
      <c r="AI50" s="131">
        <f t="shared" si="32"/>
        <v>6.2423490876975913</v>
      </c>
      <c r="AJ50" s="131">
        <f t="shared" si="33"/>
        <v>6.6807090524901271</v>
      </c>
      <c r="AK50" s="131" t="e">
        <f t="shared" si="34"/>
        <v>#VALUE!</v>
      </c>
      <c r="AL50" s="131">
        <f t="shared" si="35"/>
        <v>11.429455005677747</v>
      </c>
      <c r="AM50" s="131" t="e">
        <f t="shared" si="36"/>
        <v>#VALUE!</v>
      </c>
      <c r="AN50" s="131">
        <f t="shared" si="37"/>
        <v>9.492984833701879</v>
      </c>
      <c r="AO50" s="132">
        <f t="shared" si="38"/>
        <v>5.6605585155895897</v>
      </c>
      <c r="AP50" s="115"/>
      <c r="AQ50" s="115"/>
      <c r="AR50" s="115"/>
      <c r="AS50" s="115"/>
      <c r="AT50" s="115"/>
      <c r="AU50" s="115"/>
      <c r="AV50" s="115"/>
      <c r="AW50" s="115"/>
      <c r="AX50" s="115"/>
    </row>
    <row r="51" spans="1:50" x14ac:dyDescent="0.2">
      <c r="A51" s="204"/>
      <c r="B51" s="96">
        <v>17</v>
      </c>
      <c r="C51" s="122">
        <v>34</v>
      </c>
      <c r="D51" s="110" t="s">
        <v>118</v>
      </c>
      <c r="E51" s="110" t="s">
        <v>120</v>
      </c>
      <c r="F51" s="127">
        <f t="shared" ref="F51:G51" si="53">X19/F19</f>
        <v>3.7536586285321569E-2</v>
      </c>
      <c r="G51" s="128" t="e">
        <f t="shared" si="53"/>
        <v>#VALUE!</v>
      </c>
      <c r="H51" s="128">
        <f t="shared" si="5"/>
        <v>9.2355176141032252E-2</v>
      </c>
      <c r="I51" s="128">
        <f t="shared" si="6"/>
        <v>6.3125955483422244E-2</v>
      </c>
      <c r="J51" s="128">
        <f t="shared" si="7"/>
        <v>7.989404814442494E-2</v>
      </c>
      <c r="K51" s="128">
        <f t="shared" si="8"/>
        <v>6.7160522831833075E-2</v>
      </c>
      <c r="L51" s="128" t="e">
        <f t="shared" si="9"/>
        <v>#VALUE!</v>
      </c>
      <c r="M51" s="128">
        <f t="shared" si="10"/>
        <v>5.9530849003968697E-2</v>
      </c>
      <c r="N51" s="129">
        <f t="shared" si="11"/>
        <v>4.2382590828280671E-2</v>
      </c>
      <c r="O51" s="130">
        <f t="shared" si="12"/>
        <v>0.39720198927761652</v>
      </c>
      <c r="P51" s="131" t="e">
        <f t="shared" si="13"/>
        <v>#VALUE!</v>
      </c>
      <c r="Q51" s="131">
        <f t="shared" si="14"/>
        <v>0.84600364777001391</v>
      </c>
      <c r="R51" s="131">
        <f t="shared" si="15"/>
        <v>0.62859696818184241</v>
      </c>
      <c r="S51" s="131">
        <f t="shared" si="16"/>
        <v>0.78821415331540112</v>
      </c>
      <c r="T51" s="131">
        <f t="shared" si="17"/>
        <v>0.82244064872224087</v>
      </c>
      <c r="U51" s="131" t="e">
        <f t="shared" si="18"/>
        <v>#VALUE!</v>
      </c>
      <c r="V51" s="131">
        <f t="shared" si="19"/>
        <v>0.56835981270353242</v>
      </c>
      <c r="W51" s="132">
        <f t="shared" si="20"/>
        <v>0.58277057429966861</v>
      </c>
      <c r="X51" s="128">
        <f t="shared" si="21"/>
        <v>7.6330579542010571E-2</v>
      </c>
      <c r="Y51" s="128" t="e">
        <f t="shared" si="22"/>
        <v>#VALUE!</v>
      </c>
      <c r="Z51" s="128">
        <f t="shared" si="23"/>
        <v>0.11079092651469125</v>
      </c>
      <c r="AA51" s="128">
        <f t="shared" si="24"/>
        <v>0.15031614539969709</v>
      </c>
      <c r="AB51" s="128">
        <f t="shared" si="25"/>
        <v>0.15082254500868991</v>
      </c>
      <c r="AC51" s="128">
        <f t="shared" si="26"/>
        <v>0.14145381273344759</v>
      </c>
      <c r="AD51" s="128" t="e">
        <f t="shared" si="27"/>
        <v>#VALUE!</v>
      </c>
      <c r="AE51" s="128">
        <f t="shared" si="28"/>
        <v>8.2456612885749556E-2</v>
      </c>
      <c r="AF51" s="128">
        <f t="shared" si="29"/>
        <v>6.6971724274906441E-2</v>
      </c>
      <c r="AG51" s="130">
        <f t="shared" si="30"/>
        <v>8.9608622647478366</v>
      </c>
      <c r="AH51" s="131" t="e">
        <f t="shared" si="31"/>
        <v>#VALUE!</v>
      </c>
      <c r="AI51" s="131">
        <f t="shared" si="32"/>
        <v>7.232693560320393</v>
      </c>
      <c r="AJ51" s="131">
        <f t="shared" si="33"/>
        <v>7.070161886639073</v>
      </c>
      <c r="AK51" s="131">
        <f t="shared" si="34"/>
        <v>14.861313115744222</v>
      </c>
      <c r="AL51" s="131">
        <f t="shared" si="35"/>
        <v>11.592088579268337</v>
      </c>
      <c r="AM51" s="131" t="e">
        <f t="shared" si="36"/>
        <v>#VALUE!</v>
      </c>
      <c r="AN51" s="131">
        <f t="shared" si="37"/>
        <v>9.6085753842168486</v>
      </c>
      <c r="AO51" s="132">
        <f t="shared" si="38"/>
        <v>5.5900407728225563</v>
      </c>
      <c r="AP51" s="115"/>
      <c r="AQ51" s="115"/>
      <c r="AR51" s="115"/>
      <c r="AS51" s="115"/>
      <c r="AT51" s="115"/>
      <c r="AU51" s="115"/>
      <c r="AV51" s="115"/>
      <c r="AW51" s="115"/>
      <c r="AX51" s="115"/>
    </row>
    <row r="52" spans="1:50" x14ac:dyDescent="0.2">
      <c r="A52" s="204"/>
      <c r="B52" s="96">
        <v>18</v>
      </c>
      <c r="C52" s="96">
        <v>40</v>
      </c>
      <c r="D52" s="110" t="s">
        <v>118</v>
      </c>
      <c r="E52" s="110" t="s">
        <v>120</v>
      </c>
      <c r="F52" s="127">
        <f t="shared" ref="F52:G52" si="54">X20/F20</f>
        <v>3.6028207619548856E-2</v>
      </c>
      <c r="G52" s="128" t="e">
        <f t="shared" si="54"/>
        <v>#VALUE!</v>
      </c>
      <c r="H52" s="128">
        <f t="shared" si="5"/>
        <v>5.8535662591249399E-2</v>
      </c>
      <c r="I52" s="128" t="e">
        <f t="shared" si="6"/>
        <v>#VALUE!</v>
      </c>
      <c r="J52" s="128">
        <f t="shared" si="7"/>
        <v>6.1858189682112916E-2</v>
      </c>
      <c r="K52" s="128">
        <f t="shared" si="8"/>
        <v>7.6366720500410185E-2</v>
      </c>
      <c r="L52" s="128" t="e">
        <f t="shared" si="9"/>
        <v>#VALUE!</v>
      </c>
      <c r="M52" s="128">
        <f t="shared" si="10"/>
        <v>6.6312192251550481E-2</v>
      </c>
      <c r="N52" s="129">
        <f t="shared" si="11"/>
        <v>1.131790929242418E-2</v>
      </c>
      <c r="O52" s="130">
        <f t="shared" si="12"/>
        <v>0.3069817252197321</v>
      </c>
      <c r="P52" s="131" t="e">
        <f t="shared" si="13"/>
        <v>#VALUE!</v>
      </c>
      <c r="Q52" s="131">
        <f t="shared" si="14"/>
        <v>0.7327600582813949</v>
      </c>
      <c r="R52" s="131" t="e">
        <f t="shared" si="15"/>
        <v>#VALUE!</v>
      </c>
      <c r="S52" s="131">
        <f t="shared" si="16"/>
        <v>0.579356080633468</v>
      </c>
      <c r="T52" s="131">
        <f t="shared" si="17"/>
        <v>0.71782815049086901</v>
      </c>
      <c r="U52" s="131" t="e">
        <f t="shared" si="18"/>
        <v>#VALUE!</v>
      </c>
      <c r="V52" s="131">
        <f t="shared" si="19"/>
        <v>0.68083182279692867</v>
      </c>
      <c r="W52" s="132">
        <f t="shared" si="20"/>
        <v>0.42590467734653759</v>
      </c>
      <c r="X52" s="128">
        <f t="shared" si="21"/>
        <v>0.15522539584674858</v>
      </c>
      <c r="Y52" s="128" t="e">
        <f t="shared" si="22"/>
        <v>#VALUE!</v>
      </c>
      <c r="Z52" s="128">
        <f t="shared" si="23"/>
        <v>0.12727753042362755</v>
      </c>
      <c r="AA52" s="128" t="e">
        <f t="shared" si="24"/>
        <v>#VALUE!</v>
      </c>
      <c r="AB52" s="128">
        <f t="shared" si="25"/>
        <v>0.13226119080972004</v>
      </c>
      <c r="AC52" s="128">
        <f t="shared" si="26"/>
        <v>0.13314304405804966</v>
      </c>
      <c r="AD52" s="128" t="e">
        <f t="shared" si="27"/>
        <v>#VALUE!</v>
      </c>
      <c r="AE52" s="128">
        <f t="shared" si="28"/>
        <v>0.1211723476329731</v>
      </c>
      <c r="AF52" s="128">
        <f t="shared" si="29"/>
        <v>8.698194597547855E-2</v>
      </c>
      <c r="AG52" s="130">
        <f t="shared" si="30"/>
        <v>9.6958336602359054</v>
      </c>
      <c r="AH52" s="131" t="e">
        <f t="shared" si="31"/>
        <v>#VALUE!</v>
      </c>
      <c r="AI52" s="131">
        <f t="shared" si="32"/>
        <v>5.2518073565841652</v>
      </c>
      <c r="AJ52" s="131" t="e">
        <f t="shared" si="33"/>
        <v>#VALUE!</v>
      </c>
      <c r="AK52" s="131">
        <f t="shared" si="34"/>
        <v>12.251905143604317</v>
      </c>
      <c r="AL52" s="131">
        <f t="shared" si="35"/>
        <v>15.624814131658624</v>
      </c>
      <c r="AM52" s="131" t="e">
        <f t="shared" si="36"/>
        <v>#VALUE!</v>
      </c>
      <c r="AN52" s="131">
        <f t="shared" si="37"/>
        <v>9.5573661838832589</v>
      </c>
      <c r="AO52" s="132">
        <f t="shared" si="38"/>
        <v>10.495133720433031</v>
      </c>
      <c r="AP52" s="115"/>
      <c r="AQ52" s="115"/>
      <c r="AR52" s="115"/>
      <c r="AS52" s="115"/>
      <c r="AT52" s="115"/>
      <c r="AU52" s="115"/>
      <c r="AV52" s="115"/>
      <c r="AW52" s="115"/>
      <c r="AX52" s="115"/>
    </row>
    <row r="53" spans="1:50" x14ac:dyDescent="0.2">
      <c r="A53" s="204"/>
      <c r="B53" s="96">
        <v>19</v>
      </c>
      <c r="C53" s="96">
        <v>45</v>
      </c>
      <c r="D53" s="111" t="s">
        <v>118</v>
      </c>
      <c r="E53" s="111" t="s">
        <v>120</v>
      </c>
      <c r="F53" s="127">
        <f t="shared" ref="F53:G53" si="55">X21/F21</f>
        <v>4.4125828771157664E-2</v>
      </c>
      <c r="G53" s="128">
        <f t="shared" si="55"/>
        <v>5.9732407877722292E-2</v>
      </c>
      <c r="H53" s="128">
        <f t="shared" si="5"/>
        <v>8.2733447537921709E-2</v>
      </c>
      <c r="I53" s="128" t="e">
        <f t="shared" si="6"/>
        <v>#VALUE!</v>
      </c>
      <c r="J53" s="128" t="e">
        <f t="shared" si="7"/>
        <v>#VALUE!</v>
      </c>
      <c r="K53" s="128">
        <f t="shared" si="8"/>
        <v>6.6753153493654099E-2</v>
      </c>
      <c r="L53" s="128">
        <f t="shared" si="9"/>
        <v>9.5092432520136161E-2</v>
      </c>
      <c r="M53" s="128">
        <f t="shared" si="10"/>
        <v>6.2325341156623693E-2</v>
      </c>
      <c r="N53" s="129">
        <f t="shared" si="11"/>
        <v>5.7669291884236244E-2</v>
      </c>
      <c r="O53" s="130">
        <f t="shared" si="12"/>
        <v>0.68514626707161741</v>
      </c>
      <c r="P53" s="131">
        <f t="shared" si="13"/>
        <v>0.54627978278807787</v>
      </c>
      <c r="Q53" s="131">
        <f t="shared" si="14"/>
        <v>0.92782455569896272</v>
      </c>
      <c r="R53" s="131" t="e">
        <f t="shared" si="15"/>
        <v>#VALUE!</v>
      </c>
      <c r="S53" s="131" t="e">
        <f t="shared" si="16"/>
        <v>#VALUE!</v>
      </c>
      <c r="T53" s="131">
        <f t="shared" si="17"/>
        <v>0.90964256828880508</v>
      </c>
      <c r="U53" s="131">
        <f t="shared" si="18"/>
        <v>0.98172579812134775</v>
      </c>
      <c r="V53" s="131">
        <f t="shared" si="19"/>
        <v>0.8666255500980069</v>
      </c>
      <c r="W53" s="132">
        <f t="shared" si="20"/>
        <v>0.70228250170159146</v>
      </c>
      <c r="X53" s="128">
        <f t="shared" si="21"/>
        <v>0.13647059697537081</v>
      </c>
      <c r="Y53" s="128">
        <f t="shared" si="22"/>
        <v>0.15456028801557212</v>
      </c>
      <c r="Z53" s="128">
        <f t="shared" si="23"/>
        <v>0.20096964072562443</v>
      </c>
      <c r="AA53" s="128" t="e">
        <f t="shared" si="24"/>
        <v>#VALUE!</v>
      </c>
      <c r="AB53" s="128" t="e">
        <f t="shared" si="25"/>
        <v>#VALUE!</v>
      </c>
      <c r="AC53" s="128">
        <f t="shared" si="26"/>
        <v>0.13515796003524488</v>
      </c>
      <c r="AD53" s="128">
        <f t="shared" si="27"/>
        <v>0.15468683855455825</v>
      </c>
      <c r="AE53" s="128">
        <f t="shared" si="28"/>
        <v>0.15245905811988009</v>
      </c>
      <c r="AF53" s="128">
        <f t="shared" si="29"/>
        <v>0.10116714509800798</v>
      </c>
      <c r="AG53" s="130">
        <f t="shared" si="30"/>
        <v>14.859725978053051</v>
      </c>
      <c r="AH53" s="131">
        <f t="shared" si="31"/>
        <v>5.1980861030161618</v>
      </c>
      <c r="AI53" s="131">
        <f t="shared" si="32"/>
        <v>8.3825138763123874</v>
      </c>
      <c r="AJ53" s="131" t="e">
        <f t="shared" si="33"/>
        <v>#VALUE!</v>
      </c>
      <c r="AK53" s="131" t="e">
        <f t="shared" si="34"/>
        <v>#VALUE!</v>
      </c>
      <c r="AL53" s="131">
        <f t="shared" si="35"/>
        <v>15.235492684561855</v>
      </c>
      <c r="AM53" s="131">
        <f t="shared" si="36"/>
        <v>15.644483771914496</v>
      </c>
      <c r="AN53" s="131">
        <f t="shared" si="37"/>
        <v>11.934726489170332</v>
      </c>
      <c r="AO53" s="132">
        <f t="shared" si="38"/>
        <v>7.452972561955991</v>
      </c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:50" x14ac:dyDescent="0.2">
      <c r="A54" s="204"/>
      <c r="B54" s="96">
        <v>20</v>
      </c>
      <c r="C54" s="96">
        <v>53</v>
      </c>
      <c r="D54" s="110" t="s">
        <v>118</v>
      </c>
      <c r="E54" s="94" t="s">
        <v>120</v>
      </c>
      <c r="F54" s="127" t="e">
        <f t="shared" ref="F54:G54" si="56">X22/F22</f>
        <v>#VALUE!</v>
      </c>
      <c r="G54" s="128">
        <f t="shared" si="56"/>
        <v>6.5658654834316044E-2</v>
      </c>
      <c r="H54" s="128">
        <f t="shared" si="5"/>
        <v>6.7649320386922618E-2</v>
      </c>
      <c r="I54" s="128">
        <f t="shared" si="6"/>
        <v>7.0146603161960891E-2</v>
      </c>
      <c r="J54" s="128" t="e">
        <f t="shared" si="7"/>
        <v>#VALUE!</v>
      </c>
      <c r="K54" s="128" t="e">
        <f t="shared" si="8"/>
        <v>#VALUE!</v>
      </c>
      <c r="L54" s="128" t="e">
        <f t="shared" si="9"/>
        <v>#VALUE!</v>
      </c>
      <c r="M54" s="128">
        <f t="shared" si="10"/>
        <v>5.622783893918934E-2</v>
      </c>
      <c r="N54" s="129">
        <f t="shared" si="11"/>
        <v>6.162623660264422E-2</v>
      </c>
      <c r="O54" s="130" t="e">
        <f t="shared" si="12"/>
        <v>#VALUE!</v>
      </c>
      <c r="P54" s="131">
        <f t="shared" si="13"/>
        <v>0.61524415719290715</v>
      </c>
      <c r="Q54" s="131">
        <f t="shared" si="14"/>
        <v>0.56149012998200776</v>
      </c>
      <c r="R54" s="131">
        <f t="shared" si="15"/>
        <v>0.68230202563579534</v>
      </c>
      <c r="S54" s="131" t="e">
        <f t="shared" si="16"/>
        <v>#VALUE!</v>
      </c>
      <c r="T54" s="131" t="e">
        <f t="shared" si="17"/>
        <v>#VALUE!</v>
      </c>
      <c r="U54" s="131" t="e">
        <f t="shared" si="18"/>
        <v>#VALUE!</v>
      </c>
      <c r="V54" s="131">
        <f t="shared" si="19"/>
        <v>0.80173685956568808</v>
      </c>
      <c r="W54" s="132">
        <f t="shared" si="20"/>
        <v>0.60936799328057134</v>
      </c>
      <c r="X54" s="128" t="e">
        <f t="shared" si="21"/>
        <v>#VALUE!</v>
      </c>
      <c r="Y54" s="128">
        <f t="shared" si="22"/>
        <v>0.16879881910068903</v>
      </c>
      <c r="Z54" s="128">
        <f t="shared" si="23"/>
        <v>0.10699682582951166</v>
      </c>
      <c r="AA54" s="128">
        <f t="shared" si="24"/>
        <v>0.13727865852660542</v>
      </c>
      <c r="AB54" s="128" t="e">
        <f t="shared" si="25"/>
        <v>#VALUE!</v>
      </c>
      <c r="AC54" s="128" t="e">
        <f t="shared" si="26"/>
        <v>#VALUE!</v>
      </c>
      <c r="AD54" s="128" t="e">
        <f t="shared" si="27"/>
        <v>#VALUE!</v>
      </c>
      <c r="AE54" s="128">
        <f t="shared" si="28"/>
        <v>0.10692455204479635</v>
      </c>
      <c r="AF54" s="128">
        <f t="shared" si="29"/>
        <v>0.13695932876221587</v>
      </c>
      <c r="AG54" s="130" t="e">
        <f t="shared" si="30"/>
        <v>#VALUE!</v>
      </c>
      <c r="AH54" s="131">
        <f t="shared" si="31"/>
        <v>10.908601643517672</v>
      </c>
      <c r="AI54" s="131">
        <f t="shared" si="32"/>
        <v>14.41740850678614</v>
      </c>
      <c r="AJ54" s="131">
        <f t="shared" si="33"/>
        <v>10.297881121017356</v>
      </c>
      <c r="AK54" s="131" t="e">
        <f t="shared" si="34"/>
        <v>#VALUE!</v>
      </c>
      <c r="AL54" s="131" t="e">
        <f t="shared" si="35"/>
        <v>#VALUE!</v>
      </c>
      <c r="AM54" s="131" t="e">
        <f t="shared" si="36"/>
        <v>#VALUE!</v>
      </c>
      <c r="AN54" s="131">
        <f t="shared" si="37"/>
        <v>16.807760698837384</v>
      </c>
      <c r="AO54" s="132">
        <f t="shared" si="38"/>
        <v>8.6872669257686219</v>
      </c>
    </row>
    <row r="55" spans="1:50" x14ac:dyDescent="0.2">
      <c r="A55" s="204"/>
      <c r="B55" s="100">
        <v>21</v>
      </c>
      <c r="C55" s="100">
        <v>56</v>
      </c>
      <c r="D55" s="112" t="s">
        <v>118</v>
      </c>
      <c r="E55" s="98" t="s">
        <v>117</v>
      </c>
      <c r="F55" s="133">
        <f t="shared" ref="F55:G55" si="57">X23/F23</f>
        <v>6.3342875500449411E-2</v>
      </c>
      <c r="G55" s="134">
        <f t="shared" si="57"/>
        <v>3.9730433184086152E-2</v>
      </c>
      <c r="H55" s="134">
        <f t="shared" si="5"/>
        <v>7.381843809082575E-2</v>
      </c>
      <c r="I55" s="134">
        <f t="shared" si="6"/>
        <v>8.3983129941962317E-2</v>
      </c>
      <c r="J55" s="134" t="e">
        <f t="shared" si="7"/>
        <v>#VALUE!</v>
      </c>
      <c r="K55" s="134" t="e">
        <f t="shared" si="8"/>
        <v>#VALUE!</v>
      </c>
      <c r="L55" s="134">
        <f t="shared" si="9"/>
        <v>8.7872215595202391E-2</v>
      </c>
      <c r="M55" s="134">
        <f t="shared" si="10"/>
        <v>7.1775781690070428E-2</v>
      </c>
      <c r="N55" s="135">
        <f t="shared" si="11"/>
        <v>6.8042454284698059E-2</v>
      </c>
      <c r="O55" s="136">
        <f t="shared" si="12"/>
        <v>0.86678132117726003</v>
      </c>
      <c r="P55" s="137">
        <f t="shared" si="13"/>
        <v>0.70252164603011669</v>
      </c>
      <c r="Q55" s="137">
        <f t="shared" si="14"/>
        <v>1.1649436795754058</v>
      </c>
      <c r="R55" s="137">
        <f t="shared" si="15"/>
        <v>1.0138080140990511</v>
      </c>
      <c r="S55" s="137" t="e">
        <f t="shared" si="16"/>
        <v>#VALUE!</v>
      </c>
      <c r="T55" s="137" t="e">
        <f t="shared" si="17"/>
        <v>#VALUE!</v>
      </c>
      <c r="U55" s="137">
        <f t="shared" si="18"/>
        <v>1.3309255558254998</v>
      </c>
      <c r="V55" s="137">
        <f t="shared" si="19"/>
        <v>1.1687656282905485</v>
      </c>
      <c r="W55" s="138">
        <f t="shared" si="20"/>
        <v>0.9215350537384529</v>
      </c>
      <c r="X55" s="134">
        <f t="shared" si="21"/>
        <v>0.2028612374997123</v>
      </c>
      <c r="Y55" s="134">
        <f t="shared" si="22"/>
        <v>0.16143085497736004</v>
      </c>
      <c r="Z55" s="134">
        <f t="shared" si="23"/>
        <v>0.17266911211802263</v>
      </c>
      <c r="AA55" s="134">
        <f t="shared" si="24"/>
        <v>0.14975473714694684</v>
      </c>
      <c r="AB55" s="134" t="e">
        <f t="shared" si="25"/>
        <v>#VALUE!</v>
      </c>
      <c r="AC55" s="134" t="e">
        <f t="shared" si="26"/>
        <v>#VALUE!</v>
      </c>
      <c r="AD55" s="134">
        <f t="shared" si="27"/>
        <v>0.13958811521763795</v>
      </c>
      <c r="AE55" s="134">
        <f t="shared" si="28"/>
        <v>0.17756901647962112</v>
      </c>
      <c r="AF55" s="134">
        <f t="shared" si="29"/>
        <v>0.12384342248131171</v>
      </c>
      <c r="AG55" s="136">
        <f t="shared" si="30"/>
        <v>18.75966376198274</v>
      </c>
      <c r="AH55" s="137">
        <f t="shared" si="31"/>
        <v>7.5055317171914719</v>
      </c>
      <c r="AI55" s="137">
        <f t="shared" si="32"/>
        <v>8.2336664741325851</v>
      </c>
      <c r="AJ55" s="137">
        <f t="shared" si="33"/>
        <v>11.860473269173594</v>
      </c>
      <c r="AK55" s="137" t="e">
        <f t="shared" si="34"/>
        <v>#VALUE!</v>
      </c>
      <c r="AL55" s="137" t="e">
        <f t="shared" si="35"/>
        <v>#VALUE!</v>
      </c>
      <c r="AM55" s="137">
        <f t="shared" si="36"/>
        <v>13.271084798621482</v>
      </c>
      <c r="AN55" s="137">
        <f t="shared" si="37"/>
        <v>12.116408602183721</v>
      </c>
      <c r="AO55" s="138">
        <f t="shared" si="38"/>
        <v>9.5881673372677376</v>
      </c>
    </row>
    <row r="56" spans="1:50" x14ac:dyDescent="0.2">
      <c r="A56" s="204"/>
      <c r="B56" s="96" t="s">
        <v>142</v>
      </c>
      <c r="C56" s="123">
        <v>34</v>
      </c>
      <c r="D56" s="94" t="s">
        <v>118</v>
      </c>
      <c r="E56" s="94" t="s">
        <v>120</v>
      </c>
      <c r="F56" s="139" t="e">
        <f t="shared" ref="F56:G56" si="58">X24/F24</f>
        <v>#VALUE!</v>
      </c>
      <c r="G56" s="140">
        <f t="shared" si="58"/>
        <v>5.138233715257455E-2</v>
      </c>
      <c r="H56" s="140">
        <f t="shared" si="5"/>
        <v>7.8762540001349982E-2</v>
      </c>
      <c r="I56" s="140" t="e">
        <f t="shared" si="6"/>
        <v>#VALUE!</v>
      </c>
      <c r="J56" s="140">
        <f t="shared" si="7"/>
        <v>9.5606764003973138E-2</v>
      </c>
      <c r="K56" s="140">
        <f t="shared" si="8"/>
        <v>8.2395542870585578E-2</v>
      </c>
      <c r="L56" s="140" t="e">
        <f t="shared" si="9"/>
        <v>#VALUE!</v>
      </c>
      <c r="M56" s="140" t="e">
        <f t="shared" si="10"/>
        <v>#VALUE!</v>
      </c>
      <c r="N56" s="141">
        <f t="shared" si="11"/>
        <v>2.5307302964569775E-2</v>
      </c>
      <c r="O56" s="142" t="e">
        <f t="shared" si="12"/>
        <v>#VALUE!</v>
      </c>
      <c r="P56" s="143">
        <f t="shared" si="13"/>
        <v>0.59022223090917258</v>
      </c>
      <c r="Q56" s="143">
        <f t="shared" si="14"/>
        <v>0.99064990145898746</v>
      </c>
      <c r="R56" s="143" t="e">
        <f t="shared" si="15"/>
        <v>#VALUE!</v>
      </c>
      <c r="S56" s="143">
        <f t="shared" si="16"/>
        <v>0.97783882450321657</v>
      </c>
      <c r="T56" s="143">
        <f t="shared" si="17"/>
        <v>1.0358139064391163</v>
      </c>
      <c r="U56" s="143" t="e">
        <f t="shared" si="18"/>
        <v>#VALUE!</v>
      </c>
      <c r="V56" s="143" t="e">
        <f t="shared" si="19"/>
        <v>#VALUE!</v>
      </c>
      <c r="W56" s="144">
        <f t="shared" si="20"/>
        <v>0.61597975415762829</v>
      </c>
      <c r="X56" s="140" t="e">
        <f t="shared" si="21"/>
        <v>#VALUE!</v>
      </c>
      <c r="Y56" s="140">
        <f t="shared" si="22"/>
        <v>0.12192050069364985</v>
      </c>
      <c r="Z56" s="140">
        <f t="shared" si="23"/>
        <v>0.17175394380341258</v>
      </c>
      <c r="AA56" s="140" t="e">
        <f t="shared" si="24"/>
        <v>#VALUE!</v>
      </c>
      <c r="AB56" s="140">
        <f t="shared" si="25"/>
        <v>0.1303822141508332</v>
      </c>
      <c r="AC56" s="140">
        <f t="shared" si="26"/>
        <v>0.17216497415745077</v>
      </c>
      <c r="AD56" s="140" t="e">
        <f t="shared" si="27"/>
        <v>#VALUE!</v>
      </c>
      <c r="AE56" s="140" t="e">
        <f t="shared" si="28"/>
        <v>#VALUE!</v>
      </c>
      <c r="AF56" s="140">
        <f t="shared" si="29"/>
        <v>9.7758496023138089E-2</v>
      </c>
      <c r="AG56" s="142" t="e">
        <f t="shared" si="30"/>
        <v>#VALUE!</v>
      </c>
      <c r="AH56" s="143">
        <f t="shared" si="31"/>
        <v>4.7709311610769252</v>
      </c>
      <c r="AI56" s="143">
        <f t="shared" si="32"/>
        <v>8.5591212967637986</v>
      </c>
      <c r="AJ56" s="143" t="e">
        <f t="shared" si="33"/>
        <v>#VALUE!</v>
      </c>
      <c r="AK56" s="143">
        <f t="shared" si="34"/>
        <v>19.221095615822755</v>
      </c>
      <c r="AL56" s="143">
        <f t="shared" si="35"/>
        <v>16.565766721688306</v>
      </c>
      <c r="AM56" s="143" t="e">
        <f t="shared" si="36"/>
        <v>#VALUE!</v>
      </c>
      <c r="AN56" s="143" t="e">
        <f t="shared" si="37"/>
        <v>#VALUE!</v>
      </c>
      <c r="AO56" s="144">
        <f t="shared" si="38"/>
        <v>1.8944323933477945</v>
      </c>
    </row>
    <row r="57" spans="1:50" x14ac:dyDescent="0.2">
      <c r="A57" s="204"/>
      <c r="B57" s="96" t="s">
        <v>143</v>
      </c>
      <c r="C57" s="123">
        <v>34</v>
      </c>
      <c r="D57" s="94" t="s">
        <v>118</v>
      </c>
      <c r="E57" s="94" t="s">
        <v>120</v>
      </c>
      <c r="F57" s="127" t="e">
        <f t="shared" ref="F57:G57" si="59">X25/F25</f>
        <v>#VALUE!</v>
      </c>
      <c r="G57" s="128">
        <f t="shared" si="59"/>
        <v>4.2878094075626108E-2</v>
      </c>
      <c r="H57" s="128">
        <f t="shared" si="5"/>
        <v>6.7699212829282485E-2</v>
      </c>
      <c r="I57" s="128" t="e">
        <f t="shared" si="6"/>
        <v>#VALUE!</v>
      </c>
      <c r="J57" s="128">
        <f t="shared" si="7"/>
        <v>7.5229510015569406E-2</v>
      </c>
      <c r="K57" s="128">
        <f t="shared" si="8"/>
        <v>5.3385223658976771E-2</v>
      </c>
      <c r="L57" s="128" t="e">
        <f t="shared" si="9"/>
        <v>#VALUE!</v>
      </c>
      <c r="M57" s="128" t="e">
        <f t="shared" si="10"/>
        <v>#VALUE!</v>
      </c>
      <c r="N57" s="129">
        <f t="shared" si="11"/>
        <v>1.4477832829290264E-2</v>
      </c>
      <c r="O57" s="130" t="e">
        <f t="shared" si="12"/>
        <v>#VALUE!</v>
      </c>
      <c r="P57" s="131">
        <f t="shared" si="13"/>
        <v>0.5060646763598845</v>
      </c>
      <c r="Q57" s="131">
        <f t="shared" si="14"/>
        <v>0.819569372399786</v>
      </c>
      <c r="R57" s="131" t="e">
        <f t="shared" si="15"/>
        <v>#VALUE!</v>
      </c>
      <c r="S57" s="131">
        <f t="shared" si="16"/>
        <v>0.98263220315631505</v>
      </c>
      <c r="T57" s="131">
        <f t="shared" si="17"/>
        <v>0.96589596778754216</v>
      </c>
      <c r="U57" s="131" t="e">
        <f t="shared" si="18"/>
        <v>#VALUE!</v>
      </c>
      <c r="V57" s="131" t="e">
        <f t="shared" si="19"/>
        <v>#VALUE!</v>
      </c>
      <c r="W57" s="132">
        <f t="shared" si="20"/>
        <v>0.45293095682388523</v>
      </c>
      <c r="X57" s="128" t="e">
        <f t="shared" si="21"/>
        <v>#VALUE!</v>
      </c>
      <c r="Y57" s="128">
        <f t="shared" si="22"/>
        <v>0.13626289927017271</v>
      </c>
      <c r="Z57" s="128">
        <f t="shared" si="23"/>
        <v>0.15002450168330084</v>
      </c>
      <c r="AA57" s="128" t="e">
        <f t="shared" si="24"/>
        <v>#VALUE!</v>
      </c>
      <c r="AB57" s="128">
        <f t="shared" si="25"/>
        <v>0.17072208309292056</v>
      </c>
      <c r="AC57" s="128">
        <f t="shared" si="26"/>
        <v>0</v>
      </c>
      <c r="AD57" s="128" t="e">
        <f t="shared" si="27"/>
        <v>#VALUE!</v>
      </c>
      <c r="AE57" s="128" t="e">
        <f t="shared" si="28"/>
        <v>#VALUE!</v>
      </c>
      <c r="AF57" s="128">
        <f t="shared" si="29"/>
        <v>0.11524354932115051</v>
      </c>
      <c r="AG57" s="130" t="e">
        <f t="shared" si="30"/>
        <v>#VALUE!</v>
      </c>
      <c r="AH57" s="131">
        <f t="shared" si="31"/>
        <v>4.6828383993684701</v>
      </c>
      <c r="AI57" s="131">
        <f t="shared" si="32"/>
        <v>6.5318799140421531</v>
      </c>
      <c r="AJ57" s="131" t="e">
        <f t="shared" si="33"/>
        <v>#VALUE!</v>
      </c>
      <c r="AK57" s="131">
        <f t="shared" si="34"/>
        <v>21.610833916873393</v>
      </c>
      <c r="AL57" s="131">
        <f t="shared" si="35"/>
        <v>19.030050051672099</v>
      </c>
      <c r="AM57" s="131" t="e">
        <f t="shared" si="36"/>
        <v>#VALUE!</v>
      </c>
      <c r="AN57" s="131" t="e">
        <f t="shared" si="37"/>
        <v>#VALUE!</v>
      </c>
      <c r="AO57" s="132">
        <f t="shared" si="38"/>
        <v>1.6858632005662442</v>
      </c>
    </row>
    <row r="58" spans="1:50" x14ac:dyDescent="0.2">
      <c r="A58" s="204"/>
      <c r="B58" s="96" t="s">
        <v>144</v>
      </c>
      <c r="C58" s="123">
        <v>34</v>
      </c>
      <c r="D58" s="94" t="s">
        <v>118</v>
      </c>
      <c r="E58" s="94" t="s">
        <v>120</v>
      </c>
      <c r="F58" s="127" t="e">
        <f t="shared" ref="F58:G58" si="60">X26/F26</f>
        <v>#VALUE!</v>
      </c>
      <c r="G58" s="128">
        <f t="shared" si="60"/>
        <v>3.1244222116916791E-2</v>
      </c>
      <c r="H58" s="128">
        <f t="shared" si="5"/>
        <v>6.8026723085488933E-2</v>
      </c>
      <c r="I58" s="128">
        <f t="shared" si="6"/>
        <v>8.0544927923823437E-2</v>
      </c>
      <c r="J58" s="128">
        <f t="shared" si="7"/>
        <v>6.8796672909158432E-2</v>
      </c>
      <c r="K58" s="128">
        <f t="shared" si="8"/>
        <v>7.32373017014563E-2</v>
      </c>
      <c r="L58" s="128" t="e">
        <f t="shared" si="9"/>
        <v>#VALUE!</v>
      </c>
      <c r="M58" s="128">
        <f t="shared" si="10"/>
        <v>7.7076097093368753E-2</v>
      </c>
      <c r="N58" s="129">
        <f t="shared" si="11"/>
        <v>2.4505076861988773E-2</v>
      </c>
      <c r="O58" s="130" t="e">
        <f t="shared" si="12"/>
        <v>#VALUE!</v>
      </c>
      <c r="P58" s="131">
        <f t="shared" si="13"/>
        <v>0.56576663634836721</v>
      </c>
      <c r="Q58" s="131">
        <f t="shared" si="14"/>
        <v>1.0040830170369666</v>
      </c>
      <c r="R58" s="131">
        <f t="shared" si="15"/>
        <v>0.75536987198464967</v>
      </c>
      <c r="S58" s="131">
        <f t="shared" si="16"/>
        <v>1.00080661074884</v>
      </c>
      <c r="T58" s="131">
        <f t="shared" si="17"/>
        <v>0.93043709576372446</v>
      </c>
      <c r="U58" s="131" t="e">
        <f t="shared" si="18"/>
        <v>#VALUE!</v>
      </c>
      <c r="V58" s="131">
        <f t="shared" si="19"/>
        <v>0.86017634000303389</v>
      </c>
      <c r="W58" s="132">
        <f t="shared" si="20"/>
        <v>0.49577400873560618</v>
      </c>
      <c r="X58" s="128" t="e">
        <f t="shared" si="21"/>
        <v>#VALUE!</v>
      </c>
      <c r="Y58" s="128">
        <f t="shared" si="22"/>
        <v>0.14477936339734707</v>
      </c>
      <c r="Z58" s="128">
        <f t="shared" si="23"/>
        <v>0.17172354094733028</v>
      </c>
      <c r="AA58" s="128">
        <f t="shared" si="24"/>
        <v>5.1995060571573493E-2</v>
      </c>
      <c r="AB58" s="128">
        <f t="shared" si="25"/>
        <v>0.26985089676683199</v>
      </c>
      <c r="AC58" s="128">
        <f t="shared" si="26"/>
        <v>0.16648557186803165</v>
      </c>
      <c r="AD58" s="128" t="e">
        <f t="shared" si="27"/>
        <v>#VALUE!</v>
      </c>
      <c r="AE58" s="128">
        <f t="shared" si="28"/>
        <v>4.8744855220592846E-2</v>
      </c>
      <c r="AF58" s="128">
        <f t="shared" si="29"/>
        <v>9.0249021498666968E-2</v>
      </c>
      <c r="AG58" s="130" t="e">
        <f t="shared" si="30"/>
        <v>#VALUE!</v>
      </c>
      <c r="AH58" s="131">
        <f t="shared" si="31"/>
        <v>4.7123525964888824</v>
      </c>
      <c r="AI58" s="131">
        <f t="shared" si="32"/>
        <v>8.6610036609404393</v>
      </c>
      <c r="AJ58" s="131">
        <f t="shared" si="33"/>
        <v>8.0843586639101837</v>
      </c>
      <c r="AK58" s="131">
        <f t="shared" si="34"/>
        <v>19.50667039944933</v>
      </c>
      <c r="AL58" s="131">
        <f t="shared" si="35"/>
        <v>15.572921330121019</v>
      </c>
      <c r="AM58" s="131" t="e">
        <f t="shared" si="36"/>
        <v>#VALUE!</v>
      </c>
      <c r="AN58" s="131">
        <f t="shared" si="37"/>
        <v>11.92253079265936</v>
      </c>
      <c r="AO58" s="132">
        <f t="shared" si="38"/>
        <v>1.7698111066991888</v>
      </c>
    </row>
    <row r="59" spans="1:50" x14ac:dyDescent="0.2">
      <c r="A59" s="204"/>
      <c r="B59" s="96" t="s">
        <v>145</v>
      </c>
      <c r="C59" s="123">
        <v>34</v>
      </c>
      <c r="D59" s="94" t="s">
        <v>118</v>
      </c>
      <c r="E59" s="94" t="s">
        <v>120</v>
      </c>
      <c r="F59" s="127" t="e">
        <f t="shared" ref="F59:G59" si="61">X27/F27</f>
        <v>#VALUE!</v>
      </c>
      <c r="G59" s="128">
        <f t="shared" si="61"/>
        <v>4.7023564845794778E-2</v>
      </c>
      <c r="H59" s="128">
        <f t="shared" si="5"/>
        <v>9.9708848975512535E-2</v>
      </c>
      <c r="I59" s="128">
        <f t="shared" si="6"/>
        <v>7.2704274751427253E-2</v>
      </c>
      <c r="J59" s="128">
        <f t="shared" si="7"/>
        <v>5.564191253637292E-2</v>
      </c>
      <c r="K59" s="128">
        <f t="shared" si="8"/>
        <v>6.8821040985997908E-2</v>
      </c>
      <c r="L59" s="128" t="e">
        <f t="shared" si="9"/>
        <v>#VALUE!</v>
      </c>
      <c r="M59" s="128">
        <f t="shared" si="10"/>
        <v>5.2642556010810818E-2</v>
      </c>
      <c r="N59" s="129">
        <f t="shared" si="11"/>
        <v>2.0350516787571417E-2</v>
      </c>
      <c r="O59" s="130" t="e">
        <f t="shared" si="12"/>
        <v>#VALUE!</v>
      </c>
      <c r="P59" s="131">
        <f t="shared" si="13"/>
        <v>0.61002186591712637</v>
      </c>
      <c r="Q59" s="131">
        <f t="shared" si="14"/>
        <v>1.0904012500844942</v>
      </c>
      <c r="R59" s="131">
        <f t="shared" si="15"/>
        <v>0.77526652014995179</v>
      </c>
      <c r="S59" s="131">
        <f t="shared" si="16"/>
        <v>0.94599431392234501</v>
      </c>
      <c r="T59" s="131">
        <f t="shared" si="17"/>
        <v>0.89982046596102261</v>
      </c>
      <c r="U59" s="131" t="e">
        <f t="shared" si="18"/>
        <v>#VALUE!</v>
      </c>
      <c r="V59" s="131">
        <f t="shared" si="19"/>
        <v>0.73564198816689763</v>
      </c>
      <c r="W59" s="132">
        <f t="shared" si="20"/>
        <v>0.58939462027348011</v>
      </c>
      <c r="X59" s="128" t="e">
        <f t="shared" si="21"/>
        <v>#VALUE!</v>
      </c>
      <c r="Y59" s="128">
        <f t="shared" si="22"/>
        <v>0.16498517176200481</v>
      </c>
      <c r="Z59" s="128">
        <f t="shared" si="23"/>
        <v>6.3561540531813329E-2</v>
      </c>
      <c r="AA59" s="128">
        <f t="shared" si="24"/>
        <v>0.15976377206869433</v>
      </c>
      <c r="AB59" s="128">
        <f t="shared" si="25"/>
        <v>6.5455730659995034E-2</v>
      </c>
      <c r="AC59" s="128">
        <f t="shared" si="26"/>
        <v>1.9129971283309809E-2</v>
      </c>
      <c r="AD59" s="128" t="e">
        <f t="shared" si="27"/>
        <v>#VALUE!</v>
      </c>
      <c r="AE59" s="128">
        <f t="shared" si="28"/>
        <v>0.12523120013218841</v>
      </c>
      <c r="AF59" s="128">
        <f t="shared" si="29"/>
        <v>0.12024138152404185</v>
      </c>
      <c r="AG59" s="130" t="e">
        <f t="shared" si="30"/>
        <v>#VALUE!</v>
      </c>
      <c r="AH59" s="131">
        <f t="shared" si="31"/>
        <v>4.5900436581762243</v>
      </c>
      <c r="AI59" s="131">
        <f t="shared" si="32"/>
        <v>9.0333895377031368</v>
      </c>
      <c r="AJ59" s="131">
        <f t="shared" si="33"/>
        <v>8.187198056784732</v>
      </c>
      <c r="AK59" s="131">
        <f t="shared" si="34"/>
        <v>19.948587281273152</v>
      </c>
      <c r="AL59" s="131">
        <f t="shared" si="35"/>
        <v>14.159563403077941</v>
      </c>
      <c r="AM59" s="131" t="e">
        <f t="shared" si="36"/>
        <v>#VALUE!</v>
      </c>
      <c r="AN59" s="131">
        <f t="shared" si="37"/>
        <v>10.760812004070582</v>
      </c>
      <c r="AO59" s="132">
        <f t="shared" si="38"/>
        <v>2.3367785838094624</v>
      </c>
    </row>
    <row r="60" spans="1:50" x14ac:dyDescent="0.2">
      <c r="A60" s="204"/>
      <c r="B60" s="96" t="s">
        <v>146</v>
      </c>
      <c r="C60" s="123">
        <v>34</v>
      </c>
      <c r="D60" s="94" t="s">
        <v>118</v>
      </c>
      <c r="E60" s="94" t="s">
        <v>120</v>
      </c>
      <c r="F60" s="127" t="e">
        <f t="shared" ref="F60:G60" si="62">X28/F28</f>
        <v>#VALUE!</v>
      </c>
      <c r="G60" s="128">
        <f t="shared" si="62"/>
        <v>5.6242847210449934E-2</v>
      </c>
      <c r="H60" s="128">
        <f t="shared" si="5"/>
        <v>8.4578209559896034E-2</v>
      </c>
      <c r="I60" s="128">
        <f t="shared" si="6"/>
        <v>8.8333326785370703E-2</v>
      </c>
      <c r="J60" s="128">
        <f t="shared" si="7"/>
        <v>8.2929916359401751E-2</v>
      </c>
      <c r="K60" s="128">
        <f t="shared" si="8"/>
        <v>8.9161026009414904E-2</v>
      </c>
      <c r="L60" s="128" t="e">
        <f t="shared" si="9"/>
        <v>#VALUE!</v>
      </c>
      <c r="M60" s="128">
        <f t="shared" si="10"/>
        <v>5.8284943856122588E-2</v>
      </c>
      <c r="N60" s="129">
        <f t="shared" si="11"/>
        <v>2.3293381969775925E-2</v>
      </c>
      <c r="O60" s="130" t="e">
        <f t="shared" si="12"/>
        <v>#VALUE!</v>
      </c>
      <c r="P60" s="131">
        <f t="shared" si="13"/>
        <v>0.53068121516920097</v>
      </c>
      <c r="Q60" s="131">
        <f t="shared" si="14"/>
        <v>0.79131529601505923</v>
      </c>
      <c r="R60" s="131">
        <f t="shared" si="15"/>
        <v>0.61766298154727162</v>
      </c>
      <c r="S60" s="131">
        <f t="shared" si="16"/>
        <v>0.84618136511443853</v>
      </c>
      <c r="T60" s="131">
        <f t="shared" si="17"/>
        <v>1.0443800527734146</v>
      </c>
      <c r="U60" s="131" t="e">
        <f t="shared" si="18"/>
        <v>#VALUE!</v>
      </c>
      <c r="V60" s="131">
        <f t="shared" si="19"/>
        <v>0.7454897309432188</v>
      </c>
      <c r="W60" s="132">
        <f t="shared" si="20"/>
        <v>0.46315789473684205</v>
      </c>
      <c r="X60" s="128" t="e">
        <f t="shared" si="21"/>
        <v>#VALUE!</v>
      </c>
      <c r="Y60" s="128">
        <f t="shared" si="22"/>
        <v>0.12444769804137058</v>
      </c>
      <c r="Z60" s="128">
        <f t="shared" si="23"/>
        <v>0.22211685431440839</v>
      </c>
      <c r="AA60" s="128">
        <f t="shared" si="24"/>
        <v>0.1352893154360012</v>
      </c>
      <c r="AB60" s="128">
        <f t="shared" si="25"/>
        <v>9.534482511914566E-2</v>
      </c>
      <c r="AC60" s="128">
        <f t="shared" si="26"/>
        <v>7.8300097606271213E-2</v>
      </c>
      <c r="AD60" s="128" t="e">
        <f t="shared" si="27"/>
        <v>#VALUE!</v>
      </c>
      <c r="AE60" s="128">
        <f t="shared" si="28"/>
        <v>0.13750116668833814</v>
      </c>
      <c r="AF60" s="128">
        <f t="shared" si="29"/>
        <v>7.7331943720687857E-2</v>
      </c>
      <c r="AG60" s="130" t="e">
        <f t="shared" si="30"/>
        <v>#VALUE!</v>
      </c>
      <c r="AH60" s="131">
        <f t="shared" si="31"/>
        <v>4.8423943428177436</v>
      </c>
      <c r="AI60" s="131">
        <f t="shared" si="32"/>
        <v>8.0497471175569544</v>
      </c>
      <c r="AJ60" s="131">
        <f t="shared" si="33"/>
        <v>6.9600069327663521</v>
      </c>
      <c r="AK60" s="131">
        <f t="shared" si="34"/>
        <v>17.443900127258967</v>
      </c>
      <c r="AL60" s="131">
        <f t="shared" si="35"/>
        <v>18.229671429246768</v>
      </c>
      <c r="AM60" s="131" t="e">
        <f t="shared" si="36"/>
        <v>#VALUE!</v>
      </c>
      <c r="AN60" s="131">
        <f t="shared" si="37"/>
        <v>9.2937961902529374</v>
      </c>
      <c r="AO60" s="132">
        <f t="shared" si="38"/>
        <v>1.7926003126628451</v>
      </c>
    </row>
    <row r="61" spans="1:50" x14ac:dyDescent="0.2">
      <c r="A61" s="204"/>
      <c r="B61" s="96" t="s">
        <v>147</v>
      </c>
      <c r="C61" s="123">
        <v>34</v>
      </c>
      <c r="D61" s="94" t="s">
        <v>118</v>
      </c>
      <c r="E61" s="94" t="s">
        <v>120</v>
      </c>
      <c r="F61" s="127" t="e">
        <f t="shared" ref="F61:G61" si="63">X29/F29</f>
        <v>#VALUE!</v>
      </c>
      <c r="G61" s="128">
        <f t="shared" si="63"/>
        <v>3.2509500193300504E-2</v>
      </c>
      <c r="H61" s="128">
        <f t="shared" si="5"/>
        <v>5.2286942638709137E-2</v>
      </c>
      <c r="I61" s="128">
        <f t="shared" si="6"/>
        <v>8.1667081975960509E-2</v>
      </c>
      <c r="J61" s="128">
        <f t="shared" si="7"/>
        <v>7.8828500674936713E-2</v>
      </c>
      <c r="K61" s="128">
        <f t="shared" si="8"/>
        <v>6.4528619548653798E-2</v>
      </c>
      <c r="L61" s="128" t="e">
        <f t="shared" si="9"/>
        <v>#VALUE!</v>
      </c>
      <c r="M61" s="128">
        <f t="shared" si="10"/>
        <v>6.7947488848328921E-2</v>
      </c>
      <c r="N61" s="129">
        <f t="shared" si="11"/>
        <v>1.9729729729729729E-2</v>
      </c>
      <c r="O61" s="130" t="e">
        <f t="shared" si="12"/>
        <v>#VALUE!</v>
      </c>
      <c r="P61" s="131">
        <f t="shared" si="13"/>
        <v>0.42424954550675292</v>
      </c>
      <c r="Q61" s="131">
        <f t="shared" si="14"/>
        <v>0.89445337532493518</v>
      </c>
      <c r="R61" s="131">
        <f t="shared" si="15"/>
        <v>0.67240322541781006</v>
      </c>
      <c r="S61" s="131">
        <f t="shared" si="16"/>
        <v>0.9180717257120008</v>
      </c>
      <c r="T61" s="131">
        <f t="shared" si="17"/>
        <v>0.72757997011721343</v>
      </c>
      <c r="U61" s="131" t="e">
        <f t="shared" si="18"/>
        <v>#VALUE!</v>
      </c>
      <c r="V61" s="131">
        <f t="shared" si="19"/>
        <v>0.84934020026873902</v>
      </c>
      <c r="W61" s="132">
        <f t="shared" si="20"/>
        <v>0.47590090090090093</v>
      </c>
      <c r="X61" s="128" t="e">
        <f t="shared" si="21"/>
        <v>#VALUE!</v>
      </c>
      <c r="Y61" s="128">
        <f t="shared" si="22"/>
        <v>0.12090270694008448</v>
      </c>
      <c r="Z61" s="128">
        <f t="shared" si="23"/>
        <v>0.10559608339911673</v>
      </c>
      <c r="AA61" s="128">
        <f t="shared" si="24"/>
        <v>0.13969564368251525</v>
      </c>
      <c r="AB61" s="128">
        <f t="shared" si="25"/>
        <v>0.22285078128302449</v>
      </c>
      <c r="AC61" s="128">
        <f t="shared" si="26"/>
        <v>0.20454478110467211</v>
      </c>
      <c r="AD61" s="128" t="e">
        <f t="shared" si="27"/>
        <v>#VALUE!</v>
      </c>
      <c r="AE61" s="128">
        <f t="shared" si="28"/>
        <v>0.15200716912189596</v>
      </c>
      <c r="AF61" s="128">
        <f t="shared" si="29"/>
        <v>7.6801801801801808E-2</v>
      </c>
      <c r="AG61" s="130" t="e">
        <f t="shared" si="30"/>
        <v>#VALUE!</v>
      </c>
      <c r="AH61" s="131">
        <f t="shared" si="31"/>
        <v>4.7327350627750429</v>
      </c>
      <c r="AI61" s="131">
        <f t="shared" si="32"/>
        <v>7.6903049454653081</v>
      </c>
      <c r="AJ61" s="131">
        <f t="shared" si="33"/>
        <v>8.4899572151669194</v>
      </c>
      <c r="AK61" s="131">
        <f t="shared" si="34"/>
        <v>20.770406187112776</v>
      </c>
      <c r="AL61" s="131">
        <f t="shared" si="35"/>
        <v>13.887151076794975</v>
      </c>
      <c r="AM61" s="131" t="e">
        <f t="shared" si="36"/>
        <v>#VALUE!</v>
      </c>
      <c r="AN61" s="131">
        <f t="shared" si="37"/>
        <v>12.700318464998384</v>
      </c>
      <c r="AO61" s="132">
        <f t="shared" si="38"/>
        <v>1.6396396396396395</v>
      </c>
    </row>
    <row r="62" spans="1:50" x14ac:dyDescent="0.2">
      <c r="A62" s="204"/>
      <c r="B62" s="96" t="s">
        <v>148</v>
      </c>
      <c r="C62" s="123">
        <v>34</v>
      </c>
      <c r="D62" s="94" t="s">
        <v>118</v>
      </c>
      <c r="E62" s="94" t="s">
        <v>120</v>
      </c>
      <c r="F62" s="127" t="e">
        <f t="shared" ref="F62:G62" si="64">X30/F30</f>
        <v>#VALUE!</v>
      </c>
      <c r="G62" s="128">
        <f t="shared" si="64"/>
        <v>4.5637829153149664E-2</v>
      </c>
      <c r="H62" s="128">
        <f t="shared" si="5"/>
        <v>7.6340733093892318E-2</v>
      </c>
      <c r="I62" s="128">
        <f t="shared" si="6"/>
        <v>8.2057946223706629E-2</v>
      </c>
      <c r="J62" s="128">
        <f t="shared" si="7"/>
        <v>9.1554233151458844E-2</v>
      </c>
      <c r="K62" s="128">
        <f t="shared" si="8"/>
        <v>6.4006674259311142E-2</v>
      </c>
      <c r="L62" s="128" t="e">
        <f t="shared" si="9"/>
        <v>#VALUE!</v>
      </c>
      <c r="M62" s="128">
        <f t="shared" si="10"/>
        <v>6.6521648244669176E-2</v>
      </c>
      <c r="N62" s="129">
        <f t="shared" si="11"/>
        <v>2.3650760575119816E-2</v>
      </c>
      <c r="O62" s="130" t="e">
        <f t="shared" si="12"/>
        <v>#VALUE!</v>
      </c>
      <c r="P62" s="131">
        <f t="shared" si="13"/>
        <v>0.4201614432924522</v>
      </c>
      <c r="Q62" s="131">
        <f t="shared" si="14"/>
        <v>0.8854348314021705</v>
      </c>
      <c r="R62" s="131">
        <f t="shared" si="15"/>
        <v>0.75918462737991732</v>
      </c>
      <c r="S62" s="131">
        <f t="shared" si="16"/>
        <v>0.89713984826139459</v>
      </c>
      <c r="T62" s="131">
        <f t="shared" si="17"/>
        <v>0.93504553320057604</v>
      </c>
      <c r="U62" s="131" t="e">
        <f t="shared" si="18"/>
        <v>#VALUE!</v>
      </c>
      <c r="V62" s="131">
        <f t="shared" si="19"/>
        <v>0.77225269646662231</v>
      </c>
      <c r="W62" s="132">
        <f t="shared" si="20"/>
        <v>0.45134403000625128</v>
      </c>
      <c r="X62" s="128" t="e">
        <f t="shared" si="21"/>
        <v>#VALUE!</v>
      </c>
      <c r="Y62" s="128">
        <f t="shared" si="22"/>
        <v>0.10687199505653414</v>
      </c>
      <c r="Z62" s="128">
        <f t="shared" si="23"/>
        <v>0.11840743088734147</v>
      </c>
      <c r="AA62" s="128">
        <f t="shared" si="24"/>
        <v>0.1207278304276484</v>
      </c>
      <c r="AB62" s="128">
        <f t="shared" si="25"/>
        <v>0.1427856030716953</v>
      </c>
      <c r="AC62" s="128">
        <f t="shared" si="26"/>
        <v>0.17613698942155132</v>
      </c>
      <c r="AD62" s="128" t="e">
        <f t="shared" si="27"/>
        <v>#VALUE!</v>
      </c>
      <c r="AE62" s="128">
        <f t="shared" si="28"/>
        <v>0.12679977019561031</v>
      </c>
      <c r="AF62" s="128">
        <f t="shared" si="29"/>
        <v>8.1787872473431958E-2</v>
      </c>
      <c r="AG62" s="130" t="e">
        <f t="shared" si="30"/>
        <v>#VALUE!</v>
      </c>
      <c r="AH62" s="131">
        <f t="shared" si="31"/>
        <v>4.8211444450160101</v>
      </c>
      <c r="AI62" s="131">
        <f t="shared" si="32"/>
        <v>7.3657966847722047</v>
      </c>
      <c r="AJ62" s="131">
        <f t="shared" si="33"/>
        <v>7.5259650104118272</v>
      </c>
      <c r="AK62" s="131">
        <f t="shared" si="34"/>
        <v>18.818256410809809</v>
      </c>
      <c r="AL62" s="131">
        <f t="shared" si="35"/>
        <v>15.801604451218585</v>
      </c>
      <c r="AM62" s="131" t="e">
        <f t="shared" si="36"/>
        <v>#VALUE!</v>
      </c>
      <c r="AN62" s="131">
        <f t="shared" si="37"/>
        <v>10.383079516160841</v>
      </c>
      <c r="AO62" s="132">
        <f t="shared" si="38"/>
        <v>1.8389247759949989</v>
      </c>
    </row>
    <row r="63" spans="1:50" x14ac:dyDescent="0.2">
      <c r="A63" s="204"/>
      <c r="B63" s="96" t="s">
        <v>149</v>
      </c>
      <c r="C63" s="123">
        <v>34</v>
      </c>
      <c r="D63" s="94" t="s">
        <v>118</v>
      </c>
      <c r="E63" s="94" t="s">
        <v>120</v>
      </c>
      <c r="F63" s="127" t="e">
        <f t="shared" ref="F63:G63" si="65">X31/F31</f>
        <v>#VALUE!</v>
      </c>
      <c r="G63" s="128">
        <f t="shared" si="65"/>
        <v>7.0705172113385242E-2</v>
      </c>
      <c r="H63" s="128">
        <f t="shared" si="5"/>
        <v>5.7457009251895917E-2</v>
      </c>
      <c r="I63" s="128">
        <f t="shared" si="6"/>
        <v>9.5551857918482239E-2</v>
      </c>
      <c r="J63" s="128">
        <f t="shared" si="7"/>
        <v>8.9141094859103945E-2</v>
      </c>
      <c r="K63" s="128">
        <f t="shared" si="8"/>
        <v>0.10341048647269779</v>
      </c>
      <c r="L63" s="128" t="e">
        <f t="shared" si="9"/>
        <v>#VALUE!</v>
      </c>
      <c r="M63" s="128">
        <f t="shared" si="10"/>
        <v>5.4611983624647635E-2</v>
      </c>
      <c r="N63" s="129">
        <f t="shared" si="11"/>
        <v>5.3963299281119939E-2</v>
      </c>
      <c r="O63" s="130" t="e">
        <f t="shared" si="12"/>
        <v>#VALUE!</v>
      </c>
      <c r="P63" s="131">
        <f t="shared" si="13"/>
        <v>0.30870740181214096</v>
      </c>
      <c r="Q63" s="131">
        <f t="shared" si="14"/>
        <v>0.84428656349055642</v>
      </c>
      <c r="R63" s="131">
        <f t="shared" si="15"/>
        <v>0.6950943357267193</v>
      </c>
      <c r="S63" s="131">
        <f t="shared" si="16"/>
        <v>0.92931317383790324</v>
      </c>
      <c r="T63" s="131">
        <f t="shared" si="17"/>
        <v>1.1586756444639597</v>
      </c>
      <c r="U63" s="131" t="e">
        <f t="shared" si="18"/>
        <v>#VALUE!</v>
      </c>
      <c r="V63" s="131">
        <f t="shared" si="19"/>
        <v>0.64628498441545856</v>
      </c>
      <c r="W63" s="132">
        <f t="shared" si="20"/>
        <v>0.33692773363601963</v>
      </c>
      <c r="X63" s="128" t="e">
        <f t="shared" si="21"/>
        <v>#VALUE!</v>
      </c>
      <c r="Y63" s="128">
        <f t="shared" si="22"/>
        <v>0.11739152987068283</v>
      </c>
      <c r="Z63" s="128">
        <f t="shared" si="23"/>
        <v>0.15416607509750352</v>
      </c>
      <c r="AA63" s="128">
        <f t="shared" si="24"/>
        <v>0.15087403051601886</v>
      </c>
      <c r="AB63" s="128">
        <f t="shared" si="25"/>
        <v>0.13938677687374509</v>
      </c>
      <c r="AC63" s="128">
        <f t="shared" si="26"/>
        <v>0.20213125429100262</v>
      </c>
      <c r="AD63" s="128" t="e">
        <f t="shared" si="27"/>
        <v>#VALUE!</v>
      </c>
      <c r="AE63" s="128">
        <f t="shared" si="28"/>
        <v>0.11643849890665321</v>
      </c>
      <c r="AF63" s="128">
        <f t="shared" si="29"/>
        <v>7.3259553537646613E-2</v>
      </c>
      <c r="AG63" s="130" t="e">
        <f t="shared" si="30"/>
        <v>#VALUE!</v>
      </c>
      <c r="AH63" s="131">
        <f t="shared" si="31"/>
        <v>4.9930970016000451</v>
      </c>
      <c r="AI63" s="131">
        <f t="shared" si="32"/>
        <v>8.2725493647417423</v>
      </c>
      <c r="AJ63" s="131">
        <f t="shared" si="33"/>
        <v>7.242905778934408</v>
      </c>
      <c r="AK63" s="131">
        <f t="shared" si="34"/>
        <v>22.124062432028456</v>
      </c>
      <c r="AL63" s="131">
        <f t="shared" si="35"/>
        <v>19.902341827853931</v>
      </c>
      <c r="AM63" s="131" t="e">
        <f t="shared" si="36"/>
        <v>#VALUE!</v>
      </c>
      <c r="AN63" s="131">
        <f t="shared" si="37"/>
        <v>8.4385718952028572</v>
      </c>
      <c r="AO63" s="132">
        <f t="shared" si="38"/>
        <v>1.6363980325387817</v>
      </c>
    </row>
    <row r="64" spans="1:50" ht="17" thickBot="1" x14ac:dyDescent="0.25">
      <c r="A64" s="205"/>
      <c r="B64" s="160" t="s">
        <v>150</v>
      </c>
      <c r="C64" s="124">
        <v>34</v>
      </c>
      <c r="D64" s="101" t="s">
        <v>118</v>
      </c>
      <c r="E64" s="101" t="s">
        <v>120</v>
      </c>
      <c r="F64" s="145" t="e">
        <f>X32/F32</f>
        <v>#VALUE!</v>
      </c>
      <c r="G64" s="146">
        <f>Y32/G32</f>
        <v>2.3746917046028281E-2</v>
      </c>
      <c r="H64" s="146">
        <f t="shared" si="5"/>
        <v>4.5510006519209119E-2</v>
      </c>
      <c r="I64" s="146">
        <f t="shared" si="6"/>
        <v>4.3959116299307738E-2</v>
      </c>
      <c r="J64" s="146">
        <f t="shared" si="7"/>
        <v>6.8507482877840017E-2</v>
      </c>
      <c r="K64" s="146">
        <f t="shared" si="8"/>
        <v>7.2037613292434646E-2</v>
      </c>
      <c r="L64" s="146" t="e">
        <f t="shared" si="9"/>
        <v>#VALUE!</v>
      </c>
      <c r="M64" s="146">
        <f t="shared" si="10"/>
        <v>4.040306747953535E-2</v>
      </c>
      <c r="N64" s="147">
        <f t="shared" si="11"/>
        <v>4.3130434782608695E-2</v>
      </c>
      <c r="O64" s="148" t="e">
        <f t="shared" si="12"/>
        <v>#VALUE!</v>
      </c>
      <c r="P64" s="149">
        <f t="shared" si="13"/>
        <v>0.35116407769086438</v>
      </c>
      <c r="Q64" s="149">
        <f t="shared" si="14"/>
        <v>0.75426215469969005</v>
      </c>
      <c r="R64" s="149">
        <f t="shared" si="15"/>
        <v>0.47361227585962157</v>
      </c>
      <c r="S64" s="149">
        <f t="shared" si="16"/>
        <v>0.69892740896826433</v>
      </c>
      <c r="T64" s="149">
        <f t="shared" si="17"/>
        <v>0.79275862294184907</v>
      </c>
      <c r="U64" s="149" t="e">
        <f t="shared" si="18"/>
        <v>#VALUE!</v>
      </c>
      <c r="V64" s="149">
        <f t="shared" si="19"/>
        <v>0.53913723406993286</v>
      </c>
      <c r="W64" s="150">
        <f t="shared" si="20"/>
        <v>0.39084057971014491</v>
      </c>
      <c r="X64" s="146" t="e">
        <f>AP32/F32</f>
        <v>#VALUE!</v>
      </c>
      <c r="Y64" s="146">
        <f t="shared" si="22"/>
        <v>9.9828157211634447E-2</v>
      </c>
      <c r="Z64" s="146">
        <f t="shared" si="23"/>
        <v>0.14425808198311696</v>
      </c>
      <c r="AA64" s="146">
        <f t="shared" si="24"/>
        <v>9.6805565150445277E-2</v>
      </c>
      <c r="AB64" s="146">
        <f t="shared" si="25"/>
        <v>0.17214949998615162</v>
      </c>
      <c r="AC64" s="146">
        <f t="shared" si="26"/>
        <v>0.15694976677721287</v>
      </c>
      <c r="AD64" s="146" t="e">
        <f t="shared" si="27"/>
        <v>#VALUE!</v>
      </c>
      <c r="AE64" s="146">
        <f t="shared" si="28"/>
        <v>0.10168308829390471</v>
      </c>
      <c r="AF64" s="146">
        <f t="shared" si="29"/>
        <v>6.2840579710144936E-2</v>
      </c>
      <c r="AG64" s="148" t="e">
        <f>O32/F32</f>
        <v>#VALUE!</v>
      </c>
      <c r="AH64" s="149">
        <f t="shared" si="31"/>
        <v>3.6187891819017524</v>
      </c>
      <c r="AI64" s="149">
        <f t="shared" si="32"/>
        <v>7.8758909419157712</v>
      </c>
      <c r="AJ64" s="149">
        <f t="shared" si="33"/>
        <v>5.0080598006193071</v>
      </c>
      <c r="AK64" s="149">
        <f t="shared" si="34"/>
        <v>18.427092464050162</v>
      </c>
      <c r="AL64" s="149">
        <f t="shared" si="35"/>
        <v>13.380604788933731</v>
      </c>
      <c r="AM64" s="149" t="e">
        <f t="shared" si="36"/>
        <v>#VALUE!</v>
      </c>
      <c r="AN64" s="149">
        <f t="shared" si="37"/>
        <v>7.4523909833234514</v>
      </c>
      <c r="AO64" s="150">
        <f t="shared" si="38"/>
        <v>1.4685990338164252</v>
      </c>
    </row>
    <row r="65" spans="1:50" x14ac:dyDescent="0.2">
      <c r="A65" s="220" t="s">
        <v>132</v>
      </c>
      <c r="B65" s="158"/>
      <c r="C65" s="125"/>
      <c r="D65" s="113"/>
      <c r="E65" s="114"/>
      <c r="F65" s="206" t="s">
        <v>15</v>
      </c>
      <c r="G65" s="207"/>
      <c r="H65" s="207"/>
      <c r="I65" s="207"/>
      <c r="J65" s="207"/>
      <c r="K65" s="207"/>
      <c r="L65" s="207"/>
      <c r="M65" s="207"/>
      <c r="N65" s="208"/>
      <c r="O65" s="206" t="s">
        <v>16</v>
      </c>
      <c r="P65" s="207"/>
      <c r="Q65" s="207"/>
      <c r="R65" s="207"/>
      <c r="S65" s="207"/>
      <c r="T65" s="207"/>
      <c r="U65" s="207"/>
      <c r="V65" s="207"/>
      <c r="W65" s="208"/>
      <c r="X65" s="209" t="s">
        <v>17</v>
      </c>
      <c r="Y65" s="209"/>
      <c r="Z65" s="209"/>
      <c r="AA65" s="209"/>
      <c r="AB65" s="209"/>
      <c r="AC65" s="209"/>
      <c r="AD65" s="209"/>
      <c r="AE65" s="209"/>
      <c r="AF65" s="210"/>
      <c r="AG65" s="151"/>
      <c r="AH65" s="151"/>
      <c r="AI65" s="151"/>
      <c r="AJ65" s="151"/>
      <c r="AK65" s="151"/>
      <c r="AL65" s="151"/>
      <c r="AM65" s="151"/>
      <c r="AN65" s="151"/>
      <c r="AO65" s="151"/>
    </row>
    <row r="66" spans="1:50" x14ac:dyDescent="0.2">
      <c r="A66" s="221"/>
      <c r="B66" s="121" t="s">
        <v>121</v>
      </c>
      <c r="C66" s="121" t="s">
        <v>38</v>
      </c>
      <c r="D66" s="103" t="s">
        <v>122</v>
      </c>
      <c r="E66" s="103" t="s">
        <v>123</v>
      </c>
      <c r="F66" s="152" t="s">
        <v>33</v>
      </c>
      <c r="G66" s="153" t="s">
        <v>28</v>
      </c>
      <c r="H66" s="153" t="s">
        <v>29</v>
      </c>
      <c r="I66" s="153" t="s">
        <v>27</v>
      </c>
      <c r="J66" s="153" t="s">
        <v>129</v>
      </c>
      <c r="K66" s="153" t="s">
        <v>130</v>
      </c>
      <c r="L66" s="153" t="s">
        <v>82</v>
      </c>
      <c r="M66" s="153" t="s">
        <v>81</v>
      </c>
      <c r="N66" s="154" t="s">
        <v>35</v>
      </c>
      <c r="O66" s="152" t="s">
        <v>33</v>
      </c>
      <c r="P66" s="153" t="s">
        <v>28</v>
      </c>
      <c r="Q66" s="153" t="s">
        <v>29</v>
      </c>
      <c r="R66" s="153" t="s">
        <v>27</v>
      </c>
      <c r="S66" s="153" t="s">
        <v>129</v>
      </c>
      <c r="T66" s="153" t="s">
        <v>130</v>
      </c>
      <c r="U66" s="153" t="s">
        <v>82</v>
      </c>
      <c r="V66" s="153" t="s">
        <v>81</v>
      </c>
      <c r="W66" s="154" t="s">
        <v>35</v>
      </c>
      <c r="X66" s="153" t="s">
        <v>33</v>
      </c>
      <c r="Y66" s="153" t="s">
        <v>28</v>
      </c>
      <c r="Z66" s="153" t="s">
        <v>29</v>
      </c>
      <c r="AA66" s="153" t="s">
        <v>27</v>
      </c>
      <c r="AB66" s="153" t="s">
        <v>129</v>
      </c>
      <c r="AC66" s="153" t="s">
        <v>130</v>
      </c>
      <c r="AD66" s="153" t="s">
        <v>82</v>
      </c>
      <c r="AE66" s="153" t="s">
        <v>81</v>
      </c>
      <c r="AF66" s="154" t="s">
        <v>35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15"/>
      <c r="AQ66" s="115"/>
      <c r="AR66" s="115"/>
      <c r="AS66" s="115"/>
      <c r="AT66" s="115"/>
      <c r="AU66" s="115"/>
      <c r="AV66" s="115"/>
      <c r="AW66" s="115"/>
      <c r="AX66" s="115"/>
    </row>
    <row r="67" spans="1:50" x14ac:dyDescent="0.2">
      <c r="A67" s="221"/>
      <c r="B67" s="96">
        <v>1</v>
      </c>
      <c r="C67" s="96">
        <v>23</v>
      </c>
      <c r="D67" s="94" t="s">
        <v>116</v>
      </c>
      <c r="E67" s="94" t="s">
        <v>117</v>
      </c>
      <c r="F67" s="127">
        <f>X3/AG3</f>
        <v>9.3208447435577074E-2</v>
      </c>
      <c r="G67" s="128" t="e">
        <f t="shared" ref="G67:N67" si="66">Y3/AH3</f>
        <v>#VALUE!</v>
      </c>
      <c r="H67" s="128" t="e">
        <f t="shared" si="66"/>
        <v>#VALUE!</v>
      </c>
      <c r="I67" s="128">
        <f t="shared" si="66"/>
        <v>0.15608811201941175</v>
      </c>
      <c r="J67" s="128">
        <f t="shared" si="66"/>
        <v>0.12536791302562281</v>
      </c>
      <c r="K67" s="128">
        <f t="shared" si="66"/>
        <v>8.656768278500987E-2</v>
      </c>
      <c r="L67" s="128">
        <f t="shared" si="66"/>
        <v>0.17038329953404116</v>
      </c>
      <c r="M67" s="128">
        <f t="shared" si="66"/>
        <v>0.14245407821176956</v>
      </c>
      <c r="N67" s="129">
        <f t="shared" si="66"/>
        <v>0.11301445535615984</v>
      </c>
      <c r="O67" s="127">
        <f>X3/AP3</f>
        <v>9.2385464212028783</v>
      </c>
      <c r="P67" s="128" t="e">
        <f t="shared" ref="P67:W67" si="67">Y3/AQ3</f>
        <v>#VALUE!</v>
      </c>
      <c r="Q67" s="128" t="e">
        <f t="shared" si="67"/>
        <v>#VALUE!</v>
      </c>
      <c r="R67" s="128">
        <f t="shared" si="67"/>
        <v>0.89019337525182163</v>
      </c>
      <c r="S67" s="128">
        <f t="shared" si="67"/>
        <v>0.74907614242417309</v>
      </c>
      <c r="T67" s="128">
        <f t="shared" si="67"/>
        <v>0.67007578718906768</v>
      </c>
      <c r="U67" s="128">
        <f t="shared" si="67"/>
        <v>1.0357020864386082</v>
      </c>
      <c r="V67" s="128">
        <f t="shared" si="67"/>
        <v>0.75777520363095674</v>
      </c>
      <c r="W67" s="129">
        <f t="shared" si="67"/>
        <v>0.7960578525443136</v>
      </c>
      <c r="X67" s="128">
        <f>AP3/AG3</f>
        <v>1.0089081462172394E-2</v>
      </c>
      <c r="Y67" s="128" t="e">
        <f t="shared" ref="Y67:AF67" si="68">AQ3/AH3</f>
        <v>#VALUE!</v>
      </c>
      <c r="Z67" s="128" t="e">
        <f t="shared" si="68"/>
        <v>#VALUE!</v>
      </c>
      <c r="AA67" s="128">
        <f t="shared" si="68"/>
        <v>0.17534180365615157</v>
      </c>
      <c r="AB67" s="128">
        <f t="shared" si="68"/>
        <v>0.16736337726616815</v>
      </c>
      <c r="AC67" s="128">
        <f t="shared" si="68"/>
        <v>0.12919088324047151</v>
      </c>
      <c r="AD67" s="128">
        <f t="shared" si="68"/>
        <v>0.16450995104193095</v>
      </c>
      <c r="AE67" s="128">
        <f t="shared" si="68"/>
        <v>0.18798989136776501</v>
      </c>
      <c r="AF67" s="129">
        <f t="shared" si="68"/>
        <v>0.14196764091321959</v>
      </c>
      <c r="AG67" s="151"/>
      <c r="AH67" s="151"/>
      <c r="AI67" s="151"/>
      <c r="AJ67" s="151"/>
      <c r="AK67" s="151"/>
      <c r="AL67" s="151"/>
      <c r="AM67" s="151"/>
      <c r="AN67" s="151"/>
      <c r="AO67" s="151"/>
      <c r="AP67" s="115"/>
      <c r="AQ67" s="115"/>
      <c r="AR67" s="115"/>
      <c r="AS67" s="115"/>
      <c r="AT67" s="115"/>
      <c r="AU67" s="115"/>
      <c r="AV67" s="115"/>
      <c r="AW67" s="115"/>
      <c r="AX67" s="115"/>
    </row>
    <row r="68" spans="1:50" x14ac:dyDescent="0.2">
      <c r="A68" s="221"/>
      <c r="B68" s="96">
        <v>2</v>
      </c>
      <c r="C68" s="96">
        <v>23</v>
      </c>
      <c r="D68" s="94" t="s">
        <v>116</v>
      </c>
      <c r="E68" s="94" t="s">
        <v>117</v>
      </c>
      <c r="F68" s="127" t="e">
        <f t="shared" ref="F68:F96" si="69">X4/AG4</f>
        <v>#VALUE!</v>
      </c>
      <c r="G68" s="128">
        <f t="shared" ref="G68:G96" si="70">Y4/AH4</f>
        <v>8.6455052848534372E-2</v>
      </c>
      <c r="H68" s="128" t="e">
        <f t="shared" ref="H68:H96" si="71">Z4/AI4</f>
        <v>#VALUE!</v>
      </c>
      <c r="I68" s="128">
        <f t="shared" ref="I68:I96" si="72">AA4/AJ4</f>
        <v>9.7613419996226566E-2</v>
      </c>
      <c r="J68" s="128">
        <f t="shared" ref="J68:J96" si="73">AB4/AK4</f>
        <v>7.8931113822741247E-2</v>
      </c>
      <c r="K68" s="128">
        <f t="shared" ref="K68:K96" si="74">AC4/AL4</f>
        <v>6.3621059925427451E-2</v>
      </c>
      <c r="L68" s="128">
        <f t="shared" ref="L68:L96" si="75">AD4/AM4</f>
        <v>6.6508941715267694E-2</v>
      </c>
      <c r="M68" s="128">
        <f t="shared" ref="M68:M96" si="76">AE4/AN4</f>
        <v>7.937091584296041E-2</v>
      </c>
      <c r="N68" s="129">
        <f t="shared" ref="N68:N96" si="77">AF4/AO4</f>
        <v>0.10249846852988487</v>
      </c>
      <c r="O68" s="127" t="e">
        <f t="shared" ref="O68:O96" si="78">X4/AP4</f>
        <v>#VALUE!</v>
      </c>
      <c r="P68" s="128">
        <f t="shared" ref="P68:P96" si="79">Y4/AQ4</f>
        <v>0.37306925847314404</v>
      </c>
      <c r="Q68" s="128" t="e">
        <f t="shared" ref="Q68:Q96" si="80">Z4/AR4</f>
        <v>#VALUE!</v>
      </c>
      <c r="R68" s="128">
        <f t="shared" ref="R68:R96" si="81">AA4/AS4</f>
        <v>0.50021743980119304</v>
      </c>
      <c r="S68" s="128">
        <f t="shared" ref="S68:S96" si="82">AB4/AT4</f>
        <v>0.4346569661017769</v>
      </c>
      <c r="T68" s="128">
        <f t="shared" ref="T68:T96" si="83">AC4/AU4</f>
        <v>0.3785357174973471</v>
      </c>
      <c r="U68" s="128">
        <f t="shared" ref="U68:U96" si="84">AD4/AV4</f>
        <v>0.4204642292899507</v>
      </c>
      <c r="V68" s="128">
        <f t="shared" ref="V68:V96" si="85">AE4/AW4</f>
        <v>0.39942477834214651</v>
      </c>
      <c r="W68" s="129">
        <f t="shared" ref="W68:W96" si="86">AF4/AX4</f>
        <v>0.58108178147586331</v>
      </c>
      <c r="X68" s="128" t="e">
        <f t="shared" ref="X68:X96" si="87">AP4/AG4</f>
        <v>#VALUE!</v>
      </c>
      <c r="Y68" s="128">
        <f t="shared" ref="Y68:Y96" si="88">AQ4/AH4</f>
        <v>0.23173995413711629</v>
      </c>
      <c r="Z68" s="128" t="e">
        <f t="shared" ref="Z68:Z96" si="89">AR4/AI4</f>
        <v>#VALUE!</v>
      </c>
      <c r="AA68" s="128">
        <f t="shared" ref="AA68:AA96" si="90">AS4/AJ4</f>
        <v>0.19514197672720518</v>
      </c>
      <c r="AB68" s="128">
        <f t="shared" ref="AB68:AB96" si="91">AT4/AK4</f>
        <v>0.18159403846816335</v>
      </c>
      <c r="AC68" s="128">
        <f t="shared" ref="AC68:AC96" si="92">AU4/AL4</f>
        <v>0.16807148436626282</v>
      </c>
      <c r="AD68" s="128">
        <f t="shared" ref="AD68:AD96" si="93">AV4/AM4</f>
        <v>0.15817978577531586</v>
      </c>
      <c r="AE68" s="128">
        <f t="shared" ref="AE68:AE96" si="94">AW4/AN4</f>
        <v>0.19871304973216117</v>
      </c>
      <c r="AF68" s="129">
        <f t="shared" ref="AF68:AF96" si="95">AX4/AO4</f>
        <v>0.17639250067271711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15"/>
      <c r="AQ68" s="115"/>
      <c r="AR68" s="115"/>
      <c r="AS68" s="115"/>
      <c r="AT68" s="115"/>
      <c r="AU68" s="115"/>
      <c r="AV68" s="115"/>
      <c r="AW68" s="115"/>
      <c r="AX68" s="115"/>
    </row>
    <row r="69" spans="1:50" x14ac:dyDescent="0.2">
      <c r="A69" s="221"/>
      <c r="B69" s="96">
        <v>3</v>
      </c>
      <c r="C69" s="96">
        <v>25</v>
      </c>
      <c r="D69" s="94" t="s">
        <v>116</v>
      </c>
      <c r="E69" s="94" t="s">
        <v>117</v>
      </c>
      <c r="F69" s="127" t="e">
        <f t="shared" si="69"/>
        <v>#VALUE!</v>
      </c>
      <c r="G69" s="128">
        <f t="shared" si="70"/>
        <v>8.5925272010642026E-2</v>
      </c>
      <c r="H69" s="128">
        <f t="shared" si="71"/>
        <v>0.10559885785182263</v>
      </c>
      <c r="I69" s="128">
        <f t="shared" si="72"/>
        <v>0.10399479006085388</v>
      </c>
      <c r="J69" s="128" t="e">
        <f t="shared" si="73"/>
        <v>#VALUE!</v>
      </c>
      <c r="K69" s="128" t="e">
        <f t="shared" si="74"/>
        <v>#VALUE!</v>
      </c>
      <c r="L69" s="128" t="e">
        <f t="shared" si="75"/>
        <v>#VALUE!</v>
      </c>
      <c r="M69" s="128" t="e">
        <f t="shared" si="76"/>
        <v>#VALUE!</v>
      </c>
      <c r="N69" s="129" t="e">
        <f t="shared" si="77"/>
        <v>#VALUE!</v>
      </c>
      <c r="O69" s="127" t="e">
        <f t="shared" si="78"/>
        <v>#VALUE!</v>
      </c>
      <c r="P69" s="128">
        <f t="shared" si="79"/>
        <v>8.865650840228316E-2</v>
      </c>
      <c r="Q69" s="128">
        <f t="shared" si="80"/>
        <v>0.37052828575377317</v>
      </c>
      <c r="R69" s="128">
        <f t="shared" si="81"/>
        <v>0.51357768111641688</v>
      </c>
      <c r="S69" s="128" t="e">
        <f t="shared" si="82"/>
        <v>#VALUE!</v>
      </c>
      <c r="T69" s="128" t="e">
        <f t="shared" si="83"/>
        <v>#VALUE!</v>
      </c>
      <c r="U69" s="128" t="e">
        <f t="shared" si="84"/>
        <v>#VALUE!</v>
      </c>
      <c r="V69" s="128" t="e">
        <f t="shared" si="85"/>
        <v>#VALUE!</v>
      </c>
      <c r="W69" s="129" t="e">
        <f t="shared" si="86"/>
        <v>#VALUE!</v>
      </c>
      <c r="X69" s="128" t="e">
        <f t="shared" si="87"/>
        <v>#VALUE!</v>
      </c>
      <c r="Y69" s="128">
        <f t="shared" si="88"/>
        <v>0.96919305259295785</v>
      </c>
      <c r="Z69" s="128">
        <f t="shared" si="89"/>
        <v>0.28499540227273268</v>
      </c>
      <c r="AA69" s="128">
        <f t="shared" si="90"/>
        <v>0.20249086727209339</v>
      </c>
      <c r="AB69" s="128" t="e">
        <f t="shared" si="91"/>
        <v>#VALUE!</v>
      </c>
      <c r="AC69" s="128" t="e">
        <f t="shared" si="92"/>
        <v>#VALUE!</v>
      </c>
      <c r="AD69" s="128" t="e">
        <f t="shared" si="93"/>
        <v>#VALUE!</v>
      </c>
      <c r="AE69" s="128" t="e">
        <f t="shared" si="94"/>
        <v>#VALUE!</v>
      </c>
      <c r="AF69" s="129" t="e">
        <f t="shared" si="95"/>
        <v>#VALUE!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15"/>
      <c r="AQ69" s="115"/>
      <c r="AR69" s="115"/>
      <c r="AS69" s="115"/>
      <c r="AT69" s="115"/>
      <c r="AU69" s="115"/>
      <c r="AV69" s="115"/>
      <c r="AW69" s="115"/>
      <c r="AX69" s="115"/>
    </row>
    <row r="70" spans="1:50" x14ac:dyDescent="0.2">
      <c r="A70" s="221"/>
      <c r="B70" s="96">
        <v>4</v>
      </c>
      <c r="C70" s="96">
        <v>27</v>
      </c>
      <c r="D70" s="94" t="s">
        <v>116</v>
      </c>
      <c r="E70" s="94" t="s">
        <v>120</v>
      </c>
      <c r="F70" s="127" t="e">
        <f t="shared" si="69"/>
        <v>#VALUE!</v>
      </c>
      <c r="G70" s="128">
        <f t="shared" si="70"/>
        <v>8.6058277642085429E-2</v>
      </c>
      <c r="H70" s="128" t="e">
        <f t="shared" si="71"/>
        <v>#VALUE!</v>
      </c>
      <c r="I70" s="128">
        <f t="shared" si="72"/>
        <v>0.14477781001834408</v>
      </c>
      <c r="J70" s="128">
        <f t="shared" si="73"/>
        <v>0.10575116919514749</v>
      </c>
      <c r="K70" s="128">
        <f t="shared" si="74"/>
        <v>9.8282350072437533E-2</v>
      </c>
      <c r="L70" s="128">
        <f t="shared" si="75"/>
        <v>9.5330687475879181E-2</v>
      </c>
      <c r="M70" s="128">
        <f t="shared" si="76"/>
        <v>9.1857397894153522E-2</v>
      </c>
      <c r="N70" s="129">
        <f t="shared" si="77"/>
        <v>8.0086096898547315E-2</v>
      </c>
      <c r="O70" s="127" t="e">
        <f t="shared" si="78"/>
        <v>#VALUE!</v>
      </c>
      <c r="P70" s="128">
        <f t="shared" si="79"/>
        <v>0.37150560369012287</v>
      </c>
      <c r="Q70" s="128" t="e">
        <f t="shared" si="80"/>
        <v>#VALUE!</v>
      </c>
      <c r="R70" s="128">
        <f t="shared" si="81"/>
        <v>0.64594586934592002</v>
      </c>
      <c r="S70" s="128">
        <f t="shared" si="82"/>
        <v>0.61546287968529945</v>
      </c>
      <c r="T70" s="128">
        <f t="shared" si="83"/>
        <v>0.54539294284574025</v>
      </c>
      <c r="U70" s="128">
        <f t="shared" si="84"/>
        <v>0.44232680752127707</v>
      </c>
      <c r="V70" s="128">
        <f t="shared" si="85"/>
        <v>0.59664305224859493</v>
      </c>
      <c r="W70" s="129">
        <f t="shared" si="86"/>
        <v>0.49495056140437321</v>
      </c>
      <c r="X70" s="128" t="e">
        <f t="shared" si="87"/>
        <v>#VALUE!</v>
      </c>
      <c r="Y70" s="128">
        <f t="shared" si="88"/>
        <v>0.23164732049066922</v>
      </c>
      <c r="Z70" s="128" t="e">
        <f t="shared" si="89"/>
        <v>#VALUE!</v>
      </c>
      <c r="AA70" s="128">
        <f t="shared" si="90"/>
        <v>0.2241330379044687</v>
      </c>
      <c r="AB70" s="128">
        <f t="shared" si="91"/>
        <v>0.17182379747941995</v>
      </c>
      <c r="AC70" s="128">
        <f t="shared" si="92"/>
        <v>0.18020466044100586</v>
      </c>
      <c r="AD70" s="128">
        <f t="shared" si="93"/>
        <v>0.21552093577618742</v>
      </c>
      <c r="AE70" s="128">
        <f t="shared" si="94"/>
        <v>0.15395703938555308</v>
      </c>
      <c r="AF70" s="129">
        <f t="shared" si="95"/>
        <v>0.16180625529812706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15"/>
      <c r="AQ70" s="115"/>
      <c r="AR70" s="115"/>
      <c r="AS70" s="115"/>
      <c r="AT70" s="115"/>
      <c r="AU70" s="115"/>
      <c r="AV70" s="115"/>
      <c r="AW70" s="115"/>
      <c r="AX70" s="115"/>
    </row>
    <row r="71" spans="1:50" x14ac:dyDescent="0.2">
      <c r="A71" s="221"/>
      <c r="B71" s="96">
        <v>5</v>
      </c>
      <c r="C71" s="96">
        <v>32</v>
      </c>
      <c r="D71" s="94" t="s">
        <v>116</v>
      </c>
      <c r="E71" s="94" t="s">
        <v>120</v>
      </c>
      <c r="F71" s="127">
        <f t="shared" si="69"/>
        <v>7.0732418662319871E-2</v>
      </c>
      <c r="G71" s="128" t="e">
        <f t="shared" si="70"/>
        <v>#VALUE!</v>
      </c>
      <c r="H71" s="128" t="e">
        <f t="shared" si="71"/>
        <v>#VALUE!</v>
      </c>
      <c r="I71" s="128">
        <f t="shared" si="72"/>
        <v>0.11951984998621848</v>
      </c>
      <c r="J71" s="128">
        <f t="shared" si="73"/>
        <v>9.7214312153248175E-2</v>
      </c>
      <c r="K71" s="128">
        <f t="shared" si="74"/>
        <v>6.0380133863057239E-2</v>
      </c>
      <c r="L71" s="128">
        <f t="shared" si="75"/>
        <v>7.5534224097709809E-2</v>
      </c>
      <c r="M71" s="128">
        <f t="shared" si="76"/>
        <v>0.10102470988808085</v>
      </c>
      <c r="N71" s="129">
        <f t="shared" si="77"/>
        <v>0.11095369820069892</v>
      </c>
      <c r="O71" s="127">
        <f t="shared" si="78"/>
        <v>0.23501942553382935</v>
      </c>
      <c r="P71" s="128" t="e">
        <f t="shared" si="79"/>
        <v>#VALUE!</v>
      </c>
      <c r="Q71" s="128" t="e">
        <f t="shared" si="80"/>
        <v>#VALUE!</v>
      </c>
      <c r="R71" s="128">
        <f t="shared" si="81"/>
        <v>0.68891624261421625</v>
      </c>
      <c r="S71" s="128">
        <f t="shared" si="82"/>
        <v>0.27430842655789045</v>
      </c>
      <c r="T71" s="128">
        <f t="shared" si="83"/>
        <v>0.24878453105347861</v>
      </c>
      <c r="U71" s="128">
        <f t="shared" si="84"/>
        <v>0.34269838157999272</v>
      </c>
      <c r="V71" s="128">
        <f t="shared" si="85"/>
        <v>0.39943723571542689</v>
      </c>
      <c r="W71" s="129">
        <f t="shared" si="86"/>
        <v>0.68443295120823811</v>
      </c>
      <c r="X71" s="128">
        <f t="shared" si="87"/>
        <v>0.30096413733314331</v>
      </c>
      <c r="Y71" s="128" t="e">
        <f t="shared" si="88"/>
        <v>#VALUE!</v>
      </c>
      <c r="Z71" s="128" t="e">
        <f t="shared" si="89"/>
        <v>#VALUE!</v>
      </c>
      <c r="AA71" s="128">
        <f t="shared" si="90"/>
        <v>0.17348966767379292</v>
      </c>
      <c r="AB71" s="128">
        <f t="shared" si="91"/>
        <v>0.3543978337564192</v>
      </c>
      <c r="AC71" s="128">
        <f t="shared" si="92"/>
        <v>0.24270051521040087</v>
      </c>
      <c r="AD71" s="128">
        <f t="shared" si="93"/>
        <v>0.22041021538958919</v>
      </c>
      <c r="AE71" s="128">
        <f t="shared" si="94"/>
        <v>0.25291760721089707</v>
      </c>
      <c r="AF71" s="129">
        <f t="shared" si="95"/>
        <v>0.16211039811106548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15"/>
      <c r="AQ71" s="115"/>
      <c r="AR71" s="115"/>
      <c r="AS71" s="115"/>
      <c r="AT71" s="115"/>
      <c r="AU71" s="115"/>
      <c r="AV71" s="115"/>
      <c r="AW71" s="115"/>
      <c r="AX71" s="115"/>
    </row>
    <row r="72" spans="1:50" x14ac:dyDescent="0.2">
      <c r="A72" s="221"/>
      <c r="B72" s="96">
        <v>6</v>
      </c>
      <c r="C72" s="122">
        <v>32</v>
      </c>
      <c r="D72" s="94" t="s">
        <v>116</v>
      </c>
      <c r="E72" s="110" t="s">
        <v>120</v>
      </c>
      <c r="F72" s="127" t="e">
        <f t="shared" si="69"/>
        <v>#VALUE!</v>
      </c>
      <c r="G72" s="128">
        <f t="shared" si="70"/>
        <v>0.1050976722820073</v>
      </c>
      <c r="H72" s="128">
        <f t="shared" si="71"/>
        <v>5.552915918465251E-2</v>
      </c>
      <c r="I72" s="128">
        <f t="shared" si="72"/>
        <v>0.10836187856248897</v>
      </c>
      <c r="J72" s="128">
        <f t="shared" si="73"/>
        <v>9.5241366018587278E-2</v>
      </c>
      <c r="K72" s="128">
        <f t="shared" si="74"/>
        <v>8.1213698416286104E-2</v>
      </c>
      <c r="L72" s="128" t="e">
        <f t="shared" si="75"/>
        <v>#VALUE!</v>
      </c>
      <c r="M72" s="128">
        <f t="shared" si="76"/>
        <v>6.2586389006154833E-2</v>
      </c>
      <c r="N72" s="129">
        <f t="shared" si="77"/>
        <v>0.11600123604670998</v>
      </c>
      <c r="O72" s="127" t="e">
        <f t="shared" si="78"/>
        <v>#VALUE!</v>
      </c>
      <c r="P72" s="128">
        <f t="shared" si="79"/>
        <v>0.35674750780086234</v>
      </c>
      <c r="Q72" s="128">
        <f t="shared" si="80"/>
        <v>0.41946192127415949</v>
      </c>
      <c r="R72" s="128">
        <f t="shared" si="81"/>
        <v>0.54136963665631943</v>
      </c>
      <c r="S72" s="128">
        <f t="shared" si="82"/>
        <v>1.3352596542874409</v>
      </c>
      <c r="T72" s="128">
        <f t="shared" si="83"/>
        <v>0.41822512354397123</v>
      </c>
      <c r="U72" s="128" t="e">
        <f t="shared" si="84"/>
        <v>#VALUE!</v>
      </c>
      <c r="V72" s="128">
        <f t="shared" si="85"/>
        <v>0.28551688852582896</v>
      </c>
      <c r="W72" s="129">
        <f t="shared" si="86"/>
        <v>0.73447644643280452</v>
      </c>
      <c r="X72" s="128" t="e">
        <f t="shared" si="87"/>
        <v>#VALUE!</v>
      </c>
      <c r="Y72" s="128">
        <f t="shared" si="88"/>
        <v>0.29459959770951832</v>
      </c>
      <c r="Z72" s="128">
        <f t="shared" si="89"/>
        <v>0.13238188347580365</v>
      </c>
      <c r="AA72" s="128">
        <f t="shared" si="90"/>
        <v>0.20016246059119294</v>
      </c>
      <c r="AB72" s="128">
        <f t="shared" si="91"/>
        <v>7.1327974085619097E-2</v>
      </c>
      <c r="AC72" s="128">
        <f t="shared" si="92"/>
        <v>0.19418656088399119</v>
      </c>
      <c r="AD72" s="128" t="e">
        <f t="shared" si="93"/>
        <v>#VALUE!</v>
      </c>
      <c r="AE72" s="128">
        <f t="shared" si="94"/>
        <v>0.21920380727493471</v>
      </c>
      <c r="AF72" s="129">
        <f t="shared" si="95"/>
        <v>0.15793731250348905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15"/>
      <c r="AQ72" s="115"/>
      <c r="AR72" s="115"/>
      <c r="AS72" s="115"/>
      <c r="AT72" s="115"/>
      <c r="AU72" s="115"/>
      <c r="AV72" s="115"/>
      <c r="AW72" s="115"/>
      <c r="AX72" s="115"/>
    </row>
    <row r="73" spans="1:50" x14ac:dyDescent="0.2">
      <c r="A73" s="221"/>
      <c r="B73" s="96">
        <v>7</v>
      </c>
      <c r="C73" s="96">
        <v>40</v>
      </c>
      <c r="D73" s="111" t="s">
        <v>116</v>
      </c>
      <c r="E73" s="111" t="s">
        <v>120</v>
      </c>
      <c r="F73" s="127">
        <f t="shared" si="69"/>
        <v>6.1551589558198366E-2</v>
      </c>
      <c r="G73" s="128">
        <f t="shared" si="70"/>
        <v>4.8911324529921807E-2</v>
      </c>
      <c r="H73" s="128" t="e">
        <f t="shared" si="71"/>
        <v>#VALUE!</v>
      </c>
      <c r="I73" s="128">
        <f t="shared" si="72"/>
        <v>9.951130116003841E-2</v>
      </c>
      <c r="J73" s="128" t="e">
        <f t="shared" si="73"/>
        <v>#VALUE!</v>
      </c>
      <c r="K73" s="128">
        <f t="shared" si="74"/>
        <v>6.8640587267718073E-2</v>
      </c>
      <c r="L73" s="128">
        <f t="shared" si="75"/>
        <v>6.6362645926330593E-2</v>
      </c>
      <c r="M73" s="128">
        <f t="shared" si="76"/>
        <v>7.0507938745797735E-2</v>
      </c>
      <c r="N73" s="129">
        <f t="shared" si="77"/>
        <v>7.330429227544924E-2</v>
      </c>
      <c r="O73" s="127">
        <f t="shared" si="78"/>
        <v>0.41851035708709694</v>
      </c>
      <c r="P73" s="128">
        <f t="shared" si="79"/>
        <v>0.21742651374044772</v>
      </c>
      <c r="Q73" s="128" t="e">
        <f t="shared" si="80"/>
        <v>#VALUE!</v>
      </c>
      <c r="R73" s="128">
        <f t="shared" si="81"/>
        <v>0.77718874139347627</v>
      </c>
      <c r="S73" s="128" t="e">
        <f t="shared" si="82"/>
        <v>#VALUE!</v>
      </c>
      <c r="T73" s="128">
        <f t="shared" si="83"/>
        <v>0.44714078632732984</v>
      </c>
      <c r="U73" s="128">
        <f t="shared" si="84"/>
        <v>0.40438865620809578</v>
      </c>
      <c r="V73" s="128">
        <f t="shared" si="85"/>
        <v>0.43580271824984307</v>
      </c>
      <c r="W73" s="129">
        <f t="shared" si="86"/>
        <v>0.65383558560329436</v>
      </c>
      <c r="X73" s="128">
        <f t="shared" si="87"/>
        <v>0.14707303777762604</v>
      </c>
      <c r="Y73" s="128">
        <f t="shared" si="88"/>
        <v>0.22495565829800113</v>
      </c>
      <c r="Z73" s="128" t="e">
        <f t="shared" si="89"/>
        <v>#VALUE!</v>
      </c>
      <c r="AA73" s="128">
        <f t="shared" si="90"/>
        <v>0.12804007039733695</v>
      </c>
      <c r="AB73" s="128" t="e">
        <f t="shared" si="91"/>
        <v>#VALUE!</v>
      </c>
      <c r="AC73" s="128">
        <f t="shared" si="92"/>
        <v>0.15351001153688015</v>
      </c>
      <c r="AD73" s="128">
        <f t="shared" si="93"/>
        <v>0.16410610166122169</v>
      </c>
      <c r="AE73" s="128">
        <f t="shared" si="94"/>
        <v>0.16178866214729748</v>
      </c>
      <c r="AF73" s="129">
        <f t="shared" si="95"/>
        <v>0.11211425913413897</v>
      </c>
      <c r="AG73" s="151"/>
      <c r="AH73" s="128"/>
      <c r="AI73" s="128"/>
      <c r="AJ73" s="128"/>
      <c r="AK73" s="128"/>
      <c r="AL73" s="128"/>
      <c r="AM73" s="128"/>
      <c r="AN73" s="128"/>
      <c r="AO73" s="128"/>
    </row>
    <row r="74" spans="1:50" x14ac:dyDescent="0.2">
      <c r="A74" s="221"/>
      <c r="B74" s="96">
        <v>8</v>
      </c>
      <c r="C74" s="122">
        <v>41</v>
      </c>
      <c r="D74" s="94" t="s">
        <v>116</v>
      </c>
      <c r="E74" s="110" t="s">
        <v>120</v>
      </c>
      <c r="F74" s="127">
        <f t="shared" si="69"/>
        <v>8.0547114381001456E-2</v>
      </c>
      <c r="G74" s="128" t="e">
        <f t="shared" si="70"/>
        <v>#VALUE!</v>
      </c>
      <c r="H74" s="128">
        <f t="shared" si="71"/>
        <v>6.1684239229222768E-2</v>
      </c>
      <c r="I74" s="128" t="e">
        <f t="shared" si="72"/>
        <v>#VALUE!</v>
      </c>
      <c r="J74" s="128">
        <f t="shared" si="73"/>
        <v>7.8678016931445355E-2</v>
      </c>
      <c r="K74" s="128">
        <f t="shared" si="74"/>
        <v>6.7743235166272162E-2</v>
      </c>
      <c r="L74" s="128">
        <f t="shared" si="75"/>
        <v>6.0812576200522273E-2</v>
      </c>
      <c r="M74" s="128">
        <f t="shared" si="76"/>
        <v>6.2171700982132976E-2</v>
      </c>
      <c r="N74" s="129">
        <f t="shared" si="77"/>
        <v>5.5468227506274434E-2</v>
      </c>
      <c r="O74" s="127">
        <f t="shared" si="78"/>
        <v>0.2547441923784276</v>
      </c>
      <c r="P74" s="128" t="e">
        <f t="shared" si="79"/>
        <v>#VALUE!</v>
      </c>
      <c r="Q74" s="128">
        <f t="shared" si="80"/>
        <v>0.38460056252296354</v>
      </c>
      <c r="R74" s="128" t="e">
        <f t="shared" si="81"/>
        <v>#VALUE!</v>
      </c>
      <c r="S74" s="128">
        <f t="shared" si="82"/>
        <v>0.63689153276501276</v>
      </c>
      <c r="T74" s="128">
        <f t="shared" si="83"/>
        <v>0.27244877345164525</v>
      </c>
      <c r="U74" s="128">
        <f t="shared" si="84"/>
        <v>0.38585556012468708</v>
      </c>
      <c r="V74" s="128">
        <f t="shared" si="85"/>
        <v>0.40934654516086927</v>
      </c>
      <c r="W74" s="129">
        <f t="shared" si="86"/>
        <v>0.35317498742265729</v>
      </c>
      <c r="X74" s="128">
        <f t="shared" si="87"/>
        <v>0.31618822642813038</v>
      </c>
      <c r="Y74" s="128" t="e">
        <f t="shared" si="88"/>
        <v>#VALUE!</v>
      </c>
      <c r="Z74" s="128">
        <f t="shared" si="89"/>
        <v>0.16038520283115748</v>
      </c>
      <c r="AA74" s="128" t="e">
        <f t="shared" si="90"/>
        <v>#VALUE!</v>
      </c>
      <c r="AB74" s="128">
        <f t="shared" si="91"/>
        <v>0.12353440559944509</v>
      </c>
      <c r="AC74" s="128">
        <f t="shared" si="92"/>
        <v>0.24864577038844832</v>
      </c>
      <c r="AD74" s="128">
        <f t="shared" si="93"/>
        <v>0.15760450926473893</v>
      </c>
      <c r="AE74" s="128">
        <f t="shared" si="94"/>
        <v>0.15188036082654635</v>
      </c>
      <c r="AF74" s="129">
        <f t="shared" si="95"/>
        <v>0.15705593397500031</v>
      </c>
      <c r="AG74" s="151"/>
      <c r="AH74" s="128"/>
      <c r="AI74" s="128"/>
      <c r="AJ74" s="128"/>
      <c r="AK74" s="128"/>
      <c r="AL74" s="128"/>
      <c r="AM74" s="128"/>
      <c r="AN74" s="128"/>
      <c r="AO74" s="128"/>
    </row>
    <row r="75" spans="1:50" x14ac:dyDescent="0.2">
      <c r="A75" s="221"/>
      <c r="B75" s="96">
        <v>9</v>
      </c>
      <c r="C75" s="96">
        <v>43</v>
      </c>
      <c r="D75" s="94" t="s">
        <v>116</v>
      </c>
      <c r="E75" s="94" t="s">
        <v>119</v>
      </c>
      <c r="F75" s="127" t="e">
        <f t="shared" si="69"/>
        <v>#VALUE!</v>
      </c>
      <c r="G75" s="128">
        <f t="shared" si="70"/>
        <v>4.6697938239552275E-2</v>
      </c>
      <c r="H75" s="128">
        <f t="shared" si="71"/>
        <v>7.482386715501399E-2</v>
      </c>
      <c r="I75" s="128">
        <f t="shared" si="72"/>
        <v>0.13495722693490456</v>
      </c>
      <c r="J75" s="128" t="e">
        <f t="shared" si="73"/>
        <v>#VALUE!</v>
      </c>
      <c r="K75" s="128">
        <f t="shared" si="74"/>
        <v>8.1184460379719506E-2</v>
      </c>
      <c r="L75" s="128">
        <f t="shared" si="75"/>
        <v>6.7368009657940375E-2</v>
      </c>
      <c r="M75" s="128">
        <f t="shared" si="76"/>
        <v>7.2237167664796459E-2</v>
      </c>
      <c r="N75" s="129">
        <f t="shared" si="77"/>
        <v>9.421414047477121E-2</v>
      </c>
      <c r="O75" s="127" t="e">
        <f t="shared" si="78"/>
        <v>#VALUE!</v>
      </c>
      <c r="P75" s="128">
        <f t="shared" si="79"/>
        <v>0.12042513583947166</v>
      </c>
      <c r="Q75" s="128">
        <f t="shared" si="80"/>
        <v>0.42542647820825574</v>
      </c>
      <c r="R75" s="128">
        <f t="shared" si="81"/>
        <v>0.68675338635522032</v>
      </c>
      <c r="S75" s="128" t="e">
        <f t="shared" si="82"/>
        <v>#VALUE!</v>
      </c>
      <c r="T75" s="128">
        <f t="shared" si="83"/>
        <v>0.45409763958166643</v>
      </c>
      <c r="U75" s="128">
        <f t="shared" si="84"/>
        <v>0.40851562068121744</v>
      </c>
      <c r="V75" s="128">
        <f t="shared" si="85"/>
        <v>0.51963062772457269</v>
      </c>
      <c r="W75" s="129">
        <f t="shared" si="86"/>
        <v>0.58750738546306847</v>
      </c>
      <c r="X75" s="128" t="e">
        <f t="shared" si="87"/>
        <v>#VALUE!</v>
      </c>
      <c r="Y75" s="128">
        <f t="shared" si="88"/>
        <v>0.38777567418982412</v>
      </c>
      <c r="Z75" s="128">
        <f t="shared" si="89"/>
        <v>0.17587966661159732</v>
      </c>
      <c r="AA75" s="128">
        <f t="shared" si="90"/>
        <v>0.1965148328589362</v>
      </c>
      <c r="AB75" s="128" t="e">
        <f t="shared" si="91"/>
        <v>#VALUE!</v>
      </c>
      <c r="AC75" s="128">
        <f t="shared" si="92"/>
        <v>0.17878194754438714</v>
      </c>
      <c r="AD75" s="128">
        <f t="shared" si="93"/>
        <v>0.1649092623327385</v>
      </c>
      <c r="AE75" s="128">
        <f t="shared" si="94"/>
        <v>0.1390163778088257</v>
      </c>
      <c r="AF75" s="129">
        <f t="shared" si="95"/>
        <v>0.16036247850827001</v>
      </c>
      <c r="AG75" s="151"/>
      <c r="AH75" s="128"/>
      <c r="AI75" s="128"/>
      <c r="AJ75" s="128"/>
      <c r="AK75" s="128"/>
      <c r="AL75" s="128"/>
      <c r="AM75" s="128"/>
      <c r="AN75" s="128"/>
      <c r="AO75" s="128"/>
    </row>
    <row r="76" spans="1:50" x14ac:dyDescent="0.2">
      <c r="A76" s="221"/>
      <c r="B76" s="96">
        <v>10</v>
      </c>
      <c r="C76" s="122">
        <v>52</v>
      </c>
      <c r="D76" s="94" t="s">
        <v>116</v>
      </c>
      <c r="E76" s="110" t="s">
        <v>120</v>
      </c>
      <c r="F76" s="127">
        <f t="shared" si="69"/>
        <v>6.0403285429048138E-2</v>
      </c>
      <c r="G76" s="128" t="e">
        <f t="shared" si="70"/>
        <v>#VALUE!</v>
      </c>
      <c r="H76" s="128">
        <f t="shared" si="71"/>
        <v>6.2491633129025059E-2</v>
      </c>
      <c r="I76" s="128">
        <f t="shared" si="72"/>
        <v>8.8409180120031808E-2</v>
      </c>
      <c r="J76" s="128">
        <f t="shared" si="73"/>
        <v>6.2713070574646645E-2</v>
      </c>
      <c r="K76" s="128">
        <f t="shared" si="74"/>
        <v>6.4882348795394659E-2</v>
      </c>
      <c r="L76" s="128" t="e">
        <f t="shared" si="75"/>
        <v>#VALUE!</v>
      </c>
      <c r="M76" s="128">
        <f t="shared" si="76"/>
        <v>6.0236221930330083E-2</v>
      </c>
      <c r="N76" s="129">
        <f t="shared" si="77"/>
        <v>8.3450996074930658E-2</v>
      </c>
      <c r="O76" s="127">
        <f t="shared" si="78"/>
        <v>0.41209583006346145</v>
      </c>
      <c r="P76" s="128" t="e">
        <f t="shared" si="79"/>
        <v>#VALUE!</v>
      </c>
      <c r="Q76" s="128">
        <f t="shared" si="80"/>
        <v>0.31943156819160262</v>
      </c>
      <c r="R76" s="128">
        <f t="shared" si="81"/>
        <v>0.55501446628513573</v>
      </c>
      <c r="S76" s="128">
        <f t="shared" si="82"/>
        <v>0.43007584981010927</v>
      </c>
      <c r="T76" s="128">
        <f t="shared" si="83"/>
        <v>0.54388252300441597</v>
      </c>
      <c r="U76" s="128" t="e">
        <f t="shared" si="84"/>
        <v>#VALUE!</v>
      </c>
      <c r="V76" s="128">
        <f t="shared" si="85"/>
        <v>0.80306291390590789</v>
      </c>
      <c r="W76" s="129">
        <f t="shared" si="86"/>
        <v>0.75370612016921767</v>
      </c>
      <c r="X76" s="128">
        <f t="shared" si="87"/>
        <v>0.14657582295784508</v>
      </c>
      <c r="Y76" s="128" t="e">
        <f t="shared" si="88"/>
        <v>#VALUE!</v>
      </c>
      <c r="Z76" s="128">
        <f t="shared" si="89"/>
        <v>0.19563386763183374</v>
      </c>
      <c r="AA76" s="128">
        <f t="shared" si="90"/>
        <v>0.15929166803845446</v>
      </c>
      <c r="AB76" s="128">
        <f t="shared" si="91"/>
        <v>0.14581862851014829</v>
      </c>
      <c r="AC76" s="128">
        <f t="shared" si="92"/>
        <v>0.1192947852727157</v>
      </c>
      <c r="AD76" s="128" t="e">
        <f t="shared" si="93"/>
        <v>#VALUE!</v>
      </c>
      <c r="AE76" s="128">
        <f t="shared" si="94"/>
        <v>7.500809822901093E-2</v>
      </c>
      <c r="AF76" s="129">
        <f t="shared" si="95"/>
        <v>0.11072086830898326</v>
      </c>
      <c r="AG76" s="151"/>
      <c r="AH76" s="128"/>
      <c r="AI76" s="128"/>
      <c r="AJ76" s="128"/>
      <c r="AK76" s="128"/>
      <c r="AL76" s="128"/>
      <c r="AM76" s="128"/>
      <c r="AN76" s="128"/>
      <c r="AO76" s="128"/>
    </row>
    <row r="77" spans="1:50" x14ac:dyDescent="0.2">
      <c r="A77" s="221"/>
      <c r="B77" s="96">
        <v>11</v>
      </c>
      <c r="C77" s="96">
        <v>57</v>
      </c>
      <c r="D77" s="94" t="s">
        <v>116</v>
      </c>
      <c r="E77" s="94" t="s">
        <v>117</v>
      </c>
      <c r="F77" s="127">
        <f t="shared" si="69"/>
        <v>0.11101367181173352</v>
      </c>
      <c r="G77" s="128">
        <f t="shared" si="70"/>
        <v>0.10637841353419165</v>
      </c>
      <c r="H77" s="128">
        <f t="shared" si="71"/>
        <v>6.4440686062289032E-2</v>
      </c>
      <c r="I77" s="128">
        <f t="shared" si="72"/>
        <v>0.11221322609503259</v>
      </c>
      <c r="J77" s="128" t="e">
        <f t="shared" si="73"/>
        <v>#VALUE!</v>
      </c>
      <c r="K77" s="128">
        <f t="shared" si="74"/>
        <v>9.928082654102216E-2</v>
      </c>
      <c r="L77" s="128" t="e">
        <f t="shared" si="75"/>
        <v>#VALUE!</v>
      </c>
      <c r="M77" s="128">
        <f t="shared" si="76"/>
        <v>7.8762546785184656E-2</v>
      </c>
      <c r="N77" s="129">
        <f t="shared" si="77"/>
        <v>8.0154255522442847E-2</v>
      </c>
      <c r="O77" s="127">
        <f t="shared" si="78"/>
        <v>0.31565338346552507</v>
      </c>
      <c r="P77" s="128">
        <f t="shared" si="79"/>
        <v>0.47867489348912584</v>
      </c>
      <c r="Q77" s="128">
        <f t="shared" si="80"/>
        <v>0.63613514885698963</v>
      </c>
      <c r="R77" s="128">
        <f t="shared" si="81"/>
        <v>0.45897781192517839</v>
      </c>
      <c r="S77" s="128" t="e">
        <f t="shared" si="82"/>
        <v>#VALUE!</v>
      </c>
      <c r="T77" s="128">
        <f t="shared" si="83"/>
        <v>0.37912630370014844</v>
      </c>
      <c r="U77" s="128" t="e">
        <f t="shared" si="84"/>
        <v>#VALUE!</v>
      </c>
      <c r="V77" s="128">
        <f t="shared" si="85"/>
        <v>0.77565723616874305</v>
      </c>
      <c r="W77" s="129">
        <f t="shared" si="86"/>
        <v>0.66797317096860565</v>
      </c>
      <c r="X77" s="128">
        <f t="shared" si="87"/>
        <v>0.35169485779916615</v>
      </c>
      <c r="Y77" s="128">
        <f t="shared" si="88"/>
        <v>0.22223520594277477</v>
      </c>
      <c r="Z77" s="128">
        <f t="shared" si="89"/>
        <v>0.10130030729802672</v>
      </c>
      <c r="AA77" s="128">
        <f t="shared" si="90"/>
        <v>0.2444850778828615</v>
      </c>
      <c r="AB77" s="128" t="e">
        <f t="shared" si="91"/>
        <v>#VALUE!</v>
      </c>
      <c r="AC77" s="128">
        <f t="shared" si="92"/>
        <v>0.26186741877858072</v>
      </c>
      <c r="AD77" s="128" t="e">
        <f t="shared" si="93"/>
        <v>#VALUE!</v>
      </c>
      <c r="AE77" s="128">
        <f t="shared" si="94"/>
        <v>0.10154297944053471</v>
      </c>
      <c r="AF77" s="129">
        <f t="shared" si="95"/>
        <v>0.11999621991735661</v>
      </c>
      <c r="AG77" s="151"/>
      <c r="AH77" s="128"/>
      <c r="AI77" s="128"/>
      <c r="AJ77" s="128"/>
      <c r="AK77" s="128"/>
      <c r="AL77" s="128"/>
      <c r="AM77" s="128"/>
      <c r="AN77" s="128"/>
      <c r="AO77" s="128"/>
    </row>
    <row r="78" spans="1:50" x14ac:dyDescent="0.2">
      <c r="A78" s="221"/>
      <c r="B78" s="96">
        <v>12</v>
      </c>
      <c r="C78" s="96">
        <v>24</v>
      </c>
      <c r="D78" s="94" t="s">
        <v>118</v>
      </c>
      <c r="E78" s="94" t="s">
        <v>117</v>
      </c>
      <c r="F78" s="127" t="e">
        <f t="shared" si="69"/>
        <v>#VALUE!</v>
      </c>
      <c r="G78" s="128" t="e">
        <f t="shared" si="70"/>
        <v>#VALUE!</v>
      </c>
      <c r="H78" s="128">
        <f t="shared" si="71"/>
        <v>6.210107154642714E-2</v>
      </c>
      <c r="I78" s="128">
        <f t="shared" si="72"/>
        <v>7.6311086759004068E-2</v>
      </c>
      <c r="J78" s="128">
        <f t="shared" si="73"/>
        <v>6.5687895672531693E-2</v>
      </c>
      <c r="K78" s="128">
        <f t="shared" si="74"/>
        <v>6.4592559913234607E-2</v>
      </c>
      <c r="L78" s="128">
        <f t="shared" si="75"/>
        <v>8.6114326184943371E-2</v>
      </c>
      <c r="M78" s="128">
        <f t="shared" si="76"/>
        <v>7.0243756693191772E-2</v>
      </c>
      <c r="N78" s="129">
        <f t="shared" si="77"/>
        <v>7.2031396674924156E-2</v>
      </c>
      <c r="O78" s="127" t="e">
        <f t="shared" si="78"/>
        <v>#VALUE!</v>
      </c>
      <c r="P78" s="128" t="e">
        <f t="shared" si="79"/>
        <v>#VALUE!</v>
      </c>
      <c r="Q78" s="128">
        <f t="shared" si="80"/>
        <v>0.4915214126280954</v>
      </c>
      <c r="R78" s="128">
        <f t="shared" si="81"/>
        <v>0.5325801094722501</v>
      </c>
      <c r="S78" s="128">
        <f t="shared" si="82"/>
        <v>0.68499400559725354</v>
      </c>
      <c r="T78" s="128">
        <f t="shared" si="83"/>
        <v>0.51550658764888102</v>
      </c>
      <c r="U78" s="128">
        <f t="shared" si="84"/>
        <v>0.37839821275895774</v>
      </c>
      <c r="V78" s="128">
        <f t="shared" si="85"/>
        <v>0.47421583596574024</v>
      </c>
      <c r="W78" s="129">
        <f t="shared" si="86"/>
        <v>0.57150924605495279</v>
      </c>
      <c r="X78" s="128" t="e">
        <f t="shared" si="87"/>
        <v>#VALUE!</v>
      </c>
      <c r="Y78" s="128" t="e">
        <f t="shared" si="88"/>
        <v>#VALUE!</v>
      </c>
      <c r="Z78" s="128">
        <f t="shared" si="89"/>
        <v>0.12634459039003307</v>
      </c>
      <c r="AA78" s="128">
        <f t="shared" si="90"/>
        <v>0.14328564924180714</v>
      </c>
      <c r="AB78" s="128">
        <f t="shared" si="91"/>
        <v>9.589557738575788E-2</v>
      </c>
      <c r="AC78" s="128">
        <f t="shared" si="92"/>
        <v>0.1252991939595339</v>
      </c>
      <c r="AD78" s="128">
        <f t="shared" si="93"/>
        <v>0.22757593265853712</v>
      </c>
      <c r="AE78" s="128">
        <f t="shared" si="94"/>
        <v>0.14812613026754032</v>
      </c>
      <c r="AF78" s="129">
        <f t="shared" si="95"/>
        <v>0.12603715018111547</v>
      </c>
      <c r="AG78" s="151"/>
      <c r="AH78" s="128"/>
      <c r="AI78" s="128"/>
      <c r="AJ78" s="128"/>
      <c r="AK78" s="128"/>
      <c r="AL78" s="128"/>
      <c r="AM78" s="128"/>
      <c r="AN78" s="128"/>
      <c r="AO78" s="128"/>
    </row>
    <row r="79" spans="1:50" x14ac:dyDescent="0.2">
      <c r="A79" s="221"/>
      <c r="B79" s="96">
        <v>13</v>
      </c>
      <c r="C79" s="122">
        <v>25</v>
      </c>
      <c r="D79" s="94" t="s">
        <v>118</v>
      </c>
      <c r="E79" s="110" t="s">
        <v>120</v>
      </c>
      <c r="F79" s="127">
        <f t="shared" si="69"/>
        <v>7.099659994183867E-2</v>
      </c>
      <c r="G79" s="128">
        <f t="shared" si="70"/>
        <v>8.0579491000451933E-2</v>
      </c>
      <c r="H79" s="128" t="e">
        <f t="shared" si="71"/>
        <v>#VALUE!</v>
      </c>
      <c r="I79" s="128">
        <f t="shared" si="72"/>
        <v>0.10496110491410249</v>
      </c>
      <c r="J79" s="128" t="e">
        <f t="shared" si="73"/>
        <v>#VALUE!</v>
      </c>
      <c r="K79" s="128">
        <f t="shared" si="74"/>
        <v>8.4204180883755905E-2</v>
      </c>
      <c r="L79" s="128">
        <f t="shared" si="75"/>
        <v>0.10131530496937383</v>
      </c>
      <c r="M79" s="128">
        <f t="shared" si="76"/>
        <v>0.10814795648984758</v>
      </c>
      <c r="N79" s="129">
        <f t="shared" si="77"/>
        <v>7.8218228539618698E-2</v>
      </c>
      <c r="O79" s="127">
        <f t="shared" si="78"/>
        <v>0.23282436033228887</v>
      </c>
      <c r="P79" s="128">
        <f t="shared" si="79"/>
        <v>0.19320163194977824</v>
      </c>
      <c r="Q79" s="128" t="e">
        <f t="shared" si="80"/>
        <v>#VALUE!</v>
      </c>
      <c r="R79" s="128">
        <f t="shared" si="81"/>
        <v>0.51435286140481495</v>
      </c>
      <c r="S79" s="128" t="e">
        <f t="shared" si="82"/>
        <v>#VALUE!</v>
      </c>
      <c r="T79" s="128">
        <f t="shared" si="83"/>
        <v>0.46116642168900357</v>
      </c>
      <c r="U79" s="128">
        <f t="shared" si="84"/>
        <v>0.57471157271155426</v>
      </c>
      <c r="V79" s="128">
        <f t="shared" si="85"/>
        <v>0.65094191966398585</v>
      </c>
      <c r="W79" s="129">
        <f t="shared" si="86"/>
        <v>0.59867062885972788</v>
      </c>
      <c r="X79" s="128">
        <f t="shared" si="87"/>
        <v>0.30493630408996603</v>
      </c>
      <c r="Y79" s="128">
        <f t="shared" si="88"/>
        <v>0.41707458776227185</v>
      </c>
      <c r="Z79" s="128" t="e">
        <f t="shared" si="89"/>
        <v>#VALUE!</v>
      </c>
      <c r="AA79" s="128">
        <f t="shared" si="90"/>
        <v>0.20406439390155187</v>
      </c>
      <c r="AB79" s="128" t="e">
        <f t="shared" si="91"/>
        <v>#VALUE!</v>
      </c>
      <c r="AC79" s="128">
        <f t="shared" si="92"/>
        <v>0.18258957487702912</v>
      </c>
      <c r="AD79" s="128">
        <f t="shared" si="93"/>
        <v>0.17628895915799422</v>
      </c>
      <c r="AE79" s="128">
        <f t="shared" si="94"/>
        <v>0.1661407158194286</v>
      </c>
      <c r="AF79" s="129">
        <f t="shared" si="95"/>
        <v>0.13065319187045954</v>
      </c>
      <c r="AG79" s="151"/>
      <c r="AH79" s="128"/>
      <c r="AI79" s="128"/>
      <c r="AJ79" s="128"/>
      <c r="AK79" s="128"/>
      <c r="AL79" s="128"/>
      <c r="AM79" s="128"/>
      <c r="AN79" s="128"/>
      <c r="AO79" s="128"/>
    </row>
    <row r="80" spans="1:50" x14ac:dyDescent="0.2">
      <c r="A80" s="221"/>
      <c r="B80" s="96">
        <v>14</v>
      </c>
      <c r="C80" s="96">
        <v>26</v>
      </c>
      <c r="D80" s="94" t="s">
        <v>118</v>
      </c>
      <c r="E80" s="94" t="s">
        <v>117</v>
      </c>
      <c r="F80" s="127" t="e">
        <f t="shared" si="69"/>
        <v>#VALUE!</v>
      </c>
      <c r="G80" s="128" t="e">
        <f t="shared" si="70"/>
        <v>#VALUE!</v>
      </c>
      <c r="H80" s="128">
        <f t="shared" si="71"/>
        <v>8.0396200209306934E-2</v>
      </c>
      <c r="I80" s="128">
        <f t="shared" si="72"/>
        <v>6.7589769309043993E-2</v>
      </c>
      <c r="J80" s="128">
        <f t="shared" si="73"/>
        <v>8.8498259076970301E-2</v>
      </c>
      <c r="K80" s="128">
        <f t="shared" si="74"/>
        <v>7.4497109098858164E-2</v>
      </c>
      <c r="L80" s="128">
        <f t="shared" si="75"/>
        <v>4.6263800379957101E-2</v>
      </c>
      <c r="M80" s="128">
        <f t="shared" si="76"/>
        <v>8.7673776352236041E-2</v>
      </c>
      <c r="N80" s="129">
        <f t="shared" si="77"/>
        <v>0.10979939810878277</v>
      </c>
      <c r="O80" s="127" t="e">
        <f t="shared" si="78"/>
        <v>#VALUE!</v>
      </c>
      <c r="P80" s="128" t="e">
        <f t="shared" si="79"/>
        <v>#VALUE!</v>
      </c>
      <c r="Q80" s="128">
        <f t="shared" si="80"/>
        <v>0.79898187808838828</v>
      </c>
      <c r="R80" s="128">
        <f t="shared" si="81"/>
        <v>0.29743786192485605</v>
      </c>
      <c r="S80" s="128">
        <f t="shared" si="82"/>
        <v>0.39591013476088321</v>
      </c>
      <c r="T80" s="128">
        <f t="shared" si="83"/>
        <v>0.2244458834073183</v>
      </c>
      <c r="U80" s="128">
        <f t="shared" si="84"/>
        <v>0.24714098428875331</v>
      </c>
      <c r="V80" s="128">
        <f t="shared" si="85"/>
        <v>0.5570982990619131</v>
      </c>
      <c r="W80" s="129">
        <f t="shared" si="86"/>
        <v>0.64289870115793346</v>
      </c>
      <c r="X80" s="128" t="e">
        <f t="shared" si="87"/>
        <v>#VALUE!</v>
      </c>
      <c r="Y80" s="128" t="e">
        <f t="shared" si="88"/>
        <v>#VALUE!</v>
      </c>
      <c r="Z80" s="128">
        <f t="shared" si="89"/>
        <v>0.10062330875596281</v>
      </c>
      <c r="AA80" s="128">
        <f t="shared" si="90"/>
        <v>0.22723996491784795</v>
      </c>
      <c r="AB80" s="128">
        <f t="shared" si="91"/>
        <v>0.22353117868634598</v>
      </c>
      <c r="AC80" s="128">
        <f t="shared" si="92"/>
        <v>0.3319156848319772</v>
      </c>
      <c r="AD80" s="128">
        <f t="shared" si="93"/>
        <v>0.18719598658676392</v>
      </c>
      <c r="AE80" s="128">
        <f t="shared" si="94"/>
        <v>0.15737577461620003</v>
      </c>
      <c r="AF80" s="129">
        <f t="shared" si="95"/>
        <v>0.17078802292028525</v>
      </c>
      <c r="AG80" s="151"/>
      <c r="AH80" s="128"/>
      <c r="AI80" s="128"/>
      <c r="AJ80" s="128"/>
      <c r="AK80" s="128"/>
      <c r="AL80" s="128"/>
      <c r="AM80" s="128"/>
      <c r="AN80" s="128"/>
      <c r="AO80" s="128"/>
    </row>
    <row r="81" spans="1:41" x14ac:dyDescent="0.2">
      <c r="A81" s="221"/>
      <c r="B81" s="96">
        <v>15</v>
      </c>
      <c r="C81" s="96">
        <v>29</v>
      </c>
      <c r="D81" s="94" t="s">
        <v>118</v>
      </c>
      <c r="E81" s="94" t="s">
        <v>119</v>
      </c>
      <c r="F81" s="127" t="e">
        <f t="shared" si="69"/>
        <v>#VALUE!</v>
      </c>
      <c r="G81" s="128" t="e">
        <f t="shared" si="70"/>
        <v>#VALUE!</v>
      </c>
      <c r="H81" s="128" t="e">
        <f t="shared" si="71"/>
        <v>#VALUE!</v>
      </c>
      <c r="I81" s="128">
        <f t="shared" si="72"/>
        <v>0.10113257626474945</v>
      </c>
      <c r="J81" s="128">
        <f t="shared" si="73"/>
        <v>8.5628125238608327E-2</v>
      </c>
      <c r="K81" s="128">
        <f t="shared" si="74"/>
        <v>9.384895435517801E-2</v>
      </c>
      <c r="L81" s="128">
        <f t="shared" si="75"/>
        <v>1.497359582618951E-2</v>
      </c>
      <c r="M81" s="128">
        <f t="shared" si="76"/>
        <v>9.3777767920833102E-2</v>
      </c>
      <c r="N81" s="129">
        <f t="shared" si="77"/>
        <v>8.6328388839815487E-2</v>
      </c>
      <c r="O81" s="127" t="e">
        <f t="shared" si="78"/>
        <v>#VALUE!</v>
      </c>
      <c r="P81" s="128" t="e">
        <f t="shared" si="79"/>
        <v>#VALUE!</v>
      </c>
      <c r="Q81" s="128" t="e">
        <f t="shared" si="80"/>
        <v>#VALUE!</v>
      </c>
      <c r="R81" s="128">
        <f t="shared" si="81"/>
        <v>0.57716316398004586</v>
      </c>
      <c r="S81" s="128">
        <f t="shared" si="82"/>
        <v>0.34625089191370756</v>
      </c>
      <c r="T81" s="128">
        <f t="shared" si="83"/>
        <v>0.42996813699227171</v>
      </c>
      <c r="U81" s="128">
        <f t="shared" si="84"/>
        <v>0.10530942037348572</v>
      </c>
      <c r="V81" s="128">
        <f t="shared" si="85"/>
        <v>0.53813691203518954</v>
      </c>
      <c r="W81" s="129">
        <f t="shared" si="86"/>
        <v>0.50516634500575408</v>
      </c>
      <c r="X81" s="128" t="e">
        <f t="shared" si="87"/>
        <v>#VALUE!</v>
      </c>
      <c r="Y81" s="128" t="e">
        <f t="shared" si="88"/>
        <v>#VALUE!</v>
      </c>
      <c r="Z81" s="128" t="e">
        <f t="shared" si="89"/>
        <v>#VALUE!</v>
      </c>
      <c r="AA81" s="128">
        <f t="shared" si="90"/>
        <v>0.17522354608937915</v>
      </c>
      <c r="AB81" s="128">
        <f t="shared" si="91"/>
        <v>0.24730080770434096</v>
      </c>
      <c r="AC81" s="128">
        <f t="shared" si="92"/>
        <v>0.21826955599936668</v>
      </c>
      <c r="AD81" s="128">
        <f t="shared" si="93"/>
        <v>0.14218667022460879</v>
      </c>
      <c r="AE81" s="128">
        <f t="shared" si="94"/>
        <v>0.1742637715858838</v>
      </c>
      <c r="AF81" s="129">
        <f t="shared" si="95"/>
        <v>0.17089101380819852</v>
      </c>
      <c r="AG81" s="151"/>
      <c r="AH81" s="128"/>
      <c r="AI81" s="128"/>
      <c r="AJ81" s="128"/>
      <c r="AK81" s="128"/>
      <c r="AL81" s="128"/>
      <c r="AM81" s="128"/>
      <c r="AN81" s="128"/>
      <c r="AO81" s="128"/>
    </row>
    <row r="82" spans="1:41" x14ac:dyDescent="0.2">
      <c r="A82" s="221"/>
      <c r="B82" s="96">
        <v>16</v>
      </c>
      <c r="C82" s="96">
        <v>33</v>
      </c>
      <c r="D82" s="94" t="s">
        <v>118</v>
      </c>
      <c r="E82" s="94" t="s">
        <v>120</v>
      </c>
      <c r="F82" s="127">
        <f t="shared" si="69"/>
        <v>7.7343441840919222E-2</v>
      </c>
      <c r="G82" s="128">
        <f t="shared" si="70"/>
        <v>0.14261436005160555</v>
      </c>
      <c r="H82" s="128">
        <f t="shared" si="71"/>
        <v>9.2143554465285576E-2</v>
      </c>
      <c r="I82" s="128">
        <f t="shared" si="72"/>
        <v>0.11680343653234578</v>
      </c>
      <c r="J82" s="128" t="e">
        <f t="shared" si="73"/>
        <v>#VALUE!</v>
      </c>
      <c r="K82" s="128">
        <f t="shared" si="74"/>
        <v>9.5161039458873095E-2</v>
      </c>
      <c r="L82" s="128" t="e">
        <f t="shared" si="75"/>
        <v>#VALUE!</v>
      </c>
      <c r="M82" s="128">
        <f t="shared" si="76"/>
        <v>7.2014813198606545E-2</v>
      </c>
      <c r="N82" s="129">
        <f t="shared" si="77"/>
        <v>8.5011710411676086E-2</v>
      </c>
      <c r="O82" s="127">
        <f t="shared" si="78"/>
        <v>0.36571358770147394</v>
      </c>
      <c r="P82" s="128">
        <f t="shared" si="79"/>
        <v>0.77260946617400283</v>
      </c>
      <c r="Q82" s="128">
        <f t="shared" si="80"/>
        <v>0.63131892995315086</v>
      </c>
      <c r="R82" s="128">
        <f t="shared" si="81"/>
        <v>0.6544749772939904</v>
      </c>
      <c r="S82" s="128" t="e">
        <f t="shared" si="82"/>
        <v>#VALUE!</v>
      </c>
      <c r="T82" s="128">
        <f t="shared" si="83"/>
        <v>0.7385587177981916</v>
      </c>
      <c r="U82" s="128" t="e">
        <f t="shared" si="84"/>
        <v>#VALUE!</v>
      </c>
      <c r="V82" s="128">
        <f t="shared" si="85"/>
        <v>0.51864317556975992</v>
      </c>
      <c r="W82" s="129">
        <f t="shared" si="86"/>
        <v>0.7464255952092167</v>
      </c>
      <c r="X82" s="128">
        <f t="shared" si="87"/>
        <v>0.21148637743275051</v>
      </c>
      <c r="Y82" s="128">
        <f t="shared" si="88"/>
        <v>0.18458790151489907</v>
      </c>
      <c r="Z82" s="128">
        <f t="shared" si="89"/>
        <v>0.14595404967838269</v>
      </c>
      <c r="AA82" s="128">
        <f t="shared" si="90"/>
        <v>0.17846891108852528</v>
      </c>
      <c r="AB82" s="128" t="e">
        <f t="shared" si="91"/>
        <v>#VALUE!</v>
      </c>
      <c r="AC82" s="128">
        <f t="shared" si="92"/>
        <v>0.12884695172588226</v>
      </c>
      <c r="AD82" s="128" t="e">
        <f t="shared" si="93"/>
        <v>#VALUE!</v>
      </c>
      <c r="AE82" s="128">
        <f t="shared" si="94"/>
        <v>0.13885232967635996</v>
      </c>
      <c r="AF82" s="129">
        <f t="shared" si="95"/>
        <v>0.11389174079413505</v>
      </c>
      <c r="AG82" s="151"/>
      <c r="AH82" s="128"/>
      <c r="AI82" s="128"/>
      <c r="AJ82" s="128"/>
      <c r="AK82" s="128"/>
      <c r="AL82" s="128"/>
      <c r="AM82" s="128"/>
      <c r="AN82" s="128"/>
      <c r="AO82" s="128"/>
    </row>
    <row r="83" spans="1:41" x14ac:dyDescent="0.2">
      <c r="A83" s="221"/>
      <c r="B83" s="96">
        <v>17</v>
      </c>
      <c r="C83" s="122">
        <v>34</v>
      </c>
      <c r="D83" s="110" t="s">
        <v>118</v>
      </c>
      <c r="E83" s="110" t="s">
        <v>120</v>
      </c>
      <c r="F83" s="127">
        <f t="shared" si="69"/>
        <v>9.4502513327258578E-2</v>
      </c>
      <c r="G83" s="128" t="e">
        <f t="shared" si="70"/>
        <v>#VALUE!</v>
      </c>
      <c r="H83" s="128">
        <f t="shared" si="71"/>
        <v>0.10916640416914491</v>
      </c>
      <c r="I83" s="128">
        <f t="shared" si="72"/>
        <v>0.10042357612065508</v>
      </c>
      <c r="J83" s="128">
        <f t="shared" si="73"/>
        <v>0.10136083932059975</v>
      </c>
      <c r="K83" s="128">
        <f t="shared" si="74"/>
        <v>8.1660023657846831E-2</v>
      </c>
      <c r="L83" s="128" t="e">
        <f t="shared" si="75"/>
        <v>#VALUE!</v>
      </c>
      <c r="M83" s="128">
        <f t="shared" si="76"/>
        <v>0.10474148184544699</v>
      </c>
      <c r="N83" s="129">
        <f t="shared" si="77"/>
        <v>7.2726030958603208E-2</v>
      </c>
      <c r="O83" s="127">
        <f t="shared" si="78"/>
        <v>0.49176341265249157</v>
      </c>
      <c r="P83" s="128" t="e">
        <f t="shared" si="79"/>
        <v>#VALUE!</v>
      </c>
      <c r="Q83" s="128">
        <f t="shared" si="80"/>
        <v>0.83359873453884004</v>
      </c>
      <c r="R83" s="128">
        <f t="shared" si="81"/>
        <v>0.41995459180760403</v>
      </c>
      <c r="S83" s="128">
        <f t="shared" si="82"/>
        <v>0.52972218536573368</v>
      </c>
      <c r="T83" s="128">
        <f t="shared" si="83"/>
        <v>0.47478764646937349</v>
      </c>
      <c r="U83" s="128" t="e">
        <f t="shared" si="84"/>
        <v>#VALUE!</v>
      </c>
      <c r="V83" s="128">
        <f t="shared" si="85"/>
        <v>0.72196573349979343</v>
      </c>
      <c r="W83" s="129">
        <f t="shared" si="86"/>
        <v>0.63284305857660228</v>
      </c>
      <c r="X83" s="128">
        <f t="shared" si="87"/>
        <v>0.19217068796868692</v>
      </c>
      <c r="Y83" s="128" t="e">
        <f t="shared" si="88"/>
        <v>#VALUE!</v>
      </c>
      <c r="Z83" s="128">
        <f t="shared" si="89"/>
        <v>0.13095797731691314</v>
      </c>
      <c r="AA83" s="128">
        <f t="shared" si="90"/>
        <v>0.23912960610432532</v>
      </c>
      <c r="AB83" s="128">
        <f t="shared" si="91"/>
        <v>0.19134716672403979</v>
      </c>
      <c r="AC83" s="128">
        <f t="shared" si="92"/>
        <v>0.17199273036080218</v>
      </c>
      <c r="AD83" s="128" t="e">
        <f t="shared" si="93"/>
        <v>#VALUE!</v>
      </c>
      <c r="AE83" s="128">
        <f t="shared" si="94"/>
        <v>0.14507818998237396</v>
      </c>
      <c r="AF83" s="129">
        <f t="shared" si="95"/>
        <v>0.11491953648378385</v>
      </c>
      <c r="AG83" s="128"/>
      <c r="AH83" s="128"/>
      <c r="AI83" s="128"/>
      <c r="AJ83" s="128"/>
      <c r="AK83" s="128"/>
      <c r="AL83" s="128"/>
      <c r="AM83" s="128"/>
      <c r="AN83" s="128"/>
      <c r="AO83" s="128"/>
    </row>
    <row r="84" spans="1:41" x14ac:dyDescent="0.2">
      <c r="A84" s="221"/>
      <c r="B84" s="96">
        <v>18</v>
      </c>
      <c r="C84" s="96">
        <v>40</v>
      </c>
      <c r="D84" s="110" t="s">
        <v>118</v>
      </c>
      <c r="E84" s="110" t="s">
        <v>120</v>
      </c>
      <c r="F84" s="127">
        <f t="shared" si="69"/>
        <v>0.11736271139189312</v>
      </c>
      <c r="G84" s="128" t="e">
        <f t="shared" si="70"/>
        <v>#VALUE!</v>
      </c>
      <c r="H84" s="128">
        <f t="shared" si="71"/>
        <v>7.9883806342471927E-2</v>
      </c>
      <c r="I84" s="128" t="e">
        <f t="shared" si="72"/>
        <v>#VALUE!</v>
      </c>
      <c r="J84" s="128">
        <f t="shared" si="73"/>
        <v>0.10677058850314848</v>
      </c>
      <c r="K84" s="128">
        <f t="shared" si="74"/>
        <v>0.10638579783780937</v>
      </c>
      <c r="L84" s="128" t="e">
        <f t="shared" si="75"/>
        <v>#VALUE!</v>
      </c>
      <c r="M84" s="128">
        <f t="shared" si="76"/>
        <v>9.7398784885132164E-2</v>
      </c>
      <c r="N84" s="129">
        <f t="shared" si="77"/>
        <v>2.657380839989075E-2</v>
      </c>
      <c r="O84" s="127">
        <f t="shared" si="78"/>
        <v>0.23210253337101425</v>
      </c>
      <c r="P84" s="128" t="e">
        <f t="shared" si="79"/>
        <v>#VALUE!</v>
      </c>
      <c r="Q84" s="128">
        <f t="shared" si="80"/>
        <v>0.45990570681581155</v>
      </c>
      <c r="R84" s="128" t="e">
        <f t="shared" si="81"/>
        <v>#VALUE!</v>
      </c>
      <c r="S84" s="128">
        <f t="shared" si="82"/>
        <v>0.46769720810321685</v>
      </c>
      <c r="T84" s="128">
        <f t="shared" si="83"/>
        <v>0.57356898395018441</v>
      </c>
      <c r="U84" s="128" t="e">
        <f t="shared" si="84"/>
        <v>#VALUE!</v>
      </c>
      <c r="V84" s="128">
        <f t="shared" si="85"/>
        <v>0.54725515802011071</v>
      </c>
      <c r="W84" s="129">
        <f t="shared" si="86"/>
        <v>0.13011791315424076</v>
      </c>
      <c r="X84" s="128">
        <f t="shared" si="87"/>
        <v>0.50565028174117199</v>
      </c>
      <c r="Y84" s="128" t="e">
        <f t="shared" si="88"/>
        <v>#VALUE!</v>
      </c>
      <c r="Z84" s="128">
        <f t="shared" si="89"/>
        <v>0.17369605368794594</v>
      </c>
      <c r="AA84" s="128" t="e">
        <f t="shared" si="90"/>
        <v>#VALUE!</v>
      </c>
      <c r="AB84" s="128">
        <f t="shared" si="91"/>
        <v>0.22828998474497009</v>
      </c>
      <c r="AC84" s="128">
        <f t="shared" si="92"/>
        <v>0.18548038826145657</v>
      </c>
      <c r="AD84" s="128" t="e">
        <f t="shared" si="93"/>
        <v>#VALUE!</v>
      </c>
      <c r="AE84" s="128">
        <f t="shared" si="94"/>
        <v>0.17797691526107634</v>
      </c>
      <c r="AF84" s="129">
        <f t="shared" si="95"/>
        <v>0.20422867040904941</v>
      </c>
      <c r="AG84" s="128"/>
      <c r="AH84" s="128"/>
      <c r="AI84" s="128"/>
      <c r="AJ84" s="128"/>
      <c r="AK84" s="128"/>
      <c r="AL84" s="128"/>
      <c r="AM84" s="128"/>
      <c r="AN84" s="128"/>
      <c r="AO84" s="128"/>
    </row>
    <row r="85" spans="1:41" x14ac:dyDescent="0.2">
      <c r="A85" s="221"/>
      <c r="B85" s="96">
        <v>19</v>
      </c>
      <c r="C85" s="96">
        <v>45</v>
      </c>
      <c r="D85" s="111" t="s">
        <v>118</v>
      </c>
      <c r="E85" s="111" t="s">
        <v>120</v>
      </c>
      <c r="F85" s="127">
        <f t="shared" si="69"/>
        <v>6.4403516288216528E-2</v>
      </c>
      <c r="G85" s="128">
        <f t="shared" si="70"/>
        <v>0.10934398408973281</v>
      </c>
      <c r="H85" s="128">
        <f t="shared" si="71"/>
        <v>8.9169279935252088E-2</v>
      </c>
      <c r="I85" s="128" t="e">
        <f t="shared" si="72"/>
        <v>#VALUE!</v>
      </c>
      <c r="J85" s="128" t="e">
        <f t="shared" si="73"/>
        <v>#VALUE!</v>
      </c>
      <c r="K85" s="128">
        <f t="shared" si="74"/>
        <v>7.3383937626433124E-2</v>
      </c>
      <c r="L85" s="128">
        <f t="shared" si="75"/>
        <v>9.6862517723489749E-2</v>
      </c>
      <c r="M85" s="128">
        <f t="shared" si="76"/>
        <v>7.1917267093700735E-2</v>
      </c>
      <c r="N85" s="129">
        <f t="shared" si="77"/>
        <v>8.2116942604303481E-2</v>
      </c>
      <c r="O85" s="127">
        <f t="shared" si="78"/>
        <v>0.32333579356380454</v>
      </c>
      <c r="P85" s="128">
        <f t="shared" si="79"/>
        <v>0.386466722109784</v>
      </c>
      <c r="Q85" s="128">
        <f t="shared" si="80"/>
        <v>0.41167137105486634</v>
      </c>
      <c r="R85" s="128" t="e">
        <f t="shared" si="81"/>
        <v>#VALUE!</v>
      </c>
      <c r="S85" s="128" t="e">
        <f t="shared" si="82"/>
        <v>#VALUE!</v>
      </c>
      <c r="T85" s="128">
        <f t="shared" si="83"/>
        <v>0.49388991574189944</v>
      </c>
      <c r="U85" s="128">
        <f t="shared" si="84"/>
        <v>0.61474158634767706</v>
      </c>
      <c r="V85" s="128">
        <f t="shared" si="85"/>
        <v>0.40880051290633479</v>
      </c>
      <c r="W85" s="129">
        <f t="shared" si="86"/>
        <v>0.57003972809915515</v>
      </c>
      <c r="X85" s="128">
        <f t="shared" si="87"/>
        <v>0.19918461726232498</v>
      </c>
      <c r="Y85" s="128">
        <f t="shared" si="88"/>
        <v>0.28293246956117313</v>
      </c>
      <c r="Z85" s="128">
        <f t="shared" si="89"/>
        <v>0.21660306303730767</v>
      </c>
      <c r="AA85" s="128" t="e">
        <f t="shared" si="90"/>
        <v>#VALUE!</v>
      </c>
      <c r="AB85" s="128" t="e">
        <f t="shared" si="91"/>
        <v>#VALUE!</v>
      </c>
      <c r="AC85" s="128">
        <f t="shared" si="92"/>
        <v>0.14858359178319938</v>
      </c>
      <c r="AD85" s="128">
        <f t="shared" si="93"/>
        <v>0.15756623575602313</v>
      </c>
      <c r="AE85" s="128">
        <f t="shared" si="94"/>
        <v>0.17592264398694277</v>
      </c>
      <c r="AF85" s="129">
        <f t="shared" si="95"/>
        <v>0.14405477119661333</v>
      </c>
      <c r="AG85" s="128"/>
      <c r="AH85" s="128"/>
      <c r="AI85" s="128"/>
      <c r="AJ85" s="128"/>
      <c r="AK85" s="128"/>
      <c r="AL85" s="128"/>
      <c r="AM85" s="128"/>
      <c r="AN85" s="128"/>
      <c r="AO85" s="128"/>
    </row>
    <row r="86" spans="1:41" x14ac:dyDescent="0.2">
      <c r="A86" s="221"/>
      <c r="B86" s="96">
        <v>20</v>
      </c>
      <c r="C86" s="96">
        <v>53</v>
      </c>
      <c r="D86" s="110" t="s">
        <v>118</v>
      </c>
      <c r="E86" s="94" t="s">
        <v>120</v>
      </c>
      <c r="F86" s="127" t="e">
        <f t="shared" si="69"/>
        <v>#VALUE!</v>
      </c>
      <c r="G86" s="128">
        <f t="shared" si="70"/>
        <v>0.10671967229057173</v>
      </c>
      <c r="H86" s="128">
        <f t="shared" si="71"/>
        <v>0.1204817623225013</v>
      </c>
      <c r="I86" s="128">
        <f t="shared" si="72"/>
        <v>0.10280872769884507</v>
      </c>
      <c r="J86" s="128" t="e">
        <f t="shared" si="73"/>
        <v>#VALUE!</v>
      </c>
      <c r="K86" s="128" t="e">
        <f t="shared" si="74"/>
        <v>#VALUE!</v>
      </c>
      <c r="L86" s="128" t="e">
        <f t="shared" si="75"/>
        <v>#VALUE!</v>
      </c>
      <c r="M86" s="128">
        <f t="shared" si="76"/>
        <v>7.0132535717078962E-2</v>
      </c>
      <c r="N86" s="129">
        <f t="shared" si="77"/>
        <v>0.10113139725451521</v>
      </c>
      <c r="O86" s="127" t="e">
        <f t="shared" si="78"/>
        <v>#VALUE!</v>
      </c>
      <c r="P86" s="128">
        <f t="shared" si="79"/>
        <v>0.38897579487893486</v>
      </c>
      <c r="Q86" s="128">
        <f t="shared" si="80"/>
        <v>0.63225539507793238</v>
      </c>
      <c r="R86" s="128">
        <f t="shared" si="81"/>
        <v>0.5109796665762586</v>
      </c>
      <c r="S86" s="128" t="e">
        <f t="shared" si="82"/>
        <v>#VALUE!</v>
      </c>
      <c r="T86" s="128" t="e">
        <f t="shared" si="83"/>
        <v>#VALUE!</v>
      </c>
      <c r="U86" s="128" t="e">
        <f t="shared" si="84"/>
        <v>#VALUE!</v>
      </c>
      <c r="V86" s="128">
        <f t="shared" si="85"/>
        <v>0.52586462008868196</v>
      </c>
      <c r="W86" s="129">
        <f t="shared" si="86"/>
        <v>0.44996012436390947</v>
      </c>
      <c r="X86" s="128" t="e">
        <f t="shared" si="87"/>
        <v>#VALUE!</v>
      </c>
      <c r="Y86" s="128">
        <f t="shared" si="88"/>
        <v>0.27436070237683363</v>
      </c>
      <c r="Z86" s="128">
        <f t="shared" si="89"/>
        <v>0.19055869393989211</v>
      </c>
      <c r="AA86" s="128">
        <f t="shared" si="90"/>
        <v>0.20119925395016067</v>
      </c>
      <c r="AB86" s="128" t="e">
        <f t="shared" si="91"/>
        <v>#VALUE!</v>
      </c>
      <c r="AC86" s="128" t="e">
        <f t="shared" si="92"/>
        <v>#VALUE!</v>
      </c>
      <c r="AD86" s="128" t="e">
        <f t="shared" si="93"/>
        <v>#VALUE!</v>
      </c>
      <c r="AE86" s="128">
        <f t="shared" si="94"/>
        <v>0.13336614223115409</v>
      </c>
      <c r="AF86" s="129">
        <f t="shared" si="95"/>
        <v>0.22475635457137585</v>
      </c>
      <c r="AG86" s="128"/>
      <c r="AH86" s="128"/>
      <c r="AI86" s="128"/>
      <c r="AJ86" s="128"/>
      <c r="AK86" s="128"/>
      <c r="AL86" s="128"/>
      <c r="AM86" s="128"/>
      <c r="AN86" s="128"/>
      <c r="AO86" s="128"/>
    </row>
    <row r="87" spans="1:41" x14ac:dyDescent="0.2">
      <c r="A87" s="221"/>
      <c r="B87" s="100">
        <v>21</v>
      </c>
      <c r="C87" s="100">
        <v>56</v>
      </c>
      <c r="D87" s="112" t="s">
        <v>118</v>
      </c>
      <c r="E87" s="98" t="s">
        <v>117</v>
      </c>
      <c r="F87" s="133">
        <f t="shared" si="69"/>
        <v>7.307826547809923E-2</v>
      </c>
      <c r="G87" s="134">
        <f t="shared" si="70"/>
        <v>5.6554034183286833E-2</v>
      </c>
      <c r="H87" s="134">
        <f t="shared" si="71"/>
        <v>6.3366529545643618E-2</v>
      </c>
      <c r="I87" s="134">
        <f t="shared" si="72"/>
        <v>8.2839283941344932E-2</v>
      </c>
      <c r="J87" s="134" t="e">
        <f t="shared" si="73"/>
        <v>#VALUE!</v>
      </c>
      <c r="K87" s="134" t="e">
        <f t="shared" si="74"/>
        <v>#VALUE!</v>
      </c>
      <c r="L87" s="134">
        <f t="shared" si="75"/>
        <v>6.6023388919525333E-2</v>
      </c>
      <c r="M87" s="134">
        <f t="shared" si="76"/>
        <v>6.1411612347849927E-2</v>
      </c>
      <c r="N87" s="135">
        <f t="shared" si="77"/>
        <v>7.38359913805402E-2</v>
      </c>
      <c r="O87" s="133">
        <f t="shared" si="78"/>
        <v>0.31224730895442382</v>
      </c>
      <c r="P87" s="134">
        <f t="shared" si="79"/>
        <v>0.24611424618706362</v>
      </c>
      <c r="Q87" s="134">
        <f t="shared" si="80"/>
        <v>0.42751385691014293</v>
      </c>
      <c r="R87" s="134">
        <f t="shared" si="81"/>
        <v>0.560804496351617</v>
      </c>
      <c r="S87" s="134" t="e">
        <f t="shared" si="82"/>
        <v>#VALUE!</v>
      </c>
      <c r="T87" s="134" t="e">
        <f t="shared" si="83"/>
        <v>#VALUE!</v>
      </c>
      <c r="U87" s="134">
        <f t="shared" si="84"/>
        <v>0.6295107248793852</v>
      </c>
      <c r="V87" s="134">
        <f t="shared" si="85"/>
        <v>0.40421343268693416</v>
      </c>
      <c r="W87" s="135">
        <f t="shared" si="86"/>
        <v>0.54942323880758259</v>
      </c>
      <c r="X87" s="134">
        <f t="shared" si="87"/>
        <v>0.2340396966840341</v>
      </c>
      <c r="Y87" s="134">
        <f t="shared" si="88"/>
        <v>0.22978773093980878</v>
      </c>
      <c r="Z87" s="134">
        <f t="shared" si="89"/>
        <v>0.1482209956973683</v>
      </c>
      <c r="AA87" s="134">
        <f t="shared" si="90"/>
        <v>0.14771508516830043</v>
      </c>
      <c r="AB87" s="134" t="e">
        <f t="shared" si="91"/>
        <v>#VALUE!</v>
      </c>
      <c r="AC87" s="134" t="e">
        <f t="shared" si="92"/>
        <v>#VALUE!</v>
      </c>
      <c r="AD87" s="134">
        <f t="shared" si="93"/>
        <v>0.10488048306432821</v>
      </c>
      <c r="AE87" s="134">
        <f t="shared" si="94"/>
        <v>0.15192867772757468</v>
      </c>
      <c r="AF87" s="135">
        <f t="shared" si="95"/>
        <v>0.13438818412702566</v>
      </c>
      <c r="AG87" s="128"/>
      <c r="AH87" s="128"/>
      <c r="AI87" s="128"/>
      <c r="AJ87" s="128"/>
      <c r="AK87" s="128"/>
      <c r="AL87" s="128"/>
      <c r="AM87" s="128"/>
      <c r="AN87" s="128"/>
      <c r="AO87" s="128"/>
    </row>
    <row r="88" spans="1:41" x14ac:dyDescent="0.2">
      <c r="A88" s="221"/>
      <c r="B88" s="96" t="s">
        <v>142</v>
      </c>
      <c r="C88" s="123">
        <v>34</v>
      </c>
      <c r="D88" s="94" t="s">
        <v>118</v>
      </c>
      <c r="E88" s="94" t="s">
        <v>120</v>
      </c>
      <c r="F88" s="139" t="e">
        <f t="shared" si="69"/>
        <v>#VALUE!</v>
      </c>
      <c r="G88" s="140">
        <f t="shared" si="70"/>
        <v>8.7055916334133482E-2</v>
      </c>
      <c r="H88" s="140">
        <f t="shared" si="71"/>
        <v>7.9505928265224513E-2</v>
      </c>
      <c r="I88" s="140" t="e">
        <f t="shared" si="72"/>
        <v>#VALUE!</v>
      </c>
      <c r="J88" s="140">
        <f t="shared" si="73"/>
        <v>9.7773540596064398E-2</v>
      </c>
      <c r="K88" s="140">
        <f t="shared" si="74"/>
        <v>7.9546666016333006E-2</v>
      </c>
      <c r="L88" s="140" t="e">
        <f t="shared" si="75"/>
        <v>#VALUE!</v>
      </c>
      <c r="M88" s="140" t="e">
        <f t="shared" si="76"/>
        <v>#VALUE!</v>
      </c>
      <c r="N88" s="141">
        <f t="shared" si="77"/>
        <v>4.1084634346754315E-2</v>
      </c>
      <c r="O88" s="139" t="e">
        <f t="shared" si="78"/>
        <v>#VALUE!</v>
      </c>
      <c r="P88" s="140">
        <f t="shared" si="79"/>
        <v>0.42144132332332823</v>
      </c>
      <c r="Q88" s="140">
        <f t="shared" si="80"/>
        <v>0.45857776687503959</v>
      </c>
      <c r="R88" s="140" t="e">
        <f t="shared" si="81"/>
        <v>#VALUE!</v>
      </c>
      <c r="S88" s="140">
        <f t="shared" si="82"/>
        <v>0.73328072104505038</v>
      </c>
      <c r="T88" s="140">
        <f t="shared" si="83"/>
        <v>0.47858481827570826</v>
      </c>
      <c r="U88" s="140" t="e">
        <f t="shared" si="84"/>
        <v>#VALUE!</v>
      </c>
      <c r="V88" s="140" t="e">
        <f t="shared" si="85"/>
        <v>#VALUE!</v>
      </c>
      <c r="W88" s="141">
        <f t="shared" si="86"/>
        <v>0.2588757396449704</v>
      </c>
      <c r="X88" s="140" t="e">
        <f t="shared" si="87"/>
        <v>#VALUE!</v>
      </c>
      <c r="Y88" s="140">
        <f t="shared" si="88"/>
        <v>0.20656711033375461</v>
      </c>
      <c r="Z88" s="140">
        <f t="shared" si="89"/>
        <v>0.17337501729971466</v>
      </c>
      <c r="AA88" s="140" t="e">
        <f t="shared" si="90"/>
        <v>#VALUE!</v>
      </c>
      <c r="AB88" s="140">
        <f t="shared" si="91"/>
        <v>0.13333712150064492</v>
      </c>
      <c r="AC88" s="140">
        <f t="shared" si="92"/>
        <v>0.16621226369639436</v>
      </c>
      <c r="AD88" s="140" t="e">
        <f t="shared" si="93"/>
        <v>#VALUE!</v>
      </c>
      <c r="AE88" s="140" t="e">
        <f t="shared" si="94"/>
        <v>#VALUE!</v>
      </c>
      <c r="AF88" s="141">
        <f t="shared" si="95"/>
        <v>0.15870407324803382</v>
      </c>
      <c r="AG88" s="128"/>
      <c r="AH88" s="128"/>
      <c r="AI88" s="128"/>
      <c r="AJ88" s="128"/>
      <c r="AK88" s="128"/>
      <c r="AL88" s="128"/>
      <c r="AM88" s="128"/>
      <c r="AN88" s="128"/>
      <c r="AO88" s="128"/>
    </row>
    <row r="89" spans="1:41" x14ac:dyDescent="0.2">
      <c r="A89" s="221"/>
      <c r="B89" s="96" t="s">
        <v>143</v>
      </c>
      <c r="C89" s="123">
        <v>34</v>
      </c>
      <c r="D89" s="94" t="s">
        <v>118</v>
      </c>
      <c r="E89" s="94" t="s">
        <v>120</v>
      </c>
      <c r="F89" s="127" t="e">
        <f t="shared" si="69"/>
        <v>#VALUE!</v>
      </c>
      <c r="G89" s="128">
        <f t="shared" si="70"/>
        <v>8.4728486453643809E-2</v>
      </c>
      <c r="H89" s="128">
        <f t="shared" si="71"/>
        <v>8.2603395281905204E-2</v>
      </c>
      <c r="I89" s="128" t="e">
        <f t="shared" si="72"/>
        <v>#VALUE!</v>
      </c>
      <c r="J89" s="128">
        <f t="shared" si="73"/>
        <v>7.6559174199588131E-2</v>
      </c>
      <c r="K89" s="128">
        <f t="shared" si="74"/>
        <v>5.5270158939849046E-2</v>
      </c>
      <c r="L89" s="128" t="e">
        <f t="shared" si="75"/>
        <v>#VALUE!</v>
      </c>
      <c r="M89" s="128" t="e">
        <f t="shared" si="76"/>
        <v>#VALUE!</v>
      </c>
      <c r="N89" s="129">
        <f t="shared" si="77"/>
        <v>3.196476772268788E-2</v>
      </c>
      <c r="O89" s="127" t="e">
        <f t="shared" si="78"/>
        <v>#VALUE!</v>
      </c>
      <c r="P89" s="128">
        <f t="shared" si="79"/>
        <v>0.31467181679886591</v>
      </c>
      <c r="Q89" s="128">
        <f t="shared" si="80"/>
        <v>0.45125437558322551</v>
      </c>
      <c r="R89" s="128" t="e">
        <f t="shared" si="81"/>
        <v>#VALUE!</v>
      </c>
      <c r="S89" s="128">
        <f t="shared" si="82"/>
        <v>0.44065482714748455</v>
      </c>
      <c r="T89" s="128" t="e">
        <f t="shared" si="83"/>
        <v>#DIV/0!</v>
      </c>
      <c r="U89" s="128" t="e">
        <f t="shared" si="84"/>
        <v>#VALUE!</v>
      </c>
      <c r="V89" s="128" t="e">
        <f t="shared" si="85"/>
        <v>#VALUE!</v>
      </c>
      <c r="W89" s="129">
        <f t="shared" si="86"/>
        <v>0.12562814070351758</v>
      </c>
      <c r="X89" s="128" t="e">
        <f t="shared" si="87"/>
        <v>#VALUE!</v>
      </c>
      <c r="Y89" s="128">
        <f t="shared" si="88"/>
        <v>0.26925985083627985</v>
      </c>
      <c r="Z89" s="128">
        <f t="shared" si="89"/>
        <v>0.18305284059604765</v>
      </c>
      <c r="AA89" s="128" t="e">
        <f t="shared" si="90"/>
        <v>#VALUE!</v>
      </c>
      <c r="AB89" s="128">
        <f t="shared" si="91"/>
        <v>0.1737395564124031</v>
      </c>
      <c r="AC89" s="128">
        <f t="shared" si="92"/>
        <v>0</v>
      </c>
      <c r="AD89" s="128" t="e">
        <f t="shared" si="93"/>
        <v>#VALUE!</v>
      </c>
      <c r="AE89" s="128" t="e">
        <f t="shared" si="94"/>
        <v>#VALUE!</v>
      </c>
      <c r="AF89" s="129">
        <f t="shared" si="95"/>
        <v>0.25443955107259553</v>
      </c>
      <c r="AG89" s="128"/>
      <c r="AH89" s="128"/>
      <c r="AI89" s="128"/>
      <c r="AJ89" s="128"/>
      <c r="AK89" s="128"/>
      <c r="AL89" s="128"/>
      <c r="AM89" s="128"/>
      <c r="AN89" s="128"/>
      <c r="AO89" s="128"/>
    </row>
    <row r="90" spans="1:41" x14ac:dyDescent="0.2">
      <c r="A90" s="221"/>
      <c r="B90" s="96" t="s">
        <v>144</v>
      </c>
      <c r="C90" s="123">
        <v>34</v>
      </c>
      <c r="D90" s="94" t="s">
        <v>118</v>
      </c>
      <c r="E90" s="94" t="s">
        <v>120</v>
      </c>
      <c r="F90" s="127" t="e">
        <f t="shared" si="69"/>
        <v>#VALUE!</v>
      </c>
      <c r="G90" s="128">
        <f t="shared" si="70"/>
        <v>5.5224575133268124E-2</v>
      </c>
      <c r="H90" s="128">
        <f t="shared" si="71"/>
        <v>6.7750098279955734E-2</v>
      </c>
      <c r="I90" s="128">
        <f t="shared" si="72"/>
        <v>0.10662978616316887</v>
      </c>
      <c r="J90" s="128">
        <f t="shared" si="73"/>
        <v>6.8741225497783498E-2</v>
      </c>
      <c r="K90" s="128">
        <f t="shared" si="74"/>
        <v>7.8712792122009503E-2</v>
      </c>
      <c r="L90" s="128" t="e">
        <f t="shared" si="75"/>
        <v>#VALUE!</v>
      </c>
      <c r="M90" s="128">
        <f t="shared" si="76"/>
        <v>8.9604995521147326E-2</v>
      </c>
      <c r="N90" s="129">
        <f t="shared" si="77"/>
        <v>4.9427917620137297E-2</v>
      </c>
      <c r="O90" s="127" t="e">
        <f t="shared" si="78"/>
        <v>#VALUE!</v>
      </c>
      <c r="P90" s="128">
        <f t="shared" si="79"/>
        <v>0.21580577082085242</v>
      </c>
      <c r="Q90" s="128">
        <f t="shared" si="80"/>
        <v>0.39614092925298794</v>
      </c>
      <c r="R90" s="128">
        <f t="shared" si="81"/>
        <v>1.5490880679511816</v>
      </c>
      <c r="S90" s="128">
        <f t="shared" si="82"/>
        <v>0.25494328065399408</v>
      </c>
      <c r="T90" s="128">
        <f t="shared" si="83"/>
        <v>0.43990179376930882</v>
      </c>
      <c r="U90" s="128" t="e">
        <f t="shared" si="84"/>
        <v>#VALUE!</v>
      </c>
      <c r="V90" s="128">
        <f t="shared" si="85"/>
        <v>1.5812150173503241</v>
      </c>
      <c r="W90" s="129">
        <f t="shared" si="86"/>
        <v>0.27152734129478318</v>
      </c>
      <c r="X90" s="128" t="e">
        <f t="shared" si="87"/>
        <v>#VALUE!</v>
      </c>
      <c r="Y90" s="128">
        <f t="shared" si="88"/>
        <v>0.25589943643866636</v>
      </c>
      <c r="Z90" s="128">
        <f t="shared" si="89"/>
        <v>0.17102524197061295</v>
      </c>
      <c r="AA90" s="128">
        <f t="shared" si="90"/>
        <v>6.8833908393728091E-2</v>
      </c>
      <c r="AB90" s="128">
        <f t="shared" si="91"/>
        <v>0.26963340756204612</v>
      </c>
      <c r="AC90" s="128">
        <f t="shared" si="92"/>
        <v>0.17893264641536719</v>
      </c>
      <c r="AD90" s="128" t="e">
        <f t="shared" si="93"/>
        <v>#VALUE!</v>
      </c>
      <c r="AE90" s="128">
        <f t="shared" si="94"/>
        <v>5.6668444542918861E-2</v>
      </c>
      <c r="AF90" s="129">
        <f t="shared" si="95"/>
        <v>0.18203661327231122</v>
      </c>
      <c r="AG90" s="128"/>
      <c r="AH90" s="128"/>
      <c r="AI90" s="128"/>
      <c r="AJ90" s="128"/>
      <c r="AK90" s="128"/>
      <c r="AL90" s="128"/>
      <c r="AM90" s="128"/>
      <c r="AN90" s="128"/>
      <c r="AO90" s="128"/>
    </row>
    <row r="91" spans="1:41" x14ac:dyDescent="0.2">
      <c r="A91" s="221"/>
      <c r="B91" s="96" t="s">
        <v>145</v>
      </c>
      <c r="C91" s="123">
        <v>34</v>
      </c>
      <c r="D91" s="94" t="s">
        <v>118</v>
      </c>
      <c r="E91" s="94" t="s">
        <v>120</v>
      </c>
      <c r="F91" s="127" t="e">
        <f t="shared" si="69"/>
        <v>#VALUE!</v>
      </c>
      <c r="G91" s="128">
        <f t="shared" si="70"/>
        <v>7.7085048050036784E-2</v>
      </c>
      <c r="H91" s="128">
        <f t="shared" si="71"/>
        <v>9.1442346537832911E-2</v>
      </c>
      <c r="I91" s="128">
        <f t="shared" si="72"/>
        <v>9.3779716860938098E-2</v>
      </c>
      <c r="J91" s="128">
        <f t="shared" si="73"/>
        <v>5.8818442899161515E-2</v>
      </c>
      <c r="K91" s="128">
        <f t="shared" si="74"/>
        <v>7.648308033591561E-2</v>
      </c>
      <c r="L91" s="128" t="e">
        <f t="shared" si="75"/>
        <v>#VALUE!</v>
      </c>
      <c r="M91" s="128">
        <f t="shared" si="76"/>
        <v>7.1560020849255307E-2</v>
      </c>
      <c r="N91" s="129">
        <f t="shared" si="77"/>
        <v>3.452782921250408E-2</v>
      </c>
      <c r="O91" s="127" t="e">
        <f t="shared" si="78"/>
        <v>#VALUE!</v>
      </c>
      <c r="P91" s="128">
        <f t="shared" si="79"/>
        <v>0.2850169160270199</v>
      </c>
      <c r="Q91" s="128">
        <f t="shared" si="80"/>
        <v>1.5686978028106011</v>
      </c>
      <c r="R91" s="128">
        <f t="shared" si="81"/>
        <v>0.45507359903950112</v>
      </c>
      <c r="S91" s="128">
        <f t="shared" si="82"/>
        <v>0.85006938239526697</v>
      </c>
      <c r="T91" s="128">
        <f t="shared" si="83"/>
        <v>3.5975506688837386</v>
      </c>
      <c r="U91" s="128" t="e">
        <f t="shared" si="84"/>
        <v>#VALUE!</v>
      </c>
      <c r="V91" s="128">
        <f t="shared" si="85"/>
        <v>0.42036294434009824</v>
      </c>
      <c r="W91" s="129">
        <f t="shared" si="86"/>
        <v>0.16924719701014415</v>
      </c>
      <c r="X91" s="128" t="e">
        <f t="shared" si="87"/>
        <v>#VALUE!</v>
      </c>
      <c r="Y91" s="128">
        <f t="shared" si="88"/>
        <v>0.27045779992486146</v>
      </c>
      <c r="Z91" s="128">
        <f t="shared" si="89"/>
        <v>5.829188156826489E-2</v>
      </c>
      <c r="AA91" s="128">
        <f t="shared" si="90"/>
        <v>0.20607593378054409</v>
      </c>
      <c r="AB91" s="128">
        <f t="shared" si="91"/>
        <v>6.9192520183972456E-2</v>
      </c>
      <c r="AC91" s="128">
        <f t="shared" si="92"/>
        <v>2.125976459412789E-2</v>
      </c>
      <c r="AD91" s="128" t="e">
        <f t="shared" si="93"/>
        <v>#VALUE!</v>
      </c>
      <c r="AE91" s="128">
        <f t="shared" si="94"/>
        <v>0.17023389385949075</v>
      </c>
      <c r="AF91" s="129">
        <f t="shared" si="95"/>
        <v>0.20400827796536325</v>
      </c>
      <c r="AG91" s="128"/>
      <c r="AH91" s="128"/>
      <c r="AI91" s="128"/>
      <c r="AJ91" s="128"/>
      <c r="AK91" s="128"/>
      <c r="AL91" s="128"/>
      <c r="AM91" s="128"/>
      <c r="AN91" s="128"/>
      <c r="AO91" s="128"/>
    </row>
    <row r="92" spans="1:41" x14ac:dyDescent="0.2">
      <c r="A92" s="221"/>
      <c r="B92" s="96" t="s">
        <v>146</v>
      </c>
      <c r="C92" s="123">
        <v>34</v>
      </c>
      <c r="D92" s="94" t="s">
        <v>118</v>
      </c>
      <c r="E92" s="94" t="s">
        <v>120</v>
      </c>
      <c r="F92" s="127" t="e">
        <f t="shared" si="69"/>
        <v>#VALUE!</v>
      </c>
      <c r="G92" s="128">
        <f t="shared" si="70"/>
        <v>0.1059823592823379</v>
      </c>
      <c r="H92" s="128">
        <f t="shared" si="71"/>
        <v>0.10688307174879438</v>
      </c>
      <c r="I92" s="128">
        <f t="shared" si="72"/>
        <v>0.14301217561086796</v>
      </c>
      <c r="J92" s="128">
        <f t="shared" si="73"/>
        <v>9.8004895615003557E-2</v>
      </c>
      <c r="K92" s="128">
        <f t="shared" si="74"/>
        <v>8.5372203129160093E-2</v>
      </c>
      <c r="L92" s="128" t="e">
        <f t="shared" si="75"/>
        <v>#VALUE!</v>
      </c>
      <c r="M92" s="128">
        <f t="shared" si="76"/>
        <v>7.8183429545539834E-2</v>
      </c>
      <c r="N92" s="129">
        <f t="shared" si="77"/>
        <v>5.0292529252925294E-2</v>
      </c>
      <c r="O92" s="127" t="e">
        <f t="shared" si="78"/>
        <v>#VALUE!</v>
      </c>
      <c r="P92" s="128">
        <f t="shared" si="79"/>
        <v>0.45193963484766847</v>
      </c>
      <c r="Q92" s="128">
        <f t="shared" si="80"/>
        <v>0.38078249316539853</v>
      </c>
      <c r="R92" s="128">
        <f t="shared" si="81"/>
        <v>0.65292167752269326</v>
      </c>
      <c r="S92" s="128">
        <f t="shared" si="82"/>
        <v>0.86978938034413633</v>
      </c>
      <c r="T92" s="128">
        <f t="shared" si="83"/>
        <v>1.1387090020980231</v>
      </c>
      <c r="U92" s="128" t="e">
        <f t="shared" si="84"/>
        <v>#VALUE!</v>
      </c>
      <c r="V92" s="128">
        <f t="shared" si="85"/>
        <v>0.42388690408883561</v>
      </c>
      <c r="W92" s="129">
        <f t="shared" si="86"/>
        <v>0.30121293800539084</v>
      </c>
      <c r="X92" s="128" t="e">
        <f t="shared" si="87"/>
        <v>#VALUE!</v>
      </c>
      <c r="Y92" s="128">
        <f t="shared" si="88"/>
        <v>0.23450556470458825</v>
      </c>
      <c r="Z92" s="128">
        <f t="shared" si="89"/>
        <v>0.28069324001817525</v>
      </c>
      <c r="AA92" s="128">
        <f t="shared" si="90"/>
        <v>0.2190341974147387</v>
      </c>
      <c r="AB92" s="128">
        <f t="shared" si="91"/>
        <v>0.11267658335426842</v>
      </c>
      <c r="AC92" s="128">
        <f t="shared" si="92"/>
        <v>7.4972800752312871E-2</v>
      </c>
      <c r="AD92" s="128" t="e">
        <f t="shared" si="93"/>
        <v>#VALUE!</v>
      </c>
      <c r="AE92" s="128">
        <f t="shared" si="94"/>
        <v>0.18444407881295297</v>
      </c>
      <c r="AF92" s="129">
        <f t="shared" si="95"/>
        <v>0.16696669666966699</v>
      </c>
      <c r="AG92" s="128"/>
      <c r="AH92" s="128"/>
      <c r="AI92" s="128"/>
      <c r="AJ92" s="128"/>
      <c r="AK92" s="128"/>
      <c r="AL92" s="128"/>
      <c r="AM92" s="128"/>
      <c r="AN92" s="128"/>
      <c r="AO92" s="128"/>
    </row>
    <row r="93" spans="1:41" x14ac:dyDescent="0.2">
      <c r="A93" s="221"/>
      <c r="B93" s="96" t="s">
        <v>147</v>
      </c>
      <c r="C93" s="123">
        <v>34</v>
      </c>
      <c r="D93" s="94" t="s">
        <v>118</v>
      </c>
      <c r="E93" s="94" t="s">
        <v>120</v>
      </c>
      <c r="F93" s="127" t="e">
        <f t="shared" si="69"/>
        <v>#VALUE!</v>
      </c>
      <c r="G93" s="128">
        <f t="shared" si="70"/>
        <v>7.6628249900583659E-2</v>
      </c>
      <c r="H93" s="128">
        <f t="shared" si="71"/>
        <v>5.8456867715116448E-2</v>
      </c>
      <c r="I93" s="128">
        <f t="shared" si="72"/>
        <v>0.12145551789287622</v>
      </c>
      <c r="J93" s="128">
        <f t="shared" si="73"/>
        <v>8.5863117736037581E-2</v>
      </c>
      <c r="K93" s="128">
        <f t="shared" si="74"/>
        <v>8.8689384258692841E-2</v>
      </c>
      <c r="L93" s="128" t="e">
        <f t="shared" si="75"/>
        <v>#VALUE!</v>
      </c>
      <c r="M93" s="128">
        <f t="shared" si="76"/>
        <v>8.0000321222084766E-2</v>
      </c>
      <c r="N93" s="129">
        <f t="shared" si="77"/>
        <v>4.1457643161381917E-2</v>
      </c>
      <c r="O93" s="127" t="e">
        <f t="shared" si="78"/>
        <v>#VALUE!</v>
      </c>
      <c r="P93" s="128">
        <f t="shared" si="79"/>
        <v>0.26888976281905064</v>
      </c>
      <c r="Q93" s="128">
        <f t="shared" si="80"/>
        <v>0.49515986725646394</v>
      </c>
      <c r="R93" s="128">
        <f t="shared" si="81"/>
        <v>0.58460722054844017</v>
      </c>
      <c r="S93" s="128">
        <f t="shared" si="82"/>
        <v>0.35372772857737084</v>
      </c>
      <c r="T93" s="128">
        <f t="shared" si="83"/>
        <v>0.31547428978709774</v>
      </c>
      <c r="U93" s="128" t="e">
        <f t="shared" si="84"/>
        <v>#VALUE!</v>
      </c>
      <c r="V93" s="128">
        <f t="shared" si="85"/>
        <v>0.44700186998312696</v>
      </c>
      <c r="W93" s="129">
        <f t="shared" si="86"/>
        <v>0.25689149560117303</v>
      </c>
      <c r="X93" s="128" t="e">
        <f t="shared" si="87"/>
        <v>#VALUE!</v>
      </c>
      <c r="Y93" s="128">
        <f t="shared" si="88"/>
        <v>0.28498016844230195</v>
      </c>
      <c r="Z93" s="128">
        <f t="shared" si="89"/>
        <v>0.11805655421754768</v>
      </c>
      <c r="AA93" s="128">
        <f t="shared" si="90"/>
        <v>0.20775576083192165</v>
      </c>
      <c r="AB93" s="128">
        <f t="shared" si="91"/>
        <v>0.24273787661873036</v>
      </c>
      <c r="AC93" s="128">
        <f t="shared" si="92"/>
        <v>0.28113030801510364</v>
      </c>
      <c r="AD93" s="128" t="e">
        <f t="shared" si="93"/>
        <v>#VALUE!</v>
      </c>
      <c r="AE93" s="128">
        <f t="shared" si="94"/>
        <v>0.17897088713544879</v>
      </c>
      <c r="AF93" s="129">
        <f t="shared" si="95"/>
        <v>0.16138192143871272</v>
      </c>
      <c r="AG93" s="128"/>
      <c r="AH93" s="128"/>
      <c r="AI93" s="128"/>
      <c r="AJ93" s="128"/>
      <c r="AK93" s="128"/>
      <c r="AL93" s="128"/>
      <c r="AM93" s="128"/>
      <c r="AN93" s="128"/>
      <c r="AO93" s="128"/>
    </row>
    <row r="94" spans="1:41" x14ac:dyDescent="0.2">
      <c r="A94" s="221"/>
      <c r="B94" s="96" t="s">
        <v>148</v>
      </c>
      <c r="C94" s="123">
        <v>34</v>
      </c>
      <c r="D94" s="94" t="s">
        <v>118</v>
      </c>
      <c r="E94" s="94" t="s">
        <v>120</v>
      </c>
      <c r="F94" s="127" t="e">
        <f t="shared" si="69"/>
        <v>#VALUE!</v>
      </c>
      <c r="G94" s="128">
        <f t="shared" si="70"/>
        <v>0.10861974577087403</v>
      </c>
      <c r="H94" s="128">
        <f t="shared" si="71"/>
        <v>8.6218353272820195E-2</v>
      </c>
      <c r="I94" s="128">
        <f t="shared" si="72"/>
        <v>0.10808694389255925</v>
      </c>
      <c r="J94" s="128">
        <f t="shared" si="73"/>
        <v>0.10205123908929659</v>
      </c>
      <c r="K94" s="128">
        <f t="shared" si="74"/>
        <v>6.8453002540124541E-2</v>
      </c>
      <c r="L94" s="128" t="e">
        <f t="shared" si="75"/>
        <v>#VALUE!</v>
      </c>
      <c r="M94" s="128">
        <f t="shared" si="76"/>
        <v>8.6139742274819395E-2</v>
      </c>
      <c r="N94" s="129">
        <f t="shared" si="77"/>
        <v>5.2400738688827331E-2</v>
      </c>
      <c r="O94" s="127" t="e">
        <f t="shared" si="78"/>
        <v>#VALUE!</v>
      </c>
      <c r="P94" s="128">
        <f t="shared" si="79"/>
        <v>0.42703263028829719</v>
      </c>
      <c r="Q94" s="128">
        <f t="shared" si="80"/>
        <v>0.64472924141497989</v>
      </c>
      <c r="R94" s="128">
        <f t="shared" si="81"/>
        <v>0.67969370387123429</v>
      </c>
      <c r="S94" s="128">
        <f t="shared" si="82"/>
        <v>0.64120073159958402</v>
      </c>
      <c r="T94" s="128">
        <f t="shared" si="83"/>
        <v>0.3633914402052314</v>
      </c>
      <c r="U94" s="128" t="e">
        <f t="shared" si="84"/>
        <v>#VALUE!</v>
      </c>
      <c r="V94" s="128">
        <f t="shared" si="85"/>
        <v>0.52461962779623472</v>
      </c>
      <c r="W94" s="129">
        <f t="shared" si="86"/>
        <v>0.28917197452229298</v>
      </c>
      <c r="X94" s="128" t="e">
        <f t="shared" si="87"/>
        <v>#VALUE!</v>
      </c>
      <c r="Y94" s="128">
        <f t="shared" si="88"/>
        <v>0.25435935820066713</v>
      </c>
      <c r="Z94" s="128">
        <f t="shared" si="89"/>
        <v>0.13372800198048682</v>
      </c>
      <c r="AA94" s="128">
        <f t="shared" si="90"/>
        <v>0.15902301768714924</v>
      </c>
      <c r="AB94" s="128">
        <f t="shared" si="91"/>
        <v>0.15915646077744244</v>
      </c>
      <c r="AC94" s="128">
        <f t="shared" si="92"/>
        <v>0.188372633382516</v>
      </c>
      <c r="AD94" s="128" t="e">
        <f t="shared" si="93"/>
        <v>#VALUE!</v>
      </c>
      <c r="AE94" s="128">
        <f t="shared" si="94"/>
        <v>0.16419466163831095</v>
      </c>
      <c r="AF94" s="129">
        <f t="shared" si="95"/>
        <v>0.1812096029547553</v>
      </c>
      <c r="AG94" s="128"/>
      <c r="AH94" s="128"/>
      <c r="AI94" s="128"/>
      <c r="AJ94" s="128"/>
      <c r="AK94" s="128"/>
      <c r="AL94" s="128"/>
      <c r="AM94" s="128"/>
      <c r="AN94" s="128"/>
      <c r="AO94" s="128"/>
    </row>
    <row r="95" spans="1:41" x14ac:dyDescent="0.2">
      <c r="A95" s="221"/>
      <c r="B95" s="96" t="s">
        <v>149</v>
      </c>
      <c r="C95" s="123">
        <v>34</v>
      </c>
      <c r="D95" s="94" t="s">
        <v>118</v>
      </c>
      <c r="E95" s="94" t="s">
        <v>120</v>
      </c>
      <c r="F95" s="127" t="e">
        <f t="shared" si="69"/>
        <v>#VALUE!</v>
      </c>
      <c r="G95" s="128">
        <f t="shared" si="70"/>
        <v>0.22903620612379019</v>
      </c>
      <c r="H95" s="128">
        <f t="shared" si="71"/>
        <v>6.8053918819162382E-2</v>
      </c>
      <c r="I95" s="128">
        <f t="shared" si="72"/>
        <v>0.13746602872052327</v>
      </c>
      <c r="J95" s="128">
        <f t="shared" si="73"/>
        <v>9.5921479828986592E-2</v>
      </c>
      <c r="K95" s="128">
        <f t="shared" si="74"/>
        <v>8.9248865259905233E-2</v>
      </c>
      <c r="L95" s="128" t="e">
        <f t="shared" si="75"/>
        <v>#VALUE!</v>
      </c>
      <c r="M95" s="128">
        <f t="shared" si="76"/>
        <v>8.4501396352326216E-2</v>
      </c>
      <c r="N95" s="129">
        <f t="shared" si="77"/>
        <v>0.16016282987085909</v>
      </c>
      <c r="O95" s="127" t="e">
        <f t="shared" si="78"/>
        <v>#VALUE!</v>
      </c>
      <c r="P95" s="128">
        <f t="shared" si="79"/>
        <v>0.60230216090780353</v>
      </c>
      <c r="Q95" s="128">
        <f t="shared" si="80"/>
        <v>0.37269554417570011</v>
      </c>
      <c r="R95" s="128">
        <f t="shared" si="81"/>
        <v>0.63332210050779503</v>
      </c>
      <c r="S95" s="128">
        <f t="shared" si="82"/>
        <v>0.63952332393658051</v>
      </c>
      <c r="T95" s="128">
        <f t="shared" si="83"/>
        <v>0.51160067667625841</v>
      </c>
      <c r="U95" s="128" t="e">
        <f t="shared" si="84"/>
        <v>#VALUE!</v>
      </c>
      <c r="V95" s="128">
        <f t="shared" si="85"/>
        <v>0.46901999027339875</v>
      </c>
      <c r="W95" s="129">
        <f t="shared" si="86"/>
        <v>0.736604260813428</v>
      </c>
      <c r="X95" s="128" t="e">
        <f t="shared" si="87"/>
        <v>#VALUE!</v>
      </c>
      <c r="Y95" s="128">
        <f t="shared" si="88"/>
        <v>0.38026794687002552</v>
      </c>
      <c r="Z95" s="128">
        <f t="shared" si="89"/>
        <v>0.18259922846590215</v>
      </c>
      <c r="AA95" s="128">
        <f t="shared" si="90"/>
        <v>0.21705547400020236</v>
      </c>
      <c r="AB95" s="128">
        <f t="shared" si="91"/>
        <v>0.14998902501091393</v>
      </c>
      <c r="AC95" s="128">
        <f t="shared" si="92"/>
        <v>0.17445024865825587</v>
      </c>
      <c r="AD95" s="128" t="e">
        <f t="shared" si="93"/>
        <v>#VALUE!</v>
      </c>
      <c r="AE95" s="128">
        <f t="shared" si="94"/>
        <v>0.18016587374680787</v>
      </c>
      <c r="AF95" s="129">
        <f t="shared" si="95"/>
        <v>0.21743402582818644</v>
      </c>
      <c r="AG95" s="128"/>
      <c r="AH95" s="128"/>
      <c r="AI95" s="128"/>
      <c r="AJ95" s="128"/>
      <c r="AK95" s="128"/>
      <c r="AL95" s="128"/>
      <c r="AM95" s="128"/>
      <c r="AN95" s="128"/>
      <c r="AO95" s="128"/>
    </row>
    <row r="96" spans="1:41" ht="17" thickBot="1" x14ac:dyDescent="0.25">
      <c r="A96" s="222"/>
      <c r="B96" s="160" t="s">
        <v>150</v>
      </c>
      <c r="C96" s="124">
        <v>34</v>
      </c>
      <c r="D96" s="101" t="s">
        <v>118</v>
      </c>
      <c r="E96" s="101" t="s">
        <v>120</v>
      </c>
      <c r="F96" s="145" t="e">
        <f t="shared" si="69"/>
        <v>#VALUE!</v>
      </c>
      <c r="G96" s="146">
        <f t="shared" si="70"/>
        <v>6.7623423221930712E-2</v>
      </c>
      <c r="H96" s="146">
        <f t="shared" si="71"/>
        <v>6.0337120503320171E-2</v>
      </c>
      <c r="I96" s="146">
        <f t="shared" si="72"/>
        <v>9.2816674186750173E-2</v>
      </c>
      <c r="J96" s="146">
        <f t="shared" si="73"/>
        <v>9.8018023043292449E-2</v>
      </c>
      <c r="K96" s="146">
        <f t="shared" si="74"/>
        <v>9.0869542389977631E-2</v>
      </c>
      <c r="L96" s="146" t="e">
        <f t="shared" si="75"/>
        <v>#VALUE!</v>
      </c>
      <c r="M96" s="146">
        <f t="shared" si="76"/>
        <v>7.4940228435965456E-2</v>
      </c>
      <c r="N96" s="147">
        <f t="shared" si="77"/>
        <v>0.11035301097597153</v>
      </c>
      <c r="O96" s="145" t="e">
        <f t="shared" si="78"/>
        <v>#VALUE!</v>
      </c>
      <c r="P96" s="146">
        <f t="shared" si="79"/>
        <v>0.23787794655655228</v>
      </c>
      <c r="Q96" s="146">
        <f t="shared" si="80"/>
        <v>0.31547630395179743</v>
      </c>
      <c r="R96" s="146">
        <f t="shared" si="81"/>
        <v>0.45409699567365769</v>
      </c>
      <c r="S96" s="146">
        <f t="shared" si="82"/>
        <v>0.39795342352635954</v>
      </c>
      <c r="T96" s="146">
        <f t="shared" si="83"/>
        <v>0.45898515666283618</v>
      </c>
      <c r="U96" s="146" t="e">
        <f t="shared" si="84"/>
        <v>#VALUE!</v>
      </c>
      <c r="V96" s="146">
        <f t="shared" si="85"/>
        <v>0.39734304059249614</v>
      </c>
      <c r="W96" s="147">
        <f t="shared" si="86"/>
        <v>0.6863468634686346</v>
      </c>
      <c r="X96" s="146" t="e">
        <f t="shared" si="87"/>
        <v>#VALUE!</v>
      </c>
      <c r="Y96" s="146">
        <f t="shared" si="88"/>
        <v>0.28427781642151578</v>
      </c>
      <c r="Z96" s="146">
        <f t="shared" si="89"/>
        <v>0.19125721883865882</v>
      </c>
      <c r="AA96" s="146">
        <f t="shared" si="90"/>
        <v>0.20439834456305014</v>
      </c>
      <c r="AB96" s="146">
        <f t="shared" si="91"/>
        <v>0.24630526400484642</v>
      </c>
      <c r="AC96" s="146">
        <f t="shared" si="92"/>
        <v>0.19797926157496434</v>
      </c>
      <c r="AD96" s="146" t="e">
        <f t="shared" si="93"/>
        <v>#VALUE!</v>
      </c>
      <c r="AE96" s="146">
        <f t="shared" si="94"/>
        <v>0.188603349700598</v>
      </c>
      <c r="AF96" s="147">
        <f t="shared" si="95"/>
        <v>0.16078315040047467</v>
      </c>
      <c r="AG96" s="128"/>
      <c r="AH96" s="128"/>
      <c r="AI96" s="128"/>
      <c r="AJ96" s="128"/>
      <c r="AK96" s="128"/>
      <c r="AL96" s="128"/>
      <c r="AM96" s="128"/>
      <c r="AN96" s="128"/>
      <c r="AO96" s="128"/>
    </row>
    <row r="97" spans="1:41" x14ac:dyDescent="0.2">
      <c r="A97" s="223" t="s">
        <v>133</v>
      </c>
      <c r="B97" s="158"/>
      <c r="C97" s="125"/>
      <c r="D97" s="113"/>
      <c r="E97" s="114"/>
      <c r="F97" s="211" t="s">
        <v>18</v>
      </c>
      <c r="G97" s="212"/>
      <c r="H97" s="212"/>
      <c r="I97" s="212"/>
      <c r="J97" s="212"/>
      <c r="K97" s="212"/>
      <c r="L97" s="212"/>
      <c r="M97" s="212"/>
      <c r="N97" s="213"/>
      <c r="O97" s="211" t="s">
        <v>19</v>
      </c>
      <c r="P97" s="212"/>
      <c r="Q97" s="212"/>
      <c r="R97" s="212"/>
      <c r="S97" s="212"/>
      <c r="T97" s="212"/>
      <c r="U97" s="212"/>
      <c r="V97" s="212"/>
      <c r="W97" s="213"/>
      <c r="X97" s="214" t="s">
        <v>20</v>
      </c>
      <c r="Y97" s="214"/>
      <c r="Z97" s="214"/>
      <c r="AA97" s="214"/>
      <c r="AB97" s="214"/>
      <c r="AC97" s="214"/>
      <c r="AD97" s="214"/>
      <c r="AE97" s="214"/>
      <c r="AF97" s="215"/>
      <c r="AG97" s="128"/>
      <c r="AH97" s="128"/>
      <c r="AI97" s="128"/>
      <c r="AJ97" s="128"/>
      <c r="AK97" s="128"/>
      <c r="AL97" s="128"/>
      <c r="AM97" s="128"/>
      <c r="AN97" s="128"/>
      <c r="AO97" s="128"/>
    </row>
    <row r="98" spans="1:41" x14ac:dyDescent="0.2">
      <c r="A98" s="224"/>
      <c r="B98" s="121" t="s">
        <v>121</v>
      </c>
      <c r="C98" s="121" t="s">
        <v>38</v>
      </c>
      <c r="D98" s="103" t="s">
        <v>122</v>
      </c>
      <c r="E98" s="116" t="s">
        <v>123</v>
      </c>
      <c r="F98" s="155" t="s">
        <v>33</v>
      </c>
      <c r="G98" s="156" t="s">
        <v>28</v>
      </c>
      <c r="H98" s="156" t="s">
        <v>29</v>
      </c>
      <c r="I98" s="156" t="s">
        <v>27</v>
      </c>
      <c r="J98" s="156" t="s">
        <v>129</v>
      </c>
      <c r="K98" s="156" t="s">
        <v>130</v>
      </c>
      <c r="L98" s="156" t="s">
        <v>82</v>
      </c>
      <c r="M98" s="156" t="s">
        <v>81</v>
      </c>
      <c r="N98" s="154" t="s">
        <v>35</v>
      </c>
      <c r="O98" s="155" t="s">
        <v>33</v>
      </c>
      <c r="P98" s="156" t="s">
        <v>28</v>
      </c>
      <c r="Q98" s="156" t="s">
        <v>29</v>
      </c>
      <c r="R98" s="156" t="s">
        <v>27</v>
      </c>
      <c r="S98" s="156" t="s">
        <v>129</v>
      </c>
      <c r="T98" s="156" t="s">
        <v>130</v>
      </c>
      <c r="U98" s="156" t="s">
        <v>82</v>
      </c>
      <c r="V98" s="156" t="s">
        <v>81</v>
      </c>
      <c r="W98" s="157" t="s">
        <v>35</v>
      </c>
      <c r="X98" s="156" t="s">
        <v>33</v>
      </c>
      <c r="Y98" s="156" t="s">
        <v>28</v>
      </c>
      <c r="Z98" s="156" t="s">
        <v>29</v>
      </c>
      <c r="AA98" s="156" t="s">
        <v>27</v>
      </c>
      <c r="AB98" s="156" t="s">
        <v>129</v>
      </c>
      <c r="AC98" s="156" t="s">
        <v>130</v>
      </c>
      <c r="AD98" s="156" t="s">
        <v>82</v>
      </c>
      <c r="AE98" s="156" t="s">
        <v>81</v>
      </c>
      <c r="AF98" s="157" t="s">
        <v>35</v>
      </c>
      <c r="AG98" s="151"/>
      <c r="AH98" s="128"/>
      <c r="AI98" s="128"/>
      <c r="AJ98" s="128"/>
      <c r="AK98" s="128"/>
      <c r="AL98" s="128"/>
      <c r="AM98" s="128"/>
      <c r="AN98" s="128"/>
      <c r="AO98" s="128"/>
    </row>
    <row r="99" spans="1:41" x14ac:dyDescent="0.2">
      <c r="A99" s="224"/>
      <c r="B99" s="96">
        <v>1</v>
      </c>
      <c r="C99" s="96">
        <v>23</v>
      </c>
      <c r="D99" s="94" t="s">
        <v>116</v>
      </c>
      <c r="E99" s="95" t="s">
        <v>117</v>
      </c>
      <c r="F99" s="127">
        <f>X3/O3</f>
        <v>4.5839082524510013E-3</v>
      </c>
      <c r="G99" s="128" t="e">
        <f t="shared" ref="G99:N99" si="96">Y3/P3</f>
        <v>#VALUE!</v>
      </c>
      <c r="H99" s="128" t="e">
        <f t="shared" si="96"/>
        <v>#VALUE!</v>
      </c>
      <c r="I99" s="128">
        <f t="shared" si="96"/>
        <v>1.2702610125893195E-2</v>
      </c>
      <c r="J99" s="128">
        <f t="shared" si="96"/>
        <v>4.7568142241422732E-3</v>
      </c>
      <c r="K99" s="128">
        <f t="shared" si="96"/>
        <v>4.9727593222217538E-3</v>
      </c>
      <c r="L99" s="128">
        <f t="shared" si="96"/>
        <v>5.9803356024111078E-3</v>
      </c>
      <c r="M99" s="128">
        <f t="shared" si="96"/>
        <v>5.2903632897303692E-3</v>
      </c>
      <c r="N99" s="129">
        <f t="shared" si="96"/>
        <v>8.2629704665642609E-3</v>
      </c>
      <c r="O99" s="127">
        <f>AG3/O3</f>
        <v>4.917910745825118E-2</v>
      </c>
      <c r="P99" s="128" t="e">
        <f t="shared" ref="P99:W99" si="97">AH3/P3</f>
        <v>#VALUE!</v>
      </c>
      <c r="Q99" s="128" t="e">
        <f t="shared" si="97"/>
        <v>#VALUE!</v>
      </c>
      <c r="R99" s="128">
        <f t="shared" si="97"/>
        <v>8.1381022305615738E-2</v>
      </c>
      <c r="S99" s="128">
        <f t="shared" si="97"/>
        <v>3.7942836482968909E-2</v>
      </c>
      <c r="T99" s="128">
        <f t="shared" si="97"/>
        <v>5.7443599761952284E-2</v>
      </c>
      <c r="U99" s="128">
        <f t="shared" si="97"/>
        <v>3.5099306204105334E-2</v>
      </c>
      <c r="V99" s="128">
        <f t="shared" si="97"/>
        <v>3.7137324225044753E-2</v>
      </c>
      <c r="W99" s="129">
        <f t="shared" si="97"/>
        <v>7.3114279412521965E-2</v>
      </c>
      <c r="X99" s="128">
        <f>AP3/O3</f>
        <v>4.9617202138322605E-4</v>
      </c>
      <c r="Y99" s="128" t="e">
        <f t="shared" ref="Y99:AE99" si="98">AQ3/P3</f>
        <v>#VALUE!</v>
      </c>
      <c r="Z99" s="128" t="e">
        <f t="shared" si="98"/>
        <v>#VALUE!</v>
      </c>
      <c r="AA99" s="128">
        <f t="shared" si="98"/>
        <v>1.4269495234448164E-2</v>
      </c>
      <c r="AB99" s="128">
        <f t="shared" si="98"/>
        <v>6.3502412568476538E-3</v>
      </c>
      <c r="AC99" s="128">
        <f t="shared" si="98"/>
        <v>7.4211893897587538E-3</v>
      </c>
      <c r="AD99" s="128">
        <f t="shared" si="98"/>
        <v>5.7741851452431112E-3</v>
      </c>
      <c r="AE99" s="128">
        <f t="shared" si="98"/>
        <v>6.98144154675563E-3</v>
      </c>
      <c r="AF99" s="129">
        <f>AX3/W3</f>
        <v>1.0379861765265723E-2</v>
      </c>
      <c r="AG99" s="151"/>
      <c r="AH99" s="128"/>
      <c r="AI99" s="128"/>
      <c r="AJ99" s="128"/>
      <c r="AK99" s="128"/>
      <c r="AL99" s="128"/>
      <c r="AM99" s="128"/>
      <c r="AN99" s="128"/>
      <c r="AO99" s="128"/>
    </row>
    <row r="100" spans="1:41" x14ac:dyDescent="0.2">
      <c r="A100" s="224"/>
      <c r="B100" s="96">
        <v>2</v>
      </c>
      <c r="C100" s="96">
        <v>23</v>
      </c>
      <c r="D100" s="94" t="s">
        <v>116</v>
      </c>
      <c r="E100" s="95" t="s">
        <v>117</v>
      </c>
      <c r="F100" s="127" t="e">
        <f t="shared" ref="F100:F128" si="99">X4/O4</f>
        <v>#VALUE!</v>
      </c>
      <c r="G100" s="128">
        <f t="shared" ref="G100:G128" si="100">Y4/P4</f>
        <v>8.7222056070176742E-3</v>
      </c>
      <c r="H100" s="128" t="e">
        <f t="shared" ref="H100:H128" si="101">Z4/Q4</f>
        <v>#VALUE!</v>
      </c>
      <c r="I100" s="128">
        <f t="shared" ref="I100:I128" si="102">AA4/R4</f>
        <v>8.5381007790957322E-3</v>
      </c>
      <c r="J100" s="128">
        <f t="shared" ref="J100:J128" si="103">AB4/S4</f>
        <v>3.0991105351981731E-3</v>
      </c>
      <c r="K100" s="128">
        <f t="shared" ref="K100:K128" si="104">AC4/T4</f>
        <v>3.7292397346885883E-3</v>
      </c>
      <c r="L100" s="128">
        <f t="shared" ref="L100:L128" si="105">AD4/U4</f>
        <v>4.6430215493794289E-3</v>
      </c>
      <c r="M100" s="128">
        <f t="shared" ref="M100:M128" si="106">AE4/V4</f>
        <v>5.2023190333515519E-3</v>
      </c>
      <c r="N100" s="129">
        <f t="shared" ref="N100:N128" si="107">AF4/W4</f>
        <v>7.6375730141850116E-3</v>
      </c>
      <c r="O100" s="127" t="e">
        <f t="shared" ref="O100:O128" si="108">AG4/O4</f>
        <v>#VALUE!</v>
      </c>
      <c r="P100" s="128">
        <f t="shared" ref="P100:P128" si="109">AH4/P4</f>
        <v>0.10088716991820723</v>
      </c>
      <c r="Q100" s="128" t="e">
        <f t="shared" ref="Q100:Q128" si="110">AI4/Q4</f>
        <v>#VALUE!</v>
      </c>
      <c r="R100" s="128">
        <f t="shared" ref="R100:R128" si="111">AJ4/R4</f>
        <v>8.7468513852150528E-2</v>
      </c>
      <c r="S100" s="128">
        <f t="shared" ref="S100:S128" si="112">AK4/S4</f>
        <v>3.9263484133240142E-2</v>
      </c>
      <c r="T100" s="128">
        <f t="shared" ref="T100:T128" si="113">AL4/T4</f>
        <v>5.8616435171934655E-2</v>
      </c>
      <c r="U100" s="128">
        <f t="shared" ref="U100:U128" si="114">AM4/U4</f>
        <v>6.981048607353775E-2</v>
      </c>
      <c r="V100" s="128">
        <f t="shared" ref="V100:V128" si="115">AN4/V4</f>
        <v>6.5544399709896478E-2</v>
      </c>
      <c r="W100" s="129">
        <f t="shared" ref="W100:W128" si="116">AO4/W4</f>
        <v>7.4514020782253637E-2</v>
      </c>
      <c r="X100" s="128" t="e">
        <f t="shared" ref="X100:X128" si="117">AP4/O4</f>
        <v>#VALUE!</v>
      </c>
      <c r="Y100" s="128">
        <f t="shared" ref="Y100:Y128" si="118">AQ4/P4</f>
        <v>2.3379588129868803E-2</v>
      </c>
      <c r="Z100" s="128" t="e">
        <f t="shared" ref="Z100:Z128" si="119">AR4/Q4</f>
        <v>#VALUE!</v>
      </c>
      <c r="AA100" s="128">
        <f t="shared" ref="AA100:AA128" si="120">AS4/R4</f>
        <v>1.7068778694499583E-2</v>
      </c>
      <c r="AB100" s="128">
        <f t="shared" ref="AB100:AB128" si="121">AT4/S4</f>
        <v>7.1300146480857323E-3</v>
      </c>
      <c r="AC100" s="128">
        <f t="shared" ref="AC100:AC128" si="122">AU4/T4</f>
        <v>9.8517512676058738E-3</v>
      </c>
      <c r="AD100" s="128">
        <f t="shared" ref="AD100:AD128" si="123">AV4/U4</f>
        <v>1.1042607731982873E-2</v>
      </c>
      <c r="AE100" s="128">
        <f t="shared" ref="AE100:AF115" si="124">AW4/V4</f>
        <v>1.3024527559217307E-2</v>
      </c>
      <c r="AF100" s="129">
        <f t="shared" si="124"/>
        <v>1.3143714460960531E-2</v>
      </c>
      <c r="AG100" s="151"/>
      <c r="AH100" s="128"/>
      <c r="AI100" s="128"/>
      <c r="AJ100" s="128"/>
      <c r="AK100" s="128"/>
      <c r="AL100" s="128"/>
      <c r="AM100" s="128"/>
      <c r="AN100" s="128"/>
      <c r="AO100" s="128"/>
    </row>
    <row r="101" spans="1:41" x14ac:dyDescent="0.2">
      <c r="A101" s="224"/>
      <c r="B101" s="96">
        <v>3</v>
      </c>
      <c r="C101" s="96">
        <v>25</v>
      </c>
      <c r="D101" s="94" t="s">
        <v>116</v>
      </c>
      <c r="E101" s="95" t="s">
        <v>117</v>
      </c>
      <c r="F101" s="127" t="e">
        <f t="shared" si="99"/>
        <v>#VALUE!</v>
      </c>
      <c r="G101" s="128">
        <f t="shared" si="100"/>
        <v>8.096796929640002E-3</v>
      </c>
      <c r="H101" s="128">
        <f t="shared" si="101"/>
        <v>1.0047491909825021E-2</v>
      </c>
      <c r="I101" s="128">
        <f t="shared" si="102"/>
        <v>1.0972849887879301E-2</v>
      </c>
      <c r="J101" s="128" t="e">
        <f t="shared" si="103"/>
        <v>#VALUE!</v>
      </c>
      <c r="K101" s="128" t="e">
        <f t="shared" si="104"/>
        <v>#VALUE!</v>
      </c>
      <c r="L101" s="128" t="e">
        <f t="shared" si="105"/>
        <v>#VALUE!</v>
      </c>
      <c r="M101" s="128" t="e">
        <f t="shared" si="106"/>
        <v>#VALUE!</v>
      </c>
      <c r="N101" s="129" t="e">
        <f t="shared" si="107"/>
        <v>#VALUE!</v>
      </c>
      <c r="O101" s="127" t="e">
        <f t="shared" si="108"/>
        <v>#VALUE!</v>
      </c>
      <c r="P101" s="128">
        <f t="shared" si="109"/>
        <v>9.4230681383670176E-2</v>
      </c>
      <c r="Q101" s="128">
        <f t="shared" si="110"/>
        <v>9.5147732790100456E-2</v>
      </c>
      <c r="R101" s="128">
        <f t="shared" si="111"/>
        <v>0.10551345775551253</v>
      </c>
      <c r="S101" s="128" t="e">
        <f t="shared" si="112"/>
        <v>#VALUE!</v>
      </c>
      <c r="T101" s="128" t="e">
        <f t="shared" si="113"/>
        <v>#VALUE!</v>
      </c>
      <c r="U101" s="128" t="e">
        <f t="shared" si="114"/>
        <v>#VALUE!</v>
      </c>
      <c r="V101" s="128" t="e">
        <f t="shared" si="115"/>
        <v>#VALUE!</v>
      </c>
      <c r="W101" s="129" t="e">
        <f t="shared" si="116"/>
        <v>#VALUE!</v>
      </c>
      <c r="X101" s="128" t="e">
        <f t="shared" si="117"/>
        <v>#VALUE!</v>
      </c>
      <c r="Y101" s="128">
        <f t="shared" si="118"/>
        <v>9.1327721738153705E-2</v>
      </c>
      <c r="Z101" s="128">
        <f t="shared" si="119"/>
        <v>2.7116666381853161E-2</v>
      </c>
      <c r="AA101" s="128">
        <f t="shared" si="120"/>
        <v>2.1365511569791124E-2</v>
      </c>
      <c r="AB101" s="128" t="e">
        <f t="shared" si="121"/>
        <v>#VALUE!</v>
      </c>
      <c r="AC101" s="128" t="e">
        <f t="shared" si="122"/>
        <v>#VALUE!</v>
      </c>
      <c r="AD101" s="128" t="e">
        <f t="shared" si="123"/>
        <v>#VALUE!</v>
      </c>
      <c r="AE101" s="128" t="e">
        <f t="shared" si="124"/>
        <v>#VALUE!</v>
      </c>
      <c r="AF101" s="129" t="e">
        <f t="shared" ref="AF101:AF128" si="125">AX5/W5</f>
        <v>#VALUE!</v>
      </c>
      <c r="AG101" s="151"/>
      <c r="AH101" s="128"/>
      <c r="AI101" s="128"/>
      <c r="AJ101" s="128"/>
      <c r="AK101" s="128"/>
      <c r="AL101" s="128"/>
      <c r="AM101" s="128"/>
      <c r="AN101" s="128"/>
      <c r="AO101" s="128"/>
    </row>
    <row r="102" spans="1:41" x14ac:dyDescent="0.2">
      <c r="A102" s="224"/>
      <c r="B102" s="96">
        <v>4</v>
      </c>
      <c r="C102" s="96">
        <v>27</v>
      </c>
      <c r="D102" s="94" t="s">
        <v>116</v>
      </c>
      <c r="E102" s="95" t="s">
        <v>120</v>
      </c>
      <c r="F102" s="127" t="e">
        <f t="shared" si="99"/>
        <v>#VALUE!</v>
      </c>
      <c r="G102" s="128">
        <f t="shared" si="100"/>
        <v>7.084636639698964E-3</v>
      </c>
      <c r="H102" s="128" t="e">
        <f t="shared" si="101"/>
        <v>#VALUE!</v>
      </c>
      <c r="I102" s="128">
        <f t="shared" si="102"/>
        <v>1.6161702192195666E-2</v>
      </c>
      <c r="J102" s="128">
        <f t="shared" si="103"/>
        <v>5.7833570163460064E-3</v>
      </c>
      <c r="K102" s="128">
        <f t="shared" si="104"/>
        <v>6.5048902718318532E-3</v>
      </c>
      <c r="L102" s="128">
        <f t="shared" si="105"/>
        <v>9.3663947037529831E-3</v>
      </c>
      <c r="M102" s="128">
        <f t="shared" si="106"/>
        <v>6.7488379609548918E-3</v>
      </c>
      <c r="N102" s="129">
        <f t="shared" si="107"/>
        <v>7.7357182712130971E-3</v>
      </c>
      <c r="O102" s="127" t="e">
        <f t="shared" si="108"/>
        <v>#VALUE!</v>
      </c>
      <c r="P102" s="128">
        <f t="shared" si="109"/>
        <v>8.2323709395670436E-2</v>
      </c>
      <c r="Q102" s="128" t="e">
        <f t="shared" si="110"/>
        <v>#VALUE!</v>
      </c>
      <c r="R102" s="128">
        <f t="shared" si="111"/>
        <v>0.11163107240085961</v>
      </c>
      <c r="S102" s="128">
        <f t="shared" si="112"/>
        <v>5.4688350590939683E-2</v>
      </c>
      <c r="T102" s="128">
        <f t="shared" si="113"/>
        <v>6.6185742069023806E-2</v>
      </c>
      <c r="U102" s="128">
        <f t="shared" si="114"/>
        <v>9.8251622344828815E-2</v>
      </c>
      <c r="V102" s="128">
        <f t="shared" si="115"/>
        <v>7.3470815804422399E-2</v>
      </c>
      <c r="W102" s="129">
        <f t="shared" si="116"/>
        <v>9.6592524430459722E-2</v>
      </c>
      <c r="X102" s="128" t="e">
        <f t="shared" si="117"/>
        <v>#VALUE!</v>
      </c>
      <c r="Y102" s="128">
        <f t="shared" si="118"/>
        <v>1.9070066694359587E-2</v>
      </c>
      <c r="Z102" s="128" t="e">
        <f t="shared" si="119"/>
        <v>#VALUE!</v>
      </c>
      <c r="AA102" s="128">
        <f t="shared" si="120"/>
        <v>2.5020211381738357E-2</v>
      </c>
      <c r="AB102" s="128">
        <f t="shared" si="121"/>
        <v>9.3967600764211356E-3</v>
      </c>
      <c r="AC102" s="128">
        <f t="shared" si="122"/>
        <v>1.1926979175584431E-2</v>
      </c>
      <c r="AD102" s="128">
        <f t="shared" si="123"/>
        <v>2.1175281589286072E-2</v>
      </c>
      <c r="AE102" s="128">
        <f t="shared" si="124"/>
        <v>1.1311349282490175E-2</v>
      </c>
      <c r="AF102" s="129">
        <f t="shared" si="125"/>
        <v>1.5629274667885541E-2</v>
      </c>
      <c r="AG102" s="151"/>
      <c r="AH102" s="128"/>
      <c r="AI102" s="128"/>
      <c r="AJ102" s="128"/>
      <c r="AK102" s="128"/>
      <c r="AL102" s="128"/>
      <c r="AM102" s="128"/>
      <c r="AN102" s="128"/>
      <c r="AO102" s="128"/>
    </row>
    <row r="103" spans="1:41" x14ac:dyDescent="0.2">
      <c r="A103" s="224"/>
      <c r="B103" s="96">
        <v>5</v>
      </c>
      <c r="C103" s="96">
        <v>32</v>
      </c>
      <c r="D103" s="94" t="s">
        <v>116</v>
      </c>
      <c r="E103" s="95" t="s">
        <v>120</v>
      </c>
      <c r="F103" s="127">
        <f t="shared" si="99"/>
        <v>3.1092454166303986E-3</v>
      </c>
      <c r="G103" s="128" t="e">
        <f t="shared" si="100"/>
        <v>#VALUE!</v>
      </c>
      <c r="H103" s="128" t="e">
        <f t="shared" si="101"/>
        <v>#VALUE!</v>
      </c>
      <c r="I103" s="128">
        <f t="shared" si="102"/>
        <v>1.1397943172289645E-2</v>
      </c>
      <c r="J103" s="128">
        <f t="shared" si="103"/>
        <v>5.0454298482658973E-3</v>
      </c>
      <c r="K103" s="128">
        <f t="shared" si="104"/>
        <v>4.2999789394607526E-3</v>
      </c>
      <c r="L103" s="128">
        <f t="shared" si="105"/>
        <v>4.3271826816051757E-3</v>
      </c>
      <c r="M103" s="128">
        <f t="shared" si="106"/>
        <v>8.1459457430968722E-3</v>
      </c>
      <c r="N103" s="129">
        <f t="shared" si="107"/>
        <v>7.9878281864626272E-3</v>
      </c>
      <c r="O103" s="127">
        <f t="shared" si="108"/>
        <v>4.395785518764872E-2</v>
      </c>
      <c r="P103" s="128" t="e">
        <f t="shared" si="109"/>
        <v>#VALUE!</v>
      </c>
      <c r="Q103" s="128" t="e">
        <f t="shared" si="110"/>
        <v>#VALUE!</v>
      </c>
      <c r="R103" s="128">
        <f t="shared" si="111"/>
        <v>9.5364436732508551E-2</v>
      </c>
      <c r="S103" s="128">
        <f t="shared" si="112"/>
        <v>5.1900072494596335E-2</v>
      </c>
      <c r="T103" s="128">
        <f t="shared" si="113"/>
        <v>7.1215127631435018E-2</v>
      </c>
      <c r="U103" s="128">
        <f t="shared" si="114"/>
        <v>5.7287709423050455E-2</v>
      </c>
      <c r="V103" s="128">
        <f t="shared" si="115"/>
        <v>8.0633201046766398E-2</v>
      </c>
      <c r="W103" s="129">
        <f t="shared" si="116"/>
        <v>7.1992446543005906E-2</v>
      </c>
      <c r="X103" s="128">
        <f t="shared" si="117"/>
        <v>1.3229737965565936E-2</v>
      </c>
      <c r="Y103" s="128" t="e">
        <f t="shared" si="118"/>
        <v>#VALUE!</v>
      </c>
      <c r="Z103" s="128" t="e">
        <f t="shared" si="119"/>
        <v>#VALUE!</v>
      </c>
      <c r="AA103" s="128">
        <f t="shared" si="120"/>
        <v>1.6544744436621357E-2</v>
      </c>
      <c r="AB103" s="128">
        <f t="shared" si="121"/>
        <v>1.8393273263886054E-2</v>
      </c>
      <c r="AC103" s="128">
        <f t="shared" si="122"/>
        <v>1.7283948166923736E-2</v>
      </c>
      <c r="AD103" s="128">
        <f t="shared" si="123"/>
        <v>1.262679637311075E-2</v>
      </c>
      <c r="AE103" s="128">
        <f t="shared" si="124"/>
        <v>2.0393556270503359E-2</v>
      </c>
      <c r="AF103" s="129">
        <f t="shared" si="125"/>
        <v>1.1670724170076285E-2</v>
      </c>
      <c r="AG103" s="151"/>
      <c r="AH103" s="128"/>
      <c r="AI103" s="128"/>
      <c r="AJ103" s="128"/>
      <c r="AK103" s="128"/>
      <c r="AL103" s="128"/>
      <c r="AM103" s="128"/>
      <c r="AN103" s="128"/>
      <c r="AO103" s="128"/>
    </row>
    <row r="104" spans="1:41" x14ac:dyDescent="0.2">
      <c r="A104" s="224"/>
      <c r="B104" s="96">
        <v>6</v>
      </c>
      <c r="C104" s="122">
        <v>32</v>
      </c>
      <c r="D104" s="94" t="s">
        <v>116</v>
      </c>
      <c r="E104" s="117" t="s">
        <v>120</v>
      </c>
      <c r="F104" s="127" t="e">
        <f t="shared" si="99"/>
        <v>#VALUE!</v>
      </c>
      <c r="G104" s="128">
        <f t="shared" si="100"/>
        <v>9.6264166755773758E-3</v>
      </c>
      <c r="H104" s="128">
        <f t="shared" si="101"/>
        <v>8.9830471342779716E-3</v>
      </c>
      <c r="I104" s="128">
        <f t="shared" si="102"/>
        <v>1.3776911793456267E-2</v>
      </c>
      <c r="J104" s="128">
        <f t="shared" si="103"/>
        <v>5.4245545602200707E-3</v>
      </c>
      <c r="K104" s="128">
        <f t="shared" si="104"/>
        <v>5.0179192208318355E-3</v>
      </c>
      <c r="L104" s="128" t="e">
        <f t="shared" si="105"/>
        <v>#VALUE!</v>
      </c>
      <c r="M104" s="128">
        <f t="shared" si="106"/>
        <v>4.5229665610007803E-3</v>
      </c>
      <c r="N104" s="129">
        <f t="shared" si="107"/>
        <v>8.7363151205981354E-3</v>
      </c>
      <c r="O104" s="127" t="e">
        <f t="shared" si="108"/>
        <v>#VALUE!</v>
      </c>
      <c r="P104" s="128">
        <f t="shared" si="109"/>
        <v>9.1594956068550504E-2</v>
      </c>
      <c r="Q104" s="128">
        <f t="shared" si="110"/>
        <v>0.16177171176690103</v>
      </c>
      <c r="R104" s="128">
        <f t="shared" si="111"/>
        <v>0.12713799332586823</v>
      </c>
      <c r="S104" s="128">
        <f t="shared" si="112"/>
        <v>5.6955866835860125E-2</v>
      </c>
      <c r="T104" s="128">
        <f t="shared" si="113"/>
        <v>6.1786611356016909E-2</v>
      </c>
      <c r="U104" s="128" t="e">
        <f t="shared" si="114"/>
        <v>#VALUE!</v>
      </c>
      <c r="V104" s="128">
        <f t="shared" si="115"/>
        <v>7.2267574992319589E-2</v>
      </c>
      <c r="W104" s="129">
        <f t="shared" si="116"/>
        <v>7.5312258889037198E-2</v>
      </c>
      <c r="X104" s="128" t="e">
        <f t="shared" si="117"/>
        <v>#VALUE!</v>
      </c>
      <c r="Y104" s="128">
        <f t="shared" si="118"/>
        <v>2.6983837210015984E-2</v>
      </c>
      <c r="Z104" s="128">
        <f t="shared" si="119"/>
        <v>2.1415643896807189E-2</v>
      </c>
      <c r="AA104" s="128">
        <f t="shared" si="120"/>
        <v>2.5448253578732451E-2</v>
      </c>
      <c r="AB104" s="128">
        <f t="shared" si="121"/>
        <v>4.0625465936922024E-3</v>
      </c>
      <c r="AC104" s="128">
        <f t="shared" si="122"/>
        <v>1.1998129567900679E-2</v>
      </c>
      <c r="AD104" s="128" t="e">
        <f t="shared" si="123"/>
        <v>#VALUE!</v>
      </c>
      <c r="AE104" s="128">
        <f t="shared" si="124"/>
        <v>1.5841327580843317E-2</v>
      </c>
      <c r="AF104" s="129">
        <f t="shared" si="125"/>
        <v>1.1894615767501539E-2</v>
      </c>
      <c r="AG104" s="151"/>
      <c r="AH104" s="128"/>
      <c r="AI104" s="128"/>
      <c r="AJ104" s="128"/>
      <c r="AK104" s="128"/>
      <c r="AL104" s="128"/>
      <c r="AM104" s="128"/>
      <c r="AN104" s="128"/>
      <c r="AO104" s="128"/>
    </row>
    <row r="105" spans="1:41" x14ac:dyDescent="0.2">
      <c r="A105" s="224"/>
      <c r="B105" s="96">
        <v>7</v>
      </c>
      <c r="C105" s="96">
        <v>40</v>
      </c>
      <c r="D105" s="111" t="s">
        <v>116</v>
      </c>
      <c r="E105" s="118" t="s">
        <v>120</v>
      </c>
      <c r="F105" s="127">
        <f t="shared" si="99"/>
        <v>2.4951238150845803E-3</v>
      </c>
      <c r="G105" s="128">
        <f t="shared" si="100"/>
        <v>6.0288656885900266E-3</v>
      </c>
      <c r="H105" s="128" t="e">
        <f t="shared" si="101"/>
        <v>#VALUE!</v>
      </c>
      <c r="I105" s="128">
        <f t="shared" si="102"/>
        <v>8.8254496612117875E-3</v>
      </c>
      <c r="J105" s="128" t="e">
        <f t="shared" si="103"/>
        <v>#VALUE!</v>
      </c>
      <c r="K105" s="128">
        <f t="shared" si="104"/>
        <v>3.2083585658063121E-3</v>
      </c>
      <c r="L105" s="128">
        <f t="shared" si="105"/>
        <v>4.2612402515365055E-3</v>
      </c>
      <c r="M105" s="128">
        <f t="shared" si="106"/>
        <v>4.2399608942364844E-3</v>
      </c>
      <c r="N105" s="129">
        <f t="shared" si="107"/>
        <v>5.8681319366674714E-3</v>
      </c>
      <c r="O105" s="127">
        <f t="shared" si="108"/>
        <v>4.0537114199551035E-2</v>
      </c>
      <c r="P105" s="128">
        <f t="shared" si="109"/>
        <v>0.12326114139276335</v>
      </c>
      <c r="Q105" s="128" t="e">
        <f t="shared" si="110"/>
        <v>#VALUE!</v>
      </c>
      <c r="R105" s="128">
        <f t="shared" si="111"/>
        <v>8.8687913416168829E-2</v>
      </c>
      <c r="S105" s="128" t="e">
        <f t="shared" si="112"/>
        <v>#VALUE!</v>
      </c>
      <c r="T105" s="128">
        <f t="shared" si="113"/>
        <v>4.6741420688794361E-2</v>
      </c>
      <c r="U105" s="128">
        <f t="shared" si="114"/>
        <v>6.4211427860590795E-2</v>
      </c>
      <c r="V105" s="128">
        <f t="shared" si="115"/>
        <v>6.0134517752998218E-2</v>
      </c>
      <c r="W105" s="129">
        <f t="shared" si="116"/>
        <v>8.0051682575657312E-2</v>
      </c>
      <c r="X105" s="128">
        <f t="shared" si="117"/>
        <v>5.9619165280665101E-3</v>
      </c>
      <c r="Y105" s="128">
        <f t="shared" si="118"/>
        <v>2.7728291204572077E-2</v>
      </c>
      <c r="Z105" s="128" t="e">
        <f t="shared" si="119"/>
        <v>#VALUE!</v>
      </c>
      <c r="AA105" s="128">
        <f t="shared" si="120"/>
        <v>1.1355606677199181E-2</v>
      </c>
      <c r="AB105" s="128" t="e">
        <f t="shared" si="121"/>
        <v>#VALUE!</v>
      </c>
      <c r="AC105" s="128">
        <f t="shared" si="122"/>
        <v>7.1752760291869909E-3</v>
      </c>
      <c r="AD105" s="128">
        <f t="shared" si="123"/>
        <v>1.0537487108302315E-2</v>
      </c>
      <c r="AE105" s="128">
        <f t="shared" si="124"/>
        <v>9.7290831761304916E-3</v>
      </c>
      <c r="AF105" s="129">
        <f t="shared" si="125"/>
        <v>8.9749350844110821E-3</v>
      </c>
      <c r="AG105" s="151"/>
      <c r="AH105" s="128"/>
      <c r="AI105" s="128"/>
      <c r="AJ105" s="128"/>
      <c r="AK105" s="128"/>
      <c r="AL105" s="128"/>
      <c r="AM105" s="128"/>
      <c r="AN105" s="128"/>
      <c r="AO105" s="128"/>
    </row>
    <row r="106" spans="1:41" x14ac:dyDescent="0.2">
      <c r="A106" s="224"/>
      <c r="B106" s="96">
        <v>8</v>
      </c>
      <c r="C106" s="122">
        <v>41</v>
      </c>
      <c r="D106" s="94" t="s">
        <v>116</v>
      </c>
      <c r="E106" s="117" t="s">
        <v>120</v>
      </c>
      <c r="F106" s="127">
        <f t="shared" si="99"/>
        <v>2.3706273270410229E-3</v>
      </c>
      <c r="G106" s="128" t="e">
        <f t="shared" si="100"/>
        <v>#VALUE!</v>
      </c>
      <c r="H106" s="128">
        <f t="shared" si="101"/>
        <v>6.5671638424996005E-3</v>
      </c>
      <c r="I106" s="128" t="e">
        <f t="shared" si="102"/>
        <v>#VALUE!</v>
      </c>
      <c r="J106" s="128">
        <f t="shared" si="103"/>
        <v>3.448483915096136E-3</v>
      </c>
      <c r="K106" s="128">
        <f t="shared" si="104"/>
        <v>3.2361409251406206E-3</v>
      </c>
      <c r="L106" s="128">
        <f t="shared" si="105"/>
        <v>4.6477593172895839E-3</v>
      </c>
      <c r="M106" s="128">
        <f t="shared" si="106"/>
        <v>3.8517028362110438E-3</v>
      </c>
      <c r="N106" s="129">
        <f t="shared" si="107"/>
        <v>4.2512101683763728E-3</v>
      </c>
      <c r="O106" s="127">
        <f t="shared" si="108"/>
        <v>2.9431561208109268E-2</v>
      </c>
      <c r="P106" s="128" t="e">
        <f t="shared" si="109"/>
        <v>#VALUE!</v>
      </c>
      <c r="Q106" s="128">
        <f t="shared" si="110"/>
        <v>0.10646421070535667</v>
      </c>
      <c r="R106" s="128" t="e">
        <f t="shared" si="111"/>
        <v>#VALUE!</v>
      </c>
      <c r="S106" s="128">
        <f t="shared" si="112"/>
        <v>4.3830335964122093E-2</v>
      </c>
      <c r="T106" s="128">
        <f t="shared" si="113"/>
        <v>4.7770687614751277E-2</v>
      </c>
      <c r="U106" s="128">
        <f t="shared" si="114"/>
        <v>7.6427601125861652E-2</v>
      </c>
      <c r="V106" s="128">
        <f t="shared" si="115"/>
        <v>6.1952669387603757E-2</v>
      </c>
      <c r="W106" s="129">
        <f t="shared" si="116"/>
        <v>7.6642257369689451E-2</v>
      </c>
      <c r="X106" s="128">
        <f t="shared" si="117"/>
        <v>9.3059131394030315E-3</v>
      </c>
      <c r="Y106" s="128" t="e">
        <f t="shared" si="118"/>
        <v>#VALUE!</v>
      </c>
      <c r="Z106" s="128">
        <f t="shared" si="119"/>
        <v>1.7075284028237714E-2</v>
      </c>
      <c r="AA106" s="128" t="e">
        <f t="shared" si="120"/>
        <v>#VALUE!</v>
      </c>
      <c r="AB106" s="128">
        <f t="shared" si="121"/>
        <v>5.4145545005518034E-3</v>
      </c>
      <c r="AC106" s="128">
        <f t="shared" si="122"/>
        <v>1.1877979423955737E-2</v>
      </c>
      <c r="AD106" s="128">
        <f t="shared" si="123"/>
        <v>1.2045334569722635E-2</v>
      </c>
      <c r="AE106" s="128">
        <f t="shared" si="124"/>
        <v>9.4093937807569906E-3</v>
      </c>
      <c r="AF106" s="129">
        <f t="shared" si="125"/>
        <v>1.2037121313148928E-2</v>
      </c>
      <c r="AG106" s="151"/>
      <c r="AH106" s="128"/>
      <c r="AI106" s="128"/>
      <c r="AJ106" s="128"/>
      <c r="AK106" s="128"/>
      <c r="AL106" s="128"/>
      <c r="AM106" s="128"/>
      <c r="AN106" s="128"/>
      <c r="AO106" s="128"/>
    </row>
    <row r="107" spans="1:41" x14ac:dyDescent="0.2">
      <c r="A107" s="224"/>
      <c r="B107" s="96">
        <v>9</v>
      </c>
      <c r="C107" s="96">
        <v>43</v>
      </c>
      <c r="D107" s="94" t="s">
        <v>116</v>
      </c>
      <c r="E107" s="95" t="s">
        <v>119</v>
      </c>
      <c r="F107" s="127" t="e">
        <f t="shared" si="99"/>
        <v>#VALUE!</v>
      </c>
      <c r="G107" s="128">
        <f t="shared" si="100"/>
        <v>3.8491434426041952E-3</v>
      </c>
      <c r="H107" s="128">
        <f t="shared" si="101"/>
        <v>7.4088254911391458E-3</v>
      </c>
      <c r="I107" s="128">
        <f t="shared" si="102"/>
        <v>1.1603801953222142E-2</v>
      </c>
      <c r="J107" s="128" t="e">
        <f t="shared" si="103"/>
        <v>#VALUE!</v>
      </c>
      <c r="K107" s="128">
        <f t="shared" si="104"/>
        <v>3.9582353375650671E-3</v>
      </c>
      <c r="L107" s="128">
        <f t="shared" si="105"/>
        <v>5.1294192709707464E-3</v>
      </c>
      <c r="M107" s="128">
        <f t="shared" si="106"/>
        <v>5.2110149446416227E-3</v>
      </c>
      <c r="N107" s="129">
        <f t="shared" si="107"/>
        <v>6.2236061404640983E-3</v>
      </c>
      <c r="O107" s="127" t="e">
        <f t="shared" si="108"/>
        <v>#VALUE!</v>
      </c>
      <c r="P107" s="128">
        <f t="shared" si="109"/>
        <v>8.2426410837642586E-2</v>
      </c>
      <c r="Q107" s="128">
        <f t="shared" si="110"/>
        <v>9.9016874866814153E-2</v>
      </c>
      <c r="R107" s="128">
        <f t="shared" si="111"/>
        <v>8.5981330653890325E-2</v>
      </c>
      <c r="S107" s="128" t="e">
        <f t="shared" si="112"/>
        <v>#VALUE!</v>
      </c>
      <c r="T107" s="128">
        <f t="shared" si="113"/>
        <v>4.8756071285704632E-2</v>
      </c>
      <c r="U107" s="128">
        <f t="shared" si="114"/>
        <v>7.61402822647613E-2</v>
      </c>
      <c r="V107" s="128">
        <f t="shared" si="115"/>
        <v>7.2137586689755021E-2</v>
      </c>
      <c r="W107" s="129">
        <f t="shared" si="116"/>
        <v>6.6058089678487947E-2</v>
      </c>
      <c r="X107" s="128" t="e">
        <f t="shared" si="117"/>
        <v>#VALUE!</v>
      </c>
      <c r="Y107" s="128">
        <f t="shared" si="118"/>
        <v>3.1962957033614278E-2</v>
      </c>
      <c r="Z107" s="128">
        <f t="shared" si="119"/>
        <v>1.7415054940497523E-2</v>
      </c>
      <c r="AA107" s="128">
        <f t="shared" si="120"/>
        <v>1.6896606822438185E-2</v>
      </c>
      <c r="AB107" s="128" t="e">
        <f t="shared" si="121"/>
        <v>#VALUE!</v>
      </c>
      <c r="AC107" s="128">
        <f t="shared" si="122"/>
        <v>8.7167053790712448E-3</v>
      </c>
      <c r="AD107" s="128">
        <f t="shared" si="123"/>
        <v>1.2556237782088279E-2</v>
      </c>
      <c r="AE107" s="128">
        <f t="shared" si="124"/>
        <v>1.00283060054799E-2</v>
      </c>
      <c r="AF107" s="129">
        <f t="shared" si="125"/>
        <v>1.0593238986363896E-2</v>
      </c>
      <c r="AG107" s="151"/>
      <c r="AH107" s="128"/>
      <c r="AI107" s="128"/>
      <c r="AJ107" s="128"/>
      <c r="AK107" s="128"/>
      <c r="AL107" s="128"/>
      <c r="AM107" s="128"/>
      <c r="AN107" s="128"/>
      <c r="AO107" s="128"/>
    </row>
    <row r="108" spans="1:41" x14ac:dyDescent="0.2">
      <c r="A108" s="224"/>
      <c r="B108" s="96">
        <v>10</v>
      </c>
      <c r="C108" s="122">
        <v>52</v>
      </c>
      <c r="D108" s="94" t="s">
        <v>116</v>
      </c>
      <c r="E108" s="117" t="s">
        <v>120</v>
      </c>
      <c r="F108" s="127">
        <f t="shared" si="99"/>
        <v>2.5631534456132653E-3</v>
      </c>
      <c r="G108" s="128" t="e">
        <f t="shared" si="100"/>
        <v>#VALUE!</v>
      </c>
      <c r="H108" s="128">
        <f t="shared" si="101"/>
        <v>5.5039807080231352E-3</v>
      </c>
      <c r="I108" s="128">
        <f t="shared" si="102"/>
        <v>8.7710193681901725E-3</v>
      </c>
      <c r="J108" s="128">
        <f t="shared" si="103"/>
        <v>2.693652016896387E-3</v>
      </c>
      <c r="K108" s="128">
        <f t="shared" si="104"/>
        <v>3.8240575163155086E-3</v>
      </c>
      <c r="L108" s="128" t="e">
        <f t="shared" si="105"/>
        <v>#VALUE!</v>
      </c>
      <c r="M108" s="128">
        <f t="shared" si="106"/>
        <v>4.1591586034766814E-3</v>
      </c>
      <c r="N108" s="129">
        <f t="shared" si="107"/>
        <v>6.1342969195399251E-3</v>
      </c>
      <c r="O108" s="127">
        <f t="shared" si="108"/>
        <v>4.2434007147244289E-2</v>
      </c>
      <c r="P108" s="128" t="e">
        <f t="shared" si="109"/>
        <v>#VALUE!</v>
      </c>
      <c r="Q108" s="128">
        <f t="shared" si="110"/>
        <v>8.8075481987471685E-2</v>
      </c>
      <c r="R108" s="128">
        <f t="shared" si="111"/>
        <v>9.9209373464179754E-2</v>
      </c>
      <c r="S108" s="128">
        <f t="shared" si="112"/>
        <v>4.2952003341794019E-2</v>
      </c>
      <c r="T108" s="128">
        <f t="shared" si="113"/>
        <v>5.8938333573197325E-2</v>
      </c>
      <c r="U108" s="128" t="e">
        <f t="shared" si="114"/>
        <v>#VALUE!</v>
      </c>
      <c r="V108" s="128">
        <f t="shared" si="115"/>
        <v>6.9047467955198324E-2</v>
      </c>
      <c r="W108" s="129">
        <f t="shared" si="116"/>
        <v>7.3507773520545383E-2</v>
      </c>
      <c r="X108" s="128">
        <f t="shared" si="117"/>
        <v>6.2197995190064114E-3</v>
      </c>
      <c r="Y108" s="128" t="e">
        <f t="shared" si="118"/>
        <v>#VALUE!</v>
      </c>
      <c r="Z108" s="128">
        <f t="shared" si="119"/>
        <v>1.7230547184746991E-2</v>
      </c>
      <c r="AA108" s="128">
        <f t="shared" si="120"/>
        <v>1.5803226584159173E-2</v>
      </c>
      <c r="AB108" s="128">
        <f t="shared" si="121"/>
        <v>6.2632022190637097E-3</v>
      </c>
      <c r="AC108" s="128">
        <f t="shared" si="122"/>
        <v>7.0310358479462659E-3</v>
      </c>
      <c r="AD108" s="128" t="e">
        <f t="shared" si="123"/>
        <v>#VALUE!</v>
      </c>
      <c r="AE108" s="128">
        <f t="shared" si="124"/>
        <v>5.1791192588480006E-3</v>
      </c>
      <c r="AF108" s="129">
        <f t="shared" si="125"/>
        <v>8.1388445116548722E-3</v>
      </c>
      <c r="AG108" s="151"/>
      <c r="AH108" s="128"/>
      <c r="AI108" s="128"/>
      <c r="AJ108" s="128"/>
      <c r="AK108" s="128"/>
      <c r="AL108" s="128"/>
      <c r="AM108" s="128"/>
      <c r="AN108" s="128"/>
      <c r="AO108" s="128"/>
    </row>
    <row r="109" spans="1:41" x14ac:dyDescent="0.2">
      <c r="A109" s="224"/>
      <c r="B109" s="96">
        <v>11</v>
      </c>
      <c r="C109" s="96">
        <v>57</v>
      </c>
      <c r="D109" s="94" t="s">
        <v>116</v>
      </c>
      <c r="E109" s="95" t="s">
        <v>117</v>
      </c>
      <c r="F109" s="127">
        <f t="shared" si="99"/>
        <v>3.2242689049496692E-3</v>
      </c>
      <c r="G109" s="128">
        <f t="shared" si="100"/>
        <v>9.825919149193214E-3</v>
      </c>
      <c r="H109" s="128">
        <f t="shared" si="101"/>
        <v>6.0147268303410561E-3</v>
      </c>
      <c r="I109" s="128">
        <f t="shared" si="102"/>
        <v>7.6599980469957141E-3</v>
      </c>
      <c r="J109" s="128" t="e">
        <f t="shared" si="103"/>
        <v>#VALUE!</v>
      </c>
      <c r="K109" s="128">
        <f t="shared" si="104"/>
        <v>4.3985640290826605E-3</v>
      </c>
      <c r="L109" s="128" t="e">
        <f t="shared" si="105"/>
        <v>#VALUE!</v>
      </c>
      <c r="M109" s="128">
        <f t="shared" si="106"/>
        <v>5.3375523999846927E-3</v>
      </c>
      <c r="N109" s="129">
        <f t="shared" si="107"/>
        <v>6.4502726369010475E-3</v>
      </c>
      <c r="O109" s="127">
        <f t="shared" si="108"/>
        <v>2.90438902914378E-2</v>
      </c>
      <c r="P109" s="128">
        <f t="shared" si="109"/>
        <v>9.2367603752945726E-2</v>
      </c>
      <c r="Q109" s="128">
        <f t="shared" si="110"/>
        <v>9.3337411469008258E-2</v>
      </c>
      <c r="R109" s="128">
        <f t="shared" si="111"/>
        <v>6.8262880531645309E-2</v>
      </c>
      <c r="S109" s="128" t="e">
        <f t="shared" si="112"/>
        <v>#VALUE!</v>
      </c>
      <c r="T109" s="128">
        <f t="shared" si="113"/>
        <v>4.4304264804495792E-2</v>
      </c>
      <c r="U109" s="128" t="e">
        <f t="shared" si="114"/>
        <v>#VALUE!</v>
      </c>
      <c r="V109" s="128">
        <f t="shared" si="115"/>
        <v>6.776764614458472E-2</v>
      </c>
      <c r="W109" s="129">
        <f t="shared" si="116"/>
        <v>8.0473239940392183E-2</v>
      </c>
      <c r="X109" s="128">
        <f t="shared" si="117"/>
        <v>1.02145868659818E-2</v>
      </c>
      <c r="Y109" s="128">
        <f t="shared" si="118"/>
        <v>2.0527333442476509E-2</v>
      </c>
      <c r="Z109" s="128">
        <f t="shared" si="119"/>
        <v>9.4551084642128993E-3</v>
      </c>
      <c r="AA109" s="128">
        <f t="shared" si="120"/>
        <v>1.6689255663287772E-2</v>
      </c>
      <c r="AB109" s="128" t="e">
        <f t="shared" si="121"/>
        <v>#VALUE!</v>
      </c>
      <c r="AC109" s="128">
        <f t="shared" si="122"/>
        <v>1.1601843465236036E-2</v>
      </c>
      <c r="AD109" s="128" t="e">
        <f t="shared" si="123"/>
        <v>#VALUE!</v>
      </c>
      <c r="AE109" s="128">
        <f t="shared" si="124"/>
        <v>6.8813286991929977E-3</v>
      </c>
      <c r="AF109" s="129">
        <f t="shared" si="125"/>
        <v>9.6564845973495048E-3</v>
      </c>
      <c r="AG109" s="151"/>
      <c r="AH109" s="128"/>
      <c r="AI109" s="128"/>
      <c r="AJ109" s="128"/>
      <c r="AK109" s="128"/>
      <c r="AL109" s="128"/>
      <c r="AM109" s="128"/>
      <c r="AN109" s="128"/>
      <c r="AO109" s="128"/>
    </row>
    <row r="110" spans="1:41" x14ac:dyDescent="0.2">
      <c r="A110" s="224"/>
      <c r="B110" s="96">
        <v>12</v>
      </c>
      <c r="C110" s="96">
        <v>24</v>
      </c>
      <c r="D110" s="94" t="s">
        <v>118</v>
      </c>
      <c r="E110" s="95" t="s">
        <v>117</v>
      </c>
      <c r="F110" s="127" t="e">
        <f t="shared" si="99"/>
        <v>#VALUE!</v>
      </c>
      <c r="G110" s="128" t="e">
        <f t="shared" si="100"/>
        <v>#VALUE!</v>
      </c>
      <c r="H110" s="128">
        <f t="shared" si="101"/>
        <v>6.777153453501699E-3</v>
      </c>
      <c r="I110" s="128">
        <f t="shared" si="102"/>
        <v>7.0966669012734922E-3</v>
      </c>
      <c r="J110" s="128">
        <f t="shared" si="103"/>
        <v>3.2808569695068819E-3</v>
      </c>
      <c r="K110" s="128">
        <f t="shared" si="104"/>
        <v>3.2831451179116994E-3</v>
      </c>
      <c r="L110" s="128">
        <f t="shared" si="105"/>
        <v>6.177515468477765E-3</v>
      </c>
      <c r="M110" s="128">
        <f t="shared" si="106"/>
        <v>4.0385520767849221E-3</v>
      </c>
      <c r="N110" s="129">
        <f t="shared" si="107"/>
        <v>5.6251916382753587E-3</v>
      </c>
      <c r="O110" s="127" t="e">
        <f t="shared" si="108"/>
        <v>#VALUE!</v>
      </c>
      <c r="P110" s="128" t="e">
        <f t="shared" si="109"/>
        <v>#VALUE!</v>
      </c>
      <c r="Q110" s="128">
        <f t="shared" si="110"/>
        <v>0.10913102277848874</v>
      </c>
      <c r="R110" s="128">
        <f t="shared" si="111"/>
        <v>9.2996538283949229E-2</v>
      </c>
      <c r="S110" s="128">
        <f t="shared" si="112"/>
        <v>4.9946142069501827E-2</v>
      </c>
      <c r="T110" s="128">
        <f t="shared" si="113"/>
        <v>5.082853384850914E-2</v>
      </c>
      <c r="U110" s="128">
        <f t="shared" si="114"/>
        <v>7.1736210943700918E-2</v>
      </c>
      <c r="V110" s="128">
        <f t="shared" si="115"/>
        <v>5.7493395383512426E-2</v>
      </c>
      <c r="W110" s="129">
        <f t="shared" si="116"/>
        <v>7.8093607759151251E-2</v>
      </c>
      <c r="X110" s="128" t="e">
        <f t="shared" si="117"/>
        <v>#VALUE!</v>
      </c>
      <c r="Y110" s="128" t="e">
        <f t="shared" si="118"/>
        <v>#VALUE!</v>
      </c>
      <c r="Z110" s="128">
        <f t="shared" si="119"/>
        <v>1.3788114371793527E-2</v>
      </c>
      <c r="AA110" s="128">
        <f t="shared" si="120"/>
        <v>1.3325069365256237E-2</v>
      </c>
      <c r="AB110" s="128">
        <f t="shared" si="121"/>
        <v>4.78961413194597E-3</v>
      </c>
      <c r="AC110" s="128">
        <f t="shared" si="122"/>
        <v>6.36877432136308E-3</v>
      </c>
      <c r="AD110" s="128">
        <f t="shared" si="123"/>
        <v>1.6325435110902294E-2</v>
      </c>
      <c r="AE110" s="128">
        <f t="shared" si="124"/>
        <v>8.5162741741013643E-3</v>
      </c>
      <c r="AF110" s="129">
        <f t="shared" si="125"/>
        <v>9.8426957693252704E-3</v>
      </c>
      <c r="AG110" s="151"/>
      <c r="AH110" s="128"/>
      <c r="AI110" s="128"/>
      <c r="AJ110" s="128"/>
      <c r="AK110" s="128"/>
      <c r="AL110" s="128"/>
      <c r="AM110" s="128"/>
      <c r="AN110" s="128"/>
      <c r="AO110" s="128"/>
    </row>
    <row r="111" spans="1:41" x14ac:dyDescent="0.2">
      <c r="A111" s="224"/>
      <c r="B111" s="96">
        <v>13</v>
      </c>
      <c r="C111" s="122">
        <v>25</v>
      </c>
      <c r="D111" s="94" t="s">
        <v>118</v>
      </c>
      <c r="E111" s="117" t="s">
        <v>120</v>
      </c>
      <c r="F111" s="127">
        <f t="shared" si="99"/>
        <v>3.0466181081454978E-3</v>
      </c>
      <c r="G111" s="128">
        <f t="shared" si="100"/>
        <v>5.1756685738500964E-3</v>
      </c>
      <c r="H111" s="128" t="e">
        <f t="shared" si="101"/>
        <v>#VALUE!</v>
      </c>
      <c r="I111" s="128">
        <f t="shared" si="102"/>
        <v>1.0821339926113909E-2</v>
      </c>
      <c r="J111" s="128" t="e">
        <f t="shared" si="103"/>
        <v>#VALUE!</v>
      </c>
      <c r="K111" s="128">
        <f t="shared" si="104"/>
        <v>4.583500468631518E-3</v>
      </c>
      <c r="L111" s="128">
        <f t="shared" si="105"/>
        <v>7.4983097356274711E-3</v>
      </c>
      <c r="M111" s="128">
        <f t="shared" si="106"/>
        <v>7.1728974609670954E-3</v>
      </c>
      <c r="N111" s="129">
        <f t="shared" si="107"/>
        <v>7.0478249138119422E-3</v>
      </c>
      <c r="O111" s="127">
        <f t="shared" si="108"/>
        <v>4.2912169183331697E-2</v>
      </c>
      <c r="P111" s="128">
        <f t="shared" si="109"/>
        <v>6.4230594033177352E-2</v>
      </c>
      <c r="Q111" s="128" t="e">
        <f t="shared" si="110"/>
        <v>#VALUE!</v>
      </c>
      <c r="R111" s="128">
        <f t="shared" si="111"/>
        <v>0.10309857098941383</v>
      </c>
      <c r="S111" s="128" t="e">
        <f t="shared" si="112"/>
        <v>#VALUE!</v>
      </c>
      <c r="T111" s="128">
        <f t="shared" si="113"/>
        <v>5.4433169713497397E-2</v>
      </c>
      <c r="U111" s="128">
        <f t="shared" si="114"/>
        <v>7.4009644820139497E-2</v>
      </c>
      <c r="V111" s="128">
        <f t="shared" si="115"/>
        <v>6.6324854336387323E-2</v>
      </c>
      <c r="W111" s="129">
        <f t="shared" si="116"/>
        <v>9.0104634755849969E-2</v>
      </c>
      <c r="X111" s="128">
        <f t="shared" si="117"/>
        <v>1.3085478271248502E-2</v>
      </c>
      <c r="Y111" s="128">
        <f t="shared" si="118"/>
        <v>2.6788948528113286E-2</v>
      </c>
      <c r="Z111" s="128" t="e">
        <f t="shared" si="119"/>
        <v>#VALUE!</v>
      </c>
      <c r="AA111" s="128">
        <f t="shared" si="120"/>
        <v>2.1038747401070854E-2</v>
      </c>
      <c r="AB111" s="128" t="e">
        <f t="shared" si="121"/>
        <v>#VALUE!</v>
      </c>
      <c r="AC111" s="128">
        <f t="shared" si="122"/>
        <v>9.9389293171966656E-3</v>
      </c>
      <c r="AD111" s="128">
        <f t="shared" si="123"/>
        <v>1.304708325299523E-2</v>
      </c>
      <c r="AE111" s="128">
        <f t="shared" si="124"/>
        <v>1.1019258776066722E-2</v>
      </c>
      <c r="AF111" s="129">
        <f t="shared" si="125"/>
        <v>1.1772458133173742E-2</v>
      </c>
      <c r="AG111" s="151"/>
      <c r="AH111" s="128"/>
      <c r="AI111" s="128"/>
      <c r="AJ111" s="128"/>
      <c r="AK111" s="128"/>
      <c r="AL111" s="128"/>
      <c r="AM111" s="128"/>
      <c r="AN111" s="128"/>
      <c r="AO111" s="128"/>
    </row>
    <row r="112" spans="1:41" x14ac:dyDescent="0.2">
      <c r="A112" s="224"/>
      <c r="B112" s="96">
        <v>14</v>
      </c>
      <c r="C112" s="96">
        <v>26</v>
      </c>
      <c r="D112" s="94" t="s">
        <v>118</v>
      </c>
      <c r="E112" s="95" t="s">
        <v>117</v>
      </c>
      <c r="F112" s="127" t="e">
        <f t="shared" si="99"/>
        <v>#VALUE!</v>
      </c>
      <c r="G112" s="128" t="e">
        <f t="shared" si="100"/>
        <v>#VALUE!</v>
      </c>
      <c r="H112" s="128">
        <f t="shared" si="101"/>
        <v>9.2096032989939063E-3</v>
      </c>
      <c r="I112" s="128">
        <f t="shared" si="102"/>
        <v>6.998314988075423E-3</v>
      </c>
      <c r="J112" s="128">
        <f t="shared" si="103"/>
        <v>3.1461835280390733E-3</v>
      </c>
      <c r="K112" s="128">
        <f t="shared" si="104"/>
        <v>3.1742992949856598E-3</v>
      </c>
      <c r="L112" s="128">
        <f t="shared" si="105"/>
        <v>4.1195456113776079E-3</v>
      </c>
      <c r="M112" s="128">
        <f t="shared" si="106"/>
        <v>5.7850805223045552E-3</v>
      </c>
      <c r="N112" s="129">
        <f t="shared" si="107"/>
        <v>9.1877479310267952E-3</v>
      </c>
      <c r="O112" s="127" t="e">
        <f t="shared" si="108"/>
        <v>#VALUE!</v>
      </c>
      <c r="P112" s="128" t="e">
        <f t="shared" si="109"/>
        <v>#VALUE!</v>
      </c>
      <c r="Q112" s="128">
        <f t="shared" si="110"/>
        <v>0.11455271859885452</v>
      </c>
      <c r="R112" s="128">
        <f t="shared" si="111"/>
        <v>0.10354103971085753</v>
      </c>
      <c r="S112" s="128">
        <f t="shared" si="112"/>
        <v>3.5550795697604824E-2</v>
      </c>
      <c r="T112" s="128">
        <f t="shared" si="113"/>
        <v>4.2609697656500252E-2</v>
      </c>
      <c r="U112" s="128">
        <f t="shared" si="114"/>
        <v>8.9044686721463595E-2</v>
      </c>
      <c r="V112" s="128">
        <f t="shared" si="115"/>
        <v>6.5984160406899278E-2</v>
      </c>
      <c r="W112" s="129">
        <f t="shared" si="116"/>
        <v>8.3677580107717142E-2</v>
      </c>
      <c r="X112" s="128" t="e">
        <f t="shared" si="117"/>
        <v>#VALUE!</v>
      </c>
      <c r="Y112" s="128" t="e">
        <f t="shared" si="118"/>
        <v>#VALUE!</v>
      </c>
      <c r="Z112" s="128">
        <f t="shared" si="119"/>
        <v>1.1526673572407461E-2</v>
      </c>
      <c r="AA112" s="128">
        <f t="shared" si="120"/>
        <v>2.3528662231452765E-2</v>
      </c>
      <c r="AB112" s="128">
        <f t="shared" si="121"/>
        <v>7.9467112655230831E-3</v>
      </c>
      <c r="AC112" s="128">
        <f t="shared" si="122"/>
        <v>1.4142826978140774E-2</v>
      </c>
      <c r="AD112" s="128">
        <f t="shared" si="123"/>
        <v>1.6668807981133696E-2</v>
      </c>
      <c r="AE112" s="128">
        <f t="shared" si="124"/>
        <v>1.0384308356435371E-2</v>
      </c>
      <c r="AF112" s="129">
        <f t="shared" si="125"/>
        <v>1.42911284693508E-2</v>
      </c>
      <c r="AG112" s="151"/>
      <c r="AH112" s="128"/>
      <c r="AI112" s="128"/>
      <c r="AJ112" s="128"/>
      <c r="AK112" s="128"/>
      <c r="AL112" s="128"/>
      <c r="AM112" s="128"/>
      <c r="AN112" s="128"/>
      <c r="AO112" s="128"/>
    </row>
    <row r="113" spans="1:41" x14ac:dyDescent="0.2">
      <c r="A113" s="224"/>
      <c r="B113" s="96">
        <v>15</v>
      </c>
      <c r="C113" s="96">
        <v>29</v>
      </c>
      <c r="D113" s="94" t="s">
        <v>118</v>
      </c>
      <c r="E113" s="95" t="s">
        <v>119</v>
      </c>
      <c r="F113" s="127" t="e">
        <f t="shared" si="99"/>
        <v>#VALUE!</v>
      </c>
      <c r="G113" s="128" t="e">
        <f t="shared" si="100"/>
        <v>#VALUE!</v>
      </c>
      <c r="H113" s="128" t="e">
        <f t="shared" si="101"/>
        <v>#VALUE!</v>
      </c>
      <c r="I113" s="128">
        <f t="shared" si="102"/>
        <v>9.8724168886140194E-3</v>
      </c>
      <c r="J113" s="128">
        <f t="shared" si="103"/>
        <v>2.9046707197022885E-3</v>
      </c>
      <c r="K113" s="128">
        <f t="shared" si="104"/>
        <v>5.1857423479669037E-3</v>
      </c>
      <c r="L113" s="128">
        <f t="shared" si="105"/>
        <v>9.6386561295655146E-4</v>
      </c>
      <c r="M113" s="128">
        <f t="shared" si="106"/>
        <v>6.5730281337222944E-3</v>
      </c>
      <c r="N113" s="129">
        <f t="shared" si="107"/>
        <v>6.0964157841842939E-3</v>
      </c>
      <c r="O113" s="127" t="e">
        <f t="shared" si="108"/>
        <v>#VALUE!</v>
      </c>
      <c r="P113" s="128" t="e">
        <f t="shared" si="109"/>
        <v>#VALUE!</v>
      </c>
      <c r="Q113" s="128" t="e">
        <f t="shared" si="110"/>
        <v>#VALUE!</v>
      </c>
      <c r="R113" s="128">
        <f t="shared" si="111"/>
        <v>9.7618564198043947E-2</v>
      </c>
      <c r="S113" s="128">
        <f t="shared" si="112"/>
        <v>3.3921923569017014E-2</v>
      </c>
      <c r="T113" s="128">
        <f t="shared" si="113"/>
        <v>5.5256261336073018E-2</v>
      </c>
      <c r="U113" s="128">
        <f t="shared" si="114"/>
        <v>6.4371018434376731E-2</v>
      </c>
      <c r="V113" s="128">
        <f t="shared" si="115"/>
        <v>7.0091539598929498E-2</v>
      </c>
      <c r="W113" s="129">
        <f t="shared" si="116"/>
        <v>7.0618899137528765E-2</v>
      </c>
      <c r="X113" s="128" t="e">
        <f t="shared" si="117"/>
        <v>#VALUE!</v>
      </c>
      <c r="Y113" s="128" t="e">
        <f t="shared" si="118"/>
        <v>#VALUE!</v>
      </c>
      <c r="Z113" s="128" t="e">
        <f t="shared" si="119"/>
        <v>#VALUE!</v>
      </c>
      <c r="AA113" s="128">
        <f t="shared" si="120"/>
        <v>1.710507098293497E-2</v>
      </c>
      <c r="AB113" s="128">
        <f t="shared" si="121"/>
        <v>8.3889190975028269E-3</v>
      </c>
      <c r="AC113" s="128">
        <f t="shared" si="122"/>
        <v>1.2060759628009629E-2</v>
      </c>
      <c r="AD113" s="128">
        <f t="shared" si="123"/>
        <v>9.1527007701509375E-3</v>
      </c>
      <c r="AE113" s="128">
        <f t="shared" si="124"/>
        <v>1.2214416046770779E-2</v>
      </c>
      <c r="AF113" s="129">
        <f t="shared" si="125"/>
        <v>1.2068135267631206E-2</v>
      </c>
      <c r="AG113" s="151"/>
      <c r="AH113" s="128"/>
      <c r="AI113" s="128"/>
      <c r="AJ113" s="128"/>
      <c r="AK113" s="128"/>
      <c r="AL113" s="128"/>
      <c r="AM113" s="128"/>
      <c r="AN113" s="128"/>
      <c r="AO113" s="128"/>
    </row>
    <row r="114" spans="1:41" x14ac:dyDescent="0.2">
      <c r="A114" s="224"/>
      <c r="B114" s="96">
        <v>16</v>
      </c>
      <c r="C114" s="96">
        <v>33</v>
      </c>
      <c r="D114" s="94" t="s">
        <v>118</v>
      </c>
      <c r="E114" s="95" t="s">
        <v>120</v>
      </c>
      <c r="F114" s="127">
        <f t="shared" si="99"/>
        <v>2.4682988342135019E-3</v>
      </c>
      <c r="G114" s="128">
        <f t="shared" si="100"/>
        <v>1.0908454108331189E-2</v>
      </c>
      <c r="H114" s="128">
        <f t="shared" si="101"/>
        <v>7.4363960122040829E-3</v>
      </c>
      <c r="I114" s="128">
        <f t="shared" si="102"/>
        <v>7.974113388599267E-3</v>
      </c>
      <c r="J114" s="128" t="e">
        <f t="shared" si="103"/>
        <v>#VALUE!</v>
      </c>
      <c r="K114" s="128">
        <f t="shared" si="104"/>
        <v>3.7470705210540531E-3</v>
      </c>
      <c r="L114" s="128" t="e">
        <f t="shared" si="105"/>
        <v>#VALUE!</v>
      </c>
      <c r="M114" s="128">
        <f t="shared" si="106"/>
        <v>4.9166630684188486E-3</v>
      </c>
      <c r="N114" s="129">
        <f t="shared" si="107"/>
        <v>7.7277095864641196E-3</v>
      </c>
      <c r="O114" s="127">
        <f t="shared" si="108"/>
        <v>3.1913485816810735E-2</v>
      </c>
      <c r="P114" s="128">
        <f t="shared" si="109"/>
        <v>7.648917054624739E-2</v>
      </c>
      <c r="Q114" s="128">
        <f t="shared" si="110"/>
        <v>8.0704462242182029E-2</v>
      </c>
      <c r="R114" s="128">
        <f t="shared" si="111"/>
        <v>6.8269510087496765E-2</v>
      </c>
      <c r="S114" s="128" t="e">
        <f t="shared" si="112"/>
        <v>#VALUE!</v>
      </c>
      <c r="T114" s="128">
        <f t="shared" si="113"/>
        <v>3.9376099109063117E-2</v>
      </c>
      <c r="U114" s="128" t="e">
        <f t="shared" si="114"/>
        <v>#VALUE!</v>
      </c>
      <c r="V114" s="128">
        <f t="shared" si="115"/>
        <v>6.82729406637409E-2</v>
      </c>
      <c r="W114" s="129">
        <f t="shared" si="116"/>
        <v>9.0901706941809074E-2</v>
      </c>
      <c r="X114" s="128">
        <f t="shared" si="117"/>
        <v>6.7492675066487661E-3</v>
      </c>
      <c r="Y114" s="128">
        <f t="shared" si="118"/>
        <v>1.4118975479747031E-2</v>
      </c>
      <c r="Z114" s="128">
        <f t="shared" si="119"/>
        <v>1.1779143091362595E-2</v>
      </c>
      <c r="AA114" s="128">
        <f t="shared" si="120"/>
        <v>1.2183985125862639E-2</v>
      </c>
      <c r="AB114" s="128" t="e">
        <f t="shared" si="121"/>
        <v>#VALUE!</v>
      </c>
      <c r="AC114" s="128">
        <f t="shared" si="122"/>
        <v>5.0734903410590108E-3</v>
      </c>
      <c r="AD114" s="128" t="e">
        <f t="shared" si="123"/>
        <v>#VALUE!</v>
      </c>
      <c r="AE114" s="128">
        <f t="shared" si="124"/>
        <v>9.4798568650163121E-3</v>
      </c>
      <c r="AF114" s="129">
        <f t="shared" si="125"/>
        <v>1.0352953644760948E-2</v>
      </c>
      <c r="AG114" s="151"/>
      <c r="AH114" s="128"/>
      <c r="AI114" s="128"/>
      <c r="AJ114" s="128"/>
      <c r="AK114" s="128"/>
      <c r="AL114" s="128"/>
      <c r="AM114" s="128"/>
      <c r="AN114" s="128"/>
      <c r="AO114" s="128"/>
    </row>
    <row r="115" spans="1:41" x14ac:dyDescent="0.2">
      <c r="A115" s="224"/>
      <c r="B115" s="96">
        <v>17</v>
      </c>
      <c r="C115" s="122">
        <v>34</v>
      </c>
      <c r="D115" s="110" t="s">
        <v>118</v>
      </c>
      <c r="E115" s="117" t="s">
        <v>120</v>
      </c>
      <c r="F115" s="127">
        <f t="shared" si="99"/>
        <v>4.1889480249005778E-3</v>
      </c>
      <c r="G115" s="128" t="e">
        <f t="shared" si="100"/>
        <v>#VALUE!</v>
      </c>
      <c r="H115" s="128">
        <f t="shared" si="101"/>
        <v>1.2769126103683717E-2</v>
      </c>
      <c r="I115" s="128">
        <f t="shared" si="102"/>
        <v>8.9285021327043888E-3</v>
      </c>
      <c r="J115" s="128">
        <f t="shared" si="103"/>
        <v>5.3759750246957921E-3</v>
      </c>
      <c r="K115" s="128">
        <f t="shared" si="104"/>
        <v>5.79365162477667E-3</v>
      </c>
      <c r="L115" s="128" t="e">
        <f t="shared" si="105"/>
        <v>#VALUE!</v>
      </c>
      <c r="M115" s="128">
        <f t="shared" si="106"/>
        <v>6.195595769769858E-3</v>
      </c>
      <c r="N115" s="129">
        <f t="shared" si="107"/>
        <v>7.5818035235690421E-3</v>
      </c>
      <c r="O115" s="127">
        <f t="shared" si="108"/>
        <v>4.4326313421891882E-2</v>
      </c>
      <c r="P115" s="128" t="e">
        <f t="shared" si="109"/>
        <v>#VALUE!</v>
      </c>
      <c r="Q115" s="128">
        <f t="shared" si="110"/>
        <v>0.11696937533912853</v>
      </c>
      <c r="R115" s="128">
        <f t="shared" si="111"/>
        <v>8.8908426463295193E-2</v>
      </c>
      <c r="S115" s="128">
        <f t="shared" si="112"/>
        <v>5.3037988445338601E-2</v>
      </c>
      <c r="T115" s="128">
        <f t="shared" si="113"/>
        <v>7.0948444113265327E-2</v>
      </c>
      <c r="U115" s="128" t="e">
        <f t="shared" si="114"/>
        <v>#VALUE!</v>
      </c>
      <c r="V115" s="128">
        <f t="shared" si="115"/>
        <v>5.9151309114681715E-2</v>
      </c>
      <c r="W115" s="129">
        <f t="shared" si="116"/>
        <v>0.10425157847380291</v>
      </c>
      <c r="X115" s="128">
        <f t="shared" si="117"/>
        <v>8.5182181454006023E-3</v>
      </c>
      <c r="Y115" s="128" t="e">
        <f t="shared" si="118"/>
        <v>#VALUE!</v>
      </c>
      <c r="Z115" s="128">
        <f t="shared" si="119"/>
        <v>1.5318072802435093E-2</v>
      </c>
      <c r="AA115" s="128">
        <f t="shared" si="120"/>
        <v>2.1260636999523155E-2</v>
      </c>
      <c r="AB115" s="128">
        <f t="shared" si="121"/>
        <v>1.0148668817757901E-2</v>
      </c>
      <c r="AC115" s="128">
        <f t="shared" si="122"/>
        <v>1.2202616617891284E-2</v>
      </c>
      <c r="AD115" s="128" t="e">
        <f t="shared" si="123"/>
        <v>#VALUE!</v>
      </c>
      <c r="AE115" s="128">
        <f t="shared" si="124"/>
        <v>8.5815648614459231E-3</v>
      </c>
      <c r="AF115" s="129">
        <f t="shared" si="125"/>
        <v>1.198054307591225E-2</v>
      </c>
      <c r="AG115" s="151"/>
      <c r="AH115" s="128"/>
      <c r="AI115" s="128"/>
      <c r="AJ115" s="128"/>
      <c r="AK115" s="128"/>
      <c r="AL115" s="128"/>
      <c r="AM115" s="128"/>
      <c r="AN115" s="128"/>
      <c r="AO115" s="128"/>
    </row>
    <row r="116" spans="1:41" x14ac:dyDescent="0.2">
      <c r="A116" s="224"/>
      <c r="B116" s="96">
        <v>18</v>
      </c>
      <c r="C116" s="96">
        <v>40</v>
      </c>
      <c r="D116" s="110" t="s">
        <v>118</v>
      </c>
      <c r="E116" s="117" t="s">
        <v>120</v>
      </c>
      <c r="F116" s="127">
        <f t="shared" si="99"/>
        <v>3.7158442359944807E-3</v>
      </c>
      <c r="G116" s="128" t="e">
        <f t="shared" si="100"/>
        <v>#VALUE!</v>
      </c>
      <c r="H116" s="128">
        <f t="shared" si="101"/>
        <v>1.1145812977672063E-2</v>
      </c>
      <c r="I116" s="128" t="e">
        <f t="shared" si="102"/>
        <v>#VALUE!</v>
      </c>
      <c r="J116" s="128">
        <f t="shared" si="103"/>
        <v>5.0488629284241434E-3</v>
      </c>
      <c r="K116" s="128">
        <f t="shared" si="104"/>
        <v>4.8875282519795079E-3</v>
      </c>
      <c r="L116" s="128" t="e">
        <f t="shared" si="105"/>
        <v>#VALUE!</v>
      </c>
      <c r="M116" s="128">
        <f t="shared" si="106"/>
        <v>6.9383333206771763E-3</v>
      </c>
      <c r="N116" s="129">
        <f t="shared" si="107"/>
        <v>1.0783959112773648E-3</v>
      </c>
      <c r="O116" s="127">
        <f t="shared" si="108"/>
        <v>3.1661199642761102E-2</v>
      </c>
      <c r="P116" s="128" t="e">
        <f t="shared" si="109"/>
        <v>#VALUE!</v>
      </c>
      <c r="Q116" s="128">
        <f t="shared" si="110"/>
        <v>0.13952531167441573</v>
      </c>
      <c r="R116" s="128" t="e">
        <f t="shared" si="111"/>
        <v>#VALUE!</v>
      </c>
      <c r="S116" s="128">
        <f t="shared" si="112"/>
        <v>4.7287019760832931E-2</v>
      </c>
      <c r="T116" s="128">
        <f t="shared" si="113"/>
        <v>4.5941548132494119E-2</v>
      </c>
      <c r="U116" s="128" t="e">
        <f t="shared" si="114"/>
        <v>#VALUE!</v>
      </c>
      <c r="V116" s="128">
        <f t="shared" si="115"/>
        <v>7.1236343747613895E-2</v>
      </c>
      <c r="W116" s="129">
        <f t="shared" si="116"/>
        <v>4.058115777194353E-2</v>
      </c>
      <c r="X116" s="128">
        <f t="shared" si="117"/>
        <v>1.6009494519625644E-2</v>
      </c>
      <c r="Y116" s="128" t="e">
        <f t="shared" si="118"/>
        <v>#VALUE!</v>
      </c>
      <c r="Z116" s="128">
        <f t="shared" si="119"/>
        <v>2.4234996027426702E-2</v>
      </c>
      <c r="AA116" s="128" t="e">
        <f t="shared" si="120"/>
        <v>#VALUE!</v>
      </c>
      <c r="AB116" s="128">
        <f t="shared" si="121"/>
        <v>1.0795153019835649E-2</v>
      </c>
      <c r="AC116" s="128">
        <f t="shared" si="122"/>
        <v>8.5212561849474042E-3</v>
      </c>
      <c r="AD116" s="128" t="e">
        <f t="shared" si="123"/>
        <v>#VALUE!</v>
      </c>
      <c r="AE116" s="128">
        <f t="shared" ref="AE116:AE128" si="126">AW20/V20</f>
        <v>1.2678424714677982E-2</v>
      </c>
      <c r="AF116" s="129">
        <f t="shared" si="125"/>
        <v>8.2878358954238899E-3</v>
      </c>
      <c r="AG116" s="151"/>
      <c r="AH116" s="128"/>
      <c r="AI116" s="128"/>
      <c r="AJ116" s="128"/>
      <c r="AK116" s="128"/>
      <c r="AL116" s="128"/>
      <c r="AM116" s="128"/>
      <c r="AN116" s="128"/>
      <c r="AO116" s="128"/>
    </row>
    <row r="117" spans="1:41" x14ac:dyDescent="0.2">
      <c r="A117" s="224"/>
      <c r="B117" s="96">
        <v>19</v>
      </c>
      <c r="C117" s="96">
        <v>45</v>
      </c>
      <c r="D117" s="111" t="s">
        <v>118</v>
      </c>
      <c r="E117" s="118" t="s">
        <v>120</v>
      </c>
      <c r="F117" s="127">
        <f t="shared" si="99"/>
        <v>2.9694914183699579E-3</v>
      </c>
      <c r="G117" s="128">
        <f t="shared" si="100"/>
        <v>1.1491230944224429E-2</v>
      </c>
      <c r="H117" s="128">
        <f t="shared" si="101"/>
        <v>9.8697656524867668E-3</v>
      </c>
      <c r="I117" s="128" t="e">
        <f t="shared" si="102"/>
        <v>#VALUE!</v>
      </c>
      <c r="J117" s="128" t="e">
        <f t="shared" si="103"/>
        <v>#VALUE!</v>
      </c>
      <c r="K117" s="128">
        <f t="shared" si="104"/>
        <v>4.3814240127131015E-3</v>
      </c>
      <c r="L117" s="128">
        <f t="shared" si="105"/>
        <v>6.0783362306175487E-3</v>
      </c>
      <c r="M117" s="128">
        <f t="shared" si="106"/>
        <v>5.2221842882765861E-3</v>
      </c>
      <c r="N117" s="129">
        <f t="shared" si="107"/>
        <v>7.737757170690732E-3</v>
      </c>
      <c r="O117" s="127">
        <f t="shared" si="108"/>
        <v>4.6107597682725675E-2</v>
      </c>
      <c r="P117" s="128">
        <f t="shared" si="109"/>
        <v>0.10509248441865979</v>
      </c>
      <c r="Q117" s="128">
        <f t="shared" si="110"/>
        <v>0.1106857166465114</v>
      </c>
      <c r="R117" s="128" t="e">
        <f t="shared" si="111"/>
        <v>#VALUE!</v>
      </c>
      <c r="S117" s="128" t="e">
        <f t="shared" si="112"/>
        <v>#VALUE!</v>
      </c>
      <c r="T117" s="128">
        <f t="shared" si="113"/>
        <v>5.9705490798505456E-2</v>
      </c>
      <c r="U117" s="128">
        <f t="shared" si="114"/>
        <v>6.2752201506563923E-2</v>
      </c>
      <c r="V117" s="128">
        <f t="shared" si="115"/>
        <v>7.2613775513363454E-2</v>
      </c>
      <c r="W117" s="129">
        <f t="shared" si="116"/>
        <v>9.4228510284127667E-2</v>
      </c>
      <c r="X117" s="128">
        <f t="shared" si="117"/>
        <v>9.1839241973189767E-3</v>
      </c>
      <c r="Y117" s="128">
        <f t="shared" si="118"/>
        <v>2.973407614889052E-2</v>
      </c>
      <c r="Z117" s="128">
        <f t="shared" si="119"/>
        <v>2.3974865260113883E-2</v>
      </c>
      <c r="AA117" s="128" t="e">
        <f t="shared" si="120"/>
        <v>#VALUE!</v>
      </c>
      <c r="AB117" s="128" t="e">
        <f t="shared" si="121"/>
        <v>#VALUE!</v>
      </c>
      <c r="AC117" s="128">
        <f t="shared" si="122"/>
        <v>8.8712562720207021E-3</v>
      </c>
      <c r="AD117" s="128">
        <f t="shared" si="123"/>
        <v>9.8876281767927218E-3</v>
      </c>
      <c r="AE117" s="128">
        <f t="shared" si="126"/>
        <v>1.2774407378185222E-2</v>
      </c>
      <c r="AF117" s="129">
        <f t="shared" si="125"/>
        <v>1.3574066489177737E-2</v>
      </c>
      <c r="AG117" s="128"/>
      <c r="AH117" s="128"/>
      <c r="AI117" s="128"/>
      <c r="AJ117" s="128"/>
      <c r="AK117" s="128"/>
      <c r="AL117" s="128"/>
      <c r="AM117" s="128"/>
      <c r="AN117" s="128"/>
      <c r="AO117" s="128"/>
    </row>
    <row r="118" spans="1:41" x14ac:dyDescent="0.2">
      <c r="A118" s="224"/>
      <c r="B118" s="96">
        <v>20</v>
      </c>
      <c r="C118" s="96">
        <v>53</v>
      </c>
      <c r="D118" s="110" t="s">
        <v>118</v>
      </c>
      <c r="E118" s="95" t="s">
        <v>120</v>
      </c>
      <c r="F118" s="127" t="e">
        <f t="shared" si="99"/>
        <v>#VALUE!</v>
      </c>
      <c r="G118" s="128">
        <f t="shared" si="100"/>
        <v>6.0189799737836291E-3</v>
      </c>
      <c r="H118" s="128">
        <f t="shared" si="101"/>
        <v>4.6921969614081961E-3</v>
      </c>
      <c r="I118" s="128">
        <f t="shared" si="102"/>
        <v>6.8117511105071785E-3</v>
      </c>
      <c r="J118" s="128" t="e">
        <f t="shared" si="103"/>
        <v>#VALUE!</v>
      </c>
      <c r="K118" s="128" t="e">
        <f t="shared" si="104"/>
        <v>#VALUE!</v>
      </c>
      <c r="L118" s="128" t="e">
        <f t="shared" si="105"/>
        <v>#VALUE!</v>
      </c>
      <c r="M118" s="128">
        <f t="shared" si="106"/>
        <v>3.345349802789535E-3</v>
      </c>
      <c r="N118" s="129">
        <f t="shared" si="107"/>
        <v>7.0938578415088499E-3</v>
      </c>
      <c r="O118" s="127" t="e">
        <f t="shared" si="108"/>
        <v>#VALUE!</v>
      </c>
      <c r="P118" s="128">
        <f t="shared" si="109"/>
        <v>5.6399910575019467E-2</v>
      </c>
      <c r="Q118" s="128">
        <f t="shared" si="110"/>
        <v>3.8945288240790257E-2</v>
      </c>
      <c r="R118" s="128">
        <f t="shared" si="111"/>
        <v>6.625654516862288E-2</v>
      </c>
      <c r="S118" s="128" t="e">
        <f t="shared" si="112"/>
        <v>#VALUE!</v>
      </c>
      <c r="T118" s="128" t="e">
        <f t="shared" si="113"/>
        <v>#VALUE!</v>
      </c>
      <c r="U118" s="128" t="e">
        <f t="shared" si="114"/>
        <v>#VALUE!</v>
      </c>
      <c r="V118" s="128">
        <f t="shared" si="115"/>
        <v>4.7700397092228078E-2</v>
      </c>
      <c r="W118" s="129">
        <f t="shared" si="116"/>
        <v>7.0144960260520181E-2</v>
      </c>
      <c r="X118" s="128" t="e">
        <f t="shared" si="117"/>
        <v>#VALUE!</v>
      </c>
      <c r="Y118" s="128">
        <f t="shared" si="118"/>
        <v>1.5473919079352949E-2</v>
      </c>
      <c r="Z118" s="128">
        <f t="shared" si="119"/>
        <v>7.4213632622776304E-3</v>
      </c>
      <c r="AA118" s="128">
        <f t="shared" si="120"/>
        <v>1.3330767457242045E-2</v>
      </c>
      <c r="AB118" s="128" t="e">
        <f t="shared" si="121"/>
        <v>#VALUE!</v>
      </c>
      <c r="AC118" s="128" t="e">
        <f t="shared" si="122"/>
        <v>#VALUE!</v>
      </c>
      <c r="AD118" s="128" t="e">
        <f t="shared" si="123"/>
        <v>#VALUE!</v>
      </c>
      <c r="AE118" s="128">
        <f t="shared" si="126"/>
        <v>6.3616179430846182E-3</v>
      </c>
      <c r="AF118" s="129">
        <f t="shared" si="125"/>
        <v>1.5765525559708542E-2</v>
      </c>
      <c r="AG118" s="128"/>
      <c r="AH118" s="128"/>
      <c r="AI118" s="128"/>
      <c r="AJ118" s="128"/>
      <c r="AK118" s="128"/>
      <c r="AL118" s="128"/>
      <c r="AM118" s="128"/>
      <c r="AN118" s="128"/>
      <c r="AO118" s="128"/>
    </row>
    <row r="119" spans="1:41" x14ac:dyDescent="0.2">
      <c r="A119" s="224"/>
      <c r="B119" s="100">
        <v>21</v>
      </c>
      <c r="C119" s="100">
        <v>56</v>
      </c>
      <c r="D119" s="112" t="s">
        <v>118</v>
      </c>
      <c r="E119" s="99" t="s">
        <v>117</v>
      </c>
      <c r="F119" s="133">
        <f t="shared" si="99"/>
        <v>3.3765464191749775E-3</v>
      </c>
      <c r="G119" s="134">
        <f t="shared" si="100"/>
        <v>5.2934868149425466E-3</v>
      </c>
      <c r="H119" s="134">
        <f t="shared" si="101"/>
        <v>8.9654394336640304E-3</v>
      </c>
      <c r="I119" s="134">
        <f t="shared" si="102"/>
        <v>7.0809256962993039E-3</v>
      </c>
      <c r="J119" s="134" t="e">
        <f t="shared" si="103"/>
        <v>#VALUE!</v>
      </c>
      <c r="K119" s="134" t="e">
        <f t="shared" si="104"/>
        <v>#VALUE!</v>
      </c>
      <c r="L119" s="134">
        <f t="shared" si="105"/>
        <v>6.6213287706766832E-3</v>
      </c>
      <c r="M119" s="134">
        <f t="shared" si="106"/>
        <v>5.9238495536651338E-3</v>
      </c>
      <c r="N119" s="135">
        <f t="shared" si="107"/>
        <v>7.0965025839951155E-3</v>
      </c>
      <c r="O119" s="133">
        <f t="shared" si="108"/>
        <v>4.6204523288622554E-2</v>
      </c>
      <c r="P119" s="134">
        <f t="shared" si="109"/>
        <v>9.3600516592446878E-2</v>
      </c>
      <c r="Q119" s="134">
        <f t="shared" si="110"/>
        <v>0.14148541032543252</v>
      </c>
      <c r="R119" s="134">
        <f t="shared" si="111"/>
        <v>8.5477871842941255E-2</v>
      </c>
      <c r="S119" s="134" t="e">
        <f t="shared" si="112"/>
        <v>#VALUE!</v>
      </c>
      <c r="T119" s="134" t="e">
        <f t="shared" si="113"/>
        <v>#VALUE!</v>
      </c>
      <c r="U119" s="134">
        <f t="shared" si="114"/>
        <v>0.10028762350789501</v>
      </c>
      <c r="V119" s="134">
        <f t="shared" si="115"/>
        <v>9.6461391049481759E-2</v>
      </c>
      <c r="W119" s="135">
        <f t="shared" si="116"/>
        <v>9.6111699068557904E-2</v>
      </c>
      <c r="X119" s="134">
        <f t="shared" si="117"/>
        <v>1.0813692615899612E-2</v>
      </c>
      <c r="Y119" s="134">
        <f t="shared" si="118"/>
        <v>2.1508250322572291E-2</v>
      </c>
      <c r="Z119" s="134">
        <f t="shared" si="119"/>
        <v>2.097110839508632E-2</v>
      </c>
      <c r="AA119" s="134">
        <f t="shared" si="120"/>
        <v>1.2626371119285136E-2</v>
      </c>
      <c r="AB119" s="134" t="e">
        <f t="shared" si="121"/>
        <v>#VALUE!</v>
      </c>
      <c r="AC119" s="134" t="e">
        <f t="shared" si="122"/>
        <v>#VALUE!</v>
      </c>
      <c r="AD119" s="134">
        <f t="shared" si="123"/>
        <v>1.0518214398881506E-2</v>
      </c>
      <c r="AE119" s="134">
        <f t="shared" si="126"/>
        <v>1.4655251593910271E-2</v>
      </c>
      <c r="AF119" s="135">
        <f t="shared" si="125"/>
        <v>1.2916276711186642E-2</v>
      </c>
      <c r="AG119" s="128"/>
      <c r="AH119" s="128"/>
      <c r="AI119" s="128"/>
      <c r="AJ119" s="128"/>
      <c r="AK119" s="128"/>
      <c r="AL119" s="128"/>
      <c r="AM119" s="128"/>
      <c r="AN119" s="128"/>
      <c r="AO119" s="128"/>
    </row>
    <row r="120" spans="1:41" x14ac:dyDescent="0.2">
      <c r="A120" s="224"/>
      <c r="B120" s="96" t="s">
        <v>142</v>
      </c>
      <c r="C120" s="123">
        <v>34</v>
      </c>
      <c r="D120" s="94" t="s">
        <v>118</v>
      </c>
      <c r="E120" s="95" t="s">
        <v>120</v>
      </c>
      <c r="F120" s="127" t="e">
        <f t="shared" si="99"/>
        <v>#VALUE!</v>
      </c>
      <c r="G120" s="128">
        <f t="shared" si="100"/>
        <v>1.0769876030023497E-2</v>
      </c>
      <c r="H120" s="128">
        <f t="shared" si="101"/>
        <v>9.2021759326077184E-3</v>
      </c>
      <c r="I120" s="128" t="e">
        <f t="shared" si="102"/>
        <v>#VALUE!</v>
      </c>
      <c r="J120" s="128">
        <f t="shared" si="103"/>
        <v>4.9740538164364523E-3</v>
      </c>
      <c r="K120" s="128">
        <f t="shared" si="104"/>
        <v>4.9738442086541832E-3</v>
      </c>
      <c r="L120" s="128" t="e">
        <f t="shared" si="105"/>
        <v>#VALUE!</v>
      </c>
      <c r="M120" s="128" t="e">
        <f t="shared" si="106"/>
        <v>#VALUE!</v>
      </c>
      <c r="N120" s="129">
        <f t="shared" si="107"/>
        <v>1.3358778625954198E-2</v>
      </c>
      <c r="O120" s="127" t="e">
        <f t="shared" si="108"/>
        <v>#VALUE!</v>
      </c>
      <c r="P120" s="128">
        <f t="shared" si="109"/>
        <v>0.12371216665719903</v>
      </c>
      <c r="Q120" s="128">
        <f t="shared" si="110"/>
        <v>0.11574200985252446</v>
      </c>
      <c r="R120" s="128" t="e">
        <f t="shared" si="111"/>
        <v>#VALUE!</v>
      </c>
      <c r="S120" s="128">
        <f t="shared" si="112"/>
        <v>5.0873209521847561E-2</v>
      </c>
      <c r="T120" s="128">
        <f t="shared" si="113"/>
        <v>6.2527374907616159E-2</v>
      </c>
      <c r="U120" s="128" t="e">
        <f t="shared" si="114"/>
        <v>#VALUE!</v>
      </c>
      <c r="V120" s="128" t="e">
        <f t="shared" si="115"/>
        <v>#VALUE!</v>
      </c>
      <c r="W120" s="129">
        <f t="shared" si="116"/>
        <v>0.32515267175572521</v>
      </c>
      <c r="X120" s="128" t="e">
        <f t="shared" si="117"/>
        <v>#VALUE!</v>
      </c>
      <c r="Y120" s="128">
        <f t="shared" si="118"/>
        <v>2.5554864779505471E-2</v>
      </c>
      <c r="Z120" s="128">
        <f t="shared" si="119"/>
        <v>2.0066772960485174E-2</v>
      </c>
      <c r="AA120" s="128" t="e">
        <f t="shared" si="120"/>
        <v>#VALUE!</v>
      </c>
      <c r="AB120" s="128">
        <f t="shared" si="121"/>
        <v>6.7832873191423539E-3</v>
      </c>
      <c r="AC120" s="128">
        <f t="shared" si="122"/>
        <v>1.039281652638801E-2</v>
      </c>
      <c r="AD120" s="128" t="e">
        <f t="shared" si="123"/>
        <v>#VALUE!</v>
      </c>
      <c r="AE120" s="128" t="e">
        <f t="shared" si="126"/>
        <v>#VALUE!</v>
      </c>
      <c r="AF120" s="129">
        <f t="shared" si="125"/>
        <v>5.1603053435114503E-2</v>
      </c>
      <c r="AG120" s="128"/>
      <c r="AH120" s="128"/>
      <c r="AI120" s="128"/>
      <c r="AJ120" s="128"/>
      <c r="AK120" s="128"/>
      <c r="AL120" s="128"/>
      <c r="AM120" s="128"/>
      <c r="AN120" s="128"/>
      <c r="AO120" s="128"/>
    </row>
    <row r="121" spans="1:41" x14ac:dyDescent="0.2">
      <c r="A121" s="224"/>
      <c r="B121" s="96" t="s">
        <v>143</v>
      </c>
      <c r="C121" s="123">
        <v>34</v>
      </c>
      <c r="D121" s="94" t="s">
        <v>118</v>
      </c>
      <c r="E121" s="95" t="s">
        <v>120</v>
      </c>
      <c r="F121" s="127" t="e">
        <f t="shared" si="99"/>
        <v>#VALUE!</v>
      </c>
      <c r="G121" s="128">
        <f t="shared" si="100"/>
        <v>9.1564325776026488E-3</v>
      </c>
      <c r="H121" s="128">
        <f t="shared" si="101"/>
        <v>1.0364430105909261E-2</v>
      </c>
      <c r="I121" s="128" t="e">
        <f t="shared" si="102"/>
        <v>#VALUE!</v>
      </c>
      <c r="J121" s="128">
        <f t="shared" si="103"/>
        <v>3.481101668956486E-3</v>
      </c>
      <c r="K121" s="128">
        <f t="shared" si="104"/>
        <v>2.8053117839427866E-3</v>
      </c>
      <c r="L121" s="128" t="e">
        <f t="shared" si="105"/>
        <v>#VALUE!</v>
      </c>
      <c r="M121" s="128" t="e">
        <f t="shared" si="106"/>
        <v>#VALUE!</v>
      </c>
      <c r="N121" s="129">
        <f t="shared" si="107"/>
        <v>8.5877862595419852E-3</v>
      </c>
      <c r="O121" s="127" t="e">
        <f t="shared" si="108"/>
        <v>#VALUE!</v>
      </c>
      <c r="P121" s="128">
        <f t="shared" si="109"/>
        <v>0.10806793512843249</v>
      </c>
      <c r="Q121" s="128">
        <f t="shared" si="110"/>
        <v>0.12547220450851923</v>
      </c>
      <c r="R121" s="128" t="e">
        <f t="shared" si="111"/>
        <v>#VALUE!</v>
      </c>
      <c r="S121" s="128">
        <f t="shared" si="112"/>
        <v>4.5469425517591512E-2</v>
      </c>
      <c r="T121" s="128">
        <f t="shared" si="113"/>
        <v>5.0756354563695566E-2</v>
      </c>
      <c r="U121" s="128" t="e">
        <f t="shared" si="114"/>
        <v>#VALUE!</v>
      </c>
      <c r="V121" s="128" t="e">
        <f t="shared" si="115"/>
        <v>#VALUE!</v>
      </c>
      <c r="W121" s="129">
        <f t="shared" si="116"/>
        <v>0.26866412213740459</v>
      </c>
      <c r="X121" s="128" t="e">
        <f t="shared" si="117"/>
        <v>#VALUE!</v>
      </c>
      <c r="Y121" s="128">
        <f t="shared" si="118"/>
        <v>2.9098356092866495E-2</v>
      </c>
      <c r="Z121" s="128">
        <f t="shared" si="119"/>
        <v>2.2968043451132663E-2</v>
      </c>
      <c r="AA121" s="128" t="e">
        <f t="shared" si="120"/>
        <v>#VALUE!</v>
      </c>
      <c r="AB121" s="128">
        <f t="shared" si="121"/>
        <v>7.8998378197531506E-3</v>
      </c>
      <c r="AC121" s="128">
        <f t="shared" si="122"/>
        <v>0</v>
      </c>
      <c r="AD121" s="128" t="e">
        <f t="shared" si="123"/>
        <v>#VALUE!</v>
      </c>
      <c r="AE121" s="128" t="e">
        <f t="shared" si="126"/>
        <v>#VALUE!</v>
      </c>
      <c r="AF121" s="129">
        <f t="shared" si="125"/>
        <v>6.83587786259542E-2</v>
      </c>
      <c r="AG121" s="128"/>
      <c r="AH121" s="128"/>
      <c r="AI121" s="128"/>
      <c r="AJ121" s="128"/>
      <c r="AK121" s="128"/>
      <c r="AL121" s="128"/>
      <c r="AM121" s="128"/>
      <c r="AN121" s="128"/>
      <c r="AO121" s="128"/>
    </row>
    <row r="122" spans="1:41" x14ac:dyDescent="0.2">
      <c r="A122" s="224"/>
      <c r="B122" s="96" t="s">
        <v>144</v>
      </c>
      <c r="C122" s="123">
        <v>34</v>
      </c>
      <c r="D122" s="94" t="s">
        <v>118</v>
      </c>
      <c r="E122" s="95" t="s">
        <v>120</v>
      </c>
      <c r="F122" s="127" t="e">
        <f t="shared" si="99"/>
        <v>#VALUE!</v>
      </c>
      <c r="G122" s="128">
        <f t="shared" si="100"/>
        <v>6.6302810490446928E-3</v>
      </c>
      <c r="H122" s="128">
        <f t="shared" si="101"/>
        <v>7.8543695105772974E-3</v>
      </c>
      <c r="I122" s="128">
        <f t="shared" si="102"/>
        <v>9.9630572160768118E-3</v>
      </c>
      <c r="J122" s="128">
        <f t="shared" si="103"/>
        <v>3.5268280798500884E-3</v>
      </c>
      <c r="K122" s="128">
        <f t="shared" si="104"/>
        <v>4.7028621123129475E-3</v>
      </c>
      <c r="L122" s="128" t="e">
        <f t="shared" si="105"/>
        <v>#VALUE!</v>
      </c>
      <c r="M122" s="128">
        <f t="shared" si="106"/>
        <v>6.4647429672250551E-3</v>
      </c>
      <c r="N122" s="129">
        <f t="shared" si="107"/>
        <v>1.3846153846153847E-2</v>
      </c>
      <c r="O122" s="127" t="e">
        <f t="shared" si="108"/>
        <v>#VALUE!</v>
      </c>
      <c r="P122" s="128">
        <f t="shared" si="109"/>
        <v>0.12006033605590404</v>
      </c>
      <c r="Q122" s="128">
        <f t="shared" si="110"/>
        <v>0.11593148511935163</v>
      </c>
      <c r="R122" s="128">
        <f t="shared" si="111"/>
        <v>9.3435967327468603E-2</v>
      </c>
      <c r="S122" s="128">
        <f t="shared" si="112"/>
        <v>5.1305865647737224E-2</v>
      </c>
      <c r="T122" s="128">
        <f t="shared" si="113"/>
        <v>5.9747113341161014E-2</v>
      </c>
      <c r="U122" s="128" t="e">
        <f t="shared" si="114"/>
        <v>#VALUE!</v>
      </c>
      <c r="V122" s="128">
        <f t="shared" si="115"/>
        <v>7.2147126726872457E-2</v>
      </c>
      <c r="W122" s="129">
        <f t="shared" si="116"/>
        <v>0.28012820512820513</v>
      </c>
      <c r="X122" s="128" t="e">
        <f t="shared" si="117"/>
        <v>#VALUE!</v>
      </c>
      <c r="Y122" s="128">
        <f t="shared" si="118"/>
        <v>3.0723372335342742E-2</v>
      </c>
      <c r="Z122" s="128">
        <f t="shared" si="119"/>
        <v>1.9827210294549626E-2</v>
      </c>
      <c r="AA122" s="128">
        <f t="shared" si="120"/>
        <v>6.4315628156983457E-3</v>
      </c>
      <c r="AB122" s="128">
        <f t="shared" si="121"/>
        <v>1.3833775382519911E-2</v>
      </c>
      <c r="AC122" s="128">
        <f t="shared" si="122"/>
        <v>1.0690709105812832E-2</v>
      </c>
      <c r="AD122" s="128" t="e">
        <f t="shared" si="123"/>
        <v>#VALUE!</v>
      </c>
      <c r="AE122" s="128">
        <f t="shared" si="126"/>
        <v>4.088465449852711E-3</v>
      </c>
      <c r="AF122" s="129">
        <f t="shared" si="125"/>
        <v>5.0993589743589744E-2</v>
      </c>
      <c r="AG122" s="128"/>
      <c r="AH122" s="128"/>
      <c r="AI122" s="128"/>
      <c r="AJ122" s="128"/>
      <c r="AK122" s="128"/>
      <c r="AL122" s="128"/>
      <c r="AM122" s="128"/>
      <c r="AN122" s="128"/>
      <c r="AO122" s="128"/>
    </row>
    <row r="123" spans="1:41" x14ac:dyDescent="0.2">
      <c r="A123" s="224"/>
      <c r="B123" s="96" t="s">
        <v>145</v>
      </c>
      <c r="C123" s="123">
        <v>34</v>
      </c>
      <c r="D123" s="94" t="s">
        <v>118</v>
      </c>
      <c r="E123" s="95" t="s">
        <v>120</v>
      </c>
      <c r="F123" s="127" t="e">
        <f t="shared" si="99"/>
        <v>#VALUE!</v>
      </c>
      <c r="G123" s="128">
        <f t="shared" si="100"/>
        <v>1.0244687926231793E-2</v>
      </c>
      <c r="H123" s="128">
        <f t="shared" si="101"/>
        <v>1.1037811284385824E-2</v>
      </c>
      <c r="I123" s="128">
        <f t="shared" si="102"/>
        <v>8.8802389104508366E-3</v>
      </c>
      <c r="J123" s="128">
        <f t="shared" si="103"/>
        <v>2.7892658137554974E-3</v>
      </c>
      <c r="K123" s="128">
        <f t="shared" si="104"/>
        <v>4.8603928685426769E-3</v>
      </c>
      <c r="L123" s="128" t="e">
        <f t="shared" si="105"/>
        <v>#VALUE!</v>
      </c>
      <c r="M123" s="128">
        <f t="shared" si="106"/>
        <v>4.8920616762840284E-3</v>
      </c>
      <c r="N123" s="129">
        <f t="shared" si="107"/>
        <v>8.7087912087912087E-3</v>
      </c>
      <c r="O123" s="127" t="e">
        <f t="shared" si="108"/>
        <v>#VALUE!</v>
      </c>
      <c r="P123" s="128">
        <f t="shared" si="109"/>
        <v>0.13290110320203538</v>
      </c>
      <c r="Q123" s="128">
        <f t="shared" si="110"/>
        <v>0.12070787443997943</v>
      </c>
      <c r="R123" s="128">
        <f t="shared" si="111"/>
        <v>9.469253275331338E-2</v>
      </c>
      <c r="S123" s="128">
        <f t="shared" si="112"/>
        <v>4.7421619415145382E-2</v>
      </c>
      <c r="T123" s="128">
        <f t="shared" si="113"/>
        <v>6.3548602477772984E-2</v>
      </c>
      <c r="U123" s="128" t="e">
        <f t="shared" si="114"/>
        <v>#VALUE!</v>
      </c>
      <c r="V123" s="128">
        <f t="shared" si="115"/>
        <v>6.8363055491409044E-2</v>
      </c>
      <c r="W123" s="129">
        <f t="shared" si="116"/>
        <v>0.25222527472527473</v>
      </c>
      <c r="X123" s="128" t="e">
        <f t="shared" si="117"/>
        <v>#VALUE!</v>
      </c>
      <c r="Y123" s="128">
        <f t="shared" si="118"/>
        <v>3.5944139979609442E-2</v>
      </c>
      <c r="Z123" s="128">
        <f t="shared" si="119"/>
        <v>7.0362891212122705E-3</v>
      </c>
      <c r="AA123" s="128">
        <f t="shared" si="120"/>
        <v>1.9513852109183809E-2</v>
      </c>
      <c r="AB123" s="128">
        <f t="shared" si="121"/>
        <v>3.2812213585391068E-3</v>
      </c>
      <c r="AC123" s="128">
        <f t="shared" si="122"/>
        <v>1.3510283289632661E-3</v>
      </c>
      <c r="AD123" s="128" t="e">
        <f t="shared" si="123"/>
        <v>#VALUE!</v>
      </c>
      <c r="AE123" s="128">
        <f t="shared" si="126"/>
        <v>1.1637709132435003E-2</v>
      </c>
      <c r="AF123" s="129">
        <f t="shared" si="125"/>
        <v>5.1456043956043959E-2</v>
      </c>
      <c r="AG123" s="128"/>
      <c r="AH123" s="128"/>
      <c r="AI123" s="128"/>
      <c r="AJ123" s="128"/>
      <c r="AK123" s="128"/>
      <c r="AL123" s="128"/>
      <c r="AM123" s="128"/>
      <c r="AN123" s="128"/>
      <c r="AO123" s="128"/>
    </row>
    <row r="124" spans="1:41" x14ac:dyDescent="0.2">
      <c r="A124" s="224"/>
      <c r="B124" s="96" t="s">
        <v>146</v>
      </c>
      <c r="C124" s="123">
        <v>34</v>
      </c>
      <c r="D124" s="94" t="s">
        <v>118</v>
      </c>
      <c r="E124" s="95" t="s">
        <v>120</v>
      </c>
      <c r="F124" s="127" t="e">
        <f t="shared" si="99"/>
        <v>#VALUE!</v>
      </c>
      <c r="G124" s="128">
        <f t="shared" si="100"/>
        <v>1.1614677208986401E-2</v>
      </c>
      <c r="H124" s="128">
        <f t="shared" si="101"/>
        <v>1.0506939947893043E-2</v>
      </c>
      <c r="I124" s="128">
        <f t="shared" si="102"/>
        <v>1.2691557298530073E-2</v>
      </c>
      <c r="J124" s="128">
        <f t="shared" si="103"/>
        <v>4.7540925913586319E-3</v>
      </c>
      <c r="K124" s="128">
        <f t="shared" si="104"/>
        <v>4.890983710565921E-3</v>
      </c>
      <c r="L124" s="128" t="e">
        <f t="shared" si="105"/>
        <v>#VALUE!</v>
      </c>
      <c r="M124" s="128">
        <f t="shared" si="106"/>
        <v>6.271381754341691E-3</v>
      </c>
      <c r="N124" s="129">
        <f t="shared" si="107"/>
        <v>1.2994186046511627E-2</v>
      </c>
      <c r="O124" s="127" t="e">
        <f t="shared" si="108"/>
        <v>#VALUE!</v>
      </c>
      <c r="P124" s="128">
        <f t="shared" si="109"/>
        <v>0.10959066478266258</v>
      </c>
      <c r="Q124" s="128">
        <f t="shared" si="110"/>
        <v>9.8303124863283686E-2</v>
      </c>
      <c r="R124" s="128">
        <f t="shared" si="111"/>
        <v>8.8744592859446012E-2</v>
      </c>
      <c r="S124" s="128">
        <f t="shared" si="112"/>
        <v>4.8508725625649549E-2</v>
      </c>
      <c r="T124" s="128">
        <f t="shared" si="113"/>
        <v>5.729011939830489E-2</v>
      </c>
      <c r="U124" s="128" t="e">
        <f t="shared" si="114"/>
        <v>#VALUE!</v>
      </c>
      <c r="V124" s="128">
        <f t="shared" si="115"/>
        <v>8.0213694779003947E-2</v>
      </c>
      <c r="W124" s="129">
        <f t="shared" si="116"/>
        <v>0.25837209302325581</v>
      </c>
      <c r="X124" s="128" t="e">
        <f t="shared" si="117"/>
        <v>#VALUE!</v>
      </c>
      <c r="Y124" s="128">
        <f t="shared" si="118"/>
        <v>2.5699620731209519E-2</v>
      </c>
      <c r="Z124" s="128">
        <f t="shared" si="119"/>
        <v>2.7593022621786339E-2</v>
      </c>
      <c r="AA124" s="128">
        <f t="shared" si="120"/>
        <v>1.943810067186651E-2</v>
      </c>
      <c r="AB124" s="128">
        <f t="shared" si="121"/>
        <v>5.4657974663678372E-3</v>
      </c>
      <c r="AC124" s="128">
        <f t="shared" si="122"/>
        <v>4.2952007067253275E-3</v>
      </c>
      <c r="AD124" s="128" t="e">
        <f t="shared" si="123"/>
        <v>#VALUE!</v>
      </c>
      <c r="AE124" s="128">
        <f t="shared" si="126"/>
        <v>1.4794941041696758E-2</v>
      </c>
      <c r="AF124" s="129">
        <f t="shared" si="125"/>
        <v>4.313953488372093E-2</v>
      </c>
      <c r="AG124" s="128"/>
      <c r="AH124" s="128"/>
      <c r="AI124" s="128"/>
      <c r="AJ124" s="128"/>
      <c r="AK124" s="128"/>
      <c r="AL124" s="128"/>
      <c r="AM124" s="128"/>
      <c r="AN124" s="128"/>
      <c r="AO124" s="128"/>
    </row>
    <row r="125" spans="1:41" x14ac:dyDescent="0.2">
      <c r="A125" s="224"/>
      <c r="B125" s="96" t="s">
        <v>147</v>
      </c>
      <c r="C125" s="123">
        <v>34</v>
      </c>
      <c r="D125" s="94" t="s">
        <v>118</v>
      </c>
      <c r="E125" s="95" t="s">
        <v>120</v>
      </c>
      <c r="F125" s="127" t="e">
        <f t="shared" si="99"/>
        <v>#VALUE!</v>
      </c>
      <c r="G125" s="128">
        <f t="shared" si="100"/>
        <v>6.8690724839007844E-3</v>
      </c>
      <c r="H125" s="128">
        <f t="shared" si="101"/>
        <v>6.7990727298194893E-3</v>
      </c>
      <c r="I125" s="128">
        <f t="shared" si="102"/>
        <v>9.6192571889603881E-3</v>
      </c>
      <c r="J125" s="128">
        <f t="shared" si="103"/>
        <v>3.795231540721949E-3</v>
      </c>
      <c r="K125" s="128">
        <f t="shared" si="104"/>
        <v>4.6466420068317135E-3</v>
      </c>
      <c r="L125" s="128" t="e">
        <f t="shared" si="105"/>
        <v>#VALUE!</v>
      </c>
      <c r="M125" s="128">
        <f t="shared" si="106"/>
        <v>5.3500618142442438E-3</v>
      </c>
      <c r="N125" s="129">
        <f t="shared" si="107"/>
        <v>1.2032967032967032E-2</v>
      </c>
      <c r="O125" s="127" t="e">
        <f t="shared" si="108"/>
        <v>#VALUE!</v>
      </c>
      <c r="P125" s="128">
        <f t="shared" si="109"/>
        <v>8.9641515926732182E-2</v>
      </c>
      <c r="Q125" s="128">
        <f t="shared" si="110"/>
        <v>0.11630922072243204</v>
      </c>
      <c r="R125" s="128">
        <f t="shared" si="111"/>
        <v>7.9199836745536545E-2</v>
      </c>
      <c r="S125" s="128">
        <f t="shared" si="112"/>
        <v>4.4200951942944107E-2</v>
      </c>
      <c r="T125" s="128">
        <f t="shared" si="113"/>
        <v>5.2392313304128905E-2</v>
      </c>
      <c r="U125" s="128" t="e">
        <f t="shared" si="114"/>
        <v>#VALUE!</v>
      </c>
      <c r="V125" s="128">
        <f t="shared" si="115"/>
        <v>6.6875504154442239E-2</v>
      </c>
      <c r="W125" s="129">
        <f t="shared" si="116"/>
        <v>0.29024725274725277</v>
      </c>
      <c r="X125" s="128" t="e">
        <f t="shared" si="117"/>
        <v>#VALUE!</v>
      </c>
      <c r="Y125" s="128">
        <f t="shared" si="118"/>
        <v>2.5546054308223431E-2</v>
      </c>
      <c r="Z125" s="128">
        <f t="shared" si="119"/>
        <v>1.3731065822218518E-2</v>
      </c>
      <c r="AA125" s="128">
        <f t="shared" si="120"/>
        <v>1.6454222340832929E-2</v>
      </c>
      <c r="AB125" s="128">
        <f t="shared" si="121"/>
        <v>1.0729245219156797E-2</v>
      </c>
      <c r="AC125" s="128">
        <f t="shared" si="122"/>
        <v>1.4729067176813571E-2</v>
      </c>
      <c r="AD125" s="128" t="e">
        <f t="shared" si="123"/>
        <v>#VALUE!</v>
      </c>
      <c r="AE125" s="128">
        <f t="shared" si="126"/>
        <v>1.1968768306150918E-2</v>
      </c>
      <c r="AF125" s="129">
        <f t="shared" si="125"/>
        <v>4.6840659340659341E-2</v>
      </c>
      <c r="AG125" s="128"/>
      <c r="AH125" s="128"/>
      <c r="AI125" s="128"/>
      <c r="AJ125" s="128"/>
      <c r="AK125" s="128"/>
      <c r="AL125" s="128"/>
      <c r="AM125" s="128"/>
      <c r="AN125" s="128"/>
      <c r="AO125" s="128"/>
    </row>
    <row r="126" spans="1:41" x14ac:dyDescent="0.2">
      <c r="A126" s="224"/>
      <c r="B126" s="96" t="s">
        <v>148</v>
      </c>
      <c r="C126" s="123">
        <v>34</v>
      </c>
      <c r="D126" s="94" t="s">
        <v>118</v>
      </c>
      <c r="E126" s="95" t="s">
        <v>120</v>
      </c>
      <c r="F126" s="127" t="e">
        <f t="shared" si="99"/>
        <v>#VALUE!</v>
      </c>
      <c r="G126" s="128">
        <f t="shared" si="100"/>
        <v>9.4661816657098941E-3</v>
      </c>
      <c r="H126" s="128">
        <f t="shared" si="101"/>
        <v>1.0364219426761606E-2</v>
      </c>
      <c r="I126" s="128">
        <f t="shared" si="102"/>
        <v>1.0903312214471264E-2</v>
      </c>
      <c r="J126" s="128">
        <f t="shared" si="103"/>
        <v>4.8651815105924031E-3</v>
      </c>
      <c r="K126" s="128">
        <f t="shared" si="104"/>
        <v>4.0506439999119888E-3</v>
      </c>
      <c r="L126" s="128" t="e">
        <f t="shared" si="105"/>
        <v>#VALUE!</v>
      </c>
      <c r="M126" s="128">
        <f t="shared" si="106"/>
        <v>6.4067358957552948E-3</v>
      </c>
      <c r="N126" s="129">
        <f t="shared" si="107"/>
        <v>1.2861189801699717E-2</v>
      </c>
      <c r="O126" s="127" t="e">
        <f t="shared" si="108"/>
        <v>#VALUE!</v>
      </c>
      <c r="P126" s="128">
        <f t="shared" si="109"/>
        <v>8.7149731372766798E-2</v>
      </c>
      <c r="Q126" s="128">
        <f t="shared" si="110"/>
        <v>0.12020896982300477</v>
      </c>
      <c r="R126" s="128">
        <f t="shared" si="111"/>
        <v>0.10087538625672857</v>
      </c>
      <c r="S126" s="128">
        <f t="shared" si="112"/>
        <v>4.7673909244113001E-2</v>
      </c>
      <c r="T126" s="128">
        <f t="shared" si="113"/>
        <v>5.9174088054613175E-2</v>
      </c>
      <c r="U126" s="128" t="e">
        <f t="shared" si="114"/>
        <v>#VALUE!</v>
      </c>
      <c r="V126" s="128">
        <f t="shared" si="115"/>
        <v>7.4376074580247836E-2</v>
      </c>
      <c r="W126" s="129">
        <f t="shared" si="116"/>
        <v>0.24543909348441925</v>
      </c>
      <c r="X126" s="128" t="e">
        <f t="shared" si="117"/>
        <v>#VALUE!</v>
      </c>
      <c r="Y126" s="128">
        <f t="shared" si="118"/>
        <v>2.2167349739337507E-2</v>
      </c>
      <c r="Z126" s="128">
        <f t="shared" si="119"/>
        <v>1.6075305354563061E-2</v>
      </c>
      <c r="AA126" s="128">
        <f t="shared" si="120"/>
        <v>1.6041508332901758E-2</v>
      </c>
      <c r="AB126" s="128">
        <f t="shared" si="121"/>
        <v>7.5876106667180218E-3</v>
      </c>
      <c r="AC126" s="128">
        <f t="shared" si="122"/>
        <v>1.1146778794856368E-2</v>
      </c>
      <c r="AD126" s="128" t="e">
        <f t="shared" si="123"/>
        <v>#VALUE!</v>
      </c>
      <c r="AE126" s="128">
        <f t="shared" si="126"/>
        <v>1.2212154399689574E-2</v>
      </c>
      <c r="AF126" s="129">
        <f t="shared" si="125"/>
        <v>4.4475920679886684E-2</v>
      </c>
      <c r="AG126" s="128"/>
      <c r="AH126" s="128"/>
      <c r="AI126" s="128"/>
      <c r="AJ126" s="128"/>
      <c r="AK126" s="128"/>
      <c r="AL126" s="128"/>
      <c r="AM126" s="128"/>
      <c r="AN126" s="128"/>
      <c r="AO126" s="128"/>
    </row>
    <row r="127" spans="1:41" x14ac:dyDescent="0.2">
      <c r="A127" s="224"/>
      <c r="B127" s="96" t="s">
        <v>149</v>
      </c>
      <c r="C127" s="123">
        <v>34</v>
      </c>
      <c r="D127" s="94" t="s">
        <v>118</v>
      </c>
      <c r="E127" s="95" t="s">
        <v>120</v>
      </c>
      <c r="F127" s="127" t="e">
        <f t="shared" si="99"/>
        <v>#VALUE!</v>
      </c>
      <c r="G127" s="128">
        <f t="shared" si="100"/>
        <v>1.4160584521135413E-2</v>
      </c>
      <c r="H127" s="128">
        <f t="shared" si="101"/>
        <v>6.9455021322425972E-3</v>
      </c>
      <c r="I127" s="128">
        <f t="shared" si="102"/>
        <v>1.3192475621647538E-2</v>
      </c>
      <c r="J127" s="128">
        <f t="shared" si="103"/>
        <v>4.0291467777661205E-3</v>
      </c>
      <c r="K127" s="128">
        <f t="shared" si="104"/>
        <v>5.1958954060356694E-3</v>
      </c>
      <c r="L127" s="128" t="e">
        <f t="shared" si="105"/>
        <v>#VALUE!</v>
      </c>
      <c r="M127" s="128">
        <f t="shared" si="106"/>
        <v>6.4717092302897065E-3</v>
      </c>
      <c r="N127" s="129">
        <f t="shared" si="107"/>
        <v>3.297687861271676E-2</v>
      </c>
      <c r="O127" s="127" t="e">
        <f t="shared" si="108"/>
        <v>#VALUE!</v>
      </c>
      <c r="P127" s="128">
        <f t="shared" si="109"/>
        <v>6.1826838475842798E-2</v>
      </c>
      <c r="Q127" s="128">
        <f t="shared" si="110"/>
        <v>0.10205881237638452</v>
      </c>
      <c r="R127" s="128">
        <f t="shared" si="111"/>
        <v>9.5968987716002443E-2</v>
      </c>
      <c r="S127" s="128">
        <f t="shared" si="112"/>
        <v>4.2004635301180475E-2</v>
      </c>
      <c r="T127" s="128">
        <f t="shared" si="113"/>
        <v>5.8218055668321292E-2</v>
      </c>
      <c r="U127" s="128" t="e">
        <f t="shared" si="114"/>
        <v>#VALUE!</v>
      </c>
      <c r="V127" s="128">
        <f t="shared" si="115"/>
        <v>7.6587009323563077E-2</v>
      </c>
      <c r="W127" s="129">
        <f t="shared" si="116"/>
        <v>0.20589595375722541</v>
      </c>
      <c r="X127" s="128" t="e">
        <f t="shared" si="117"/>
        <v>#VALUE!</v>
      </c>
      <c r="Y127" s="128">
        <f t="shared" si="118"/>
        <v>2.3510764928673437E-2</v>
      </c>
      <c r="Z127" s="128">
        <f t="shared" si="119"/>
        <v>1.8635860398074078E-2</v>
      </c>
      <c r="AA127" s="128">
        <f t="shared" si="120"/>
        <v>2.0830594118016511E-2</v>
      </c>
      <c r="AB127" s="128">
        <f t="shared" si="121"/>
        <v>6.3002342947630768E-3</v>
      </c>
      <c r="AC127" s="128">
        <f t="shared" si="122"/>
        <v>1.0156154287738832E-2</v>
      </c>
      <c r="AD127" s="128" t="e">
        <f t="shared" si="123"/>
        <v>#VALUE!</v>
      </c>
      <c r="AE127" s="128">
        <f t="shared" si="126"/>
        <v>1.3798365452434663E-2</v>
      </c>
      <c r="AF127" s="129">
        <f t="shared" si="125"/>
        <v>4.4768786127167629E-2</v>
      </c>
      <c r="AG127" s="128"/>
      <c r="AH127" s="128"/>
      <c r="AI127" s="128"/>
      <c r="AJ127" s="128"/>
      <c r="AK127" s="128"/>
      <c r="AL127" s="128"/>
      <c r="AM127" s="128"/>
      <c r="AN127" s="128"/>
      <c r="AO127" s="128"/>
    </row>
    <row r="128" spans="1:41" ht="17" thickBot="1" x14ac:dyDescent="0.25">
      <c r="A128" s="225"/>
      <c r="B128" s="160" t="s">
        <v>150</v>
      </c>
      <c r="C128" s="124">
        <v>34</v>
      </c>
      <c r="D128" s="101" t="s">
        <v>118</v>
      </c>
      <c r="E128" s="161" t="s">
        <v>120</v>
      </c>
      <c r="F128" s="145" t="e">
        <f t="shared" si="99"/>
        <v>#VALUE!</v>
      </c>
      <c r="G128" s="146">
        <f t="shared" si="100"/>
        <v>6.5621167336276714E-3</v>
      </c>
      <c r="H128" s="146">
        <f t="shared" si="101"/>
        <v>5.7783947054171675E-3</v>
      </c>
      <c r="I128" s="146">
        <f t="shared" si="102"/>
        <v>8.7776739993942685E-3</v>
      </c>
      <c r="J128" s="146">
        <f t="shared" si="103"/>
        <v>3.7177586757917904E-3</v>
      </c>
      <c r="K128" s="146">
        <f t="shared" si="104"/>
        <v>5.3837337271938927E-3</v>
      </c>
      <c r="L128" s="146" t="e">
        <f t="shared" si="105"/>
        <v>#VALUE!</v>
      </c>
      <c r="M128" s="146">
        <f t="shared" si="106"/>
        <v>5.4214905752995382E-3</v>
      </c>
      <c r="N128" s="147">
        <f t="shared" si="107"/>
        <v>2.9368421052631578E-2</v>
      </c>
      <c r="O128" s="145" t="e">
        <f t="shared" si="108"/>
        <v>#VALUE!</v>
      </c>
      <c r="P128" s="146">
        <f t="shared" si="109"/>
        <v>9.7039108950336808E-2</v>
      </c>
      <c r="Q128" s="146">
        <f t="shared" si="110"/>
        <v>9.5768486417895926E-2</v>
      </c>
      <c r="R128" s="146">
        <f t="shared" si="111"/>
        <v>9.4570012083532565E-2</v>
      </c>
      <c r="S128" s="146">
        <f t="shared" si="112"/>
        <v>3.7929337486736867E-2</v>
      </c>
      <c r="T128" s="146">
        <f t="shared" si="113"/>
        <v>5.9246845374096288E-2</v>
      </c>
      <c r="U128" s="146" t="e">
        <f t="shared" si="114"/>
        <v>#VALUE!</v>
      </c>
      <c r="V128" s="146">
        <f t="shared" si="115"/>
        <v>7.2344196013921488E-2</v>
      </c>
      <c r="W128" s="147">
        <f t="shared" si="116"/>
        <v>0.26613157894736839</v>
      </c>
      <c r="X128" s="146" t="e">
        <f t="shared" si="117"/>
        <v>#VALUE!</v>
      </c>
      <c r="Y128" s="146">
        <f t="shared" si="118"/>
        <v>2.7586065999891319E-2</v>
      </c>
      <c r="Z128" s="146">
        <f t="shared" si="119"/>
        <v>1.8316414364674644E-2</v>
      </c>
      <c r="AA128" s="146">
        <f t="shared" si="120"/>
        <v>1.9329953915181705E-2</v>
      </c>
      <c r="AB128" s="146">
        <f t="shared" si="121"/>
        <v>9.3421954831996428E-3</v>
      </c>
      <c r="AC128" s="146">
        <f t="shared" si="122"/>
        <v>1.1729646697809674E-2</v>
      </c>
      <c r="AD128" s="146" t="e">
        <f t="shared" si="123"/>
        <v>#VALUE!</v>
      </c>
      <c r="AE128" s="146">
        <f t="shared" si="126"/>
        <v>1.3644357699622243E-2</v>
      </c>
      <c r="AF128" s="147">
        <f t="shared" si="125"/>
        <v>4.278947368421053E-2</v>
      </c>
      <c r="AG128" s="128"/>
      <c r="AH128" s="128"/>
      <c r="AI128" s="128"/>
      <c r="AJ128" s="128"/>
      <c r="AK128" s="128"/>
      <c r="AL128" s="128"/>
      <c r="AM128" s="128"/>
      <c r="AN128" s="128"/>
      <c r="AO128" s="128"/>
    </row>
    <row r="129" spans="1:41" x14ac:dyDescent="0.2">
      <c r="A129" s="226" t="s">
        <v>134</v>
      </c>
      <c r="B129" s="158"/>
      <c r="C129" s="125"/>
      <c r="D129" s="113"/>
      <c r="E129" s="114"/>
      <c r="F129" s="216" t="s">
        <v>136</v>
      </c>
      <c r="G129" s="217"/>
      <c r="H129" s="217"/>
      <c r="I129" s="217"/>
      <c r="J129" s="217"/>
      <c r="K129" s="217"/>
      <c r="L129" s="217"/>
      <c r="M129" s="217"/>
      <c r="N129" s="218"/>
      <c r="O129" s="229" t="s">
        <v>137</v>
      </c>
      <c r="P129" s="230"/>
      <c r="Q129" s="230"/>
      <c r="R129" s="230"/>
      <c r="S129" s="230"/>
      <c r="T129" s="230"/>
      <c r="U129" s="230"/>
      <c r="V129" s="230"/>
      <c r="W129" s="231"/>
      <c r="X129" s="217" t="s">
        <v>138</v>
      </c>
      <c r="Y129" s="217"/>
      <c r="Z129" s="217"/>
      <c r="AA129" s="217"/>
      <c r="AB129" s="217"/>
      <c r="AC129" s="217"/>
      <c r="AD129" s="217"/>
      <c r="AE129" s="217"/>
      <c r="AF129" s="218"/>
      <c r="AG129" s="128"/>
      <c r="AH129" s="128"/>
      <c r="AI129" s="128"/>
      <c r="AJ129" s="128"/>
      <c r="AK129" s="128"/>
      <c r="AL129" s="128"/>
      <c r="AM129" s="128"/>
      <c r="AN129" s="128"/>
      <c r="AO129" s="128"/>
    </row>
    <row r="130" spans="1:41" x14ac:dyDescent="0.2">
      <c r="A130" s="227"/>
      <c r="B130" s="121" t="s">
        <v>121</v>
      </c>
      <c r="C130" s="121" t="s">
        <v>38</v>
      </c>
      <c r="D130" s="103" t="s">
        <v>122</v>
      </c>
      <c r="E130" s="116" t="s">
        <v>123</v>
      </c>
      <c r="F130" s="155" t="s">
        <v>33</v>
      </c>
      <c r="G130" s="156" t="s">
        <v>28</v>
      </c>
      <c r="H130" s="156" t="s">
        <v>29</v>
      </c>
      <c r="I130" s="156" t="s">
        <v>27</v>
      </c>
      <c r="J130" s="156" t="s">
        <v>129</v>
      </c>
      <c r="K130" s="156" t="s">
        <v>130</v>
      </c>
      <c r="L130" s="156" t="s">
        <v>82</v>
      </c>
      <c r="M130" s="156" t="s">
        <v>81</v>
      </c>
      <c r="N130" s="157" t="s">
        <v>35</v>
      </c>
      <c r="O130" s="155" t="s">
        <v>33</v>
      </c>
      <c r="P130" s="156" t="s">
        <v>28</v>
      </c>
      <c r="Q130" s="156" t="s">
        <v>29</v>
      </c>
      <c r="R130" s="156" t="s">
        <v>27</v>
      </c>
      <c r="S130" s="156" t="s">
        <v>129</v>
      </c>
      <c r="T130" s="156" t="s">
        <v>130</v>
      </c>
      <c r="U130" s="156" t="s">
        <v>82</v>
      </c>
      <c r="V130" s="156" t="s">
        <v>81</v>
      </c>
      <c r="W130" s="157" t="s">
        <v>35</v>
      </c>
      <c r="X130" s="156" t="s">
        <v>33</v>
      </c>
      <c r="Y130" s="156" t="s">
        <v>28</v>
      </c>
      <c r="Z130" s="156" t="s">
        <v>29</v>
      </c>
      <c r="AA130" s="156" t="s">
        <v>27</v>
      </c>
      <c r="AB130" s="156" t="s">
        <v>129</v>
      </c>
      <c r="AC130" s="156" t="s">
        <v>130</v>
      </c>
      <c r="AD130" s="156" t="s">
        <v>82</v>
      </c>
      <c r="AE130" s="156" t="s">
        <v>81</v>
      </c>
      <c r="AF130" s="156" t="s">
        <v>35</v>
      </c>
      <c r="AG130" s="128"/>
      <c r="AH130" s="128"/>
      <c r="AI130" s="128"/>
      <c r="AJ130" s="128"/>
      <c r="AK130" s="128"/>
      <c r="AL130" s="128"/>
      <c r="AM130" s="128"/>
      <c r="AN130" s="128"/>
      <c r="AO130" s="128"/>
    </row>
    <row r="131" spans="1:41" x14ac:dyDescent="0.2">
      <c r="A131" s="227"/>
      <c r="B131" s="96">
        <v>1</v>
      </c>
      <c r="C131" s="96">
        <v>23</v>
      </c>
      <c r="D131" s="94" t="s">
        <v>116</v>
      </c>
      <c r="E131" s="95" t="s">
        <v>117</v>
      </c>
      <c r="F131" s="127">
        <f>X3/AG35</f>
        <v>0.18469774073282275</v>
      </c>
      <c r="G131" s="128" t="e">
        <f t="shared" ref="G131:N131" si="127">Y3/AH35</f>
        <v>#VALUE!</v>
      </c>
      <c r="H131" s="128" t="e">
        <f t="shared" si="127"/>
        <v>#VALUE!</v>
      </c>
      <c r="I131" s="128">
        <f t="shared" si="127"/>
        <v>0.53192088246475655</v>
      </c>
      <c r="J131" s="128">
        <f t="shared" si="127"/>
        <v>0.13861832911242056</v>
      </c>
      <c r="K131" s="128">
        <f t="shared" si="127"/>
        <v>0.13441176820206238</v>
      </c>
      <c r="L131" s="128">
        <f t="shared" si="127"/>
        <v>0.14085831427570572</v>
      </c>
      <c r="M131" s="128">
        <f t="shared" si="127"/>
        <v>0.1445557967952471</v>
      </c>
      <c r="N131" s="129">
        <f t="shared" si="127"/>
        <v>0.39352603431860983</v>
      </c>
      <c r="O131" s="127">
        <f>AG3/AG35</f>
        <v>1.9815558118858314</v>
      </c>
      <c r="P131" s="128" t="e">
        <f t="shared" ref="P131:W131" si="128">AH3/AH35</f>
        <v>#VALUE!</v>
      </c>
      <c r="Q131" s="128" t="e">
        <f t="shared" si="128"/>
        <v>#VALUE!</v>
      </c>
      <c r="R131" s="128">
        <f t="shared" si="128"/>
        <v>3.4078244369987938</v>
      </c>
      <c r="S131" s="128">
        <f t="shared" si="128"/>
        <v>1.105692244267396</v>
      </c>
      <c r="T131" s="128">
        <f t="shared" si="128"/>
        <v>1.5526783653880734</v>
      </c>
      <c r="U131" s="128">
        <f t="shared" si="128"/>
        <v>0.82671432388573618</v>
      </c>
      <c r="V131" s="128">
        <f t="shared" si="128"/>
        <v>1.0147536568265401</v>
      </c>
      <c r="W131" s="129">
        <f t="shared" si="128"/>
        <v>3.4820858365279972</v>
      </c>
      <c r="X131" s="128">
        <f>AP3/AG35</f>
        <v>1.9992078007957308E-2</v>
      </c>
      <c r="Y131" s="128" t="e">
        <f t="shared" ref="Y131:AF131" si="129">AQ3/AH35</f>
        <v>#VALUE!</v>
      </c>
      <c r="Z131" s="128" t="e">
        <f t="shared" si="129"/>
        <v>#VALUE!</v>
      </c>
      <c r="AA131" s="128">
        <f t="shared" si="129"/>
        <v>0.59753408332687774</v>
      </c>
      <c r="AB131" s="128">
        <f t="shared" si="129"/>
        <v>0.18505238821760034</v>
      </c>
      <c r="AC131" s="128">
        <f t="shared" si="129"/>
        <v>0.20059188941285674</v>
      </c>
      <c r="AD131" s="128">
        <f t="shared" si="129"/>
        <v>0.1360027329481055</v>
      </c>
      <c r="AE131" s="128">
        <f t="shared" si="129"/>
        <v>0.19076342971186355</v>
      </c>
      <c r="AF131" s="129">
        <f t="shared" si="129"/>
        <v>0.49434351166921459</v>
      </c>
      <c r="AG131" s="128"/>
      <c r="AH131" s="128"/>
      <c r="AI131" s="128"/>
      <c r="AJ131" s="128"/>
      <c r="AK131" s="128"/>
      <c r="AL131" s="128"/>
      <c r="AM131" s="128"/>
      <c r="AN131" s="128"/>
      <c r="AO131" s="128"/>
    </row>
    <row r="132" spans="1:41" x14ac:dyDescent="0.2">
      <c r="A132" s="227"/>
      <c r="B132" s="96">
        <v>2</v>
      </c>
      <c r="C132" s="96">
        <v>23</v>
      </c>
      <c r="D132" s="94" t="s">
        <v>116</v>
      </c>
      <c r="E132" s="95" t="s">
        <v>117</v>
      </c>
      <c r="F132" s="127" t="e">
        <f t="shared" ref="F132:F160" si="130">X4/AG36</f>
        <v>#VALUE!</v>
      </c>
      <c r="G132" s="128">
        <f t="shared" ref="G132:G160" si="131">Y4/AH36</f>
        <v>0.20120200358684423</v>
      </c>
      <c r="H132" s="128" t="e">
        <f t="shared" ref="H132:H160" si="132">Z4/AI36</f>
        <v>#VALUE!</v>
      </c>
      <c r="I132" s="128">
        <f t="shared" ref="I132:I160" si="133">AA4/AJ36</f>
        <v>0.31927451758316289</v>
      </c>
      <c r="J132" s="128">
        <f t="shared" ref="J132:J160" si="134">AB4/AK36</f>
        <v>7.6503366809285656E-2</v>
      </c>
      <c r="K132" s="128">
        <f t="shared" ref="K132:K160" si="135">AC4/AL36</f>
        <v>8.1965340696210809E-2</v>
      </c>
      <c r="L132" s="128">
        <f t="shared" ref="L132:L160" si="136">AD4/AM36</f>
        <v>0.12096753295244256</v>
      </c>
      <c r="M132" s="128">
        <f t="shared" ref="M132:M160" si="137">AE4/AN36</f>
        <v>0.15010524017318419</v>
      </c>
      <c r="N132" s="129">
        <f t="shared" ref="N132:N160" si="138">AF4/AO36</f>
        <v>0.37805999846952393</v>
      </c>
      <c r="O132" s="127" t="e">
        <f t="shared" ref="O132:O160" si="139">AG4/AG36</f>
        <v>#VALUE!</v>
      </c>
      <c r="P132" s="128">
        <f t="shared" ref="P132:P160" si="140">AH4/AH36</f>
        <v>2.3272440066555937</v>
      </c>
      <c r="Q132" s="128" t="e">
        <f t="shared" ref="Q132:Q160" si="141">AI4/AI36</f>
        <v>#VALUE!</v>
      </c>
      <c r="R132" s="128">
        <f t="shared" ref="R132:R160" si="142">AJ4/AJ36</f>
        <v>3.2708055674671068</v>
      </c>
      <c r="S132" s="128">
        <f t="shared" ref="S132:S160" si="143">AK4/AK36</f>
        <v>0.96924220505860725</v>
      </c>
      <c r="T132" s="128">
        <f t="shared" ref="T132:T160" si="144">AL4/AL36</f>
        <v>1.288336610428769</v>
      </c>
      <c r="U132" s="128">
        <f t="shared" ref="U132:U160" si="145">AM4/AM36</f>
        <v>1.818816084464526</v>
      </c>
      <c r="V132" s="128">
        <f t="shared" ref="V132:V160" si="146">AN4/AN36</f>
        <v>1.8911869490100808</v>
      </c>
      <c r="W132" s="129">
        <f t="shared" ref="W132:W160" si="147">AO4/AO36</f>
        <v>3.6884453386666478</v>
      </c>
      <c r="X132" s="128" t="e">
        <f t="shared" ref="X132:X160" si="148">AP4/AG36</f>
        <v>#VALUE!</v>
      </c>
      <c r="Y132" s="128">
        <f t="shared" ref="Y132:Y160" si="149">AQ4/AH36</f>
        <v>0.53931541936824601</v>
      </c>
      <c r="Z132" s="128" t="e">
        <f t="shared" ref="Z132:Z160" si="150">AR4/AI36</f>
        <v>#VALUE!</v>
      </c>
      <c r="AA132" s="128">
        <f t="shared" ref="AA132:AA160" si="151">AS4/AJ36</f>
        <v>0.63827146392587919</v>
      </c>
      <c r="AB132" s="128">
        <f t="shared" ref="AB132:AB160" si="152">AT4/AK36</f>
        <v>0.17600860627038023</v>
      </c>
      <c r="AC132" s="128">
        <f t="shared" ref="AC132:AC160" si="153">AU4/AL36</f>
        <v>0.21653264647816289</v>
      </c>
      <c r="AD132" s="128">
        <f t="shared" ref="AD132:AD160" si="154">AV4/AM36</f>
        <v>0.28769993860529752</v>
      </c>
      <c r="AE132" s="128">
        <f t="shared" ref="AE132:AE160" si="155">AW4/AN36</f>
        <v>0.3758035262514543</v>
      </c>
      <c r="AF132" s="129">
        <f t="shared" ref="AF132:AF160" si="156">AX4/AO36</f>
        <v>0.65061409688203697</v>
      </c>
      <c r="AG132" s="128"/>
      <c r="AH132" s="128"/>
      <c r="AI132" s="128"/>
      <c r="AJ132" s="128"/>
      <c r="AK132" s="128"/>
      <c r="AL132" s="128"/>
      <c r="AM132" s="128"/>
      <c r="AN132" s="128"/>
      <c r="AO132" s="128"/>
    </row>
    <row r="133" spans="1:41" x14ac:dyDescent="0.2">
      <c r="A133" s="227"/>
      <c r="B133" s="96">
        <v>3</v>
      </c>
      <c r="C133" s="96">
        <v>25</v>
      </c>
      <c r="D133" s="94" t="s">
        <v>116</v>
      </c>
      <c r="E133" s="95" t="s">
        <v>117</v>
      </c>
      <c r="F133" s="127" t="e">
        <f t="shared" si="130"/>
        <v>#VALUE!</v>
      </c>
      <c r="G133" s="128">
        <f t="shared" si="131"/>
        <v>0.19094144125508586</v>
      </c>
      <c r="H133" s="128">
        <f t="shared" si="132"/>
        <v>0.17712493712259564</v>
      </c>
      <c r="I133" s="128">
        <f t="shared" si="133"/>
        <v>0.35703302352405836</v>
      </c>
      <c r="J133" s="128" t="e">
        <f t="shared" si="134"/>
        <v>#VALUE!</v>
      </c>
      <c r="K133" s="128" t="e">
        <f t="shared" si="135"/>
        <v>#VALUE!</v>
      </c>
      <c r="L133" s="128" t="e">
        <f t="shared" si="136"/>
        <v>#VALUE!</v>
      </c>
      <c r="M133" s="128" t="e">
        <f t="shared" si="137"/>
        <v>#VALUE!</v>
      </c>
      <c r="N133" s="129" t="e">
        <f t="shared" si="138"/>
        <v>#VALUE!</v>
      </c>
      <c r="O133" s="127" t="e">
        <f t="shared" si="139"/>
        <v>#VALUE!</v>
      </c>
      <c r="P133" s="128">
        <f t="shared" si="140"/>
        <v>2.222180236234077</v>
      </c>
      <c r="Q133" s="128">
        <f t="shared" si="141"/>
        <v>1.6773376220710559</v>
      </c>
      <c r="R133" s="128">
        <f t="shared" si="142"/>
        <v>3.4331818287736913</v>
      </c>
      <c r="S133" s="128" t="e">
        <f t="shared" si="143"/>
        <v>#VALUE!</v>
      </c>
      <c r="T133" s="128" t="e">
        <f t="shared" si="144"/>
        <v>#VALUE!</v>
      </c>
      <c r="U133" s="128" t="e">
        <f t="shared" si="145"/>
        <v>#VALUE!</v>
      </c>
      <c r="V133" s="128" t="e">
        <f t="shared" si="146"/>
        <v>#VALUE!</v>
      </c>
      <c r="W133" s="129" t="e">
        <f t="shared" si="147"/>
        <v>#VALUE!</v>
      </c>
      <c r="X133" s="128" t="e">
        <f t="shared" si="148"/>
        <v>#VALUE!</v>
      </c>
      <c r="Y133" s="128">
        <f t="shared" si="149"/>
        <v>2.1537216465674454</v>
      </c>
      <c r="Z133" s="128">
        <f t="shared" si="150"/>
        <v>0.4780335103493295</v>
      </c>
      <c r="AA133" s="128">
        <f t="shared" si="151"/>
        <v>0.69518796601117638</v>
      </c>
      <c r="AB133" s="128" t="e">
        <f t="shared" si="152"/>
        <v>#VALUE!</v>
      </c>
      <c r="AC133" s="128" t="e">
        <f t="shared" si="153"/>
        <v>#VALUE!</v>
      </c>
      <c r="AD133" s="128" t="e">
        <f t="shared" si="154"/>
        <v>#VALUE!</v>
      </c>
      <c r="AE133" s="128" t="e">
        <f t="shared" si="155"/>
        <v>#VALUE!</v>
      </c>
      <c r="AF133" s="129" t="e">
        <f t="shared" si="156"/>
        <v>#VALUE!</v>
      </c>
      <c r="AG133" s="128"/>
      <c r="AH133" s="128"/>
      <c r="AI133" s="128"/>
      <c r="AJ133" s="128"/>
      <c r="AK133" s="128"/>
      <c r="AL133" s="128"/>
      <c r="AM133" s="128"/>
      <c r="AN133" s="128"/>
      <c r="AO133" s="128"/>
    </row>
    <row r="134" spans="1:41" x14ac:dyDescent="0.2">
      <c r="A134" s="227"/>
      <c r="B134" s="96">
        <v>4</v>
      </c>
      <c r="C134" s="96">
        <v>27</v>
      </c>
      <c r="D134" s="94" t="s">
        <v>116</v>
      </c>
      <c r="E134" s="95" t="s">
        <v>120</v>
      </c>
      <c r="F134" s="127" t="e">
        <f t="shared" si="130"/>
        <v>#VALUE!</v>
      </c>
      <c r="G134" s="128">
        <f t="shared" si="131"/>
        <v>0.19333538334751141</v>
      </c>
      <c r="H134" s="128" t="e">
        <f t="shared" si="132"/>
        <v>#VALUE!</v>
      </c>
      <c r="I134" s="128">
        <f t="shared" si="133"/>
        <v>0.75698166752135432</v>
      </c>
      <c r="J134" s="128">
        <f t="shared" si="134"/>
        <v>0.14453671850529556</v>
      </c>
      <c r="K134" s="128">
        <f t="shared" si="135"/>
        <v>0.14512951532493404</v>
      </c>
      <c r="L134" s="128">
        <f t="shared" si="136"/>
        <v>0.31097031252609364</v>
      </c>
      <c r="M134" s="128">
        <f t="shared" si="137"/>
        <v>0.23937029111727698</v>
      </c>
      <c r="N134" s="129">
        <f t="shared" si="138"/>
        <v>0.40218114042770076</v>
      </c>
      <c r="O134" s="127" t="e">
        <f t="shared" si="139"/>
        <v>#VALUE!</v>
      </c>
      <c r="P134" s="128">
        <f t="shared" si="140"/>
        <v>2.2465634758760706</v>
      </c>
      <c r="Q134" s="128" t="e">
        <f t="shared" si="141"/>
        <v>#VALUE!</v>
      </c>
      <c r="R134" s="128">
        <f t="shared" si="142"/>
        <v>5.2285752037929081</v>
      </c>
      <c r="S134" s="128">
        <f t="shared" si="143"/>
        <v>1.366762368731596</v>
      </c>
      <c r="T134" s="128">
        <f t="shared" si="144"/>
        <v>1.4766589852396539</v>
      </c>
      <c r="U134" s="128">
        <f t="shared" si="145"/>
        <v>3.262016888368461</v>
      </c>
      <c r="V134" s="128">
        <f t="shared" si="146"/>
        <v>2.6058901798318006</v>
      </c>
      <c r="W134" s="129">
        <f t="shared" si="147"/>
        <v>5.021859673560841</v>
      </c>
      <c r="X134" s="128" t="e">
        <f t="shared" si="148"/>
        <v>#VALUE!</v>
      </c>
      <c r="Y134" s="128">
        <f t="shared" si="149"/>
        <v>0.52041040949889594</v>
      </c>
      <c r="Z134" s="128" t="e">
        <f t="shared" si="150"/>
        <v>#VALUE!</v>
      </c>
      <c r="AA134" s="128">
        <f t="shared" si="151"/>
        <v>1.171896444338081</v>
      </c>
      <c r="AB134" s="128">
        <f t="shared" si="152"/>
        <v>0.23484230044743004</v>
      </c>
      <c r="AC134" s="128">
        <f t="shared" si="153"/>
        <v>0.26610083102227211</v>
      </c>
      <c r="AD134" s="128">
        <f t="shared" si="154"/>
        <v>0.70303293229889785</v>
      </c>
      <c r="AE134" s="128">
        <f t="shared" si="155"/>
        <v>0.40119513705079046</v>
      </c>
      <c r="AF134" s="129">
        <f t="shared" si="156"/>
        <v>0.81256830841155447</v>
      </c>
      <c r="AG134" s="128"/>
      <c r="AH134" s="128"/>
      <c r="AI134" s="128"/>
      <c r="AJ134" s="128"/>
      <c r="AK134" s="128"/>
      <c r="AL134" s="128"/>
      <c r="AM134" s="128"/>
      <c r="AN134" s="128"/>
      <c r="AO134" s="128"/>
    </row>
    <row r="135" spans="1:41" x14ac:dyDescent="0.2">
      <c r="A135" s="227"/>
      <c r="B135" s="96">
        <v>5</v>
      </c>
      <c r="C135" s="96">
        <v>32</v>
      </c>
      <c r="D135" s="94" t="s">
        <v>116</v>
      </c>
      <c r="E135" s="95" t="s">
        <v>120</v>
      </c>
      <c r="F135" s="127">
        <f t="shared" si="130"/>
        <v>0.11762492543136181</v>
      </c>
      <c r="G135" s="128" t="e">
        <f t="shared" si="131"/>
        <v>#VALUE!</v>
      </c>
      <c r="H135" s="128" t="e">
        <f t="shared" si="132"/>
        <v>#VALUE!</v>
      </c>
      <c r="I135" s="128">
        <f t="shared" si="133"/>
        <v>0.49689505149247448</v>
      </c>
      <c r="J135" s="128">
        <f t="shared" si="134"/>
        <v>0.18404458751054364</v>
      </c>
      <c r="K135" s="128">
        <f t="shared" si="135"/>
        <v>0.10981280080586686</v>
      </c>
      <c r="L135" s="128">
        <f t="shared" si="136"/>
        <v>0.13854238681016925</v>
      </c>
      <c r="M135" s="128">
        <f t="shared" si="137"/>
        <v>0.32743347038453913</v>
      </c>
      <c r="N135" s="129">
        <f t="shared" si="138"/>
        <v>0.49090121488594163</v>
      </c>
      <c r="O135" s="127">
        <f t="shared" si="139"/>
        <v>1.6629563594157459</v>
      </c>
      <c r="P135" s="128" t="e">
        <f t="shared" si="140"/>
        <v>#VALUE!</v>
      </c>
      <c r="Q135" s="128" t="e">
        <f t="shared" si="141"/>
        <v>#VALUE!</v>
      </c>
      <c r="R135" s="128">
        <f t="shared" si="142"/>
        <v>4.1574270010359795</v>
      </c>
      <c r="S135" s="128">
        <f t="shared" si="143"/>
        <v>1.8931840737649477</v>
      </c>
      <c r="T135" s="128">
        <f t="shared" si="144"/>
        <v>1.8186909133875626</v>
      </c>
      <c r="U135" s="128">
        <f t="shared" si="145"/>
        <v>1.8341670741325564</v>
      </c>
      <c r="V135" s="128">
        <f t="shared" si="146"/>
        <v>3.2411226000775732</v>
      </c>
      <c r="W135" s="129">
        <f t="shared" si="147"/>
        <v>4.4243790233830111</v>
      </c>
      <c r="X135" s="128">
        <f t="shared" si="148"/>
        <v>0.50049022613422456</v>
      </c>
      <c r="Y135" s="128" t="e">
        <f t="shared" si="149"/>
        <v>#VALUE!</v>
      </c>
      <c r="Z135" s="128" t="e">
        <f t="shared" si="150"/>
        <v>#VALUE!</v>
      </c>
      <c r="AA135" s="128">
        <f t="shared" si="151"/>
        <v>0.72127062878778569</v>
      </c>
      <c r="AB135" s="128">
        <f t="shared" si="152"/>
        <v>0.67094033464445035</v>
      </c>
      <c r="AC135" s="128">
        <f t="shared" si="153"/>
        <v>0.44139722168763601</v>
      </c>
      <c r="AD135" s="128">
        <f t="shared" si="154"/>
        <v>0.40426915987004935</v>
      </c>
      <c r="AE135" s="128">
        <f t="shared" si="155"/>
        <v>0.8197369726887811</v>
      </c>
      <c r="AF135" s="129">
        <f t="shared" si="156"/>
        <v>0.71723784487486686</v>
      </c>
      <c r="AG135" s="128"/>
      <c r="AH135" s="128"/>
      <c r="AI135" s="128"/>
      <c r="AJ135" s="128"/>
      <c r="AK135" s="128"/>
      <c r="AL135" s="128"/>
      <c r="AM135" s="128"/>
      <c r="AN135" s="128"/>
      <c r="AO135" s="128"/>
    </row>
    <row r="136" spans="1:41" x14ac:dyDescent="0.2">
      <c r="A136" s="227"/>
      <c r="B136" s="96">
        <v>6</v>
      </c>
      <c r="C136" s="122">
        <v>32</v>
      </c>
      <c r="D136" s="94" t="s">
        <v>116</v>
      </c>
      <c r="E136" s="117" t="s">
        <v>120</v>
      </c>
      <c r="F136" s="127" t="e">
        <f t="shared" si="130"/>
        <v>#VALUE!</v>
      </c>
      <c r="G136" s="128">
        <f t="shared" si="131"/>
        <v>0.25116315133560385</v>
      </c>
      <c r="H136" s="128">
        <f t="shared" si="132"/>
        <v>0.33614388468107637</v>
      </c>
      <c r="I136" s="128">
        <f t="shared" si="133"/>
        <v>0.66653387428866784</v>
      </c>
      <c r="J136" s="128">
        <f t="shared" si="134"/>
        <v>0.13467529618940696</v>
      </c>
      <c r="K136" s="128">
        <f t="shared" si="135"/>
        <v>0.12981200922984568</v>
      </c>
      <c r="L136" s="128" t="e">
        <f t="shared" si="136"/>
        <v>#VALUE!</v>
      </c>
      <c r="M136" s="128">
        <f t="shared" si="137"/>
        <v>0.18356071505131893</v>
      </c>
      <c r="N136" s="129">
        <f t="shared" si="138"/>
        <v>0.42769423213576135</v>
      </c>
      <c r="O136" s="127" t="e">
        <f t="shared" si="139"/>
        <v>#VALUE!</v>
      </c>
      <c r="P136" s="128">
        <f t="shared" si="140"/>
        <v>2.3898069850839398</v>
      </c>
      <c r="Q136" s="128">
        <f t="shared" si="141"/>
        <v>6.0534661359320907</v>
      </c>
      <c r="R136" s="128">
        <f t="shared" si="142"/>
        <v>6.1509996239526084</v>
      </c>
      <c r="S136" s="128">
        <f t="shared" si="143"/>
        <v>1.4140420472667701</v>
      </c>
      <c r="T136" s="128">
        <f t="shared" si="144"/>
        <v>1.5984004147238042</v>
      </c>
      <c r="U136" s="128" t="e">
        <f t="shared" si="145"/>
        <v>#VALUE!</v>
      </c>
      <c r="V136" s="128">
        <f t="shared" si="146"/>
        <v>2.9329174915853882</v>
      </c>
      <c r="W136" s="129">
        <f t="shared" si="147"/>
        <v>3.6869799556579084</v>
      </c>
      <c r="X136" s="128" t="e">
        <f t="shared" si="148"/>
        <v>#VALUE!</v>
      </c>
      <c r="Y136" s="128">
        <f t="shared" si="149"/>
        <v>0.70403617640912564</v>
      </c>
      <c r="Z136" s="128">
        <f t="shared" si="150"/>
        <v>0.80136924863168546</v>
      </c>
      <c r="AA136" s="128">
        <f t="shared" si="151"/>
        <v>1.2311992198258566</v>
      </c>
      <c r="AB136" s="128">
        <f t="shared" si="152"/>
        <v>0.10086075450341994</v>
      </c>
      <c r="AC136" s="128">
        <f t="shared" si="153"/>
        <v>0.3103878794507608</v>
      </c>
      <c r="AD136" s="128" t="e">
        <f t="shared" si="154"/>
        <v>#VALUE!</v>
      </c>
      <c r="AE136" s="128">
        <f t="shared" si="155"/>
        <v>0.64290668057876843</v>
      </c>
      <c r="AF136" s="129">
        <f t="shared" si="156"/>
        <v>0.58231170545084332</v>
      </c>
      <c r="AG136" s="128"/>
      <c r="AH136" s="128"/>
      <c r="AI136" s="128"/>
      <c r="AJ136" s="128"/>
      <c r="AK136" s="128"/>
      <c r="AL136" s="128"/>
      <c r="AM136" s="128"/>
      <c r="AN136" s="128"/>
      <c r="AO136" s="128"/>
    </row>
    <row r="137" spans="1:41" x14ac:dyDescent="0.2">
      <c r="A137" s="227"/>
      <c r="B137" s="96">
        <v>7</v>
      </c>
      <c r="C137" s="96">
        <v>40</v>
      </c>
      <c r="D137" s="111" t="s">
        <v>116</v>
      </c>
      <c r="E137" s="118" t="s">
        <v>120</v>
      </c>
      <c r="F137" s="127">
        <f t="shared" si="130"/>
        <v>8.1643867379073365E-2</v>
      </c>
      <c r="G137" s="128">
        <f t="shared" si="131"/>
        <v>0.1530839598189358</v>
      </c>
      <c r="H137" s="128" t="e">
        <f t="shared" si="132"/>
        <v>#VALUE!</v>
      </c>
      <c r="I137" s="128">
        <f t="shared" si="133"/>
        <v>0.35934481758750247</v>
      </c>
      <c r="J137" s="128" t="e">
        <f t="shared" si="134"/>
        <v>#VALUE!</v>
      </c>
      <c r="K137" s="128">
        <f t="shared" si="135"/>
        <v>5.7257585017429537E-2</v>
      </c>
      <c r="L137" s="128">
        <f t="shared" si="136"/>
        <v>9.7180388766357512E-2</v>
      </c>
      <c r="M137" s="128">
        <f t="shared" si="137"/>
        <v>0.10303604448430406</v>
      </c>
      <c r="N137" s="129">
        <f t="shared" si="138"/>
        <v>0.43069189381272061</v>
      </c>
      <c r="O137" s="127">
        <f t="shared" si="139"/>
        <v>1.3264298771988221</v>
      </c>
      <c r="P137" s="128">
        <f t="shared" si="140"/>
        <v>3.1298265031707686</v>
      </c>
      <c r="Q137" s="128" t="e">
        <f t="shared" si="141"/>
        <v>#VALUE!</v>
      </c>
      <c r="R137" s="128">
        <f t="shared" si="142"/>
        <v>3.6110955579767614</v>
      </c>
      <c r="S137" s="128" t="e">
        <f t="shared" si="143"/>
        <v>#VALUE!</v>
      </c>
      <c r="T137" s="128">
        <f t="shared" si="144"/>
        <v>0.83416513897394928</v>
      </c>
      <c r="U137" s="128">
        <f t="shared" si="145"/>
        <v>1.4643838775542164</v>
      </c>
      <c r="V137" s="128">
        <f t="shared" si="146"/>
        <v>1.4613396210004082</v>
      </c>
      <c r="W137" s="129">
        <f t="shared" si="147"/>
        <v>5.8753980216376238</v>
      </c>
      <c r="X137" s="128">
        <f t="shared" si="148"/>
        <v>0.19508207143863424</v>
      </c>
      <c r="Y137" s="128">
        <f t="shared" si="149"/>
        <v>0.70407218137931116</v>
      </c>
      <c r="Z137" s="128" t="e">
        <f t="shared" si="150"/>
        <v>#VALUE!</v>
      </c>
      <c r="AA137" s="128">
        <f t="shared" si="151"/>
        <v>0.4623649294548553</v>
      </c>
      <c r="AB137" s="128" t="e">
        <f t="shared" si="152"/>
        <v>#VALUE!</v>
      </c>
      <c r="AC137" s="128">
        <f t="shared" si="153"/>
        <v>0.12805270010755418</v>
      </c>
      <c r="AD137" s="128">
        <f t="shared" si="154"/>
        <v>0.24031432948096626</v>
      </c>
      <c r="AE137" s="128">
        <f t="shared" si="155"/>
        <v>0.2364281822244948</v>
      </c>
      <c r="AF137" s="129">
        <f t="shared" si="156"/>
        <v>0.658715896314088</v>
      </c>
      <c r="AG137" s="128"/>
      <c r="AH137" s="128"/>
      <c r="AI137" s="128"/>
      <c r="AJ137" s="128"/>
      <c r="AK137" s="128"/>
      <c r="AL137" s="128"/>
      <c r="AM137" s="128"/>
      <c r="AN137" s="128"/>
      <c r="AO137" s="128"/>
    </row>
    <row r="138" spans="1:41" x14ac:dyDescent="0.2">
      <c r="A138" s="227"/>
      <c r="B138" s="96">
        <v>8</v>
      </c>
      <c r="C138" s="122">
        <v>41</v>
      </c>
      <c r="D138" s="94" t="s">
        <v>116</v>
      </c>
      <c r="E138" s="117" t="s">
        <v>120</v>
      </c>
      <c r="F138" s="127">
        <f t="shared" si="130"/>
        <v>7.6936210410674333E-2</v>
      </c>
      <c r="G138" s="128" t="e">
        <f t="shared" si="131"/>
        <v>#VALUE!</v>
      </c>
      <c r="H138" s="128">
        <f t="shared" si="132"/>
        <v>0.15164215675132006</v>
      </c>
      <c r="I138" s="128" t="e">
        <f t="shared" si="133"/>
        <v>#VALUE!</v>
      </c>
      <c r="J138" s="128">
        <f t="shared" si="134"/>
        <v>7.6879292239639879E-2</v>
      </c>
      <c r="K138" s="128">
        <f t="shared" si="135"/>
        <v>6.8629531817622227E-2</v>
      </c>
      <c r="L138" s="128">
        <f t="shared" si="136"/>
        <v>0.15938919692240464</v>
      </c>
      <c r="M138" s="128">
        <f t="shared" si="137"/>
        <v>0.11134994343750963</v>
      </c>
      <c r="N138" s="129">
        <f t="shared" si="138"/>
        <v>0.2195676005310146</v>
      </c>
      <c r="O138" s="127">
        <f t="shared" si="139"/>
        <v>0.95517028762511669</v>
      </c>
      <c r="P138" s="128" t="e">
        <f t="shared" si="140"/>
        <v>#VALUE!</v>
      </c>
      <c r="Q138" s="128">
        <f t="shared" si="141"/>
        <v>2.4583614655245669</v>
      </c>
      <c r="R138" s="128" t="e">
        <f t="shared" si="142"/>
        <v>#VALUE!</v>
      </c>
      <c r="S138" s="128">
        <f t="shared" si="143"/>
        <v>0.97713815418895533</v>
      </c>
      <c r="T138" s="128">
        <f t="shared" si="144"/>
        <v>1.0130831757469907</v>
      </c>
      <c r="U138" s="128">
        <f t="shared" si="145"/>
        <v>2.6209907042391629</v>
      </c>
      <c r="V138" s="128">
        <f t="shared" si="146"/>
        <v>1.7910068677308604</v>
      </c>
      <c r="W138" s="129">
        <f t="shared" si="147"/>
        <v>3.9584390993236198</v>
      </c>
      <c r="X138" s="128">
        <f t="shared" si="148"/>
        <v>0.30201359918103282</v>
      </c>
      <c r="Y138" s="128" t="e">
        <f t="shared" si="149"/>
        <v>#VALUE!</v>
      </c>
      <c r="Z138" s="128">
        <f t="shared" si="150"/>
        <v>0.3942848022804592</v>
      </c>
      <c r="AA138" s="128" t="e">
        <f t="shared" si="151"/>
        <v>#VALUE!</v>
      </c>
      <c r="AB138" s="128">
        <f t="shared" si="152"/>
        <v>0.12071018106627152</v>
      </c>
      <c r="AC138" s="128">
        <f t="shared" si="153"/>
        <v>0.25189884670118629</v>
      </c>
      <c r="AD138" s="128">
        <f t="shared" si="154"/>
        <v>0.41307995372905576</v>
      </c>
      <c r="AE138" s="128">
        <f t="shared" si="155"/>
        <v>0.27201876931378566</v>
      </c>
      <c r="AF138" s="129">
        <f t="shared" si="156"/>
        <v>0.62169634982743016</v>
      </c>
      <c r="AG138" s="128"/>
      <c r="AH138" s="128"/>
      <c r="AI138" s="128"/>
      <c r="AJ138" s="128"/>
      <c r="AK138" s="128"/>
      <c r="AL138" s="128"/>
      <c r="AM138" s="128"/>
      <c r="AN138" s="128"/>
      <c r="AO138" s="128"/>
    </row>
    <row r="139" spans="1:41" x14ac:dyDescent="0.2">
      <c r="A139" s="227"/>
      <c r="B139" s="96">
        <v>9</v>
      </c>
      <c r="C139" s="96">
        <v>43</v>
      </c>
      <c r="D139" s="94" t="s">
        <v>116</v>
      </c>
      <c r="E139" s="95" t="s">
        <v>119</v>
      </c>
      <c r="F139" s="127" t="e">
        <f t="shared" si="130"/>
        <v>#VALUE!</v>
      </c>
      <c r="G139" s="128">
        <f t="shared" si="131"/>
        <v>8.513982326102762E-2</v>
      </c>
      <c r="H139" s="128">
        <f t="shared" si="132"/>
        <v>0.17457768666488227</v>
      </c>
      <c r="I139" s="128">
        <f t="shared" si="133"/>
        <v>0.43883341287265087</v>
      </c>
      <c r="J139" s="128" t="e">
        <f t="shared" si="134"/>
        <v>#VALUE!</v>
      </c>
      <c r="K139" s="128">
        <f t="shared" si="135"/>
        <v>7.8332947888633916E-2</v>
      </c>
      <c r="L139" s="128">
        <f t="shared" si="136"/>
        <v>0.14009097360160155</v>
      </c>
      <c r="M139" s="128">
        <f t="shared" si="137"/>
        <v>0.15768270698303438</v>
      </c>
      <c r="N139" s="129">
        <f t="shared" si="138"/>
        <v>0.24960199912876013</v>
      </c>
      <c r="O139" s="127" t="e">
        <f t="shared" si="139"/>
        <v>#VALUE!</v>
      </c>
      <c r="P139" s="128">
        <f t="shared" si="140"/>
        <v>1.8232030464444744</v>
      </c>
      <c r="Q139" s="128">
        <f t="shared" si="141"/>
        <v>2.3331818215597764</v>
      </c>
      <c r="R139" s="128">
        <f t="shared" si="142"/>
        <v>3.251648117253612</v>
      </c>
      <c r="S139" s="128" t="e">
        <f t="shared" si="143"/>
        <v>#VALUE!</v>
      </c>
      <c r="T139" s="128">
        <f t="shared" si="144"/>
        <v>0.96487612927710109</v>
      </c>
      <c r="U139" s="128">
        <f t="shared" si="145"/>
        <v>2.079488088083802</v>
      </c>
      <c r="V139" s="128">
        <f t="shared" si="146"/>
        <v>2.1828473081161284</v>
      </c>
      <c r="W139" s="129">
        <f t="shared" si="147"/>
        <v>2.6493050604818591</v>
      </c>
      <c r="X139" s="128" t="e">
        <f t="shared" si="148"/>
        <v>#VALUE!</v>
      </c>
      <c r="Y139" s="128">
        <f t="shared" si="149"/>
        <v>0.70699379051994726</v>
      </c>
      <c r="Z139" s="128">
        <f t="shared" si="150"/>
        <v>0.41035924092017284</v>
      </c>
      <c r="AA139" s="128">
        <f t="shared" si="151"/>
        <v>0.6389970862781682</v>
      </c>
      <c r="AB139" s="128" t="e">
        <f t="shared" si="152"/>
        <v>#VALUE!</v>
      </c>
      <c r="AC139" s="128">
        <f t="shared" si="153"/>
        <v>0.17250243353124997</v>
      </c>
      <c r="AD139" s="128">
        <f t="shared" si="154"/>
        <v>0.34292684663561657</v>
      </c>
      <c r="AE139" s="128">
        <f t="shared" si="155"/>
        <v>0.30345152608404991</v>
      </c>
      <c r="AF139" s="129">
        <f t="shared" si="156"/>
        <v>0.42484912582337309</v>
      </c>
      <c r="AG139" s="128"/>
      <c r="AH139" s="128"/>
      <c r="AI139" s="128"/>
      <c r="AJ139" s="128"/>
      <c r="AK139" s="128"/>
      <c r="AL139" s="128"/>
      <c r="AM139" s="128"/>
      <c r="AN139" s="128"/>
      <c r="AO139" s="128"/>
    </row>
    <row r="140" spans="1:41" x14ac:dyDescent="0.2">
      <c r="A140" s="227"/>
      <c r="B140" s="96">
        <v>10</v>
      </c>
      <c r="C140" s="122">
        <v>52</v>
      </c>
      <c r="D140" s="94" t="s">
        <v>116</v>
      </c>
      <c r="E140" s="117" t="s">
        <v>120</v>
      </c>
      <c r="F140" s="127">
        <f t="shared" si="130"/>
        <v>0.10226171376591556</v>
      </c>
      <c r="G140" s="128" t="e">
        <f t="shared" si="131"/>
        <v>#VALUE!</v>
      </c>
      <c r="H140" s="128">
        <f t="shared" si="132"/>
        <v>0.16124545227467235</v>
      </c>
      <c r="I140" s="128">
        <f t="shared" si="133"/>
        <v>0.4343823463021802</v>
      </c>
      <c r="J140" s="128">
        <f t="shared" si="134"/>
        <v>7.8713134577999694E-2</v>
      </c>
      <c r="K140" s="128">
        <f t="shared" si="135"/>
        <v>9.9461993870174042E-2</v>
      </c>
      <c r="L140" s="128" t="e">
        <f t="shared" si="136"/>
        <v>#VALUE!</v>
      </c>
      <c r="M140" s="128">
        <f t="shared" si="137"/>
        <v>0.13887988685701294</v>
      </c>
      <c r="N140" s="129">
        <f t="shared" si="138"/>
        <v>0.45837751351487827</v>
      </c>
      <c r="O140" s="127">
        <f t="shared" si="139"/>
        <v>1.6929826422444494</v>
      </c>
      <c r="P140" s="128" t="e">
        <f t="shared" si="140"/>
        <v>#VALUE!</v>
      </c>
      <c r="Q140" s="128">
        <f t="shared" si="141"/>
        <v>2.5802726573292225</v>
      </c>
      <c r="R140" s="128">
        <f t="shared" si="142"/>
        <v>4.9133172110908152</v>
      </c>
      <c r="S140" s="128">
        <f t="shared" si="143"/>
        <v>1.2551312486654334</v>
      </c>
      <c r="T140" s="128">
        <f t="shared" si="144"/>
        <v>1.5329592056512269</v>
      </c>
      <c r="U140" s="128" t="e">
        <f t="shared" si="145"/>
        <v>#VALUE!</v>
      </c>
      <c r="V140" s="128">
        <f t="shared" si="146"/>
        <v>2.3055876083603493</v>
      </c>
      <c r="W140" s="129">
        <f t="shared" si="147"/>
        <v>5.4927746231249417</v>
      </c>
      <c r="X140" s="128">
        <f t="shared" si="148"/>
        <v>0.24815032404032716</v>
      </c>
      <c r="Y140" s="128" t="e">
        <f t="shared" si="149"/>
        <v>#VALUE!</v>
      </c>
      <c r="Z140" s="128">
        <f t="shared" si="150"/>
        <v>0.50478871949798498</v>
      </c>
      <c r="AA140" s="128">
        <f t="shared" si="151"/>
        <v>0.78265049415670296</v>
      </c>
      <c r="AB140" s="128">
        <f t="shared" si="152"/>
        <v>0.18302151728062338</v>
      </c>
      <c r="AC140" s="128">
        <f t="shared" si="153"/>
        <v>0.18287403926999593</v>
      </c>
      <c r="AD140" s="128" t="e">
        <f t="shared" si="154"/>
        <v>#VALUE!</v>
      </c>
      <c r="AE140" s="128">
        <f t="shared" si="155"/>
        <v>0.17293774180348345</v>
      </c>
      <c r="AF140" s="129">
        <f t="shared" si="156"/>
        <v>0.60816477569794181</v>
      </c>
      <c r="AG140" s="128"/>
      <c r="AH140" s="128"/>
      <c r="AI140" s="128"/>
      <c r="AJ140" s="128"/>
      <c r="AK140" s="128"/>
      <c r="AL140" s="128"/>
      <c r="AM140" s="128"/>
      <c r="AN140" s="128"/>
      <c r="AO140" s="128"/>
    </row>
    <row r="141" spans="1:41" x14ac:dyDescent="0.2">
      <c r="A141" s="227"/>
      <c r="B141" s="96">
        <v>11</v>
      </c>
      <c r="C141" s="96">
        <v>57</v>
      </c>
      <c r="D141" s="94" t="s">
        <v>116</v>
      </c>
      <c r="E141" s="95" t="s">
        <v>117</v>
      </c>
      <c r="F141" s="127">
        <f t="shared" si="130"/>
        <v>8.4671689416779133E-2</v>
      </c>
      <c r="G141" s="128">
        <f t="shared" si="131"/>
        <v>0.22415682772196832</v>
      </c>
      <c r="H141" s="128">
        <f t="shared" si="132"/>
        <v>0.15140528949251628</v>
      </c>
      <c r="I141" s="128">
        <f t="shared" si="133"/>
        <v>0.3101336169479208</v>
      </c>
      <c r="J141" s="128" t="e">
        <f t="shared" si="134"/>
        <v>#VALUE!</v>
      </c>
      <c r="K141" s="128">
        <f t="shared" si="135"/>
        <v>9.9510859319109982E-2</v>
      </c>
      <c r="L141" s="128" t="e">
        <f t="shared" si="136"/>
        <v>#VALUE!</v>
      </c>
      <c r="M141" s="128">
        <f t="shared" si="137"/>
        <v>0.18509842381857416</v>
      </c>
      <c r="N141" s="129">
        <f t="shared" si="138"/>
        <v>0.31508088152466085</v>
      </c>
      <c r="O141" s="127">
        <f t="shared" si="139"/>
        <v>0.76271406967218081</v>
      </c>
      <c r="P141" s="128">
        <f t="shared" si="140"/>
        <v>2.107164604874662</v>
      </c>
      <c r="Q141" s="128">
        <f t="shared" si="141"/>
        <v>2.3495294470665065</v>
      </c>
      <c r="R141" s="128">
        <f t="shared" si="142"/>
        <v>2.7637884386754092</v>
      </c>
      <c r="S141" s="128" t="e">
        <f t="shared" si="143"/>
        <v>#VALUE!</v>
      </c>
      <c r="T141" s="128">
        <f t="shared" si="144"/>
        <v>1.002316990964945</v>
      </c>
      <c r="U141" s="128" t="e">
        <f t="shared" si="145"/>
        <v>#VALUE!</v>
      </c>
      <c r="V141" s="128">
        <f t="shared" si="146"/>
        <v>2.3500817504467926</v>
      </c>
      <c r="W141" s="129">
        <f t="shared" si="147"/>
        <v>3.9309314205586947</v>
      </c>
      <c r="X141" s="128">
        <f t="shared" si="148"/>
        <v>0.26824261627478091</v>
      </c>
      <c r="Y141" s="128">
        <f t="shared" si="149"/>
        <v>0.46828615991964606</v>
      </c>
      <c r="Z141" s="128">
        <f t="shared" si="150"/>
        <v>0.23800805499359992</v>
      </c>
      <c r="AA141" s="128">
        <f t="shared" si="151"/>
        <v>0.67570503168130958</v>
      </c>
      <c r="AB141" s="128" t="e">
        <f t="shared" si="152"/>
        <v>#VALUE!</v>
      </c>
      <c r="AC141" s="128">
        <f t="shared" si="153"/>
        <v>0.26247416322190414</v>
      </c>
      <c r="AD141" s="128" t="e">
        <f t="shared" si="154"/>
        <v>#VALUE!</v>
      </c>
      <c r="AE141" s="128">
        <f t="shared" si="155"/>
        <v>0.23863430286919451</v>
      </c>
      <c r="AF141" s="129">
        <f t="shared" si="156"/>
        <v>0.47169691122140817</v>
      </c>
      <c r="AG141" s="128"/>
      <c r="AH141" s="128"/>
      <c r="AI141" s="128"/>
      <c r="AJ141" s="128"/>
      <c r="AK141" s="128"/>
      <c r="AL141" s="128"/>
      <c r="AM141" s="128"/>
      <c r="AN141" s="128"/>
      <c r="AO141" s="128"/>
    </row>
    <row r="142" spans="1:41" x14ac:dyDescent="0.2">
      <c r="A142" s="227"/>
      <c r="B142" s="96">
        <v>12</v>
      </c>
      <c r="C142" s="96">
        <v>24</v>
      </c>
      <c r="D142" s="94" t="s">
        <v>118</v>
      </c>
      <c r="E142" s="95" t="s">
        <v>117</v>
      </c>
      <c r="F142" s="127" t="e">
        <f t="shared" si="130"/>
        <v>#VALUE!</v>
      </c>
      <c r="G142" s="128" t="e">
        <f t="shared" si="131"/>
        <v>#VALUE!</v>
      </c>
      <c r="H142" s="128">
        <f t="shared" si="132"/>
        <v>0.13346731563562875</v>
      </c>
      <c r="I142" s="128">
        <f t="shared" si="133"/>
        <v>0.23005293589968134</v>
      </c>
      <c r="J142" s="128">
        <f t="shared" si="134"/>
        <v>8.1887010827332879E-2</v>
      </c>
      <c r="K142" s="128">
        <f t="shared" si="135"/>
        <v>5.8365831422101319E-2</v>
      </c>
      <c r="L142" s="128">
        <f t="shared" si="136"/>
        <v>0.14146865008101525</v>
      </c>
      <c r="M142" s="128">
        <f t="shared" si="137"/>
        <v>8.1564332899281208E-2</v>
      </c>
      <c r="N142" s="129">
        <f t="shared" si="138"/>
        <v>0.24538498789815566</v>
      </c>
      <c r="O142" s="127" t="e">
        <f t="shared" si="139"/>
        <v>#VALUE!</v>
      </c>
      <c r="P142" s="128" t="e">
        <f t="shared" si="140"/>
        <v>#VALUE!</v>
      </c>
      <c r="Q142" s="128">
        <f t="shared" si="141"/>
        <v>2.1491950511006523</v>
      </c>
      <c r="R142" s="128">
        <f t="shared" si="142"/>
        <v>3.0146725157539054</v>
      </c>
      <c r="S142" s="128">
        <f t="shared" si="143"/>
        <v>1.2466073085299805</v>
      </c>
      <c r="T142" s="128">
        <f t="shared" si="144"/>
        <v>0.90359991151461605</v>
      </c>
      <c r="U142" s="128">
        <f t="shared" si="145"/>
        <v>1.6428004067196693</v>
      </c>
      <c r="V142" s="128">
        <f t="shared" si="146"/>
        <v>1.1611613150978679</v>
      </c>
      <c r="W142" s="129">
        <f t="shared" si="147"/>
        <v>3.4066393159856641</v>
      </c>
      <c r="X142" s="128" t="e">
        <f t="shared" si="148"/>
        <v>#VALUE!</v>
      </c>
      <c r="Y142" s="128" t="e">
        <f t="shared" si="149"/>
        <v>#VALUE!</v>
      </c>
      <c r="Z142" s="128">
        <f t="shared" si="150"/>
        <v>0.27153916839959813</v>
      </c>
      <c r="AA142" s="128">
        <f t="shared" si="151"/>
        <v>0.43195930867123039</v>
      </c>
      <c r="AB142" s="128">
        <f t="shared" si="152"/>
        <v>0.1195441276247881</v>
      </c>
      <c r="AC142" s="128">
        <f t="shared" si="153"/>
        <v>0.11322034057468755</v>
      </c>
      <c r="AD142" s="128">
        <f t="shared" si="154"/>
        <v>0.37386183473105289</v>
      </c>
      <c r="AE142" s="128">
        <f t="shared" si="155"/>
        <v>0.17199833222181521</v>
      </c>
      <c r="AF142" s="129">
        <f t="shared" si="156"/>
        <v>0.4293631110817776</v>
      </c>
      <c r="AG142" s="128"/>
      <c r="AH142" s="128"/>
      <c r="AI142" s="128"/>
      <c r="AJ142" s="128"/>
      <c r="AK142" s="128"/>
      <c r="AL142" s="128"/>
      <c r="AM142" s="128"/>
      <c r="AN142" s="128"/>
      <c r="AO142" s="128"/>
    </row>
    <row r="143" spans="1:41" x14ac:dyDescent="0.2">
      <c r="A143" s="227"/>
      <c r="B143" s="96">
        <v>13</v>
      </c>
      <c r="C143" s="122">
        <v>25</v>
      </c>
      <c r="D143" s="94" t="s">
        <v>118</v>
      </c>
      <c r="E143" s="117" t="s">
        <v>120</v>
      </c>
      <c r="F143" s="127">
        <f t="shared" si="130"/>
        <v>0.10688264623500006</v>
      </c>
      <c r="G143" s="128">
        <f t="shared" si="131"/>
        <v>0.134991248390956</v>
      </c>
      <c r="H143" s="128" t="e">
        <f t="shared" si="132"/>
        <v>#VALUE!</v>
      </c>
      <c r="I143" s="128">
        <f t="shared" si="133"/>
        <v>0.45839234652548688</v>
      </c>
      <c r="J143" s="128" t="e">
        <f t="shared" si="134"/>
        <v>#VALUE!</v>
      </c>
      <c r="K143" s="128">
        <f t="shared" si="135"/>
        <v>0.1116279424890563</v>
      </c>
      <c r="L143" s="128">
        <f t="shared" si="136"/>
        <v>0.19974346780322008</v>
      </c>
      <c r="M143" s="128">
        <f t="shared" si="137"/>
        <v>0.22359349741635451</v>
      </c>
      <c r="N143" s="129">
        <f t="shared" si="138"/>
        <v>0.38882214890536787</v>
      </c>
      <c r="O143" s="127">
        <f t="shared" si="139"/>
        <v>1.5054614773462351</v>
      </c>
      <c r="P143" s="128">
        <f t="shared" si="140"/>
        <v>1.6752556601554964</v>
      </c>
      <c r="Q143" s="128" t="e">
        <f t="shared" si="141"/>
        <v>#VALUE!</v>
      </c>
      <c r="R143" s="128">
        <f t="shared" si="142"/>
        <v>4.3672591566240051</v>
      </c>
      <c r="S143" s="128" t="e">
        <f t="shared" si="143"/>
        <v>#VALUE!</v>
      </c>
      <c r="T143" s="128">
        <f t="shared" si="144"/>
        <v>1.3256817098328999</v>
      </c>
      <c r="U143" s="128">
        <f t="shared" si="145"/>
        <v>1.9715033958946251</v>
      </c>
      <c r="V143" s="128">
        <f t="shared" si="146"/>
        <v>2.0674777838945517</v>
      </c>
      <c r="W143" s="129">
        <f t="shared" si="147"/>
        <v>4.9709914960350154</v>
      </c>
      <c r="X143" s="128">
        <f t="shared" si="148"/>
        <v>0.45906985885178103</v>
      </c>
      <c r="Y143" s="128">
        <f t="shared" si="149"/>
        <v>0.69870656385576624</v>
      </c>
      <c r="Z143" s="128" t="e">
        <f t="shared" si="150"/>
        <v>#VALUE!</v>
      </c>
      <c r="AA143" s="128">
        <f t="shared" si="151"/>
        <v>0.8912020928074802</v>
      </c>
      <c r="AB143" s="128" t="e">
        <f t="shared" si="152"/>
        <v>#VALUE!</v>
      </c>
      <c r="AC143" s="128">
        <f t="shared" si="153"/>
        <v>0.24205565982064223</v>
      </c>
      <c r="AD143" s="128">
        <f t="shared" si="154"/>
        <v>0.34755428163871449</v>
      </c>
      <c r="AE143" s="128">
        <f t="shared" si="155"/>
        <v>0.34349223895700676</v>
      </c>
      <c r="AF143" s="129">
        <f t="shared" si="156"/>
        <v>0.6494759057178856</v>
      </c>
      <c r="AG143" s="128"/>
      <c r="AH143" s="128"/>
      <c r="AI143" s="128"/>
      <c r="AJ143" s="128"/>
      <c r="AK143" s="128"/>
      <c r="AL143" s="128"/>
      <c r="AM143" s="128"/>
      <c r="AN143" s="128"/>
      <c r="AO143" s="128"/>
    </row>
    <row r="144" spans="1:41" x14ac:dyDescent="0.2">
      <c r="A144" s="227"/>
      <c r="B144" s="96">
        <v>14</v>
      </c>
      <c r="C144" s="96">
        <v>26</v>
      </c>
      <c r="D144" s="94" t="s">
        <v>118</v>
      </c>
      <c r="E144" s="95" t="s">
        <v>117</v>
      </c>
      <c r="F144" s="127" t="e">
        <f t="shared" si="130"/>
        <v>#VALUE!</v>
      </c>
      <c r="G144" s="128" t="e">
        <f t="shared" si="131"/>
        <v>#VALUE!</v>
      </c>
      <c r="H144" s="128">
        <f t="shared" si="132"/>
        <v>0.19544436681942703</v>
      </c>
      <c r="I144" s="128">
        <f t="shared" si="133"/>
        <v>0.25649288600171316</v>
      </c>
      <c r="J144" s="128">
        <f t="shared" si="134"/>
        <v>6.0991122656047052E-2</v>
      </c>
      <c r="K144" s="128">
        <f t="shared" si="135"/>
        <v>4.8854116985696132E-2</v>
      </c>
      <c r="L144" s="128">
        <f t="shared" si="136"/>
        <v>7.8118740668423253E-2</v>
      </c>
      <c r="M144" s="128">
        <f t="shared" si="137"/>
        <v>0.14192038232284046</v>
      </c>
      <c r="N144" s="129">
        <f t="shared" si="138"/>
        <v>0.44137473120985882</v>
      </c>
      <c r="O144" s="127" t="e">
        <f t="shared" si="139"/>
        <v>#VALUE!</v>
      </c>
      <c r="P144" s="128" t="e">
        <f t="shared" si="140"/>
        <v>#VALUE!</v>
      </c>
      <c r="Q144" s="128">
        <f t="shared" si="141"/>
        <v>2.4310149772078624</v>
      </c>
      <c r="R144" s="128">
        <f t="shared" si="142"/>
        <v>3.7948477798309721</v>
      </c>
      <c r="S144" s="128">
        <f t="shared" si="143"/>
        <v>0.68917878489565265</v>
      </c>
      <c r="T144" s="128">
        <f t="shared" si="144"/>
        <v>0.65578540666412166</v>
      </c>
      <c r="U144" s="128">
        <f t="shared" si="145"/>
        <v>1.6885500116040337</v>
      </c>
      <c r="V144" s="128">
        <f t="shared" si="146"/>
        <v>1.6187323989862665</v>
      </c>
      <c r="W144" s="129">
        <f t="shared" si="147"/>
        <v>4.019828330685117</v>
      </c>
      <c r="X144" s="128" t="e">
        <f t="shared" si="148"/>
        <v>#VALUE!</v>
      </c>
      <c r="Y144" s="128" t="e">
        <f t="shared" si="149"/>
        <v>#VALUE!</v>
      </c>
      <c r="Z144" s="128">
        <f t="shared" si="150"/>
        <v>0.24461677064195664</v>
      </c>
      <c r="AA144" s="128">
        <f t="shared" si="151"/>
        <v>0.86234107635736323</v>
      </c>
      <c r="AB144" s="128">
        <f t="shared" si="152"/>
        <v>0.15405294611334891</v>
      </c>
      <c r="AC144" s="128">
        <f t="shared" si="153"/>
        <v>0.21766546235573861</v>
      </c>
      <c r="AD144" s="128">
        <f t="shared" si="154"/>
        <v>0.31608978532330878</v>
      </c>
      <c r="AE144" s="128">
        <f t="shared" si="155"/>
        <v>0.25474926518680346</v>
      </c>
      <c r="AF144" s="129">
        <f t="shared" si="156"/>
        <v>0.68653853307666179</v>
      </c>
      <c r="AG144" s="128"/>
      <c r="AH144" s="128"/>
      <c r="AI144" s="128"/>
      <c r="AJ144" s="128"/>
      <c r="AK144" s="128"/>
      <c r="AL144" s="128"/>
      <c r="AM144" s="128"/>
      <c r="AN144" s="128"/>
      <c r="AO144" s="128"/>
    </row>
    <row r="145" spans="1:41" x14ac:dyDescent="0.2">
      <c r="A145" s="227"/>
      <c r="B145" s="96">
        <v>15</v>
      </c>
      <c r="C145" s="96">
        <v>29</v>
      </c>
      <c r="D145" s="94" t="s">
        <v>118</v>
      </c>
      <c r="E145" s="95" t="s">
        <v>119</v>
      </c>
      <c r="F145" s="127" t="e">
        <f t="shared" si="130"/>
        <v>#VALUE!</v>
      </c>
      <c r="G145" s="128" t="e">
        <f t="shared" si="131"/>
        <v>#VALUE!</v>
      </c>
      <c r="H145" s="128" t="e">
        <f t="shared" si="132"/>
        <v>#VALUE!</v>
      </c>
      <c r="I145" s="128">
        <f t="shared" si="133"/>
        <v>0.28729109036613248</v>
      </c>
      <c r="J145" s="128">
        <f t="shared" si="134"/>
        <v>5.2247480564716356E-2</v>
      </c>
      <c r="K145" s="128">
        <f t="shared" si="135"/>
        <v>7.6285774655582644E-2</v>
      </c>
      <c r="L145" s="128">
        <f t="shared" si="136"/>
        <v>2.0742509150269747E-2</v>
      </c>
      <c r="M145" s="128">
        <f t="shared" si="137"/>
        <v>0.14255528316101881</v>
      </c>
      <c r="N145" s="129">
        <f t="shared" si="138"/>
        <v>0.17217714629739903</v>
      </c>
      <c r="O145" s="127" t="e">
        <f t="shared" si="139"/>
        <v>#VALUE!</v>
      </c>
      <c r="P145" s="128" t="e">
        <f t="shared" si="140"/>
        <v>#VALUE!</v>
      </c>
      <c r="Q145" s="128" t="e">
        <f t="shared" si="141"/>
        <v>#VALUE!</v>
      </c>
      <c r="R145" s="128">
        <f t="shared" si="142"/>
        <v>2.8407373862804488</v>
      </c>
      <c r="S145" s="128">
        <f t="shared" si="143"/>
        <v>0.61016728346119165</v>
      </c>
      <c r="T145" s="128">
        <f t="shared" si="144"/>
        <v>0.81285694848419643</v>
      </c>
      <c r="U145" s="128">
        <f t="shared" si="145"/>
        <v>1.3852724082474659</v>
      </c>
      <c r="V145" s="128">
        <f t="shared" si="146"/>
        <v>1.5201394351949551</v>
      </c>
      <c r="W145" s="129">
        <f t="shared" si="147"/>
        <v>1.9944441059461688</v>
      </c>
      <c r="X145" s="128" t="e">
        <f t="shared" si="148"/>
        <v>#VALUE!</v>
      </c>
      <c r="Y145" s="128" t="e">
        <f t="shared" si="149"/>
        <v>#VALUE!</v>
      </c>
      <c r="Z145" s="128" t="e">
        <f t="shared" si="150"/>
        <v>#VALUE!</v>
      </c>
      <c r="AA145" s="128">
        <f t="shared" si="151"/>
        <v>0.49776407833273467</v>
      </c>
      <c r="AB145" s="128">
        <f t="shared" si="152"/>
        <v>0.15089486203471625</v>
      </c>
      <c r="AC145" s="128">
        <f t="shared" si="153"/>
        <v>0.17742192523664563</v>
      </c>
      <c r="AD145" s="128">
        <f t="shared" si="154"/>
        <v>0.19696727108273207</v>
      </c>
      <c r="AE145" s="128">
        <f t="shared" si="155"/>
        <v>0.26490523131350807</v>
      </c>
      <c r="AF145" s="129">
        <f t="shared" si="156"/>
        <v>0.34083257524892691</v>
      </c>
      <c r="AG145" s="128"/>
      <c r="AH145" s="128"/>
      <c r="AI145" s="128"/>
      <c r="AJ145" s="128"/>
      <c r="AK145" s="128"/>
      <c r="AL145" s="128"/>
      <c r="AM145" s="128"/>
      <c r="AN145" s="128"/>
      <c r="AO145" s="128"/>
    </row>
    <row r="146" spans="1:41" x14ac:dyDescent="0.2">
      <c r="A146" s="227"/>
      <c r="B146" s="96">
        <v>16</v>
      </c>
      <c r="C146" s="96">
        <v>33</v>
      </c>
      <c r="D146" s="94" t="s">
        <v>118</v>
      </c>
      <c r="E146" s="95" t="s">
        <v>120</v>
      </c>
      <c r="F146" s="127">
        <f t="shared" si="130"/>
        <v>8.4203968228563311E-2</v>
      </c>
      <c r="G146" s="128">
        <f t="shared" si="131"/>
        <v>0.29067627832908843</v>
      </c>
      <c r="H146" s="128">
        <f t="shared" si="132"/>
        <v>0.21991364097306293</v>
      </c>
      <c r="I146" s="128">
        <f t="shared" si="133"/>
        <v>0.37317768113626998</v>
      </c>
      <c r="J146" s="128" t="e">
        <f t="shared" si="134"/>
        <v>#VALUE!</v>
      </c>
      <c r="K146" s="128">
        <f t="shared" si="135"/>
        <v>0.10623929830498642</v>
      </c>
      <c r="L146" s="128" t="e">
        <f t="shared" si="136"/>
        <v>#VALUE!</v>
      </c>
      <c r="M146" s="128">
        <f t="shared" si="137"/>
        <v>0.19865575021630355</v>
      </c>
      <c r="N146" s="129">
        <f t="shared" si="138"/>
        <v>0.59436821493261849</v>
      </c>
      <c r="O146" s="127">
        <f t="shared" si="139"/>
        <v>1.0887021087289452</v>
      </c>
      <c r="P146" s="128">
        <f t="shared" si="140"/>
        <v>2.0381978240052834</v>
      </c>
      <c r="Q146" s="128">
        <f t="shared" si="141"/>
        <v>2.3866416077525403</v>
      </c>
      <c r="R146" s="128">
        <f t="shared" si="142"/>
        <v>3.1949203911729755</v>
      </c>
      <c r="S146" s="128" t="e">
        <f t="shared" si="143"/>
        <v>#VALUE!</v>
      </c>
      <c r="T146" s="128">
        <f t="shared" si="144"/>
        <v>1.1164159083287564</v>
      </c>
      <c r="U146" s="128" t="e">
        <f t="shared" si="145"/>
        <v>#VALUE!</v>
      </c>
      <c r="V146" s="128">
        <f t="shared" si="146"/>
        <v>2.7585401029707519</v>
      </c>
      <c r="W146" s="129">
        <f t="shared" si="147"/>
        <v>6.9916040043700134</v>
      </c>
      <c r="X146" s="128">
        <f t="shared" si="148"/>
        <v>0.23024566507848113</v>
      </c>
      <c r="Y146" s="128">
        <f t="shared" si="149"/>
        <v>0.3762266592053688</v>
      </c>
      <c r="Z146" s="128">
        <f t="shared" si="150"/>
        <v>0.34834000778240942</v>
      </c>
      <c r="AA146" s="128">
        <f t="shared" si="151"/>
        <v>0.5701939632271662</v>
      </c>
      <c r="AB146" s="128" t="e">
        <f t="shared" si="152"/>
        <v>#VALUE!</v>
      </c>
      <c r="AC146" s="128">
        <f t="shared" si="153"/>
        <v>0.14384678664644227</v>
      </c>
      <c r="AD146" s="128" t="e">
        <f t="shared" si="154"/>
        <v>#VALUE!</v>
      </c>
      <c r="AE146" s="128">
        <f t="shared" si="155"/>
        <v>0.38302971980315481</v>
      </c>
      <c r="AF146" s="129">
        <f t="shared" si="156"/>
        <v>0.79628595100094623</v>
      </c>
      <c r="AG146" s="128"/>
      <c r="AH146" s="128"/>
      <c r="AI146" s="128"/>
      <c r="AJ146" s="128"/>
      <c r="AK146" s="128"/>
      <c r="AL146" s="128"/>
      <c r="AM146" s="128"/>
      <c r="AN146" s="128"/>
      <c r="AO146" s="128"/>
    </row>
    <row r="147" spans="1:41" x14ac:dyDescent="0.2">
      <c r="A147" s="227"/>
      <c r="B147" s="96">
        <v>17</v>
      </c>
      <c r="C147" s="122">
        <v>34</v>
      </c>
      <c r="D147" s="110" t="s">
        <v>118</v>
      </c>
      <c r="E147" s="117" t="s">
        <v>120</v>
      </c>
      <c r="F147" s="127">
        <f t="shared" si="130"/>
        <v>0.16480847981851593</v>
      </c>
      <c r="G147" s="128" t="e">
        <f t="shared" si="131"/>
        <v>#VALUE!</v>
      </c>
      <c r="H147" s="128">
        <f t="shared" si="132"/>
        <v>0.35041818084633869</v>
      </c>
      <c r="I147" s="128">
        <f t="shared" si="133"/>
        <v>0.38140043018647102</v>
      </c>
      <c r="J147" s="128">
        <f t="shared" si="134"/>
        <v>0.1504444242695917</v>
      </c>
      <c r="K147" s="128">
        <f t="shared" si="135"/>
        <v>0.1577959999208618</v>
      </c>
      <c r="L147" s="128" t="e">
        <f t="shared" si="136"/>
        <v>#VALUE!</v>
      </c>
      <c r="M147" s="128">
        <f t="shared" si="137"/>
        <v>0.19513146410826904</v>
      </c>
      <c r="N147" s="129">
        <f t="shared" si="138"/>
        <v>0.71882968388922408</v>
      </c>
      <c r="O147" s="127">
        <f t="shared" si="139"/>
        <v>1.7439586950221153</v>
      </c>
      <c r="P147" s="128" t="e">
        <f t="shared" si="140"/>
        <v>#VALUE!</v>
      </c>
      <c r="Q147" s="128">
        <f t="shared" si="141"/>
        <v>3.2099452529680539</v>
      </c>
      <c r="R147" s="128">
        <f t="shared" si="142"/>
        <v>3.7979172313902967</v>
      </c>
      <c r="S147" s="128">
        <f t="shared" si="143"/>
        <v>1.4842460389829921</v>
      </c>
      <c r="T147" s="128">
        <f t="shared" si="144"/>
        <v>1.9323531007292203</v>
      </c>
      <c r="U147" s="128" t="e">
        <f t="shared" si="145"/>
        <v>#VALUE!</v>
      </c>
      <c r="V147" s="128">
        <f t="shared" si="146"/>
        <v>1.862981701902962</v>
      </c>
      <c r="W147" s="129">
        <f t="shared" si="147"/>
        <v>9.884076917361174</v>
      </c>
      <c r="X147" s="128">
        <f t="shared" si="148"/>
        <v>0.33513774221137332</v>
      </c>
      <c r="Y147" s="128" t="e">
        <f t="shared" si="149"/>
        <v>#VALUE!</v>
      </c>
      <c r="Z147" s="128">
        <f t="shared" si="150"/>
        <v>0.42036793762672342</v>
      </c>
      <c r="AA147" s="128">
        <f t="shared" si="151"/>
        <v>0.90819445155919143</v>
      </c>
      <c r="AB147" s="128">
        <f t="shared" si="152"/>
        <v>0.28400627428077424</v>
      </c>
      <c r="AC147" s="128">
        <f t="shared" si="153"/>
        <v>0.3323506858155808</v>
      </c>
      <c r="AD147" s="128" t="e">
        <f t="shared" si="154"/>
        <v>#VALUE!</v>
      </c>
      <c r="AE147" s="128">
        <f t="shared" si="155"/>
        <v>0.27027801328236428</v>
      </c>
      <c r="AF147" s="129">
        <f t="shared" si="156"/>
        <v>1.1358735379132134</v>
      </c>
      <c r="AG147" s="128"/>
      <c r="AH147" s="128"/>
      <c r="AI147" s="128"/>
      <c r="AJ147" s="128"/>
      <c r="AK147" s="128"/>
      <c r="AL147" s="128"/>
      <c r="AM147" s="128"/>
      <c r="AN147" s="128"/>
      <c r="AO147" s="128"/>
    </row>
    <row r="148" spans="1:41" x14ac:dyDescent="0.2">
      <c r="A148" s="227"/>
      <c r="B148" s="96">
        <v>18</v>
      </c>
      <c r="C148" s="96">
        <v>40</v>
      </c>
      <c r="D148" s="110" t="s">
        <v>118</v>
      </c>
      <c r="E148" s="117" t="s">
        <v>120</v>
      </c>
      <c r="F148" s="127">
        <f t="shared" si="130"/>
        <v>0.13632605383780355</v>
      </c>
      <c r="G148" s="128" t="e">
        <f t="shared" si="131"/>
        <v>#VALUE!</v>
      </c>
      <c r="H148" s="128">
        <f t="shared" si="132"/>
        <v>0.2974435830546649</v>
      </c>
      <c r="I148" s="128" t="e">
        <f t="shared" si="133"/>
        <v>#VALUE!</v>
      </c>
      <c r="J148" s="128">
        <f t="shared" si="134"/>
        <v>0.14310001873473244</v>
      </c>
      <c r="K148" s="128">
        <f t="shared" si="135"/>
        <v>8.6767587922876338E-2</v>
      </c>
      <c r="L148" s="128" t="e">
        <f t="shared" si="136"/>
        <v>#VALUE!</v>
      </c>
      <c r="M148" s="128">
        <f t="shared" si="137"/>
        <v>0.20040197143124958</v>
      </c>
      <c r="N148" s="129">
        <f t="shared" si="138"/>
        <v>3.9065724260546469E-2</v>
      </c>
      <c r="O148" s="127">
        <f t="shared" si="139"/>
        <v>1.1615789395201406</v>
      </c>
      <c r="P148" s="128" t="e">
        <f t="shared" si="140"/>
        <v>#VALUE!</v>
      </c>
      <c r="Q148" s="128">
        <f t="shared" si="141"/>
        <v>3.7234528081885188</v>
      </c>
      <c r="R148" s="128" t="e">
        <f t="shared" si="142"/>
        <v>#VALUE!</v>
      </c>
      <c r="S148" s="128">
        <f t="shared" si="143"/>
        <v>1.340256907270982</v>
      </c>
      <c r="T148" s="128">
        <f t="shared" si="144"/>
        <v>0.81559371350636489</v>
      </c>
      <c r="U148" s="128" t="e">
        <f t="shared" si="145"/>
        <v>#VALUE!</v>
      </c>
      <c r="V148" s="128">
        <f t="shared" si="146"/>
        <v>2.0575407759716389</v>
      </c>
      <c r="W148" s="129">
        <f t="shared" si="147"/>
        <v>1.4700837634061918</v>
      </c>
      <c r="X148" s="128">
        <f t="shared" si="148"/>
        <v>0.58735271803297084</v>
      </c>
      <c r="Y148" s="128" t="e">
        <f t="shared" si="149"/>
        <v>#VALUE!</v>
      </c>
      <c r="Z148" s="128">
        <f t="shared" si="150"/>
        <v>0.64674905887564604</v>
      </c>
      <c r="AA148" s="128" t="e">
        <f t="shared" si="151"/>
        <v>#VALUE!</v>
      </c>
      <c r="AB148" s="128">
        <f t="shared" si="152"/>
        <v>0.30596722891523326</v>
      </c>
      <c r="AC148" s="128">
        <f t="shared" si="153"/>
        <v>0.15127663864476373</v>
      </c>
      <c r="AD148" s="128" t="e">
        <f t="shared" si="154"/>
        <v>#VALUE!</v>
      </c>
      <c r="AE148" s="128">
        <f t="shared" si="155"/>
        <v>0.3661947603313136</v>
      </c>
      <c r="AF148" s="129">
        <f t="shared" si="156"/>
        <v>0.30023325239037812</v>
      </c>
      <c r="AG148" s="128"/>
      <c r="AH148" s="128"/>
      <c r="AI148" s="128"/>
      <c r="AJ148" s="128"/>
      <c r="AK148" s="128"/>
      <c r="AL148" s="128"/>
      <c r="AM148" s="128"/>
      <c r="AN148" s="128"/>
      <c r="AO148" s="128"/>
    </row>
    <row r="149" spans="1:41" x14ac:dyDescent="0.2">
      <c r="A149" s="227"/>
      <c r="B149" s="96">
        <v>19</v>
      </c>
      <c r="C149" s="96">
        <v>45</v>
      </c>
      <c r="D149" s="111" t="s">
        <v>118</v>
      </c>
      <c r="E149" s="118" t="s">
        <v>120</v>
      </c>
      <c r="F149" s="127">
        <f t="shared" si="130"/>
        <v>0.10250076642875769</v>
      </c>
      <c r="G149" s="128">
        <f t="shared" si="131"/>
        <v>0.23105073123736397</v>
      </c>
      <c r="H149" s="128">
        <f t="shared" si="132"/>
        <v>0.22766492494287255</v>
      </c>
      <c r="I149" s="128" t="e">
        <f t="shared" si="133"/>
        <v>#VALUE!</v>
      </c>
      <c r="J149" s="128" t="e">
        <f t="shared" si="134"/>
        <v>#VALUE!</v>
      </c>
      <c r="K149" s="128">
        <f t="shared" si="135"/>
        <v>0.10253545928135498</v>
      </c>
      <c r="L149" s="128">
        <f t="shared" si="136"/>
        <v>0.13210480965678464</v>
      </c>
      <c r="M149" s="128">
        <f t="shared" si="137"/>
        <v>0.13860908071034431</v>
      </c>
      <c r="N149" s="129">
        <f t="shared" si="138"/>
        <v>0.44535707780185696</v>
      </c>
      <c r="O149" s="127">
        <f t="shared" si="139"/>
        <v>1.5915399086293609</v>
      </c>
      <c r="P149" s="128">
        <f t="shared" si="140"/>
        <v>2.1130630382715236</v>
      </c>
      <c r="Q149" s="128">
        <f t="shared" si="141"/>
        <v>2.5531766669887364</v>
      </c>
      <c r="R149" s="128" t="e">
        <f t="shared" si="142"/>
        <v>#VALUE!</v>
      </c>
      <c r="S149" s="128" t="e">
        <f t="shared" si="143"/>
        <v>#VALUE!</v>
      </c>
      <c r="T149" s="128">
        <f t="shared" si="144"/>
        <v>1.3972466264118999</v>
      </c>
      <c r="U149" s="128">
        <f t="shared" si="145"/>
        <v>1.3638382809117136</v>
      </c>
      <c r="V149" s="128">
        <f t="shared" si="146"/>
        <v>1.9273407668529874</v>
      </c>
      <c r="W149" s="129">
        <f t="shared" si="147"/>
        <v>5.42344933551529</v>
      </c>
      <c r="X149" s="128">
        <f t="shared" si="148"/>
        <v>0.31701026755805489</v>
      </c>
      <c r="Y149" s="128">
        <f t="shared" si="149"/>
        <v>0.59785414375659784</v>
      </c>
      <c r="Z149" s="128">
        <f t="shared" si="150"/>
        <v>0.5530258865451444</v>
      </c>
      <c r="AA149" s="128" t="e">
        <f t="shared" si="151"/>
        <v>#VALUE!</v>
      </c>
      <c r="AB149" s="128" t="e">
        <f t="shared" si="152"/>
        <v>#VALUE!</v>
      </c>
      <c r="AC149" s="128">
        <f t="shared" si="153"/>
        <v>0.20760792235923822</v>
      </c>
      <c r="AD149" s="128">
        <f t="shared" si="154"/>
        <v>0.21489486410322436</v>
      </c>
      <c r="AE149" s="128">
        <f t="shared" si="155"/>
        <v>0.33906288356859937</v>
      </c>
      <c r="AF149" s="129">
        <f t="shared" si="156"/>
        <v>0.78127375312407976</v>
      </c>
      <c r="AG149" s="128"/>
      <c r="AH149" s="128"/>
      <c r="AI149" s="128"/>
      <c r="AJ149" s="128"/>
      <c r="AK149" s="128"/>
      <c r="AL149" s="128"/>
      <c r="AM149" s="128"/>
      <c r="AN149" s="128"/>
      <c r="AO149" s="128"/>
    </row>
    <row r="150" spans="1:41" x14ac:dyDescent="0.2">
      <c r="A150" s="227"/>
      <c r="B150" s="96">
        <v>20</v>
      </c>
      <c r="C150" s="96">
        <v>53</v>
      </c>
      <c r="D150" s="110" t="s">
        <v>118</v>
      </c>
      <c r="E150" s="95" t="s">
        <v>120</v>
      </c>
      <c r="F150" s="127" t="e">
        <f t="shared" si="130"/>
        <v>#VALUE!</v>
      </c>
      <c r="G150" s="128">
        <f t="shared" si="131"/>
        <v>9.9834298595350854E-2</v>
      </c>
      <c r="H150" s="128">
        <f t="shared" si="132"/>
        <v>0.10853367538872956</v>
      </c>
      <c r="I150" s="128">
        <f t="shared" si="133"/>
        <v>0.21941537540503328</v>
      </c>
      <c r="J150" s="128" t="e">
        <f t="shared" si="134"/>
        <v>#VALUE!</v>
      </c>
      <c r="K150" s="128" t="e">
        <f t="shared" si="135"/>
        <v>#VALUE!</v>
      </c>
      <c r="L150" s="128" t="e">
        <f t="shared" si="136"/>
        <v>#VALUE!</v>
      </c>
      <c r="M150" s="128">
        <f t="shared" si="137"/>
        <v>8.518580673020644E-2</v>
      </c>
      <c r="N150" s="129">
        <f t="shared" si="138"/>
        <v>0.31828433169107423</v>
      </c>
      <c r="O150" s="127" t="e">
        <f t="shared" si="139"/>
        <v>#VALUE!</v>
      </c>
      <c r="P150" s="128">
        <f t="shared" si="140"/>
        <v>0.93548168254795916</v>
      </c>
      <c r="Q150" s="128">
        <f t="shared" si="141"/>
        <v>0.90083074231775007</v>
      </c>
      <c r="R150" s="128">
        <f t="shared" si="142"/>
        <v>2.1342096173756864</v>
      </c>
      <c r="S150" s="128" t="e">
        <f t="shared" si="143"/>
        <v>#VALUE!</v>
      </c>
      <c r="T150" s="128" t="e">
        <f t="shared" si="144"/>
        <v>#VALUE!</v>
      </c>
      <c r="U150" s="128" t="e">
        <f t="shared" si="145"/>
        <v>#VALUE!</v>
      </c>
      <c r="V150" s="128">
        <f t="shared" si="146"/>
        <v>1.214640335747359</v>
      </c>
      <c r="W150" s="129">
        <f t="shared" si="147"/>
        <v>3.1472355799658822</v>
      </c>
      <c r="X150" s="128" t="e">
        <f t="shared" si="148"/>
        <v>#VALUE!</v>
      </c>
      <c r="Y150" s="128">
        <f t="shared" si="149"/>
        <v>0.25665941148452015</v>
      </c>
      <c r="Z150" s="128">
        <f t="shared" si="150"/>
        <v>0.17166112971697395</v>
      </c>
      <c r="AA150" s="128">
        <f t="shared" si="151"/>
        <v>0.42940138278924594</v>
      </c>
      <c r="AB150" s="128" t="e">
        <f t="shared" si="152"/>
        <v>#VALUE!</v>
      </c>
      <c r="AC150" s="128" t="e">
        <f t="shared" si="153"/>
        <v>#VALUE!</v>
      </c>
      <c r="AD150" s="128" t="e">
        <f t="shared" si="154"/>
        <v>#VALUE!</v>
      </c>
      <c r="AE150" s="128">
        <f t="shared" si="155"/>
        <v>0.16199189577697901</v>
      </c>
      <c r="AF150" s="129">
        <f t="shared" si="156"/>
        <v>0.70736119593046165</v>
      </c>
      <c r="AG150" s="128"/>
      <c r="AH150" s="128"/>
      <c r="AI150" s="128"/>
      <c r="AJ150" s="128"/>
      <c r="AK150" s="128"/>
      <c r="AL150" s="128"/>
      <c r="AM150" s="128"/>
      <c r="AN150" s="128"/>
      <c r="AO150" s="128"/>
    </row>
    <row r="151" spans="1:41" x14ac:dyDescent="0.2">
      <c r="A151" s="227"/>
      <c r="B151" s="100">
        <v>21</v>
      </c>
      <c r="C151" s="100">
        <v>56</v>
      </c>
      <c r="D151" s="112" t="s">
        <v>118</v>
      </c>
      <c r="E151" s="99" t="s">
        <v>117</v>
      </c>
      <c r="F151" s="133">
        <f t="shared" si="130"/>
        <v>7.5879529957912834E-2</v>
      </c>
      <c r="G151" s="134">
        <f t="shared" si="131"/>
        <v>9.4217065428707586E-2</v>
      </c>
      <c r="H151" s="134">
        <f t="shared" si="132"/>
        <v>0.18059834576751532</v>
      </c>
      <c r="I151" s="134">
        <f t="shared" si="133"/>
        <v>0.19008560922230727</v>
      </c>
      <c r="J151" s="134" t="e">
        <f t="shared" si="134"/>
        <v>#VALUE!</v>
      </c>
      <c r="K151" s="134" t="e">
        <f t="shared" si="135"/>
        <v>#VALUE!</v>
      </c>
      <c r="L151" s="134">
        <f t="shared" si="136"/>
        <v>0.13841791167829584</v>
      </c>
      <c r="M151" s="134">
        <f t="shared" si="137"/>
        <v>0.12969160185284781</v>
      </c>
      <c r="N151" s="135">
        <f t="shared" si="138"/>
        <v>0.25764090507112086</v>
      </c>
      <c r="O151" s="133">
        <f t="shared" si="139"/>
        <v>1.0383323887271669</v>
      </c>
      <c r="P151" s="134">
        <f t="shared" si="140"/>
        <v>1.6659654220839146</v>
      </c>
      <c r="Q151" s="134">
        <f t="shared" si="141"/>
        <v>2.8500589674463446</v>
      </c>
      <c r="R151" s="134">
        <f t="shared" si="142"/>
        <v>2.2946312447232042</v>
      </c>
      <c r="S151" s="134" t="e">
        <f t="shared" si="143"/>
        <v>#VALUE!</v>
      </c>
      <c r="T151" s="134" t="e">
        <f t="shared" si="144"/>
        <v>#VALUE!</v>
      </c>
      <c r="U151" s="134">
        <f t="shared" si="145"/>
        <v>2.0964981341235123</v>
      </c>
      <c r="V151" s="134">
        <f t="shared" si="146"/>
        <v>2.1118416679608387</v>
      </c>
      <c r="W151" s="135">
        <f t="shared" si="147"/>
        <v>3.4893674514814363</v>
      </c>
      <c r="X151" s="134">
        <f t="shared" si="148"/>
        <v>0.24301099731491474</v>
      </c>
      <c r="Y151" s="134">
        <f t="shared" si="149"/>
        <v>0.38281841416484352</v>
      </c>
      <c r="Z151" s="134">
        <f t="shared" si="150"/>
        <v>0.42243857795111056</v>
      </c>
      <c r="AA151" s="134">
        <f t="shared" si="151"/>
        <v>0.33895164974413133</v>
      </c>
      <c r="AB151" s="134" t="e">
        <f t="shared" si="152"/>
        <v>#VALUE!</v>
      </c>
      <c r="AC151" s="134" t="e">
        <f t="shared" si="153"/>
        <v>#VALUE!</v>
      </c>
      <c r="AD151" s="134">
        <f t="shared" si="154"/>
        <v>0.21988173705033673</v>
      </c>
      <c r="AE151" s="134">
        <f t="shared" si="155"/>
        <v>0.32084931218328605</v>
      </c>
      <c r="AF151" s="135">
        <f t="shared" si="156"/>
        <v>0.46892975555653754</v>
      </c>
      <c r="AG151" s="128"/>
      <c r="AH151" s="128"/>
      <c r="AI151" s="128"/>
      <c r="AJ151" s="128"/>
      <c r="AK151" s="128"/>
      <c r="AL151" s="128"/>
      <c r="AM151" s="128"/>
      <c r="AN151" s="128"/>
      <c r="AO151" s="128"/>
    </row>
    <row r="152" spans="1:41" x14ac:dyDescent="0.2">
      <c r="A152" s="227"/>
      <c r="B152" s="96" t="s">
        <v>142</v>
      </c>
      <c r="C152" s="123">
        <v>34</v>
      </c>
      <c r="D152" s="94" t="s">
        <v>118</v>
      </c>
      <c r="E152" s="94" t="s">
        <v>120</v>
      </c>
      <c r="F152" s="139" t="e">
        <f t="shared" si="130"/>
        <v>#VALUE!</v>
      </c>
      <c r="G152" s="140">
        <f t="shared" si="131"/>
        <v>0.21261484971042582</v>
      </c>
      <c r="H152" s="140">
        <f t="shared" si="132"/>
        <v>0.16771059767815677</v>
      </c>
      <c r="I152" s="140" t="e">
        <f t="shared" si="133"/>
        <v>#VALUE!</v>
      </c>
      <c r="J152" s="140">
        <f t="shared" si="134"/>
        <v>9.2806662986364641E-2</v>
      </c>
      <c r="K152" s="140">
        <f t="shared" si="135"/>
        <v>7.6615530897923514E-2</v>
      </c>
      <c r="L152" s="140" t="e">
        <f t="shared" si="136"/>
        <v>#VALUE!</v>
      </c>
      <c r="M152" s="140" t="e">
        <f t="shared" si="137"/>
        <v>#VALUE!</v>
      </c>
      <c r="N152" s="141">
        <f t="shared" si="138"/>
        <v>1.8475190839694657</v>
      </c>
      <c r="O152" s="139" t="e">
        <f t="shared" si="139"/>
        <v>#VALUE!</v>
      </c>
      <c r="P152" s="140">
        <f t="shared" si="140"/>
        <v>2.4422791541746407</v>
      </c>
      <c r="Q152" s="140">
        <f t="shared" si="141"/>
        <v>2.109409969011236</v>
      </c>
      <c r="R152" s="140" t="e">
        <f t="shared" si="142"/>
        <v>#VALUE!</v>
      </c>
      <c r="S152" s="140">
        <f t="shared" si="143"/>
        <v>0.94920018668220663</v>
      </c>
      <c r="T152" s="140">
        <f t="shared" si="144"/>
        <v>0.96315200541770485</v>
      </c>
      <c r="U152" s="140" t="e">
        <f t="shared" si="145"/>
        <v>#VALUE!</v>
      </c>
      <c r="V152" s="140" t="e">
        <f t="shared" si="146"/>
        <v>#VALUE!</v>
      </c>
      <c r="W152" s="141">
        <f t="shared" si="147"/>
        <v>44.968614503816795</v>
      </c>
      <c r="X152" s="140" t="e">
        <f t="shared" si="148"/>
        <v>#VALUE!</v>
      </c>
      <c r="Y152" s="140">
        <f t="shared" si="149"/>
        <v>0.50449454750622191</v>
      </c>
      <c r="Z152" s="140">
        <f t="shared" si="150"/>
        <v>0.36571898986951357</v>
      </c>
      <c r="AA152" s="140" t="e">
        <f t="shared" si="151"/>
        <v>#VALUE!</v>
      </c>
      <c r="AB152" s="140">
        <f t="shared" si="152"/>
        <v>0.12656362062008022</v>
      </c>
      <c r="AC152" s="140">
        <f t="shared" si="153"/>
        <v>0.16008767510419861</v>
      </c>
      <c r="AD152" s="140" t="e">
        <f t="shared" si="154"/>
        <v>#VALUE!</v>
      </c>
      <c r="AE152" s="140" t="e">
        <f t="shared" si="155"/>
        <v>#VALUE!</v>
      </c>
      <c r="AF152" s="141">
        <f t="shared" si="156"/>
        <v>7.1367022900763368</v>
      </c>
      <c r="AG152" s="128"/>
      <c r="AH152" s="128"/>
      <c r="AI152" s="128"/>
      <c r="AJ152" s="128"/>
      <c r="AK152" s="128"/>
      <c r="AL152" s="128"/>
      <c r="AM152" s="128"/>
      <c r="AN152" s="128"/>
      <c r="AO152" s="128"/>
    </row>
    <row r="153" spans="1:41" x14ac:dyDescent="0.2">
      <c r="A153" s="227"/>
      <c r="B153" s="96" t="s">
        <v>143</v>
      </c>
      <c r="C153" s="123">
        <v>34</v>
      </c>
      <c r="D153" s="94" t="s">
        <v>118</v>
      </c>
      <c r="E153" s="94" t="s">
        <v>120</v>
      </c>
      <c r="F153" s="127" t="e">
        <f t="shared" si="130"/>
        <v>#VALUE!</v>
      </c>
      <c r="G153" s="128">
        <f t="shared" si="131"/>
        <v>0.20269504697375926</v>
      </c>
      <c r="H153" s="128">
        <f t="shared" si="132"/>
        <v>0.2151247995214961</v>
      </c>
      <c r="I153" s="128" t="e">
        <f t="shared" si="133"/>
        <v>#VALUE!</v>
      </c>
      <c r="J153" s="128">
        <f t="shared" si="134"/>
        <v>6.779320555812339E-2</v>
      </c>
      <c r="K153" s="128">
        <f t="shared" si="135"/>
        <v>5.1669728337972301E-2</v>
      </c>
      <c r="L153" s="128" t="e">
        <f t="shared" si="136"/>
        <v>#VALUE!</v>
      </c>
      <c r="M153" s="128" t="e">
        <f t="shared" si="137"/>
        <v>#VALUE!</v>
      </c>
      <c r="N153" s="129">
        <f t="shared" si="138"/>
        <v>1.3346278625954198</v>
      </c>
      <c r="O153" s="127" t="e">
        <f t="shared" si="139"/>
        <v>#VALUE!</v>
      </c>
      <c r="P153" s="128">
        <f t="shared" si="140"/>
        <v>2.392289246010038</v>
      </c>
      <c r="Q153" s="128">
        <f t="shared" si="141"/>
        <v>2.6043094086789984</v>
      </c>
      <c r="R153" s="128" t="e">
        <f t="shared" si="142"/>
        <v>#VALUE!</v>
      </c>
      <c r="S153" s="128">
        <f t="shared" si="143"/>
        <v>0.88550074196709538</v>
      </c>
      <c r="T153" s="128">
        <f t="shared" si="144"/>
        <v>0.93485760361581149</v>
      </c>
      <c r="U153" s="128" t="e">
        <f t="shared" si="145"/>
        <v>#VALUE!</v>
      </c>
      <c r="V153" s="128" t="e">
        <f t="shared" si="146"/>
        <v>#VALUE!</v>
      </c>
      <c r="W153" s="129">
        <f t="shared" si="147"/>
        <v>41.753091221374042</v>
      </c>
      <c r="X153" s="128" t="e">
        <f t="shared" si="148"/>
        <v>#VALUE!</v>
      </c>
      <c r="Y153" s="128">
        <f t="shared" si="149"/>
        <v>0.64414744553789915</v>
      </c>
      <c r="Z153" s="128">
        <f t="shared" si="150"/>
        <v>0.47672623504970385</v>
      </c>
      <c r="AA153" s="128" t="e">
        <f t="shared" si="151"/>
        <v>#VALUE!</v>
      </c>
      <c r="AB153" s="128">
        <f t="shared" si="152"/>
        <v>0.15384650611221695</v>
      </c>
      <c r="AC153" s="128">
        <f t="shared" si="153"/>
        <v>0</v>
      </c>
      <c r="AD153" s="128" t="e">
        <f t="shared" si="154"/>
        <v>#VALUE!</v>
      </c>
      <c r="AE153" s="128" t="e">
        <f t="shared" si="155"/>
        <v>#VALUE!</v>
      </c>
      <c r="AF153" s="129">
        <f t="shared" si="156"/>
        <v>10.623637786259541</v>
      </c>
      <c r="AG153" s="128"/>
      <c r="AH153" s="128"/>
      <c r="AI153" s="128"/>
      <c r="AJ153" s="128"/>
      <c r="AK153" s="128"/>
      <c r="AL153" s="128"/>
      <c r="AM153" s="128"/>
      <c r="AN153" s="128"/>
      <c r="AO153" s="128"/>
    </row>
    <row r="154" spans="1:41" x14ac:dyDescent="0.2">
      <c r="A154" s="227"/>
      <c r="B154" s="96" t="s">
        <v>144</v>
      </c>
      <c r="C154" s="123">
        <v>34</v>
      </c>
      <c r="D154" s="94" t="s">
        <v>118</v>
      </c>
      <c r="E154" s="94" t="s">
        <v>120</v>
      </c>
      <c r="F154" s="127" t="e">
        <f t="shared" si="130"/>
        <v>#VALUE!</v>
      </c>
      <c r="G154" s="128">
        <f t="shared" si="131"/>
        <v>0.13618029814762234</v>
      </c>
      <c r="H154" s="128">
        <f t="shared" si="132"/>
        <v>0.14764136661236124</v>
      </c>
      <c r="I154" s="128">
        <f t="shared" si="133"/>
        <v>0.35913560909964515</v>
      </c>
      <c r="J154" s="128">
        <f t="shared" si="134"/>
        <v>6.7814185926753451E-2</v>
      </c>
      <c r="K154" s="128">
        <f t="shared" si="135"/>
        <v>8.6020314851161975E-2</v>
      </c>
      <c r="L154" s="128" t="e">
        <f t="shared" si="136"/>
        <v>#VALUE!</v>
      </c>
      <c r="M154" s="128">
        <f t="shared" si="137"/>
        <v>0.16879320340010445</v>
      </c>
      <c r="N154" s="129">
        <f t="shared" si="138"/>
        <v>2.4409384615384617</v>
      </c>
      <c r="O154" s="127" t="e">
        <f t="shared" si="139"/>
        <v>#VALUE!</v>
      </c>
      <c r="P154" s="128">
        <f t="shared" si="140"/>
        <v>2.4659365476147457</v>
      </c>
      <c r="Q154" s="128">
        <f t="shared" si="141"/>
        <v>2.1792052020689368</v>
      </c>
      <c r="R154" s="128">
        <f t="shared" si="142"/>
        <v>3.3680608582491427</v>
      </c>
      <c r="S154" s="128">
        <f t="shared" si="143"/>
        <v>0.98651406685992327</v>
      </c>
      <c r="T154" s="128">
        <f t="shared" si="144"/>
        <v>1.0928378035151562</v>
      </c>
      <c r="U154" s="128" t="e">
        <f t="shared" si="145"/>
        <v>#VALUE!</v>
      </c>
      <c r="V154" s="128">
        <f t="shared" si="146"/>
        <v>1.8837476908334672</v>
      </c>
      <c r="W154" s="129">
        <f t="shared" si="147"/>
        <v>49.383801282051287</v>
      </c>
      <c r="X154" s="128" t="e">
        <f t="shared" si="148"/>
        <v>#VALUE!</v>
      </c>
      <c r="Y154" s="128">
        <f t="shared" si="149"/>
        <v>0.63103177282812395</v>
      </c>
      <c r="Z154" s="128">
        <f t="shared" si="150"/>
        <v>0.3726990969874584</v>
      </c>
      <c r="AA154" s="128">
        <f t="shared" si="151"/>
        <v>0.23183679258122272</v>
      </c>
      <c r="AB154" s="128">
        <f t="shared" si="152"/>
        <v>0.26599714945533326</v>
      </c>
      <c r="AC154" s="128">
        <f t="shared" si="153"/>
        <v>0.19554436028572397</v>
      </c>
      <c r="AD154" s="128" t="e">
        <f t="shared" si="154"/>
        <v>#VALUE!</v>
      </c>
      <c r="AE154" s="128">
        <f t="shared" si="155"/>
        <v>0.1067490515508478</v>
      </c>
      <c r="AF154" s="129">
        <f t="shared" si="156"/>
        <v>8.9896599358974356</v>
      </c>
      <c r="AG154" s="128"/>
      <c r="AH154" s="128"/>
      <c r="AI154" s="128"/>
      <c r="AJ154" s="128"/>
      <c r="AK154" s="128"/>
      <c r="AL154" s="128"/>
      <c r="AM154" s="128"/>
      <c r="AN154" s="128"/>
      <c r="AO154" s="128"/>
    </row>
    <row r="155" spans="1:41" x14ac:dyDescent="0.2">
      <c r="A155" s="227"/>
      <c r="B155" s="96" t="s">
        <v>145</v>
      </c>
      <c r="C155" s="123">
        <v>34</v>
      </c>
      <c r="D155" s="94" t="s">
        <v>118</v>
      </c>
      <c r="E155" s="94" t="s">
        <v>120</v>
      </c>
      <c r="F155" s="127" t="e">
        <f t="shared" si="130"/>
        <v>#VALUE!</v>
      </c>
      <c r="G155" s="128">
        <f t="shared" si="131"/>
        <v>0.25926776705333476</v>
      </c>
      <c r="H155" s="128">
        <f t="shared" si="132"/>
        <v>0.21256507103593283</v>
      </c>
      <c r="I155" s="128">
        <f t="shared" si="133"/>
        <v>0.33329247685486724</v>
      </c>
      <c r="J155" s="128">
        <f t="shared" si="134"/>
        <v>5.59872400112819E-2</v>
      </c>
      <c r="K155" s="128">
        <f t="shared" si="135"/>
        <v>0.10176951962146266</v>
      </c>
      <c r="L155" s="128" t="e">
        <f t="shared" si="136"/>
        <v>#VALUE!</v>
      </c>
      <c r="M155" s="128">
        <f t="shared" si="137"/>
        <v>0.14940921551237665</v>
      </c>
      <c r="N155" s="129">
        <f t="shared" si="138"/>
        <v>1.3565684065934067</v>
      </c>
      <c r="O155" s="127" t="e">
        <f t="shared" si="139"/>
        <v>#VALUE!</v>
      </c>
      <c r="P155" s="128">
        <f t="shared" si="140"/>
        <v>3.3633989160263753</v>
      </c>
      <c r="Q155" s="128">
        <f t="shared" si="141"/>
        <v>2.3245802309763257</v>
      </c>
      <c r="R155" s="128">
        <f t="shared" si="142"/>
        <v>3.5539932088843078</v>
      </c>
      <c r="S155" s="128">
        <f t="shared" si="143"/>
        <v>0.95186538867182457</v>
      </c>
      <c r="T155" s="128">
        <f t="shared" si="144"/>
        <v>1.3306148127728168</v>
      </c>
      <c r="U155" s="128" t="e">
        <f t="shared" si="145"/>
        <v>#VALUE!</v>
      </c>
      <c r="V155" s="128">
        <f t="shared" si="146"/>
        <v>2.0878866962198699</v>
      </c>
      <c r="W155" s="129">
        <f t="shared" si="147"/>
        <v>39.289131043956047</v>
      </c>
      <c r="X155" s="128" t="e">
        <f t="shared" si="148"/>
        <v>#VALUE!</v>
      </c>
      <c r="Y155" s="128">
        <f t="shared" si="149"/>
        <v>0.90965747109815731</v>
      </c>
      <c r="Z155" s="128">
        <f t="shared" si="150"/>
        <v>0.13550415552000181</v>
      </c>
      <c r="AA155" s="128">
        <f t="shared" si="151"/>
        <v>0.73239246917054601</v>
      </c>
      <c r="AB155" s="128">
        <f t="shared" si="152"/>
        <v>6.586196511810001E-2</v>
      </c>
      <c r="AC155" s="128">
        <f t="shared" si="153"/>
        <v>2.8288557685009642E-2</v>
      </c>
      <c r="AD155" s="128" t="e">
        <f t="shared" si="154"/>
        <v>#VALUE!</v>
      </c>
      <c r="AE155" s="128">
        <f t="shared" si="155"/>
        <v>0.35542908223493613</v>
      </c>
      <c r="AF155" s="129">
        <f t="shared" si="156"/>
        <v>8.0153079670329674</v>
      </c>
      <c r="AG155" s="128"/>
      <c r="AH155" s="128"/>
      <c r="AI155" s="128"/>
      <c r="AJ155" s="128"/>
      <c r="AK155" s="128"/>
      <c r="AL155" s="128"/>
      <c r="AM155" s="128"/>
      <c r="AN155" s="128"/>
      <c r="AO155" s="128"/>
    </row>
    <row r="156" spans="1:41" x14ac:dyDescent="0.2">
      <c r="A156" s="227"/>
      <c r="B156" s="96" t="s">
        <v>146</v>
      </c>
      <c r="C156" s="123">
        <v>34</v>
      </c>
      <c r="D156" s="94" t="s">
        <v>118</v>
      </c>
      <c r="E156" s="94" t="s">
        <v>120</v>
      </c>
      <c r="F156" s="127" t="e">
        <f t="shared" si="130"/>
        <v>#VALUE!</v>
      </c>
      <c r="G156" s="128">
        <f t="shared" si="131"/>
        <v>0.30702003508026326</v>
      </c>
      <c r="H156" s="128">
        <f t="shared" si="132"/>
        <v>0.22665021201157712</v>
      </c>
      <c r="I156" s="128">
        <f t="shared" si="133"/>
        <v>0.52009726064034456</v>
      </c>
      <c r="J156" s="128">
        <f t="shared" si="134"/>
        <v>0.10841292652995087</v>
      </c>
      <c r="K156" s="128">
        <f t="shared" si="135"/>
        <v>8.2523050360008288E-2</v>
      </c>
      <c r="L156" s="128" t="e">
        <f t="shared" si="136"/>
        <v>#VALUE!</v>
      </c>
      <c r="M156" s="128">
        <f t="shared" si="137"/>
        <v>0.20191466060155575</v>
      </c>
      <c r="N156" s="129">
        <f t="shared" si="138"/>
        <v>2.4935843023255813</v>
      </c>
      <c r="O156" s="127" t="e">
        <f t="shared" si="139"/>
        <v>#VALUE!</v>
      </c>
      <c r="P156" s="128">
        <f t="shared" si="140"/>
        <v>2.8968975323747919</v>
      </c>
      <c r="Q156" s="128">
        <f t="shared" si="141"/>
        <v>2.1205435837797553</v>
      </c>
      <c r="R156" s="128">
        <f t="shared" si="142"/>
        <v>3.6367341341307493</v>
      </c>
      <c r="S156" s="128">
        <f t="shared" si="143"/>
        <v>1.1061990918885682</v>
      </c>
      <c r="T156" s="128">
        <f t="shared" si="144"/>
        <v>0.96662669270885149</v>
      </c>
      <c r="U156" s="128" t="e">
        <f t="shared" si="145"/>
        <v>#VALUE!</v>
      </c>
      <c r="V156" s="128">
        <f t="shared" si="146"/>
        <v>2.5825761516888392</v>
      </c>
      <c r="W156" s="129">
        <f t="shared" si="147"/>
        <v>49.581604651162792</v>
      </c>
      <c r="X156" s="128" t="e">
        <f t="shared" si="148"/>
        <v>#VALUE!</v>
      </c>
      <c r="Y156" s="128">
        <f t="shared" si="149"/>
        <v>0.67933859172087874</v>
      </c>
      <c r="Z156" s="128">
        <f t="shared" si="150"/>
        <v>0.59522224913089228</v>
      </c>
      <c r="AA156" s="128">
        <f t="shared" si="151"/>
        <v>0.79656914228011344</v>
      </c>
      <c r="AB156" s="128">
        <f t="shared" si="152"/>
        <v>0.12464273418359829</v>
      </c>
      <c r="AC156" s="128">
        <f t="shared" si="153"/>
        <v>7.2470710434327887E-2</v>
      </c>
      <c r="AD156" s="128" t="e">
        <f t="shared" si="154"/>
        <v>#VALUE!</v>
      </c>
      <c r="AE156" s="128">
        <f t="shared" si="155"/>
        <v>0.47634087926254909</v>
      </c>
      <c r="AF156" s="129">
        <f t="shared" si="156"/>
        <v>8.2784767441860474</v>
      </c>
      <c r="AG156" s="128"/>
      <c r="AH156" s="128"/>
      <c r="AI156" s="128"/>
      <c r="AJ156" s="128"/>
      <c r="AK156" s="128"/>
      <c r="AL156" s="128"/>
      <c r="AM156" s="128"/>
      <c r="AN156" s="128"/>
      <c r="AO156" s="128"/>
    </row>
    <row r="157" spans="1:41" x14ac:dyDescent="0.2">
      <c r="A157" s="227"/>
      <c r="B157" s="96" t="s">
        <v>147</v>
      </c>
      <c r="C157" s="123">
        <v>34</v>
      </c>
      <c r="D157" s="94" t="s">
        <v>118</v>
      </c>
      <c r="E157" s="94" t="s">
        <v>120</v>
      </c>
      <c r="F157" s="127" t="e">
        <f t="shared" si="130"/>
        <v>#VALUE!</v>
      </c>
      <c r="G157" s="128">
        <f t="shared" si="131"/>
        <v>0.18509592771691222</v>
      </c>
      <c r="H157" s="128">
        <f t="shared" si="132"/>
        <v>0.16327336744338064</v>
      </c>
      <c r="I157" s="128">
        <f t="shared" si="133"/>
        <v>0.36404501203834783</v>
      </c>
      <c r="J157" s="128">
        <f t="shared" si="134"/>
        <v>7.3311770361702985E-2</v>
      </c>
      <c r="K157" s="128">
        <f t="shared" si="135"/>
        <v>0.1121629015881883</v>
      </c>
      <c r="L157" s="128" t="e">
        <f t="shared" si="136"/>
        <v>#VALUE!</v>
      </c>
      <c r="M157" s="128">
        <f t="shared" si="137"/>
        <v>0.14480215499180754</v>
      </c>
      <c r="N157" s="129">
        <f t="shared" si="138"/>
        <v>2.6713186813186813</v>
      </c>
      <c r="O157" s="127" t="e">
        <f t="shared" si="139"/>
        <v>#VALUE!</v>
      </c>
      <c r="P157" s="128">
        <f t="shared" si="140"/>
        <v>2.4155050905775988</v>
      </c>
      <c r="Q157" s="128">
        <f t="shared" si="141"/>
        <v>2.7930570662642524</v>
      </c>
      <c r="R157" s="128">
        <f t="shared" si="142"/>
        <v>2.9973525975117536</v>
      </c>
      <c r="S157" s="128">
        <f t="shared" si="143"/>
        <v>0.8538214345661167</v>
      </c>
      <c r="T157" s="128">
        <f t="shared" si="144"/>
        <v>1.2646711049546464</v>
      </c>
      <c r="U157" s="128" t="e">
        <f t="shared" si="145"/>
        <v>#VALUE!</v>
      </c>
      <c r="V157" s="128">
        <f t="shared" si="146"/>
        <v>1.8100196696689475</v>
      </c>
      <c r="W157" s="129">
        <f t="shared" si="147"/>
        <v>64.434890109890119</v>
      </c>
      <c r="X157" s="128" t="e">
        <f t="shared" si="148"/>
        <v>#VALUE!</v>
      </c>
      <c r="Y157" s="128">
        <f t="shared" si="149"/>
        <v>0.68837104758604184</v>
      </c>
      <c r="Z157" s="128">
        <f t="shared" si="150"/>
        <v>0.3297386929761304</v>
      </c>
      <c r="AA157" s="128">
        <f t="shared" si="151"/>
        <v>0.62271726937759109</v>
      </c>
      <c r="AB157" s="128">
        <f t="shared" si="152"/>
        <v>0.20725480203813737</v>
      </c>
      <c r="AC157" s="128">
        <f t="shared" si="153"/>
        <v>0.35553737727370116</v>
      </c>
      <c r="AD157" s="128" t="e">
        <f t="shared" si="154"/>
        <v>#VALUE!</v>
      </c>
      <c r="AE157" s="128">
        <f t="shared" si="155"/>
        <v>0.32394082601326346</v>
      </c>
      <c r="AF157" s="129">
        <f t="shared" si="156"/>
        <v>10.398626373626374</v>
      </c>
      <c r="AG157" s="128"/>
      <c r="AH157" s="128"/>
      <c r="AI157" s="128"/>
      <c r="AJ157" s="128"/>
      <c r="AK157" s="128"/>
      <c r="AL157" s="128"/>
      <c r="AM157" s="128"/>
      <c r="AN157" s="128"/>
      <c r="AO157" s="128"/>
    </row>
    <row r="158" spans="1:41" x14ac:dyDescent="0.2">
      <c r="A158" s="227"/>
      <c r="B158" s="96" t="s">
        <v>148</v>
      </c>
      <c r="C158" s="123">
        <v>34</v>
      </c>
      <c r="D158" s="94" t="s">
        <v>118</v>
      </c>
      <c r="E158" s="94" t="s">
        <v>120</v>
      </c>
      <c r="F158" s="127" t="e">
        <f t="shared" si="130"/>
        <v>#VALUE!</v>
      </c>
      <c r="G158" s="128">
        <f t="shared" si="131"/>
        <v>0.31309032264984549</v>
      </c>
      <c r="H158" s="128">
        <f t="shared" si="132"/>
        <v>0.25293182825962762</v>
      </c>
      <c r="I158" s="128">
        <f t="shared" si="133"/>
        <v>0.45409039662485573</v>
      </c>
      <c r="J158" s="128">
        <f t="shared" si="134"/>
        <v>0.10618121116787829</v>
      </c>
      <c r="K158" s="128">
        <f t="shared" si="135"/>
        <v>8.604301217600549E-2</v>
      </c>
      <c r="L158" s="128" t="e">
        <f t="shared" si="136"/>
        <v>#VALUE!</v>
      </c>
      <c r="M158" s="128">
        <f t="shared" si="137"/>
        <v>0.19122088992569705</v>
      </c>
      <c r="N158" s="129">
        <f t="shared" si="138"/>
        <v>2.4688339943342776</v>
      </c>
      <c r="O158" s="127" t="e">
        <f t="shared" si="139"/>
        <v>#VALUE!</v>
      </c>
      <c r="P158" s="128">
        <f t="shared" si="140"/>
        <v>2.8824438910977404</v>
      </c>
      <c r="Q158" s="128">
        <f t="shared" si="141"/>
        <v>2.9336193357727098</v>
      </c>
      <c r="R158" s="128">
        <f t="shared" si="142"/>
        <v>4.2011586253769124</v>
      </c>
      <c r="S158" s="128">
        <f t="shared" si="143"/>
        <v>1.0404695926814558</v>
      </c>
      <c r="T158" s="128">
        <f t="shared" si="144"/>
        <v>1.2569647638987107</v>
      </c>
      <c r="U158" s="128" t="e">
        <f t="shared" si="145"/>
        <v>#VALUE!</v>
      </c>
      <c r="V158" s="128">
        <f t="shared" si="146"/>
        <v>2.2198915956310596</v>
      </c>
      <c r="W158" s="129">
        <f t="shared" si="147"/>
        <v>47.114488385269119</v>
      </c>
      <c r="X158" s="128" t="e">
        <f t="shared" si="148"/>
        <v>#VALUE!</v>
      </c>
      <c r="Y158" s="128">
        <f t="shared" si="149"/>
        <v>0.73317657818905491</v>
      </c>
      <c r="Z158" s="128">
        <f t="shared" si="150"/>
        <v>0.39230705234420737</v>
      </c>
      <c r="AA158" s="128">
        <f t="shared" si="151"/>
        <v>0.6680809223898323</v>
      </c>
      <c r="AB158" s="128">
        <f t="shared" si="152"/>
        <v>0.16559745791772762</v>
      </c>
      <c r="AC158" s="128">
        <f t="shared" si="153"/>
        <v>0.23677776264463263</v>
      </c>
      <c r="AD158" s="128" t="e">
        <f t="shared" si="154"/>
        <v>#VALUE!</v>
      </c>
      <c r="AE158" s="128">
        <f t="shared" si="155"/>
        <v>0.36449434941837205</v>
      </c>
      <c r="AF158" s="129">
        <f t="shared" si="156"/>
        <v>8.5375977337110474</v>
      </c>
      <c r="AG158" s="128"/>
      <c r="AH158" s="128"/>
      <c r="AI158" s="128"/>
      <c r="AJ158" s="128"/>
      <c r="AK158" s="128"/>
      <c r="AL158" s="128"/>
      <c r="AM158" s="128"/>
      <c r="AN158" s="128"/>
      <c r="AO158" s="128"/>
    </row>
    <row r="159" spans="1:41" x14ac:dyDescent="0.2">
      <c r="A159" s="227"/>
      <c r="B159" s="96" t="s">
        <v>149</v>
      </c>
      <c r="C159" s="123">
        <v>34</v>
      </c>
      <c r="D159" s="94" t="s">
        <v>118</v>
      </c>
      <c r="E159" s="94" t="s">
        <v>120</v>
      </c>
      <c r="F159" s="127" t="e">
        <f t="shared" si="130"/>
        <v>#VALUE!</v>
      </c>
      <c r="G159" s="128">
        <f t="shared" si="131"/>
        <v>0.4187329489045063</v>
      </c>
      <c r="H159" s="128">
        <f t="shared" si="132"/>
        <v>0.17124828620009852</v>
      </c>
      <c r="I159" s="128">
        <f t="shared" si="133"/>
        <v>0.55855454873641275</v>
      </c>
      <c r="J159" s="128">
        <f t="shared" si="134"/>
        <v>7.8293782684576263E-2</v>
      </c>
      <c r="K159" s="128">
        <f t="shared" si="135"/>
        <v>8.776207154969716E-2</v>
      </c>
      <c r="L159" s="128" t="e">
        <f t="shared" si="136"/>
        <v>#VALUE!</v>
      </c>
      <c r="M159" s="128">
        <f t="shared" si="137"/>
        <v>0.24866543630762467</v>
      </c>
      <c r="N159" s="129">
        <f t="shared" si="138"/>
        <v>6.9726312138728321</v>
      </c>
      <c r="O159" s="127" t="e">
        <f t="shared" si="139"/>
        <v>#VALUE!</v>
      </c>
      <c r="P159" s="128">
        <f t="shared" si="140"/>
        <v>1.8282391067820438</v>
      </c>
      <c r="Q159" s="128">
        <f t="shared" si="141"/>
        <v>2.5163618667596701</v>
      </c>
      <c r="R159" s="128">
        <f t="shared" si="142"/>
        <v>4.0632187743779795</v>
      </c>
      <c r="S159" s="128">
        <f t="shared" si="143"/>
        <v>0.81622784410918359</v>
      </c>
      <c r="T159" s="128">
        <f t="shared" si="144"/>
        <v>0.98334103513945725</v>
      </c>
      <c r="U159" s="128" t="e">
        <f t="shared" si="145"/>
        <v>#VALUE!</v>
      </c>
      <c r="V159" s="128">
        <f t="shared" si="146"/>
        <v>2.942737600108063</v>
      </c>
      <c r="W159" s="129">
        <f t="shared" si="147"/>
        <v>43.534640462427745</v>
      </c>
      <c r="X159" s="128" t="e">
        <f t="shared" si="148"/>
        <v>#VALUE!</v>
      </c>
      <c r="Y159" s="128">
        <f t="shared" si="149"/>
        <v>0.69522073152349717</v>
      </c>
      <c r="Z159" s="128">
        <f t="shared" si="150"/>
        <v>0.45948573541133303</v>
      </c>
      <c r="AA159" s="128">
        <f t="shared" si="151"/>
        <v>0.88194387703913368</v>
      </c>
      <c r="AB159" s="128">
        <f t="shared" si="152"/>
        <v>0.12242521852469671</v>
      </c>
      <c r="AC159" s="128">
        <f t="shared" si="153"/>
        <v>0.17154408809594504</v>
      </c>
      <c r="AD159" s="128" t="e">
        <f t="shared" si="154"/>
        <v>#VALUE!</v>
      </c>
      <c r="AE159" s="128">
        <f t="shared" si="155"/>
        <v>0.53018089093105369</v>
      </c>
      <c r="AF159" s="129">
        <f t="shared" si="156"/>
        <v>9.4659121387283243</v>
      </c>
      <c r="AG159" s="128"/>
      <c r="AH159" s="128"/>
      <c r="AI159" s="128"/>
      <c r="AJ159" s="128"/>
      <c r="AK159" s="128"/>
      <c r="AL159" s="128"/>
      <c r="AM159" s="128"/>
      <c r="AN159" s="128"/>
      <c r="AO159" s="128"/>
    </row>
    <row r="160" spans="1:41" ht="17" thickBot="1" x14ac:dyDescent="0.25">
      <c r="A160" s="228"/>
      <c r="B160" s="160" t="s">
        <v>150</v>
      </c>
      <c r="C160" s="124">
        <v>34</v>
      </c>
      <c r="D160" s="101" t="s">
        <v>118</v>
      </c>
      <c r="E160" s="101" t="s">
        <v>120</v>
      </c>
      <c r="F160" s="133" t="e">
        <f t="shared" si="130"/>
        <v>#VALUE!</v>
      </c>
      <c r="G160" s="134">
        <f t="shared" si="131"/>
        <v>0.24628942327866912</v>
      </c>
      <c r="H160" s="134">
        <f t="shared" si="132"/>
        <v>0.1540477479016775</v>
      </c>
      <c r="I160" s="134">
        <f t="shared" si="133"/>
        <v>0.53737590369104404</v>
      </c>
      <c r="J160" s="134">
        <f t="shared" si="134"/>
        <v>8.1789607760203248E-2</v>
      </c>
      <c r="K160" s="134">
        <f t="shared" si="135"/>
        <v>0.1275356357779712</v>
      </c>
      <c r="L160" s="134" t="e">
        <f t="shared" si="136"/>
        <v>#VALUE!</v>
      </c>
      <c r="M160" s="134">
        <f t="shared" si="137"/>
        <v>0.24585891979167618</v>
      </c>
      <c r="N160" s="135">
        <f t="shared" si="138"/>
        <v>7.5990789473684206</v>
      </c>
      <c r="O160" s="133" t="e">
        <f t="shared" si="139"/>
        <v>#VALUE!</v>
      </c>
      <c r="P160" s="134">
        <f t="shared" si="140"/>
        <v>3.6420726952905254</v>
      </c>
      <c r="Q160" s="134">
        <f t="shared" si="141"/>
        <v>2.5531173283816337</v>
      </c>
      <c r="R160" s="134">
        <f t="shared" si="142"/>
        <v>5.7896483406615733</v>
      </c>
      <c r="S160" s="134">
        <f t="shared" si="143"/>
        <v>0.83443437462596592</v>
      </c>
      <c r="T160" s="134">
        <f t="shared" si="144"/>
        <v>1.4035025644856511</v>
      </c>
      <c r="U160" s="134" t="e">
        <f t="shared" si="145"/>
        <v>#VALUE!</v>
      </c>
      <c r="V160" s="134">
        <f t="shared" si="146"/>
        <v>3.2807335248751803</v>
      </c>
      <c r="W160" s="135">
        <f t="shared" si="147"/>
        <v>68.861546052631567</v>
      </c>
      <c r="X160" s="134" t="e">
        <f t="shared" si="148"/>
        <v>#VALUE!</v>
      </c>
      <c r="Y160" s="134">
        <f t="shared" si="149"/>
        <v>1.0353604730656152</v>
      </c>
      <c r="Z160" s="134">
        <f t="shared" si="150"/>
        <v>0.48830211959505804</v>
      </c>
      <c r="AA160" s="134">
        <f t="shared" si="151"/>
        <v>1.1833945364334357</v>
      </c>
      <c r="AB160" s="134">
        <f t="shared" si="152"/>
        <v>0.20552557893696746</v>
      </c>
      <c r="AC160" s="134">
        <f t="shared" si="153"/>
        <v>0.27786440133543799</v>
      </c>
      <c r="AD160" s="134" t="e">
        <f t="shared" si="154"/>
        <v>#VALUE!</v>
      </c>
      <c r="AE160" s="134">
        <f t="shared" si="155"/>
        <v>0.6187573322665092</v>
      </c>
      <c r="AF160" s="135">
        <f t="shared" si="156"/>
        <v>11.071776315789474</v>
      </c>
      <c r="AG160" s="128"/>
      <c r="AH160" s="128"/>
      <c r="AI160" s="128"/>
      <c r="AJ160" s="128"/>
      <c r="AK160" s="128"/>
      <c r="AL160" s="128"/>
      <c r="AM160" s="128"/>
      <c r="AN160" s="128"/>
      <c r="AO160" s="128"/>
    </row>
    <row r="161" spans="1:41" x14ac:dyDescent="0.2">
      <c r="A161" s="188" t="s">
        <v>135</v>
      </c>
      <c r="B161" s="158"/>
      <c r="C161" s="125"/>
      <c r="D161" s="113"/>
      <c r="E161" s="114"/>
      <c r="F161" s="185" t="s">
        <v>139</v>
      </c>
      <c r="G161" s="186"/>
      <c r="H161" s="186"/>
      <c r="I161" s="186"/>
      <c r="J161" s="186"/>
      <c r="K161" s="186"/>
      <c r="L161" s="186"/>
      <c r="M161" s="186"/>
      <c r="N161" s="187"/>
      <c r="O161" s="185" t="s">
        <v>140</v>
      </c>
      <c r="P161" s="186"/>
      <c r="Q161" s="186"/>
      <c r="R161" s="186"/>
      <c r="S161" s="186"/>
      <c r="T161" s="186"/>
      <c r="U161" s="186"/>
      <c r="V161" s="186"/>
      <c r="W161" s="187"/>
      <c r="X161" s="186" t="s">
        <v>141</v>
      </c>
      <c r="Y161" s="186"/>
      <c r="Z161" s="186"/>
      <c r="AA161" s="186"/>
      <c r="AB161" s="186"/>
      <c r="AC161" s="186"/>
      <c r="AD161" s="186"/>
      <c r="AE161" s="186"/>
      <c r="AF161" s="187"/>
      <c r="AG161" s="128"/>
      <c r="AH161" s="128"/>
      <c r="AI161" s="128"/>
      <c r="AJ161" s="128"/>
      <c r="AK161" s="128"/>
      <c r="AL161" s="128"/>
      <c r="AM161" s="128"/>
      <c r="AN161" s="128"/>
      <c r="AO161" s="128"/>
    </row>
    <row r="162" spans="1:41" x14ac:dyDescent="0.2">
      <c r="A162" s="189"/>
      <c r="B162" s="121" t="s">
        <v>121</v>
      </c>
      <c r="C162" s="121" t="s">
        <v>38</v>
      </c>
      <c r="D162" s="103" t="s">
        <v>122</v>
      </c>
      <c r="E162" s="103" t="s">
        <v>123</v>
      </c>
      <c r="F162" s="152" t="s">
        <v>33</v>
      </c>
      <c r="G162" s="153" t="s">
        <v>28</v>
      </c>
      <c r="H162" s="153" t="s">
        <v>29</v>
      </c>
      <c r="I162" s="153" t="s">
        <v>27</v>
      </c>
      <c r="J162" s="153" t="s">
        <v>129</v>
      </c>
      <c r="K162" s="153" t="s">
        <v>130</v>
      </c>
      <c r="L162" s="153" t="s">
        <v>82</v>
      </c>
      <c r="M162" s="153" t="s">
        <v>81</v>
      </c>
      <c r="N162" s="154" t="s">
        <v>35</v>
      </c>
      <c r="O162" s="152" t="s">
        <v>33</v>
      </c>
      <c r="P162" s="153" t="s">
        <v>28</v>
      </c>
      <c r="Q162" s="153" t="s">
        <v>29</v>
      </c>
      <c r="R162" s="153" t="s">
        <v>27</v>
      </c>
      <c r="S162" s="153" t="s">
        <v>129</v>
      </c>
      <c r="T162" s="153" t="s">
        <v>130</v>
      </c>
      <c r="U162" s="153" t="s">
        <v>82</v>
      </c>
      <c r="V162" s="153" t="s">
        <v>81</v>
      </c>
      <c r="W162" s="154" t="s">
        <v>35</v>
      </c>
      <c r="X162" s="153" t="s">
        <v>33</v>
      </c>
      <c r="Y162" s="153" t="s">
        <v>28</v>
      </c>
      <c r="Z162" s="153" t="s">
        <v>29</v>
      </c>
      <c r="AA162" s="153" t="s">
        <v>27</v>
      </c>
      <c r="AB162" s="153" t="s">
        <v>129</v>
      </c>
      <c r="AC162" s="153" t="s">
        <v>130</v>
      </c>
      <c r="AD162" s="153" t="s">
        <v>82</v>
      </c>
      <c r="AE162" s="153" t="s">
        <v>81</v>
      </c>
      <c r="AF162" s="154" t="s">
        <v>35</v>
      </c>
      <c r="AG162" s="128"/>
      <c r="AH162" s="128"/>
      <c r="AI162" s="128"/>
      <c r="AJ162" s="128"/>
      <c r="AK162" s="128"/>
      <c r="AL162" s="128"/>
      <c r="AM162" s="128"/>
      <c r="AN162" s="128"/>
      <c r="AO162" s="128"/>
    </row>
    <row r="163" spans="1:41" x14ac:dyDescent="0.2">
      <c r="A163" s="189"/>
      <c r="B163" s="96">
        <v>1</v>
      </c>
      <c r="C163" s="96">
        <v>23</v>
      </c>
      <c r="D163" s="94" t="s">
        <v>116</v>
      </c>
      <c r="E163" s="94" t="s">
        <v>117</v>
      </c>
      <c r="F163" s="127">
        <f t="shared" ref="F163:N163" si="157">F99/AG35</f>
        <v>5.255581882825113E-4</v>
      </c>
      <c r="G163" s="128" t="e">
        <f t="shared" si="157"/>
        <v>#VALUE!</v>
      </c>
      <c r="H163" s="128" t="e">
        <f t="shared" si="157"/>
        <v>#VALUE!</v>
      </c>
      <c r="I163" s="128">
        <f t="shared" si="157"/>
        <v>1.9392992464078195E-3</v>
      </c>
      <c r="J163" s="128">
        <f t="shared" si="157"/>
        <v>3.1217128854061607E-4</v>
      </c>
      <c r="K163" s="128">
        <f t="shared" si="157"/>
        <v>4.8955496384838653E-4</v>
      </c>
      <c r="L163" s="128">
        <f t="shared" si="157"/>
        <v>5.1416250311420739E-4</v>
      </c>
      <c r="M163" s="128">
        <f t="shared" si="157"/>
        <v>4.6442181617329628E-4</v>
      </c>
      <c r="N163" s="129">
        <f t="shared" si="157"/>
        <v>1.0720936234235967E-3</v>
      </c>
      <c r="O163" s="127">
        <f t="shared" ref="O163:W163" si="158">O99/AG35</f>
        <v>5.6385252918815278E-3</v>
      </c>
      <c r="P163" s="128" t="e">
        <f t="shared" si="158"/>
        <v>#VALUE!</v>
      </c>
      <c r="Q163" s="128" t="e">
        <f t="shared" si="158"/>
        <v>#VALUE!</v>
      </c>
      <c r="R163" s="128">
        <f t="shared" si="158"/>
        <v>1.2424387875014084E-2</v>
      </c>
      <c r="S163" s="128">
        <f t="shared" si="158"/>
        <v>2.4900413591220452E-3</v>
      </c>
      <c r="T163" s="128">
        <f t="shared" si="158"/>
        <v>5.6551700137820737E-3</v>
      </c>
      <c r="U163" s="128">
        <f t="shared" si="158"/>
        <v>3.0176813368465263E-3</v>
      </c>
      <c r="V163" s="128">
        <f t="shared" si="158"/>
        <v>3.2601510746705026E-3</v>
      </c>
      <c r="W163" s="129">
        <f t="shared" si="158"/>
        <v>9.4863406636340724E-3</v>
      </c>
      <c r="X163" s="128">
        <f t="shared" ref="X163:AF163" si="159">X99/AG35</f>
        <v>5.6887540996312106E-5</v>
      </c>
      <c r="Y163" s="128" t="e">
        <f t="shared" si="159"/>
        <v>#VALUE!</v>
      </c>
      <c r="Z163" s="128" t="e">
        <f t="shared" si="159"/>
        <v>#VALUE!</v>
      </c>
      <c r="AA163" s="128">
        <f t="shared" si="159"/>
        <v>2.1785145793285898E-3</v>
      </c>
      <c r="AB163" s="128">
        <f t="shared" si="159"/>
        <v>4.1674173139510489E-4</v>
      </c>
      <c r="AC163" s="128">
        <f t="shared" si="159"/>
        <v>7.3059640895553558E-4</v>
      </c>
      <c r="AD163" s="128">
        <f t="shared" si="159"/>
        <v>4.9643860898477069E-4</v>
      </c>
      <c r="AE163" s="128">
        <f t="shared" si="159"/>
        <v>6.1287544636981007E-4</v>
      </c>
      <c r="AF163" s="129">
        <f t="shared" si="159"/>
        <v>1.3467534049152754E-3</v>
      </c>
      <c r="AG163" s="128"/>
      <c r="AH163" s="128"/>
      <c r="AI163" s="128"/>
      <c r="AJ163" s="128"/>
      <c r="AK163" s="128"/>
      <c r="AL163" s="128"/>
      <c r="AM163" s="128"/>
      <c r="AN163" s="128"/>
      <c r="AO163" s="128"/>
    </row>
    <row r="164" spans="1:41" x14ac:dyDescent="0.2">
      <c r="A164" s="189"/>
      <c r="B164" s="96">
        <v>2</v>
      </c>
      <c r="C164" s="96">
        <v>23</v>
      </c>
      <c r="D164" s="94" t="s">
        <v>116</v>
      </c>
      <c r="E164" s="94" t="s">
        <v>117</v>
      </c>
      <c r="F164" s="127" t="e">
        <f t="shared" ref="F164:N164" si="160">F100/AG36</f>
        <v>#VALUE!</v>
      </c>
      <c r="G164" s="128">
        <f t="shared" si="160"/>
        <v>1.7274839160424361E-3</v>
      </c>
      <c r="H164" s="128" t="e">
        <f t="shared" si="160"/>
        <v>#VALUE!</v>
      </c>
      <c r="I164" s="128">
        <f t="shared" si="160"/>
        <v>1.1103575907529238E-3</v>
      </c>
      <c r="J164" s="128">
        <f t="shared" si="160"/>
        <v>1.560722187735797E-4</v>
      </c>
      <c r="K164" s="128">
        <f t="shared" si="160"/>
        <v>2.5782068633275958E-4</v>
      </c>
      <c r="L164" s="128">
        <f t="shared" si="160"/>
        <v>4.1606448122450648E-4</v>
      </c>
      <c r="M164" s="128">
        <f t="shared" si="160"/>
        <v>4.6548372552024532E-4</v>
      </c>
      <c r="N164" s="129">
        <f t="shared" si="160"/>
        <v>1.0610492889011197E-3</v>
      </c>
      <c r="O164" s="127" t="e">
        <f t="shared" ref="O164:W164" si="161">O100/AG36</f>
        <v>#VALUE!</v>
      </c>
      <c r="P164" s="128">
        <f t="shared" si="161"/>
        <v>1.9981295009661438E-2</v>
      </c>
      <c r="Q164" s="128" t="e">
        <f t="shared" si="161"/>
        <v>#VALUE!</v>
      </c>
      <c r="R164" s="128">
        <f t="shared" si="161"/>
        <v>1.1375050590337339E-2</v>
      </c>
      <c r="S164" s="128">
        <f t="shared" si="161"/>
        <v>1.9773218850563453E-3</v>
      </c>
      <c r="T164" s="128">
        <f t="shared" si="161"/>
        <v>4.0524424873612692E-3</v>
      </c>
      <c r="U164" s="128">
        <f t="shared" si="161"/>
        <v>6.2557675779254711E-3</v>
      </c>
      <c r="V164" s="128">
        <f t="shared" si="161"/>
        <v>5.86466365641074E-3</v>
      </c>
      <c r="W164" s="129">
        <f t="shared" si="161"/>
        <v>1.0351855048368414E-2</v>
      </c>
      <c r="X164" s="128" t="e">
        <f t="shared" ref="X164:AF164" si="162">X100/AG36</f>
        <v>#VALUE!</v>
      </c>
      <c r="Y164" s="128">
        <f t="shared" si="162"/>
        <v>4.6304643891391323E-3</v>
      </c>
      <c r="Z164" s="128" t="e">
        <f t="shared" si="162"/>
        <v>#VALUE!</v>
      </c>
      <c r="AA164" s="128">
        <f t="shared" si="162"/>
        <v>2.2197498575703906E-3</v>
      </c>
      <c r="AB164" s="128">
        <f t="shared" si="162"/>
        <v>3.5906986645886326E-4</v>
      </c>
      <c r="AC164" s="128">
        <f t="shared" si="162"/>
        <v>6.8110002415971873E-4</v>
      </c>
      <c r="AD164" s="128">
        <f t="shared" si="162"/>
        <v>9.8953597533641769E-4</v>
      </c>
      <c r="AE164" s="128">
        <f t="shared" si="162"/>
        <v>1.1653852008187454E-3</v>
      </c>
      <c r="AF164" s="129">
        <f t="shared" si="162"/>
        <v>1.8259895985831952E-3</v>
      </c>
      <c r="AG164" s="128"/>
      <c r="AH164" s="128"/>
      <c r="AI164" s="128"/>
      <c r="AJ164" s="128"/>
      <c r="AK164" s="128"/>
      <c r="AL164" s="128"/>
      <c r="AM164" s="128"/>
      <c r="AN164" s="128"/>
      <c r="AO164" s="128"/>
    </row>
    <row r="165" spans="1:41" x14ac:dyDescent="0.2">
      <c r="A165" s="189"/>
      <c r="B165" s="96">
        <v>3</v>
      </c>
      <c r="C165" s="96">
        <v>25</v>
      </c>
      <c r="D165" s="94" t="s">
        <v>116</v>
      </c>
      <c r="E165" s="94" t="s">
        <v>117</v>
      </c>
      <c r="F165" s="127" t="e">
        <f t="shared" ref="F165:N165" si="163">F101/AG37</f>
        <v>#VALUE!</v>
      </c>
      <c r="G165" s="128">
        <f t="shared" si="163"/>
        <v>1.8367520024250806E-3</v>
      </c>
      <c r="H165" s="128">
        <f t="shared" si="163"/>
        <v>1.1409711777791199E-3</v>
      </c>
      <c r="I165" s="128">
        <f t="shared" si="163"/>
        <v>1.4405775597805248E-3</v>
      </c>
      <c r="J165" s="128" t="e">
        <f t="shared" si="163"/>
        <v>#VALUE!</v>
      </c>
      <c r="K165" s="128" t="e">
        <f t="shared" si="163"/>
        <v>#VALUE!</v>
      </c>
      <c r="L165" s="128" t="e">
        <f t="shared" si="163"/>
        <v>#VALUE!</v>
      </c>
      <c r="M165" s="128" t="e">
        <f t="shared" si="163"/>
        <v>#VALUE!</v>
      </c>
      <c r="N165" s="129" t="e">
        <f t="shared" si="163"/>
        <v>#VALUE!</v>
      </c>
      <c r="O165" s="127" t="e">
        <f t="shared" ref="O165:W165" si="164">O101/AG37</f>
        <v>#VALUE!</v>
      </c>
      <c r="P165" s="128">
        <f t="shared" si="164"/>
        <v>2.1376155808940527E-2</v>
      </c>
      <c r="Q165" s="128">
        <f t="shared" si="164"/>
        <v>1.080476816690709E-2</v>
      </c>
      <c r="R165" s="128">
        <f t="shared" si="164"/>
        <v>1.3852401249500599E-2</v>
      </c>
      <c r="S165" s="128" t="e">
        <f t="shared" si="164"/>
        <v>#VALUE!</v>
      </c>
      <c r="T165" s="128" t="e">
        <f t="shared" si="164"/>
        <v>#VALUE!</v>
      </c>
      <c r="U165" s="128" t="e">
        <f t="shared" si="164"/>
        <v>#VALUE!</v>
      </c>
      <c r="V165" s="128" t="e">
        <f t="shared" si="164"/>
        <v>#VALUE!</v>
      </c>
      <c r="W165" s="129" t="e">
        <f t="shared" si="164"/>
        <v>#VALUE!</v>
      </c>
      <c r="X165" s="128" t="e">
        <f t="shared" ref="X165:AF165" si="165">X101/AG37</f>
        <v>#VALUE!</v>
      </c>
      <c r="Y165" s="128">
        <f t="shared" si="165"/>
        <v>2.071762170116976E-2</v>
      </c>
      <c r="Z165" s="128">
        <f t="shared" si="165"/>
        <v>3.0793092501913031E-3</v>
      </c>
      <c r="AA165" s="128">
        <f t="shared" si="165"/>
        <v>2.804984742812407E-3</v>
      </c>
      <c r="AB165" s="128" t="e">
        <f t="shared" si="165"/>
        <v>#VALUE!</v>
      </c>
      <c r="AC165" s="128" t="e">
        <f t="shared" si="165"/>
        <v>#VALUE!</v>
      </c>
      <c r="AD165" s="128" t="e">
        <f t="shared" si="165"/>
        <v>#VALUE!</v>
      </c>
      <c r="AE165" s="128" t="e">
        <f t="shared" si="165"/>
        <v>#VALUE!</v>
      </c>
      <c r="AF165" s="129" t="e">
        <f t="shared" si="165"/>
        <v>#VALUE!</v>
      </c>
      <c r="AG165" s="128"/>
      <c r="AH165" s="128"/>
      <c r="AI165" s="128"/>
      <c r="AJ165" s="128"/>
      <c r="AK165" s="128"/>
      <c r="AL165" s="128"/>
      <c r="AM165" s="128"/>
      <c r="AN165" s="128"/>
      <c r="AO165" s="128"/>
    </row>
    <row r="166" spans="1:41" x14ac:dyDescent="0.2">
      <c r="A166" s="189"/>
      <c r="B166" s="96">
        <v>4</v>
      </c>
      <c r="C166" s="96">
        <v>27</v>
      </c>
      <c r="D166" s="94" t="s">
        <v>116</v>
      </c>
      <c r="E166" s="94" t="s">
        <v>120</v>
      </c>
      <c r="F166" s="127" t="e">
        <f t="shared" ref="F166:N166" si="166">F102/AG38</f>
        <v>#VALUE!</v>
      </c>
      <c r="G166" s="128">
        <f t="shared" si="166"/>
        <v>1.6792623994502788E-3</v>
      </c>
      <c r="H166" s="128" t="e">
        <f t="shared" si="166"/>
        <v>#VALUE!</v>
      </c>
      <c r="I166" s="128">
        <f t="shared" si="166"/>
        <v>3.3317554335484862E-3</v>
      </c>
      <c r="J166" s="128">
        <f t="shared" si="166"/>
        <v>4.944687047553027E-4</v>
      </c>
      <c r="K166" s="128">
        <f t="shared" si="166"/>
        <v>6.7318938724070796E-4</v>
      </c>
      <c r="L166" s="128">
        <f t="shared" si="166"/>
        <v>1.4859164363627705E-3</v>
      </c>
      <c r="M166" s="128">
        <f t="shared" si="166"/>
        <v>9.6000198226642384E-4</v>
      </c>
      <c r="N166" s="129">
        <f t="shared" si="166"/>
        <v>1.22622413919878E-3</v>
      </c>
      <c r="O166" s="127" t="e">
        <f t="shared" ref="O166:W166" si="167">O102/AG38</f>
        <v>#VALUE!</v>
      </c>
      <c r="P166" s="128">
        <f t="shared" si="167"/>
        <v>1.9513083987507809E-2</v>
      </c>
      <c r="Q166" s="128" t="e">
        <f t="shared" si="167"/>
        <v>#VALUE!</v>
      </c>
      <c r="R166" s="128">
        <f t="shared" si="167"/>
        <v>2.3012887355640593E-2</v>
      </c>
      <c r="S166" s="128">
        <f t="shared" si="167"/>
        <v>4.6757752989268313E-3</v>
      </c>
      <c r="T166" s="128">
        <f t="shared" si="167"/>
        <v>6.8495450784860547E-3</v>
      </c>
      <c r="U166" s="128">
        <f t="shared" si="167"/>
        <v>1.5586968642586796E-2</v>
      </c>
      <c r="V166" s="128">
        <f t="shared" si="167"/>
        <v>1.045100344963642E-2</v>
      </c>
      <c r="W166" s="129">
        <f t="shared" si="167"/>
        <v>1.5311323521636406E-2</v>
      </c>
      <c r="X166" s="128" t="e">
        <f t="shared" ref="X166:AF166" si="168">X102/AG38</f>
        <v>#VALUE!</v>
      </c>
      <c r="Y166" s="128">
        <f t="shared" si="168"/>
        <v>4.520153620215568E-3</v>
      </c>
      <c r="Z166" s="128" t="e">
        <f t="shared" si="168"/>
        <v>#VALUE!</v>
      </c>
      <c r="AA166" s="128">
        <f t="shared" si="168"/>
        <v>5.1579483539730617E-3</v>
      </c>
      <c r="AB166" s="128">
        <f t="shared" si="168"/>
        <v>8.0340946802207806E-4</v>
      </c>
      <c r="AC166" s="128">
        <f t="shared" si="168"/>
        <v>1.2343199450439422E-3</v>
      </c>
      <c r="AD166" s="128">
        <f t="shared" si="168"/>
        <v>3.3593180677643957E-3</v>
      </c>
      <c r="AE166" s="128">
        <f t="shared" si="168"/>
        <v>1.6090055497142257E-3</v>
      </c>
      <c r="AF166" s="129">
        <f t="shared" si="168"/>
        <v>2.4774679226941178E-3</v>
      </c>
      <c r="AG166" s="128"/>
      <c r="AH166" s="128"/>
      <c r="AI166" s="128"/>
      <c r="AJ166" s="128"/>
      <c r="AK166" s="128"/>
      <c r="AL166" s="128"/>
      <c r="AM166" s="128"/>
      <c r="AN166" s="128"/>
      <c r="AO166" s="128"/>
    </row>
    <row r="167" spans="1:41" x14ac:dyDescent="0.2">
      <c r="A167" s="189"/>
      <c r="B167" s="96">
        <v>5</v>
      </c>
      <c r="C167" s="96">
        <v>32</v>
      </c>
      <c r="D167" s="94" t="s">
        <v>116</v>
      </c>
      <c r="E167" s="94" t="s">
        <v>120</v>
      </c>
      <c r="F167" s="127">
        <f t="shared" ref="F167:N167" si="169">F103/AG39</f>
        <v>2.8688468765561171E-4</v>
      </c>
      <c r="G167" s="128" t="e">
        <f t="shared" si="169"/>
        <v>#VALUE!</v>
      </c>
      <c r="H167" s="128" t="e">
        <f t="shared" si="169"/>
        <v>#VALUE!</v>
      </c>
      <c r="I167" s="128">
        <f t="shared" si="169"/>
        <v>1.5387058548443433E-3</v>
      </c>
      <c r="J167" s="128">
        <f t="shared" si="169"/>
        <v>4.7041902627164119E-4</v>
      </c>
      <c r="K167" s="128">
        <f t="shared" si="169"/>
        <v>3.6060111637415418E-4</v>
      </c>
      <c r="L167" s="128">
        <f t="shared" si="169"/>
        <v>3.7363841164995547E-4</v>
      </c>
      <c r="M167" s="128">
        <f t="shared" si="169"/>
        <v>1.0496134225847469E-3</v>
      </c>
      <c r="N167" s="129">
        <f t="shared" si="169"/>
        <v>1.0440736584422603E-3</v>
      </c>
      <c r="O167" s="127">
        <f t="shared" ref="O167:W167" si="170">O103/AG39</f>
        <v>4.0559151387882493E-3</v>
      </c>
      <c r="P167" s="128" t="e">
        <f t="shared" si="170"/>
        <v>#VALUE!</v>
      </c>
      <c r="Q167" s="128" t="e">
        <f t="shared" si="170"/>
        <v>#VALUE!</v>
      </c>
      <c r="R167" s="128">
        <f t="shared" si="170"/>
        <v>1.2874061128940236E-2</v>
      </c>
      <c r="S167" s="128">
        <f t="shared" si="170"/>
        <v>4.8389894024048119E-3</v>
      </c>
      <c r="T167" s="128">
        <f t="shared" si="170"/>
        <v>5.9721814660431399E-3</v>
      </c>
      <c r="U167" s="128">
        <f t="shared" si="170"/>
        <v>4.9466108391690508E-3</v>
      </c>
      <c r="V167" s="128">
        <f t="shared" si="170"/>
        <v>1.0389670247482521E-2</v>
      </c>
      <c r="W167" s="129">
        <f t="shared" si="170"/>
        <v>9.4099942171705243E-3</v>
      </c>
      <c r="X167" s="128">
        <f t="shared" ref="X167:AF167" si="171">X103/AG39</f>
        <v>1.2206850008418418E-3</v>
      </c>
      <c r="Y167" s="128" t="e">
        <f t="shared" si="171"/>
        <v>#VALUE!</v>
      </c>
      <c r="Z167" s="128" t="e">
        <f t="shared" si="171"/>
        <v>#VALUE!</v>
      </c>
      <c r="AA167" s="128">
        <f t="shared" si="171"/>
        <v>2.2335165868719365E-3</v>
      </c>
      <c r="AB167" s="128">
        <f t="shared" si="171"/>
        <v>1.7149273617825347E-3</v>
      </c>
      <c r="AC167" s="128">
        <f t="shared" si="171"/>
        <v>1.4494515187386775E-3</v>
      </c>
      <c r="AD167" s="128">
        <f t="shared" si="171"/>
        <v>1.090283560509727E-3</v>
      </c>
      <c r="AE167" s="128">
        <f t="shared" si="171"/>
        <v>2.6277305387035284E-3</v>
      </c>
      <c r="AF167" s="129">
        <f t="shared" si="171"/>
        <v>1.5254579087683373E-3</v>
      </c>
      <c r="AG167" s="128"/>
      <c r="AH167" s="128"/>
      <c r="AI167" s="128"/>
      <c r="AJ167" s="128"/>
      <c r="AK167" s="128"/>
      <c r="AL167" s="128"/>
      <c r="AM167" s="128"/>
      <c r="AN167" s="128"/>
      <c r="AO167" s="128"/>
    </row>
    <row r="168" spans="1:41" x14ac:dyDescent="0.2">
      <c r="A168" s="189"/>
      <c r="B168" s="96">
        <v>6</v>
      </c>
      <c r="C168" s="122">
        <v>32</v>
      </c>
      <c r="D168" s="94" t="s">
        <v>116</v>
      </c>
      <c r="E168" s="110" t="s">
        <v>120</v>
      </c>
      <c r="F168" s="127" t="e">
        <f t="shared" ref="F168:N168" si="172">F104/AG40</f>
        <v>#VALUE!</v>
      </c>
      <c r="G168" s="128">
        <f t="shared" si="172"/>
        <v>1.8828454354997577E-3</v>
      </c>
      <c r="H168" s="128">
        <f t="shared" si="172"/>
        <v>2.1840794199647668E-3</v>
      </c>
      <c r="I168" s="128">
        <f t="shared" si="172"/>
        <v>2.7149058738214684E-3</v>
      </c>
      <c r="J168" s="128">
        <f t="shared" si="172"/>
        <v>3.973923824303658E-4</v>
      </c>
      <c r="K168" s="128">
        <f t="shared" si="172"/>
        <v>4.3694343752124614E-4</v>
      </c>
      <c r="L168" s="128" t="e">
        <f t="shared" si="172"/>
        <v>#VALUE!</v>
      </c>
      <c r="M168" s="128">
        <f t="shared" si="172"/>
        <v>5.3726369897898619E-4</v>
      </c>
      <c r="N168" s="129">
        <f t="shared" si="172"/>
        <v>1.0447184347376537E-3</v>
      </c>
      <c r="O168" s="127" t="e">
        <f t="shared" ref="O168:W168" si="173">O104/AG40</f>
        <v>#VALUE!</v>
      </c>
      <c r="P168" s="128">
        <f t="shared" si="173"/>
        <v>1.7915196356086193E-2</v>
      </c>
      <c r="Q168" s="128">
        <f t="shared" si="173"/>
        <v>3.9332117612333947E-2</v>
      </c>
      <c r="R168" s="128">
        <f t="shared" si="173"/>
        <v>2.5054067997315729E-2</v>
      </c>
      <c r="S168" s="128">
        <f t="shared" si="173"/>
        <v>4.1724767193365413E-3</v>
      </c>
      <c r="T168" s="128">
        <f t="shared" si="173"/>
        <v>5.38016918379405E-3</v>
      </c>
      <c r="U168" s="128" t="e">
        <f t="shared" si="173"/>
        <v>#VALUE!</v>
      </c>
      <c r="V168" s="128">
        <f t="shared" si="173"/>
        <v>8.5843536831330999E-3</v>
      </c>
      <c r="W168" s="129">
        <f t="shared" si="173"/>
        <v>9.0060974377633284E-3</v>
      </c>
      <c r="X168" s="128" t="e">
        <f t="shared" ref="X168:AF168" si="174">X104/AG40</f>
        <v>#VALUE!</v>
      </c>
      <c r="Y168" s="128">
        <f t="shared" si="174"/>
        <v>5.2778096393900206E-3</v>
      </c>
      <c r="Z168" s="128">
        <f t="shared" si="174"/>
        <v>5.2068598106125982E-3</v>
      </c>
      <c r="AA168" s="128">
        <f t="shared" si="174"/>
        <v>5.014883898161778E-3</v>
      </c>
      <c r="AB168" s="128">
        <f t="shared" si="174"/>
        <v>2.9761431130968574E-4</v>
      </c>
      <c r="AC168" s="128">
        <f t="shared" si="174"/>
        <v>1.0447565507749966E-3</v>
      </c>
      <c r="AD168" s="128" t="e">
        <f t="shared" si="174"/>
        <v>#VALUE!</v>
      </c>
      <c r="AE168" s="128">
        <f t="shared" si="174"/>
        <v>1.8817230103373845E-3</v>
      </c>
      <c r="AF168" s="129">
        <f t="shared" si="174"/>
        <v>1.4223988254648988E-3</v>
      </c>
      <c r="AG168" s="128"/>
      <c r="AH168" s="128"/>
      <c r="AI168" s="128"/>
      <c r="AJ168" s="128"/>
      <c r="AK168" s="128"/>
      <c r="AL168" s="128"/>
      <c r="AM168" s="128"/>
      <c r="AN168" s="128"/>
      <c r="AO168" s="128"/>
    </row>
    <row r="169" spans="1:41" x14ac:dyDescent="0.2">
      <c r="A169" s="189"/>
      <c r="B169" s="96">
        <v>7</v>
      </c>
      <c r="C169" s="96">
        <v>40</v>
      </c>
      <c r="D169" s="111" t="s">
        <v>116</v>
      </c>
      <c r="E169" s="111" t="s">
        <v>120</v>
      </c>
      <c r="F169" s="127">
        <f t="shared" ref="F169:N169" si="175">F105/AG41</f>
        <v>1.5497756039080214E-4</v>
      </c>
      <c r="G169" s="128">
        <f t="shared" si="175"/>
        <v>1.3021251177306702E-3</v>
      </c>
      <c r="H169" s="128" t="e">
        <f t="shared" si="175"/>
        <v>#VALUE!</v>
      </c>
      <c r="I169" s="128">
        <f t="shared" si="175"/>
        <v>1.1323979068642519E-3</v>
      </c>
      <c r="J169" s="128" t="e">
        <f t="shared" si="175"/>
        <v>#VALUE!</v>
      </c>
      <c r="K169" s="128">
        <f t="shared" si="175"/>
        <v>1.5873715648498574E-4</v>
      </c>
      <c r="L169" s="128">
        <f t="shared" si="175"/>
        <v>2.5121909853883921E-4</v>
      </c>
      <c r="M169" s="128">
        <f t="shared" si="175"/>
        <v>2.9577326293842639E-4</v>
      </c>
      <c r="N169" s="129">
        <f t="shared" si="175"/>
        <v>8.1322080328465713E-4</v>
      </c>
      <c r="O169" s="127">
        <f t="shared" ref="O169:W169" si="176">O105/AG41</f>
        <v>2.5178482229815929E-3</v>
      </c>
      <c r="P169" s="128">
        <f t="shared" si="176"/>
        <v>2.6622160210241025E-2</v>
      </c>
      <c r="Q169" s="128" t="e">
        <f t="shared" si="176"/>
        <v>#VALUE!</v>
      </c>
      <c r="R169" s="128">
        <f t="shared" si="176"/>
        <v>1.1379590997841343E-2</v>
      </c>
      <c r="S169" s="128" t="e">
        <f t="shared" si="176"/>
        <v>#VALUE!</v>
      </c>
      <c r="T169" s="128">
        <f t="shared" si="176"/>
        <v>2.3125844752152993E-3</v>
      </c>
      <c r="U169" s="128">
        <f t="shared" si="176"/>
        <v>3.7855497627041347E-3</v>
      </c>
      <c r="V169" s="128">
        <f t="shared" si="176"/>
        <v>4.1948930602662736E-3</v>
      </c>
      <c r="W169" s="129">
        <f t="shared" si="176"/>
        <v>1.1093767882362019E-2</v>
      </c>
      <c r="X169" s="128">
        <f t="shared" ref="X169:AF169" si="177">X105/AG41</f>
        <v>3.7030758681690041E-4</v>
      </c>
      <c r="Y169" s="128">
        <f t="shared" si="177"/>
        <v>5.9888055754096226E-3</v>
      </c>
      <c r="Z169" s="128" t="e">
        <f t="shared" si="177"/>
        <v>#VALUE!</v>
      </c>
      <c r="AA169" s="128">
        <f t="shared" si="177"/>
        <v>1.4570436324565074E-3</v>
      </c>
      <c r="AB169" s="128" t="e">
        <f t="shared" si="177"/>
        <v>#VALUE!</v>
      </c>
      <c r="AC169" s="128">
        <f t="shared" si="177"/>
        <v>3.5500486947031049E-4</v>
      </c>
      <c r="AD169" s="128">
        <f t="shared" si="177"/>
        <v>6.2123181420193838E-4</v>
      </c>
      <c r="AE169" s="128">
        <f t="shared" si="177"/>
        <v>6.7868613607146298E-4</v>
      </c>
      <c r="AF169" s="129">
        <f t="shared" si="177"/>
        <v>1.2437695671371235E-3</v>
      </c>
      <c r="AG169" s="128"/>
      <c r="AH169" s="128"/>
      <c r="AI169" s="128"/>
      <c r="AJ169" s="128"/>
      <c r="AK169" s="128"/>
      <c r="AL169" s="128"/>
      <c r="AM169" s="128"/>
      <c r="AN169" s="128"/>
      <c r="AO169" s="128"/>
    </row>
    <row r="170" spans="1:41" x14ac:dyDescent="0.2">
      <c r="A170" s="189"/>
      <c r="B170" s="96">
        <v>8</v>
      </c>
      <c r="C170" s="122">
        <v>41</v>
      </c>
      <c r="D170" s="94" t="s">
        <v>116</v>
      </c>
      <c r="E170" s="110" t="s">
        <v>120</v>
      </c>
      <c r="F170" s="127">
        <f t="shared" ref="F170:N170" si="178">F106/AG42</f>
        <v>1.5104214193871398E-4</v>
      </c>
      <c r="G170" s="128" t="e">
        <f t="shared" si="178"/>
        <v>#VALUE!</v>
      </c>
      <c r="H170" s="128">
        <f t="shared" si="178"/>
        <v>8.0534282874839111E-4</v>
      </c>
      <c r="I170" s="128" t="e">
        <f t="shared" si="178"/>
        <v>#VALUE!</v>
      </c>
      <c r="J170" s="128">
        <f t="shared" si="178"/>
        <v>1.6619742298731261E-4</v>
      </c>
      <c r="K170" s="128">
        <f t="shared" si="178"/>
        <v>1.9458597725756374E-4</v>
      </c>
      <c r="L170" s="128">
        <f t="shared" si="178"/>
        <v>4.2218883199768807E-4</v>
      </c>
      <c r="M170" s="128">
        <f t="shared" si="178"/>
        <v>2.9172720448780487E-4</v>
      </c>
      <c r="N170" s="129">
        <f t="shared" si="178"/>
        <v>5.8772625337702856E-4</v>
      </c>
      <c r="O170" s="127">
        <f t="shared" ref="O170:W170" si="179">O106/AG42</f>
        <v>1.8752023967520315E-3</v>
      </c>
      <c r="P170" s="128" t="e">
        <f t="shared" si="179"/>
        <v>#VALUE!</v>
      </c>
      <c r="Q170" s="128">
        <f t="shared" si="179"/>
        <v>1.3055893025699533E-2</v>
      </c>
      <c r="R170" s="128" t="e">
        <f t="shared" si="179"/>
        <v>#VALUE!</v>
      </c>
      <c r="S170" s="128">
        <f t="shared" si="179"/>
        <v>2.1123743260093313E-3</v>
      </c>
      <c r="T170" s="128">
        <f t="shared" si="179"/>
        <v>2.8724045549339775E-3</v>
      </c>
      <c r="U170" s="128">
        <f t="shared" si="179"/>
        <v>6.9424592473367732E-3</v>
      </c>
      <c r="V170" s="128">
        <f t="shared" si="179"/>
        <v>4.6922828212733322E-3</v>
      </c>
      <c r="W170" s="129">
        <f t="shared" si="179"/>
        <v>1.0595728037470574E-2</v>
      </c>
      <c r="X170" s="128">
        <f t="shared" ref="X170:AF170" si="180">X106/AG42</f>
        <v>5.9291692002280412E-4</v>
      </c>
      <c r="Y170" s="128" t="e">
        <f t="shared" si="180"/>
        <v>#VALUE!</v>
      </c>
      <c r="Z170" s="128">
        <f t="shared" si="180"/>
        <v>2.0939720510687139E-3</v>
      </c>
      <c r="AA170" s="128" t="e">
        <f t="shared" si="180"/>
        <v>#VALUE!</v>
      </c>
      <c r="AB170" s="128">
        <f t="shared" si="180"/>
        <v>2.6095090676709113E-4</v>
      </c>
      <c r="AC170" s="128">
        <f t="shared" si="180"/>
        <v>7.1421124342884682E-4</v>
      </c>
      <c r="AD170" s="128">
        <f t="shared" si="180"/>
        <v>1.094162882766961E-3</v>
      </c>
      <c r="AE170" s="128">
        <f t="shared" si="180"/>
        <v>7.1266560799519848E-4</v>
      </c>
      <c r="AF170" s="129">
        <f t="shared" si="180"/>
        <v>1.6641219630700382E-3</v>
      </c>
      <c r="AG170" s="128"/>
      <c r="AH170" s="128"/>
      <c r="AI170" s="128"/>
      <c r="AJ170" s="128"/>
      <c r="AK170" s="128"/>
      <c r="AL170" s="128"/>
      <c r="AM170" s="128"/>
      <c r="AN170" s="128"/>
      <c r="AO170" s="128"/>
    </row>
    <row r="171" spans="1:41" x14ac:dyDescent="0.2">
      <c r="A171" s="189"/>
      <c r="B171" s="96">
        <v>9</v>
      </c>
      <c r="C171" s="96">
        <v>43</v>
      </c>
      <c r="D171" s="94" t="s">
        <v>116</v>
      </c>
      <c r="E171" s="94" t="s">
        <v>119</v>
      </c>
      <c r="F171" s="127" t="e">
        <f t="shared" ref="F171:N171" si="181">F107/AG43</f>
        <v>#VALUE!</v>
      </c>
      <c r="G171" s="128">
        <f t="shared" si="181"/>
        <v>7.1598751011794806E-4</v>
      </c>
      <c r="H171" s="128">
        <f t="shared" si="181"/>
        <v>7.1147235898118483E-4</v>
      </c>
      <c r="I171" s="128">
        <f t="shared" si="181"/>
        <v>1.4081682486163307E-3</v>
      </c>
      <c r="J171" s="128" t="e">
        <f t="shared" si="181"/>
        <v>#VALUE!</v>
      </c>
      <c r="K171" s="128">
        <f t="shared" si="181"/>
        <v>2.1289261379234058E-4</v>
      </c>
      <c r="L171" s="128">
        <f t="shared" si="181"/>
        <v>4.4250383540176167E-4</v>
      </c>
      <c r="M171" s="128">
        <f t="shared" si="181"/>
        <v>4.8518552452406238E-4</v>
      </c>
      <c r="N171" s="129">
        <f t="shared" si="181"/>
        <v>6.7295689096254978E-4</v>
      </c>
      <c r="O171" s="127" t="e">
        <f t="shared" ref="O171:W171" si="182">O107/AG43</f>
        <v>#VALUE!</v>
      </c>
      <c r="P171" s="128">
        <f t="shared" si="182"/>
        <v>1.5332315239380744E-2</v>
      </c>
      <c r="Q171" s="128">
        <f t="shared" si="182"/>
        <v>9.5086285437133902E-3</v>
      </c>
      <c r="R171" s="128">
        <f t="shared" si="182"/>
        <v>1.0434181855970916E-2</v>
      </c>
      <c r="S171" s="128" t="e">
        <f t="shared" si="182"/>
        <v>#VALUE!</v>
      </c>
      <c r="T171" s="128">
        <f t="shared" si="182"/>
        <v>2.6223320669570256E-3</v>
      </c>
      <c r="U171" s="128">
        <f t="shared" si="182"/>
        <v>6.5684564179432541E-3</v>
      </c>
      <c r="V171" s="128">
        <f t="shared" si="182"/>
        <v>6.7165635116741883E-3</v>
      </c>
      <c r="W171" s="129">
        <f t="shared" si="182"/>
        <v>7.1428438191054244E-3</v>
      </c>
      <c r="X171" s="128" t="e">
        <f t="shared" ref="X171:AF171" si="183">X107/AG43</f>
        <v>#VALUE!</v>
      </c>
      <c r="Y171" s="128">
        <f t="shared" si="183"/>
        <v>5.9454988788417819E-3</v>
      </c>
      <c r="Z171" s="128">
        <f t="shared" si="183"/>
        <v>1.672374418201829E-3</v>
      </c>
      <c r="AA171" s="128">
        <f t="shared" si="183"/>
        <v>2.0504715034458695E-3</v>
      </c>
      <c r="AB171" s="128" t="e">
        <f t="shared" si="183"/>
        <v>#VALUE!</v>
      </c>
      <c r="AC171" s="128">
        <f t="shared" si="183"/>
        <v>4.6882563403867527E-4</v>
      </c>
      <c r="AD171" s="128">
        <f t="shared" si="183"/>
        <v>1.0831993025477642E-3</v>
      </c>
      <c r="AE171" s="128">
        <f t="shared" si="183"/>
        <v>9.3371233071587207E-4</v>
      </c>
      <c r="AF171" s="129">
        <f t="shared" si="183"/>
        <v>1.145444138429223E-3</v>
      </c>
      <c r="AG171" s="128"/>
      <c r="AH171" s="128"/>
      <c r="AI171" s="128"/>
      <c r="AJ171" s="128"/>
      <c r="AK171" s="128"/>
      <c r="AL171" s="128"/>
      <c r="AM171" s="128"/>
      <c r="AN171" s="128"/>
      <c r="AO171" s="128"/>
    </row>
    <row r="172" spans="1:41" x14ac:dyDescent="0.2">
      <c r="A172" s="189"/>
      <c r="B172" s="96">
        <v>10</v>
      </c>
      <c r="C172" s="122">
        <v>52</v>
      </c>
      <c r="D172" s="94" t="s">
        <v>116</v>
      </c>
      <c r="E172" s="110" t="s">
        <v>120</v>
      </c>
      <c r="F172" s="127">
        <f t="shared" ref="F172:N172" si="184">F108/AG44</f>
        <v>1.858030180308183E-4</v>
      </c>
      <c r="G172" s="128" t="e">
        <f t="shared" si="184"/>
        <v>#VALUE!</v>
      </c>
      <c r="H172" s="128">
        <f t="shared" si="184"/>
        <v>5.9055370979842951E-4</v>
      </c>
      <c r="I172" s="128">
        <f t="shared" si="184"/>
        <v>1.2962360655516725E-3</v>
      </c>
      <c r="J172" s="128">
        <f t="shared" si="184"/>
        <v>1.3912667896635406E-4</v>
      </c>
      <c r="K172" s="128">
        <f t="shared" si="184"/>
        <v>2.4564865219529625E-4</v>
      </c>
      <c r="L172" s="128" t="e">
        <f t="shared" si="184"/>
        <v>#VALUE!</v>
      </c>
      <c r="M172" s="128">
        <f t="shared" si="184"/>
        <v>3.6281659076102014E-4</v>
      </c>
      <c r="N172" s="129">
        <f t="shared" si="184"/>
        <v>8.951462064717172E-4</v>
      </c>
      <c r="O172" s="127">
        <f t="shared" ref="O172:W172" si="185">O108/AG44</f>
        <v>3.0760415879872824E-3</v>
      </c>
      <c r="P172" s="128" t="e">
        <f t="shared" si="185"/>
        <v>#VALUE!</v>
      </c>
      <c r="Q172" s="128">
        <f t="shared" si="185"/>
        <v>9.4501244443256378E-3</v>
      </c>
      <c r="R172" s="128">
        <f t="shared" si="185"/>
        <v>1.4661781319448865E-2</v>
      </c>
      <c r="S172" s="128">
        <f t="shared" si="185"/>
        <v>2.2184638336398017E-3</v>
      </c>
      <c r="T172" s="128">
        <f t="shared" si="185"/>
        <v>3.7860628777473034E-3</v>
      </c>
      <c r="U172" s="128" t="e">
        <f t="shared" si="185"/>
        <v>#VALUE!</v>
      </c>
      <c r="V172" s="128">
        <f t="shared" si="185"/>
        <v>6.0232295309068018E-3</v>
      </c>
      <c r="W172" s="129">
        <f t="shared" si="185"/>
        <v>1.0726609010969326E-2</v>
      </c>
      <c r="X172" s="128">
        <f t="shared" ref="X172:AF172" si="186">X108/AG44</f>
        <v>4.5087332721179256E-4</v>
      </c>
      <c r="Y172" s="128" t="e">
        <f t="shared" si="186"/>
        <v>#VALUE!</v>
      </c>
      <c r="Z172" s="128">
        <f t="shared" si="186"/>
        <v>1.8487643946455581E-3</v>
      </c>
      <c r="AA172" s="128">
        <f t="shared" si="186"/>
        <v>2.3354996027900614E-3</v>
      </c>
      <c r="AB172" s="128">
        <f t="shared" si="186"/>
        <v>3.2349335362072163E-4</v>
      </c>
      <c r="AC172" s="128">
        <f t="shared" si="186"/>
        <v>4.5165755802986467E-4</v>
      </c>
      <c r="AD172" s="128" t="e">
        <f t="shared" si="186"/>
        <v>#VALUE!</v>
      </c>
      <c r="AE172" s="128">
        <f t="shared" si="186"/>
        <v>4.5179099231013687E-4</v>
      </c>
      <c r="AF172" s="129">
        <f t="shared" si="186"/>
        <v>1.1876594637054881E-3</v>
      </c>
      <c r="AG172" s="128"/>
      <c r="AH172" s="128"/>
      <c r="AI172" s="128"/>
      <c r="AJ172" s="128"/>
      <c r="AK172" s="128"/>
      <c r="AL172" s="128"/>
      <c r="AM172" s="128"/>
      <c r="AN172" s="128"/>
      <c r="AO172" s="128"/>
    </row>
    <row r="173" spans="1:41" x14ac:dyDescent="0.2">
      <c r="A173" s="189"/>
      <c r="B173" s="96">
        <v>11</v>
      </c>
      <c r="C173" s="96">
        <v>57</v>
      </c>
      <c r="D173" s="94" t="s">
        <v>116</v>
      </c>
      <c r="E173" s="94" t="s">
        <v>117</v>
      </c>
      <c r="F173" s="127">
        <f t="shared" ref="F173:N173" si="187">F109/AG45</f>
        <v>1.7812895286927426E-4</v>
      </c>
      <c r="G173" s="128">
        <f t="shared" si="187"/>
        <v>1.5608480066684983E-3</v>
      </c>
      <c r="H173" s="128">
        <f t="shared" si="187"/>
        <v>6.4088466415798044E-4</v>
      </c>
      <c r="I173" s="128">
        <f t="shared" si="187"/>
        <v>9.2726044396312674E-4</v>
      </c>
      <c r="J173" s="128" t="e">
        <f t="shared" si="187"/>
        <v>#VALUE!</v>
      </c>
      <c r="K173" s="128">
        <f t="shared" si="187"/>
        <v>2.5706689592968474E-4</v>
      </c>
      <c r="L173" s="128" t="e">
        <f t="shared" si="187"/>
        <v>#VALUE!</v>
      </c>
      <c r="M173" s="128">
        <f t="shared" si="187"/>
        <v>5.3652243239729017E-4</v>
      </c>
      <c r="N173" s="129">
        <f t="shared" si="187"/>
        <v>7.8313155912055417E-4</v>
      </c>
      <c r="O173" s="127">
        <f t="shared" ref="O173:W173" si="188">O109/AG45</f>
        <v>1.6045677074023872E-3</v>
      </c>
      <c r="P173" s="128">
        <f t="shared" si="188"/>
        <v>1.4672600904757973E-2</v>
      </c>
      <c r="Q173" s="128">
        <f t="shared" si="188"/>
        <v>9.9453420396315266E-3</v>
      </c>
      <c r="R173" s="128">
        <f t="shared" si="188"/>
        <v>8.2633792488760321E-3</v>
      </c>
      <c r="S173" s="128" t="e">
        <f t="shared" si="188"/>
        <v>#VALUE!</v>
      </c>
      <c r="T173" s="128">
        <f t="shared" si="188"/>
        <v>2.5892904489817721E-3</v>
      </c>
      <c r="U173" s="128" t="e">
        <f t="shared" si="188"/>
        <v>#VALUE!</v>
      </c>
      <c r="V173" s="128">
        <f t="shared" si="188"/>
        <v>6.8118979679591919E-3</v>
      </c>
      <c r="W173" s="129">
        <f t="shared" si="188"/>
        <v>9.7703054443725786E-3</v>
      </c>
      <c r="X173" s="128">
        <f t="shared" ref="X173:AF173" si="189">X109/AG45</f>
        <v>5.6431821168401663E-4</v>
      </c>
      <c r="Y173" s="128">
        <f t="shared" si="189"/>
        <v>3.2607684837850314E-3</v>
      </c>
      <c r="Z173" s="128">
        <f t="shared" si="189"/>
        <v>1.0074662047986575E-3</v>
      </c>
      <c r="AA173" s="128">
        <f t="shared" si="189"/>
        <v>2.020272919237078E-3</v>
      </c>
      <c r="AB173" s="128" t="e">
        <f t="shared" si="189"/>
        <v>#VALUE!</v>
      </c>
      <c r="AC173" s="128">
        <f t="shared" si="189"/>
        <v>6.7805080634288908E-4</v>
      </c>
      <c r="AD173" s="128" t="e">
        <f t="shared" si="189"/>
        <v>#VALUE!</v>
      </c>
      <c r="AE173" s="128">
        <f t="shared" si="189"/>
        <v>6.9170041531150042E-4</v>
      </c>
      <c r="AF173" s="129">
        <f t="shared" si="189"/>
        <v>1.1723997207626785E-3</v>
      </c>
      <c r="AG173" s="128"/>
      <c r="AH173" s="128"/>
      <c r="AI173" s="128"/>
      <c r="AJ173" s="128"/>
      <c r="AK173" s="128"/>
      <c r="AL173" s="128"/>
      <c r="AM173" s="128"/>
      <c r="AN173" s="128"/>
      <c r="AO173" s="128"/>
    </row>
    <row r="174" spans="1:41" x14ac:dyDescent="0.2">
      <c r="A174" s="189"/>
      <c r="B174" s="96">
        <v>12</v>
      </c>
      <c r="C174" s="96">
        <v>24</v>
      </c>
      <c r="D174" s="94" t="s">
        <v>118</v>
      </c>
      <c r="E174" s="94" t="s">
        <v>117</v>
      </c>
      <c r="F174" s="127" t="e">
        <f t="shared" ref="F174:N174" si="190">F110/AG46</f>
        <v>#VALUE!</v>
      </c>
      <c r="G174" s="128" t="e">
        <f t="shared" si="190"/>
        <v>#VALUE!</v>
      </c>
      <c r="H174" s="128">
        <f t="shared" si="190"/>
        <v>5.9249076350307011E-4</v>
      </c>
      <c r="I174" s="128">
        <f t="shared" si="190"/>
        <v>6.4689436878453748E-4</v>
      </c>
      <c r="J174" s="128">
        <f t="shared" si="190"/>
        <v>1.4499426784991471E-4</v>
      </c>
      <c r="K174" s="128">
        <f t="shared" si="190"/>
        <v>1.4508874244476328E-4</v>
      </c>
      <c r="L174" s="128">
        <f t="shared" si="190"/>
        <v>5.1719578348072553E-4</v>
      </c>
      <c r="M174" s="128">
        <f t="shared" si="190"/>
        <v>2.4020635654233957E-4</v>
      </c>
      <c r="N174" s="129">
        <f t="shared" si="190"/>
        <v>5.6271180931217655E-4</v>
      </c>
      <c r="O174" s="127" t="e">
        <f t="shared" ref="O174:W174" si="191">O110/AG46</f>
        <v>#VALUE!</v>
      </c>
      <c r="P174" s="128" t="e">
        <f t="shared" si="191"/>
        <v>#VALUE!</v>
      </c>
      <c r="Q174" s="128">
        <f t="shared" si="191"/>
        <v>9.5407494387616219E-3</v>
      </c>
      <c r="R174" s="128">
        <f t="shared" si="191"/>
        <v>8.4770692734002957E-3</v>
      </c>
      <c r="S174" s="128">
        <f t="shared" si="191"/>
        <v>2.2073209434618269E-3</v>
      </c>
      <c r="T174" s="128">
        <f t="shared" si="191"/>
        <v>2.2462144655616217E-3</v>
      </c>
      <c r="U174" s="128">
        <f t="shared" si="191"/>
        <v>6.0059203432651885E-3</v>
      </c>
      <c r="V174" s="128">
        <f t="shared" si="191"/>
        <v>3.4196114765260134E-3</v>
      </c>
      <c r="W174" s="129">
        <f t="shared" si="191"/>
        <v>7.8120352414056404E-3</v>
      </c>
      <c r="X174" s="128" t="e">
        <f t="shared" ref="X174:AF174" si="192">X110/AG46</f>
        <v>#VALUE!</v>
      </c>
      <c r="Y174" s="128" t="e">
        <f t="shared" si="192"/>
        <v>#VALUE!</v>
      </c>
      <c r="Z174" s="128">
        <f t="shared" si="192"/>
        <v>1.2054220798542749E-3</v>
      </c>
      <c r="AA174" s="128">
        <f t="shared" si="192"/>
        <v>1.2146423745069354E-3</v>
      </c>
      <c r="AB174" s="128">
        <f t="shared" si="192"/>
        <v>2.1167231634894773E-4</v>
      </c>
      <c r="AC174" s="128">
        <f t="shared" si="192"/>
        <v>2.8144886199511641E-4</v>
      </c>
      <c r="AD174" s="128">
        <f t="shared" si="192"/>
        <v>1.3668029235914566E-3</v>
      </c>
      <c r="AE174" s="128">
        <f t="shared" si="192"/>
        <v>5.0653381503626828E-4</v>
      </c>
      <c r="AF174" s="129">
        <f t="shared" si="192"/>
        <v>9.8460665894120939E-4</v>
      </c>
      <c r="AG174" s="128"/>
      <c r="AH174" s="128"/>
      <c r="AI174" s="128"/>
      <c r="AJ174" s="128"/>
      <c r="AK174" s="128"/>
      <c r="AL174" s="128"/>
      <c r="AM174" s="128"/>
      <c r="AN174" s="128"/>
      <c r="AO174" s="128"/>
    </row>
    <row r="175" spans="1:41" x14ac:dyDescent="0.2">
      <c r="A175" s="189"/>
      <c r="B175" s="96">
        <v>13</v>
      </c>
      <c r="C175" s="122">
        <v>25</v>
      </c>
      <c r="D175" s="94" t="s">
        <v>118</v>
      </c>
      <c r="E175" s="110" t="s">
        <v>120</v>
      </c>
      <c r="F175" s="127">
        <f t="shared" ref="F175:N175" si="193">F111/AG47</f>
        <v>2.2651253013154728E-4</v>
      </c>
      <c r="G175" s="128">
        <f t="shared" si="193"/>
        <v>9.5015203138250446E-4</v>
      </c>
      <c r="H175" s="128" t="e">
        <f t="shared" si="193"/>
        <v>#VALUE!</v>
      </c>
      <c r="I175" s="128">
        <f t="shared" si="193"/>
        <v>1.5763656365952656E-3</v>
      </c>
      <c r="J175" s="128" t="e">
        <f t="shared" si="193"/>
        <v>#VALUE!</v>
      </c>
      <c r="K175" s="128">
        <f t="shared" si="193"/>
        <v>3.1689690634672819E-4</v>
      </c>
      <c r="L175" s="128">
        <f t="shared" si="193"/>
        <v>9.4816817263273774E-4</v>
      </c>
      <c r="M175" s="128">
        <f t="shared" si="193"/>
        <v>7.5832042365263656E-4</v>
      </c>
      <c r="N175" s="129">
        <f t="shared" si="193"/>
        <v>9.0128255495644494E-4</v>
      </c>
      <c r="O175" s="127">
        <f t="shared" ref="O175:W175" si="194">O111/AG47</f>
        <v>3.1904701114857511E-3</v>
      </c>
      <c r="P175" s="128">
        <f t="shared" si="194"/>
        <v>1.1791487133831305E-2</v>
      </c>
      <c r="Q175" s="128" t="e">
        <f t="shared" si="194"/>
        <v>#VALUE!</v>
      </c>
      <c r="R175" s="128">
        <f t="shared" si="194"/>
        <v>1.5018569382299504E-2</v>
      </c>
      <c r="S175" s="128" t="e">
        <f t="shared" si="194"/>
        <v>#VALUE!</v>
      </c>
      <c r="T175" s="128">
        <f t="shared" si="194"/>
        <v>3.7634343451924943E-3</v>
      </c>
      <c r="U175" s="128">
        <f t="shared" si="194"/>
        <v>9.3585877565028844E-3</v>
      </c>
      <c r="V175" s="128">
        <f t="shared" si="194"/>
        <v>7.0118793573674598E-3</v>
      </c>
      <c r="W175" s="129">
        <f t="shared" si="194"/>
        <v>1.1522666414005171E-2</v>
      </c>
      <c r="X175" s="128">
        <f t="shared" ref="X175:AF175" si="195">X111/AG47</f>
        <v>9.7289016410596679E-4</v>
      </c>
      <c r="Y175" s="128">
        <f t="shared" si="195"/>
        <v>4.9179296354468242E-3</v>
      </c>
      <c r="Z175" s="128" t="e">
        <f t="shared" si="195"/>
        <v>#VALUE!</v>
      </c>
      <c r="AA175" s="128">
        <f t="shared" si="195"/>
        <v>3.0647552582673526E-3</v>
      </c>
      <c r="AB175" s="128" t="e">
        <f t="shared" si="195"/>
        <v>#VALUE!</v>
      </c>
      <c r="AC175" s="128">
        <f t="shared" si="195"/>
        <v>6.8716387716630787E-4</v>
      </c>
      <c r="AD175" s="128">
        <f t="shared" si="195"/>
        <v>1.6498156947826416E-3</v>
      </c>
      <c r="AE175" s="128">
        <f t="shared" si="195"/>
        <v>1.1649586556725046E-3</v>
      </c>
      <c r="AF175" s="129">
        <f t="shared" si="195"/>
        <v>1.5054731458483174E-3</v>
      </c>
      <c r="AG175" s="128"/>
      <c r="AH175" s="128"/>
      <c r="AI175" s="128"/>
      <c r="AJ175" s="128"/>
      <c r="AK175" s="128"/>
      <c r="AL175" s="128"/>
      <c r="AM175" s="128"/>
      <c r="AN175" s="128"/>
      <c r="AO175" s="128"/>
    </row>
    <row r="176" spans="1:41" x14ac:dyDescent="0.2">
      <c r="A176" s="189"/>
      <c r="B176" s="96">
        <v>14</v>
      </c>
      <c r="C176" s="96">
        <v>26</v>
      </c>
      <c r="D176" s="94" t="s">
        <v>118</v>
      </c>
      <c r="E176" s="94" t="s">
        <v>117</v>
      </c>
      <c r="F176" s="127" t="e">
        <f t="shared" ref="F176:N176" si="196">F112/AG48</f>
        <v>#VALUE!</v>
      </c>
      <c r="G176" s="128" t="e">
        <f t="shared" si="196"/>
        <v>#VALUE!</v>
      </c>
      <c r="H176" s="128">
        <f t="shared" si="196"/>
        <v>1.092184877869599E-3</v>
      </c>
      <c r="I176" s="128">
        <f t="shared" si="196"/>
        <v>1.031740373851036E-3</v>
      </c>
      <c r="J176" s="128">
        <f t="shared" si="196"/>
        <v>1.5313855710790919E-4</v>
      </c>
      <c r="K176" s="128">
        <f t="shared" si="196"/>
        <v>1.7772202039095008E-4</v>
      </c>
      <c r="L176" s="128">
        <f t="shared" si="196"/>
        <v>3.4345559427949004E-4</v>
      </c>
      <c r="M176" s="128">
        <f t="shared" si="196"/>
        <v>5.6253224558330708E-4</v>
      </c>
      <c r="N176" s="129">
        <f t="shared" si="196"/>
        <v>1.1622161545477539E-3</v>
      </c>
      <c r="O176" s="127" t="e">
        <f t="shared" ref="O176:W176" si="197">O112/AG48</f>
        <v>#VALUE!</v>
      </c>
      <c r="P176" s="128" t="e">
        <f t="shared" si="197"/>
        <v>#VALUE!</v>
      </c>
      <c r="Q176" s="128">
        <f t="shared" si="197"/>
        <v>1.3585031071445637E-2</v>
      </c>
      <c r="R176" s="128">
        <f t="shared" si="197"/>
        <v>1.5264741756012796E-2</v>
      </c>
      <c r="S176" s="128">
        <f t="shared" si="197"/>
        <v>1.7304132160918411E-3</v>
      </c>
      <c r="T176" s="128">
        <f t="shared" si="197"/>
        <v>2.3856230468636279E-3</v>
      </c>
      <c r="U176" s="128">
        <f t="shared" si="197"/>
        <v>7.4238517255120614E-3</v>
      </c>
      <c r="V176" s="128">
        <f t="shared" si="197"/>
        <v>6.416197282563616E-3</v>
      </c>
      <c r="W176" s="129">
        <f t="shared" si="197"/>
        <v>1.0584904603905923E-2</v>
      </c>
      <c r="X176" s="128" t="e">
        <f t="shared" ref="X176:AF176" si="198">X112/AG48</f>
        <v>#VALUE!</v>
      </c>
      <c r="Y176" s="128" t="e">
        <f t="shared" si="198"/>
        <v>#VALUE!</v>
      </c>
      <c r="Z176" s="128">
        <f t="shared" si="198"/>
        <v>1.3669707759614224E-3</v>
      </c>
      <c r="AA176" s="128">
        <f t="shared" si="198"/>
        <v>3.4687593811163564E-3</v>
      </c>
      <c r="AB176" s="128">
        <f t="shared" si="198"/>
        <v>3.868013058074399E-4</v>
      </c>
      <c r="AC176" s="128">
        <f t="shared" si="198"/>
        <v>7.91825707350689E-4</v>
      </c>
      <c r="AD176" s="128">
        <f t="shared" si="198"/>
        <v>1.3897152480310802E-3</v>
      </c>
      <c r="AE176" s="128">
        <f t="shared" si="198"/>
        <v>1.0097540174338069E-3</v>
      </c>
      <c r="AF176" s="129">
        <f t="shared" si="198"/>
        <v>1.8077749301009176E-3</v>
      </c>
      <c r="AG176" s="128"/>
      <c r="AH176" s="128"/>
      <c r="AI176" s="128"/>
      <c r="AJ176" s="128"/>
      <c r="AK176" s="128"/>
      <c r="AL176" s="128"/>
      <c r="AM176" s="128"/>
      <c r="AN176" s="128"/>
      <c r="AO176" s="128"/>
    </row>
    <row r="177" spans="1:41" x14ac:dyDescent="0.2">
      <c r="A177" s="189"/>
      <c r="B177" s="96">
        <v>15</v>
      </c>
      <c r="C177" s="96">
        <v>29</v>
      </c>
      <c r="D177" s="94" t="s">
        <v>118</v>
      </c>
      <c r="E177" s="94" t="s">
        <v>119</v>
      </c>
      <c r="F177" s="127" t="e">
        <f t="shared" ref="F177:N177" si="199">F113/AG49</f>
        <v>#VALUE!</v>
      </c>
      <c r="G177" s="128" t="e">
        <f t="shared" si="199"/>
        <v>#VALUE!</v>
      </c>
      <c r="H177" s="128" t="e">
        <f t="shared" si="199"/>
        <v>#VALUE!</v>
      </c>
      <c r="I177" s="128">
        <f t="shared" si="199"/>
        <v>1.0292856068721396E-3</v>
      </c>
      <c r="J177" s="128">
        <f t="shared" si="199"/>
        <v>1.2715388614251963E-4</v>
      </c>
      <c r="K177" s="128">
        <f t="shared" si="199"/>
        <v>2.7369619848125213E-4</v>
      </c>
      <c r="L177" s="128">
        <f t="shared" si="199"/>
        <v>5.9462236018416007E-5</v>
      </c>
      <c r="M177" s="128">
        <f t="shared" si="199"/>
        <v>5.1001465311470754E-4</v>
      </c>
      <c r="N177" s="129">
        <f t="shared" si="199"/>
        <v>5.8564482426450145E-4</v>
      </c>
      <c r="O177" s="127" t="e">
        <f t="shared" ref="O177:W177" si="200">O113/AG49</f>
        <v>#VALUE!</v>
      </c>
      <c r="P177" s="128" t="e">
        <f t="shared" si="200"/>
        <v>#VALUE!</v>
      </c>
      <c r="Q177" s="128" t="e">
        <f t="shared" si="200"/>
        <v>#VALUE!</v>
      </c>
      <c r="R177" s="128">
        <f t="shared" si="200"/>
        <v>1.0177587132534121E-2</v>
      </c>
      <c r="S177" s="128">
        <f t="shared" si="200"/>
        <v>1.4849546896909991E-3</v>
      </c>
      <c r="T177" s="128">
        <f t="shared" si="200"/>
        <v>2.9163478736846608E-3</v>
      </c>
      <c r="U177" s="128">
        <f t="shared" si="200"/>
        <v>3.9711393781855535E-3</v>
      </c>
      <c r="V177" s="128">
        <f t="shared" si="200"/>
        <v>5.4385454508286048E-3</v>
      </c>
      <c r="W177" s="129">
        <f t="shared" si="200"/>
        <v>6.7839193124660333E-3</v>
      </c>
      <c r="X177" s="128" t="e">
        <f t="shared" ref="X177:AF177" si="201">X113/AG49</f>
        <v>#VALUE!</v>
      </c>
      <c r="Y177" s="128" t="e">
        <f t="shared" si="201"/>
        <v>#VALUE!</v>
      </c>
      <c r="Z177" s="128" t="e">
        <f t="shared" si="201"/>
        <v>#VALUE!</v>
      </c>
      <c r="AA177" s="128">
        <f t="shared" si="201"/>
        <v>1.7833529079962645E-3</v>
      </c>
      <c r="AB177" s="128">
        <f t="shared" si="201"/>
        <v>3.6723049416493301E-4</v>
      </c>
      <c r="AC177" s="128">
        <f t="shared" si="201"/>
        <v>6.3654995552884803E-4</v>
      </c>
      <c r="AD177" s="128">
        <f t="shared" si="201"/>
        <v>5.6464308518202732E-4</v>
      </c>
      <c r="AE177" s="128">
        <f t="shared" si="201"/>
        <v>9.4774144220264342E-4</v>
      </c>
      <c r="AF177" s="129">
        <f t="shared" si="201"/>
        <v>1.1593108489003374E-3</v>
      </c>
      <c r="AG177" s="128"/>
      <c r="AH177" s="128"/>
      <c r="AI177" s="128"/>
      <c r="AJ177" s="128"/>
      <c r="AK177" s="128"/>
      <c r="AL177" s="128"/>
      <c r="AM177" s="128"/>
      <c r="AN177" s="128"/>
      <c r="AO177" s="128"/>
    </row>
    <row r="178" spans="1:41" x14ac:dyDescent="0.2">
      <c r="A178" s="189"/>
      <c r="B178" s="96">
        <v>16</v>
      </c>
      <c r="C178" s="96">
        <v>33</v>
      </c>
      <c r="D178" s="94" t="s">
        <v>118</v>
      </c>
      <c r="E178" s="94" t="s">
        <v>120</v>
      </c>
      <c r="F178" s="127">
        <f t="shared" ref="F178:N178" si="202">F114/AG50</f>
        <v>1.7636731114413718E-4</v>
      </c>
      <c r="G178" s="128">
        <f t="shared" si="202"/>
        <v>2.2995832383518491E-3</v>
      </c>
      <c r="H178" s="128">
        <f t="shared" si="202"/>
        <v>1.1912816645995843E-3</v>
      </c>
      <c r="I178" s="128">
        <f t="shared" si="202"/>
        <v>1.1936028535215202E-3</v>
      </c>
      <c r="J178" s="128" t="e">
        <f t="shared" si="202"/>
        <v>#VALUE!</v>
      </c>
      <c r="K178" s="128">
        <f t="shared" si="202"/>
        <v>3.278433240423661E-4</v>
      </c>
      <c r="L178" s="128" t="e">
        <f t="shared" si="202"/>
        <v>#VALUE!</v>
      </c>
      <c r="M178" s="128">
        <f t="shared" si="202"/>
        <v>5.1792593736837869E-4</v>
      </c>
      <c r="N178" s="129">
        <f t="shared" si="202"/>
        <v>1.3651850016533607E-3</v>
      </c>
      <c r="O178" s="127">
        <f t="shared" ref="O178:W178" si="203">O114/AG50</f>
        <v>2.2803137143403993E-3</v>
      </c>
      <c r="P178" s="128">
        <f t="shared" si="203"/>
        <v>1.6124485903942182E-2</v>
      </c>
      <c r="Q178" s="128">
        <f t="shared" si="203"/>
        <v>1.2928540379331591E-2</v>
      </c>
      <c r="R178" s="128">
        <f t="shared" si="203"/>
        <v>1.0218901848756668E-2</v>
      </c>
      <c r="S178" s="128" t="e">
        <f t="shared" si="203"/>
        <v>#VALUE!</v>
      </c>
      <c r="T178" s="128">
        <f t="shared" si="203"/>
        <v>3.445142317766024E-3</v>
      </c>
      <c r="U178" s="128" t="e">
        <f t="shared" si="203"/>
        <v>#VALUE!</v>
      </c>
      <c r="V178" s="128">
        <f t="shared" si="203"/>
        <v>7.1919361359726545E-3</v>
      </c>
      <c r="W178" s="129">
        <f t="shared" si="203"/>
        <v>1.6058787607523033E-2</v>
      </c>
      <c r="X178" s="128">
        <f t="shared" ref="X178:AF178" si="204">X114/AG50</f>
        <v>4.8225528685607097E-4</v>
      </c>
      <c r="Y178" s="128">
        <f t="shared" si="204"/>
        <v>2.9763850160152575E-3</v>
      </c>
      <c r="Z178" s="128">
        <f t="shared" si="204"/>
        <v>1.8869728247939395E-3</v>
      </c>
      <c r="AA178" s="128">
        <f t="shared" si="204"/>
        <v>1.8237562854681202E-3</v>
      </c>
      <c r="AB178" s="128" t="e">
        <f t="shared" si="204"/>
        <v>#VALUE!</v>
      </c>
      <c r="AC178" s="128">
        <f t="shared" si="204"/>
        <v>4.4389608590599298E-4</v>
      </c>
      <c r="AD178" s="128" t="e">
        <f t="shared" si="204"/>
        <v>#VALUE!</v>
      </c>
      <c r="AE178" s="128">
        <f t="shared" si="204"/>
        <v>9.9861708736340127E-4</v>
      </c>
      <c r="AF178" s="129">
        <f t="shared" si="204"/>
        <v>1.8289632756640817E-3</v>
      </c>
      <c r="AG178" s="128"/>
      <c r="AH178" s="128"/>
      <c r="AI178" s="128"/>
      <c r="AJ178" s="128"/>
      <c r="AK178" s="128"/>
      <c r="AL178" s="128"/>
      <c r="AM178" s="128"/>
      <c r="AN178" s="128"/>
      <c r="AO178" s="128"/>
    </row>
    <row r="179" spans="1:41" x14ac:dyDescent="0.2">
      <c r="A179" s="189"/>
      <c r="B179" s="96">
        <v>17</v>
      </c>
      <c r="C179" s="122">
        <v>34</v>
      </c>
      <c r="D179" s="110" t="s">
        <v>118</v>
      </c>
      <c r="E179" s="110" t="s">
        <v>120</v>
      </c>
      <c r="F179" s="127">
        <f t="shared" ref="F179:N179" si="205">F115/AG51</f>
        <v>4.6747153355765331E-4</v>
      </c>
      <c r="G179" s="128" t="e">
        <f t="shared" si="205"/>
        <v>#VALUE!</v>
      </c>
      <c r="H179" s="128">
        <f t="shared" si="205"/>
        <v>1.7654731252181063E-3</v>
      </c>
      <c r="I179" s="128">
        <f t="shared" si="205"/>
        <v>1.2628426726093978E-3</v>
      </c>
      <c r="J179" s="128">
        <f t="shared" si="205"/>
        <v>3.6174293501698926E-4</v>
      </c>
      <c r="K179" s="128">
        <f t="shared" si="205"/>
        <v>4.9979359501601997E-4</v>
      </c>
      <c r="L179" s="128" t="e">
        <f t="shared" si="205"/>
        <v>#VALUE!</v>
      </c>
      <c r="M179" s="128">
        <f t="shared" si="205"/>
        <v>6.4479858064566071E-4</v>
      </c>
      <c r="N179" s="129">
        <f t="shared" si="205"/>
        <v>1.356305585538832E-3</v>
      </c>
      <c r="O179" s="127">
        <f t="shared" ref="O179:W179" si="206">O115/AG51</f>
        <v>4.9466571533268895E-3</v>
      </c>
      <c r="P179" s="128" t="e">
        <f t="shared" si="206"/>
        <v>#VALUE!</v>
      </c>
      <c r="Q179" s="128">
        <f t="shared" si="206"/>
        <v>1.6172311790014098E-2</v>
      </c>
      <c r="R179" s="128">
        <f t="shared" si="206"/>
        <v>1.257516134550059E-2</v>
      </c>
      <c r="S179" s="128">
        <f t="shared" si="206"/>
        <v>3.5688628610583296E-3</v>
      </c>
      <c r="T179" s="128">
        <f t="shared" si="206"/>
        <v>6.1204194246886447E-3</v>
      </c>
      <c r="U179" s="128" t="e">
        <f t="shared" si="206"/>
        <v>#VALUE!</v>
      </c>
      <c r="V179" s="128">
        <f t="shared" si="206"/>
        <v>6.1560956488767634E-3</v>
      </c>
      <c r="W179" s="129">
        <f t="shared" si="206"/>
        <v>1.8649520229020368E-2</v>
      </c>
      <c r="X179" s="128">
        <f t="shared" ref="X179:AF179" si="207">X115/AG51</f>
        <v>9.5060250830005465E-4</v>
      </c>
      <c r="Y179" s="128" t="e">
        <f t="shared" si="207"/>
        <v>#VALUE!</v>
      </c>
      <c r="Z179" s="128">
        <f t="shared" si="207"/>
        <v>2.1178932405587132E-3</v>
      </c>
      <c r="AA179" s="128">
        <f t="shared" si="207"/>
        <v>3.0070933792478937E-3</v>
      </c>
      <c r="AB179" s="128">
        <f t="shared" si="207"/>
        <v>6.8289179689016175E-4</v>
      </c>
      <c r="AC179" s="128">
        <f t="shared" si="207"/>
        <v>1.05266764780549E-3</v>
      </c>
      <c r="AD179" s="128" t="e">
        <f t="shared" si="207"/>
        <v>#VALUE!</v>
      </c>
      <c r="AE179" s="128">
        <f t="shared" si="207"/>
        <v>8.9311521409740885E-4</v>
      </c>
      <c r="AF179" s="129">
        <f t="shared" si="207"/>
        <v>2.1431942203639712E-3</v>
      </c>
      <c r="AG179" s="128"/>
      <c r="AH179" s="128"/>
      <c r="AI179" s="128"/>
      <c r="AJ179" s="128"/>
      <c r="AK179" s="128"/>
      <c r="AL179" s="128"/>
      <c r="AM179" s="128"/>
      <c r="AN179" s="128"/>
      <c r="AO179" s="128"/>
    </row>
    <row r="180" spans="1:41" x14ac:dyDescent="0.2">
      <c r="A180" s="189"/>
      <c r="B180" s="96">
        <v>18</v>
      </c>
      <c r="C180" s="96">
        <v>40</v>
      </c>
      <c r="D180" s="110" t="s">
        <v>118</v>
      </c>
      <c r="E180" s="110" t="s">
        <v>120</v>
      </c>
      <c r="F180" s="127">
        <f t="shared" ref="F180:N180" si="208">F116/AG52</f>
        <v>3.8324133501111156E-4</v>
      </c>
      <c r="G180" s="128" t="e">
        <f t="shared" si="208"/>
        <v>#VALUE!</v>
      </c>
      <c r="H180" s="128">
        <f t="shared" si="208"/>
        <v>2.1222813825603508E-3</v>
      </c>
      <c r="I180" s="128" t="e">
        <f t="shared" si="208"/>
        <v>#VALUE!</v>
      </c>
      <c r="J180" s="128">
        <f t="shared" si="208"/>
        <v>4.1208798707193124E-4</v>
      </c>
      <c r="K180" s="128">
        <f t="shared" si="208"/>
        <v>3.1280552912796034E-4</v>
      </c>
      <c r="L180" s="128" t="e">
        <f t="shared" si="208"/>
        <v>#VALUE!</v>
      </c>
      <c r="M180" s="128">
        <f t="shared" si="208"/>
        <v>7.2596709042888822E-4</v>
      </c>
      <c r="N180" s="129">
        <f t="shared" si="208"/>
        <v>1.0275199344795674E-4</v>
      </c>
      <c r="O180" s="127">
        <f t="shared" ref="O180:W180" si="209">O116/AG52</f>
        <v>3.2654437722677231E-3</v>
      </c>
      <c r="P180" s="128" t="e">
        <f t="shared" si="209"/>
        <v>#VALUE!</v>
      </c>
      <c r="Q180" s="128">
        <f t="shared" si="209"/>
        <v>2.6567103894146751E-2</v>
      </c>
      <c r="R180" s="128" t="e">
        <f t="shared" si="209"/>
        <v>#VALUE!</v>
      </c>
      <c r="S180" s="128">
        <f t="shared" si="209"/>
        <v>3.8595646315069199E-3</v>
      </c>
      <c r="T180" s="128">
        <f t="shared" si="209"/>
        <v>2.9402940569647133E-3</v>
      </c>
      <c r="U180" s="128" t="e">
        <f t="shared" si="209"/>
        <v>#VALUE!</v>
      </c>
      <c r="V180" s="128">
        <f t="shared" si="209"/>
        <v>7.4535538742609752E-3</v>
      </c>
      <c r="W180" s="129">
        <f t="shared" si="209"/>
        <v>3.866664194371898E-3</v>
      </c>
      <c r="X180" s="128">
        <f t="shared" ref="X180:AF180" si="210">X116/AG52</f>
        <v>1.6511725634571295E-3</v>
      </c>
      <c r="Y180" s="128" t="e">
        <f t="shared" si="210"/>
        <v>#VALUE!</v>
      </c>
      <c r="Z180" s="128">
        <f t="shared" si="210"/>
        <v>4.6146011043309513E-3</v>
      </c>
      <c r="AA180" s="128" t="e">
        <f t="shared" si="210"/>
        <v>#VALUE!</v>
      </c>
      <c r="AB180" s="128">
        <f t="shared" si="210"/>
        <v>8.810999508489408E-4</v>
      </c>
      <c r="AC180" s="128">
        <f t="shared" si="210"/>
        <v>5.4536688328866826E-4</v>
      </c>
      <c r="AD180" s="128" t="e">
        <f t="shared" si="210"/>
        <v>#VALUE!</v>
      </c>
      <c r="AE180" s="128">
        <f t="shared" si="210"/>
        <v>1.3265605262732128E-3</v>
      </c>
      <c r="AF180" s="129">
        <f t="shared" si="210"/>
        <v>7.8968368733485104E-4</v>
      </c>
      <c r="AG180" s="128"/>
      <c r="AH180" s="128"/>
      <c r="AI180" s="128"/>
      <c r="AJ180" s="128"/>
      <c r="AK180" s="128"/>
      <c r="AL180" s="128"/>
      <c r="AM180" s="128"/>
      <c r="AN180" s="128"/>
      <c r="AO180" s="128"/>
    </row>
    <row r="181" spans="1:41" x14ac:dyDescent="0.2">
      <c r="A181" s="189"/>
      <c r="B181" s="96">
        <v>19</v>
      </c>
      <c r="C181" s="96">
        <v>45</v>
      </c>
      <c r="D181" s="111" t="s">
        <v>118</v>
      </c>
      <c r="E181" s="111" t="s">
        <v>120</v>
      </c>
      <c r="F181" s="127">
        <f t="shared" ref="F181:N181" si="211">F117/AG53</f>
        <v>1.9983487062653267E-4</v>
      </c>
      <c r="G181" s="128">
        <f t="shared" si="211"/>
        <v>2.2106657559128741E-3</v>
      </c>
      <c r="H181" s="128">
        <f t="shared" si="211"/>
        <v>1.1774231212878883E-3</v>
      </c>
      <c r="I181" s="128" t="e">
        <f t="shared" si="211"/>
        <v>#VALUE!</v>
      </c>
      <c r="J181" s="128" t="e">
        <f t="shared" si="211"/>
        <v>#VALUE!</v>
      </c>
      <c r="K181" s="128">
        <f t="shared" si="211"/>
        <v>2.8758006737470353E-4</v>
      </c>
      <c r="L181" s="128">
        <f t="shared" si="211"/>
        <v>3.8852903804531937E-4</v>
      </c>
      <c r="M181" s="128">
        <f t="shared" si="211"/>
        <v>4.3756212536711573E-4</v>
      </c>
      <c r="N181" s="129">
        <f t="shared" si="211"/>
        <v>1.0382108757770606E-3</v>
      </c>
      <c r="O181" s="127">
        <f t="shared" ref="O181:W181" si="212">O117/AG53</f>
        <v>3.1028565231165034E-3</v>
      </c>
      <c r="P181" s="128">
        <f t="shared" si="212"/>
        <v>2.0217534364750218E-2</v>
      </c>
      <c r="Q181" s="128">
        <f t="shared" si="212"/>
        <v>1.3204358296297144E-2</v>
      </c>
      <c r="R181" s="128" t="e">
        <f t="shared" si="212"/>
        <v>#VALUE!</v>
      </c>
      <c r="S181" s="128" t="e">
        <f t="shared" si="212"/>
        <v>#VALUE!</v>
      </c>
      <c r="T181" s="128">
        <f t="shared" si="212"/>
        <v>3.9188421427949691E-3</v>
      </c>
      <c r="U181" s="128">
        <f t="shared" si="212"/>
        <v>4.0111391607065222E-3</v>
      </c>
      <c r="V181" s="128">
        <f t="shared" si="212"/>
        <v>6.0842429509594363E-3</v>
      </c>
      <c r="W181" s="129">
        <f t="shared" si="212"/>
        <v>1.2643077577545505E-2</v>
      </c>
      <c r="X181" s="128">
        <f t="shared" ref="X181:AF181" si="213">X117/AG53</f>
        <v>6.1804128897686929E-4</v>
      </c>
      <c r="Y181" s="128">
        <f t="shared" si="213"/>
        <v>5.720196926256662E-3</v>
      </c>
      <c r="Z181" s="128">
        <f t="shared" si="213"/>
        <v>2.8601044524200468E-3</v>
      </c>
      <c r="AA181" s="128" t="e">
        <f t="shared" si="213"/>
        <v>#VALUE!</v>
      </c>
      <c r="AB181" s="128" t="e">
        <f t="shared" si="213"/>
        <v>#VALUE!</v>
      </c>
      <c r="AC181" s="128">
        <f t="shared" si="213"/>
        <v>5.8227564120784609E-4</v>
      </c>
      <c r="AD181" s="128">
        <f t="shared" si="213"/>
        <v>6.3202009864610068E-4</v>
      </c>
      <c r="AE181" s="128">
        <f t="shared" si="213"/>
        <v>1.0703561065917031E-3</v>
      </c>
      <c r="AF181" s="129">
        <f t="shared" si="213"/>
        <v>1.8212956476543502E-3</v>
      </c>
      <c r="AG181" s="128"/>
      <c r="AH181" s="128"/>
      <c r="AI181" s="128"/>
      <c r="AJ181" s="128"/>
      <c r="AK181" s="128"/>
      <c r="AL181" s="128"/>
      <c r="AM181" s="128"/>
      <c r="AN181" s="128"/>
      <c r="AO181" s="128"/>
    </row>
    <row r="182" spans="1:41" x14ac:dyDescent="0.2">
      <c r="A182" s="189"/>
      <c r="B182" s="96">
        <v>20</v>
      </c>
      <c r="C182" s="96">
        <v>53</v>
      </c>
      <c r="D182" s="110" t="s">
        <v>118</v>
      </c>
      <c r="E182" s="94" t="s">
        <v>120</v>
      </c>
      <c r="F182" s="127" t="e">
        <f t="shared" ref="F182:N182" si="214">F118/AG54</f>
        <v>#VALUE!</v>
      </c>
      <c r="G182" s="128">
        <f t="shared" si="214"/>
        <v>5.5176457720961403E-4</v>
      </c>
      <c r="H182" s="128">
        <f t="shared" si="214"/>
        <v>3.2545356255943102E-4</v>
      </c>
      <c r="I182" s="128">
        <f t="shared" si="214"/>
        <v>6.6147113473710663E-4</v>
      </c>
      <c r="J182" s="128" t="e">
        <f t="shared" si="214"/>
        <v>#VALUE!</v>
      </c>
      <c r="K182" s="128" t="e">
        <f t="shared" si="214"/>
        <v>#VALUE!</v>
      </c>
      <c r="L182" s="128" t="e">
        <f t="shared" si="214"/>
        <v>#VALUE!</v>
      </c>
      <c r="M182" s="128">
        <f t="shared" si="214"/>
        <v>1.9903602048671108E-4</v>
      </c>
      <c r="N182" s="129">
        <f t="shared" si="214"/>
        <v>8.165810838005542E-4</v>
      </c>
      <c r="O182" s="127" t="e">
        <f t="shared" ref="O182:W182" si="215">O118/AG54</f>
        <v>#VALUE!</v>
      </c>
      <c r="P182" s="128">
        <f t="shared" si="215"/>
        <v>5.1702236838517754E-3</v>
      </c>
      <c r="Q182" s="128">
        <f t="shared" si="215"/>
        <v>2.7012682773370172E-3</v>
      </c>
      <c r="R182" s="128">
        <f t="shared" si="215"/>
        <v>6.4339978671337792E-3</v>
      </c>
      <c r="S182" s="128" t="e">
        <f t="shared" si="215"/>
        <v>#VALUE!</v>
      </c>
      <c r="T182" s="128" t="e">
        <f t="shared" si="215"/>
        <v>#VALUE!</v>
      </c>
      <c r="U182" s="128" t="e">
        <f t="shared" si="215"/>
        <v>#VALUE!</v>
      </c>
      <c r="V182" s="128">
        <f t="shared" si="215"/>
        <v>2.8379983477232382E-3</v>
      </c>
      <c r="W182" s="129">
        <f t="shared" si="215"/>
        <v>8.0744566570704265E-3</v>
      </c>
      <c r="X182" s="128" t="e">
        <f t="shared" ref="X182:AF182" si="216">X118/AG54</f>
        <v>#VALUE!</v>
      </c>
      <c r="Y182" s="128">
        <f t="shared" si="216"/>
        <v>1.4185062013469133E-3</v>
      </c>
      <c r="Z182" s="128">
        <f t="shared" si="216"/>
        <v>5.1475015491060433E-4</v>
      </c>
      <c r="AA182" s="128">
        <f t="shared" si="216"/>
        <v>1.2945155707842413E-3</v>
      </c>
      <c r="AB182" s="128" t="e">
        <f t="shared" si="216"/>
        <v>#VALUE!</v>
      </c>
      <c r="AC182" s="128" t="e">
        <f t="shared" si="216"/>
        <v>#VALUE!</v>
      </c>
      <c r="AD182" s="128" t="e">
        <f t="shared" si="216"/>
        <v>#VALUE!</v>
      </c>
      <c r="AE182" s="128">
        <f t="shared" si="216"/>
        <v>3.7849289129423765E-4</v>
      </c>
      <c r="AF182" s="129">
        <f t="shared" si="216"/>
        <v>1.8147854433877267E-3</v>
      </c>
      <c r="AG182" s="128"/>
      <c r="AH182" s="128"/>
      <c r="AI182" s="128"/>
      <c r="AJ182" s="128"/>
      <c r="AK182" s="128"/>
      <c r="AL182" s="128"/>
      <c r="AM182" s="128"/>
      <c r="AN182" s="128"/>
      <c r="AO182" s="128"/>
    </row>
    <row r="183" spans="1:41" x14ac:dyDescent="0.2">
      <c r="A183" s="189"/>
      <c r="B183" s="100">
        <v>21</v>
      </c>
      <c r="C183" s="100">
        <v>56</v>
      </c>
      <c r="D183" s="112" t="s">
        <v>118</v>
      </c>
      <c r="E183" s="98" t="s">
        <v>117</v>
      </c>
      <c r="F183" s="133">
        <f t="shared" ref="F183:N183" si="217">F119/AG55</f>
        <v>1.7998970887834852E-4</v>
      </c>
      <c r="G183" s="134">
        <f t="shared" si="217"/>
        <v>7.0527805549309432E-4</v>
      </c>
      <c r="H183" s="134">
        <f t="shared" si="217"/>
        <v>1.0888757106971032E-3</v>
      </c>
      <c r="I183" s="134">
        <f t="shared" si="217"/>
        <v>5.9701881498297775E-4</v>
      </c>
      <c r="J183" s="134" t="e">
        <f t="shared" si="217"/>
        <v>#VALUE!</v>
      </c>
      <c r="K183" s="134" t="e">
        <f t="shared" si="217"/>
        <v>#VALUE!</v>
      </c>
      <c r="L183" s="134">
        <f t="shared" si="217"/>
        <v>4.9892897763447841E-4</v>
      </c>
      <c r="M183" s="134">
        <f t="shared" si="217"/>
        <v>4.8891133900828398E-4</v>
      </c>
      <c r="N183" s="135">
        <f t="shared" si="217"/>
        <v>7.4013128206597907E-4</v>
      </c>
      <c r="O183" s="133">
        <f t="shared" ref="O183:W183" si="218">O119/AG55</f>
        <v>2.4629718248073292E-3</v>
      </c>
      <c r="P183" s="134">
        <f t="shared" si="218"/>
        <v>1.2470870834914233E-2</v>
      </c>
      <c r="Q183" s="134">
        <f t="shared" si="218"/>
        <v>1.7183767495311131E-2</v>
      </c>
      <c r="R183" s="134">
        <f t="shared" si="218"/>
        <v>7.2069528679859435E-3</v>
      </c>
      <c r="S183" s="134" t="e">
        <f t="shared" si="218"/>
        <v>#VALUE!</v>
      </c>
      <c r="T183" s="134" t="e">
        <f t="shared" si="218"/>
        <v>#VALUE!</v>
      </c>
      <c r="U183" s="134">
        <f t="shared" si="218"/>
        <v>7.5568519853261929E-3</v>
      </c>
      <c r="V183" s="134">
        <f t="shared" si="218"/>
        <v>7.9612197158897956E-3</v>
      </c>
      <c r="W183" s="135">
        <f t="shared" si="218"/>
        <v>1.0023990580033627E-2</v>
      </c>
      <c r="X183" s="134">
        <f t="shared" ref="X183:AF183" si="219">X119/AG55</f>
        <v>5.7643317881922928E-4</v>
      </c>
      <c r="Y183" s="134">
        <f t="shared" si="219"/>
        <v>2.8656531119983807E-3</v>
      </c>
      <c r="Z183" s="134">
        <f t="shared" si="219"/>
        <v>2.5469951279870882E-3</v>
      </c>
      <c r="AA183" s="134">
        <f t="shared" si="219"/>
        <v>1.0645756566984707E-3</v>
      </c>
      <c r="AB183" s="134" t="e">
        <f t="shared" si="219"/>
        <v>#VALUE!</v>
      </c>
      <c r="AC183" s="134" t="e">
        <f t="shared" si="219"/>
        <v>#VALUE!</v>
      </c>
      <c r="AD183" s="134">
        <f t="shared" si="219"/>
        <v>7.9256628666663875E-4</v>
      </c>
      <c r="AE183" s="134">
        <f t="shared" si="219"/>
        <v>1.2095375845338344E-3</v>
      </c>
      <c r="AF183" s="135">
        <f t="shared" si="219"/>
        <v>1.3471058917571299E-3</v>
      </c>
      <c r="AG183" s="128"/>
      <c r="AH183" s="128"/>
      <c r="AI183" s="128"/>
      <c r="AJ183" s="128"/>
      <c r="AK183" s="128"/>
      <c r="AL183" s="128"/>
      <c r="AM183" s="128"/>
      <c r="AN183" s="128"/>
      <c r="AO183" s="128"/>
    </row>
    <row r="184" spans="1:41" x14ac:dyDescent="0.2">
      <c r="A184" s="189"/>
      <c r="B184" s="96" t="s">
        <v>142</v>
      </c>
      <c r="C184" s="123">
        <v>34</v>
      </c>
      <c r="D184" s="94" t="s">
        <v>118</v>
      </c>
      <c r="E184" s="94" t="s">
        <v>120</v>
      </c>
      <c r="F184" s="127" t="e">
        <f t="shared" ref="F184:N184" si="220">F120/AG56</f>
        <v>#VALUE!</v>
      </c>
      <c r="G184" s="128">
        <f t="shared" si="220"/>
        <v>2.2573949751965089E-3</v>
      </c>
      <c r="H184" s="128">
        <f t="shared" si="220"/>
        <v>1.0751309174794681E-3</v>
      </c>
      <c r="I184" s="128" t="e">
        <f t="shared" si="220"/>
        <v>#VALUE!</v>
      </c>
      <c r="J184" s="128">
        <f t="shared" si="220"/>
        <v>2.5878097252384635E-4</v>
      </c>
      <c r="K184" s="128">
        <f t="shared" si="220"/>
        <v>3.0024835506963318E-4</v>
      </c>
      <c r="L184" s="128" t="e">
        <f t="shared" si="220"/>
        <v>#VALUE!</v>
      </c>
      <c r="M184" s="128" t="e">
        <f t="shared" si="220"/>
        <v>#VALUE!</v>
      </c>
      <c r="N184" s="129">
        <f t="shared" si="220"/>
        <v>7.051599557135366E-3</v>
      </c>
      <c r="O184" s="127" t="e">
        <f t="shared" ref="O184:W184" si="221">O120/AG56</f>
        <v>#VALUE!</v>
      </c>
      <c r="P184" s="128">
        <f t="shared" si="221"/>
        <v>2.5930402783106585E-2</v>
      </c>
      <c r="Q184" s="128">
        <f t="shared" si="221"/>
        <v>1.3522650963748637E-2</v>
      </c>
      <c r="R184" s="128" t="e">
        <f t="shared" si="221"/>
        <v>#VALUE!</v>
      </c>
      <c r="S184" s="128">
        <f t="shared" si="221"/>
        <v>2.6467382785385486E-3</v>
      </c>
      <c r="T184" s="128">
        <f t="shared" si="221"/>
        <v>3.7744932642178159E-3</v>
      </c>
      <c r="U184" s="128" t="e">
        <f t="shared" si="221"/>
        <v>#VALUE!</v>
      </c>
      <c r="V184" s="128" t="e">
        <f t="shared" si="221"/>
        <v>#VALUE!</v>
      </c>
      <c r="W184" s="129">
        <f t="shared" si="221"/>
        <v>0.1716359332206748</v>
      </c>
      <c r="X184" s="128" t="e">
        <f t="shared" ref="X184:AF184" si="222">X120/AG56</f>
        <v>#VALUE!</v>
      </c>
      <c r="Y184" s="128">
        <f t="shared" si="222"/>
        <v>5.3563683726966758E-3</v>
      </c>
      <c r="Z184" s="128">
        <f t="shared" si="222"/>
        <v>2.3444898447779229E-3</v>
      </c>
      <c r="AA184" s="128" t="e">
        <f t="shared" si="222"/>
        <v>#VALUE!</v>
      </c>
      <c r="AB184" s="128">
        <f t="shared" si="222"/>
        <v>3.5290846342590223E-4</v>
      </c>
      <c r="AC184" s="128">
        <f t="shared" si="222"/>
        <v>6.2736706975243602E-4</v>
      </c>
      <c r="AD184" s="128" t="e">
        <f t="shared" si="222"/>
        <v>#VALUE!</v>
      </c>
      <c r="AE184" s="128" t="e">
        <f t="shared" si="222"/>
        <v>#VALUE!</v>
      </c>
      <c r="AF184" s="129">
        <f t="shared" si="222"/>
        <v>2.7239321717848614E-2</v>
      </c>
      <c r="AG184" s="128"/>
      <c r="AH184" s="128"/>
      <c r="AI184" s="128"/>
      <c r="AJ184" s="128"/>
      <c r="AK184" s="128"/>
      <c r="AL184" s="128"/>
      <c r="AM184" s="128"/>
      <c r="AN184" s="128"/>
      <c r="AO184" s="128"/>
    </row>
    <row r="185" spans="1:41" x14ac:dyDescent="0.2">
      <c r="A185" s="189"/>
      <c r="B185" s="96" t="s">
        <v>143</v>
      </c>
      <c r="C185" s="123">
        <v>34</v>
      </c>
      <c r="D185" s="94" t="s">
        <v>118</v>
      </c>
      <c r="E185" s="94" t="s">
        <v>120</v>
      </c>
      <c r="F185" s="127" t="e">
        <f t="shared" ref="F185:N185" si="223">F121/AG57</f>
        <v>#VALUE!</v>
      </c>
      <c r="G185" s="128">
        <f t="shared" si="223"/>
        <v>1.9553167965047631E-3</v>
      </c>
      <c r="H185" s="128">
        <f t="shared" si="223"/>
        <v>1.5867453539107387E-3</v>
      </c>
      <c r="I185" s="128" t="e">
        <f t="shared" si="223"/>
        <v>#VALUE!</v>
      </c>
      <c r="J185" s="128">
        <f t="shared" si="223"/>
        <v>1.6108132070916974E-4</v>
      </c>
      <c r="K185" s="128">
        <f t="shared" si="223"/>
        <v>1.4741484002015509E-4</v>
      </c>
      <c r="L185" s="128" t="e">
        <f t="shared" si="223"/>
        <v>#VALUE!</v>
      </c>
      <c r="M185" s="128" t="e">
        <f t="shared" si="223"/>
        <v>#VALUE!</v>
      </c>
      <c r="N185" s="129">
        <f t="shared" si="223"/>
        <v>5.0939994755550373E-3</v>
      </c>
      <c r="O185" s="127" t="e">
        <f t="shared" ref="O185:W185" si="224">O121/AG57</f>
        <v>#VALUE!</v>
      </c>
      <c r="P185" s="128">
        <f t="shared" si="224"/>
        <v>2.3077442762707033E-2</v>
      </c>
      <c r="Q185" s="128">
        <f t="shared" si="224"/>
        <v>1.9209202581753022E-2</v>
      </c>
      <c r="R185" s="128" t="e">
        <f t="shared" si="224"/>
        <v>#VALUE!</v>
      </c>
      <c r="S185" s="128">
        <f t="shared" si="224"/>
        <v>2.1040106870697716E-3</v>
      </c>
      <c r="T185" s="128">
        <f t="shared" si="224"/>
        <v>2.6671687371224648E-3</v>
      </c>
      <c r="U185" s="128" t="e">
        <f t="shared" si="224"/>
        <v>#VALUE!</v>
      </c>
      <c r="V185" s="128" t="e">
        <f t="shared" si="224"/>
        <v>#VALUE!</v>
      </c>
      <c r="W185" s="129">
        <f t="shared" si="224"/>
        <v>0.15936294359303071</v>
      </c>
      <c r="X185" s="128" t="e">
        <f t="shared" ref="X185:AF185" si="225">X121/AG57</f>
        <v>#VALUE!</v>
      </c>
      <c r="Y185" s="128">
        <f t="shared" si="225"/>
        <v>6.2138287959692812E-3</v>
      </c>
      <c r="Z185" s="128">
        <f t="shared" si="225"/>
        <v>3.5162990981748229E-3</v>
      </c>
      <c r="AA185" s="128" t="e">
        <f t="shared" si="225"/>
        <v>#VALUE!</v>
      </c>
      <c r="AB185" s="128">
        <f t="shared" si="225"/>
        <v>3.6554988345845755E-4</v>
      </c>
      <c r="AC185" s="128">
        <f t="shared" si="225"/>
        <v>0</v>
      </c>
      <c r="AD185" s="128" t="e">
        <f t="shared" si="225"/>
        <v>#VALUE!</v>
      </c>
      <c r="AE185" s="128" t="e">
        <f t="shared" si="225"/>
        <v>#VALUE!</v>
      </c>
      <c r="AF185" s="129">
        <f t="shared" si="225"/>
        <v>4.0548235825418097E-2</v>
      </c>
      <c r="AG185" s="128"/>
      <c r="AH185" s="128"/>
      <c r="AI185" s="128"/>
      <c r="AJ185" s="128"/>
      <c r="AK185" s="128"/>
      <c r="AL185" s="128"/>
      <c r="AM185" s="128"/>
      <c r="AN185" s="128"/>
      <c r="AO185" s="128"/>
    </row>
    <row r="186" spans="1:41" x14ac:dyDescent="0.2">
      <c r="A186" s="189"/>
      <c r="B186" s="96" t="s">
        <v>144</v>
      </c>
      <c r="C186" s="123">
        <v>34</v>
      </c>
      <c r="D186" s="94" t="s">
        <v>118</v>
      </c>
      <c r="E186" s="94" t="s">
        <v>120</v>
      </c>
      <c r="F186" s="127" t="e">
        <f t="shared" ref="F186:N186" si="226">F122/AG58</f>
        <v>#VALUE!</v>
      </c>
      <c r="G186" s="128">
        <f t="shared" si="226"/>
        <v>1.4070002007033251E-3</v>
      </c>
      <c r="H186" s="128">
        <f t="shared" si="226"/>
        <v>9.0686597282011133E-4</v>
      </c>
      <c r="I186" s="128">
        <f t="shared" si="226"/>
        <v>1.2323868386188042E-3</v>
      </c>
      <c r="J186" s="128">
        <f t="shared" si="226"/>
        <v>1.8080113149139231E-4</v>
      </c>
      <c r="K186" s="128">
        <f t="shared" si="226"/>
        <v>3.0198971744734297E-4</v>
      </c>
      <c r="L186" s="128" t="e">
        <f t="shared" si="226"/>
        <v>#VALUE!</v>
      </c>
      <c r="M186" s="128">
        <f t="shared" si="226"/>
        <v>5.4222908538893125E-4</v>
      </c>
      <c r="N186" s="129">
        <f t="shared" si="226"/>
        <v>7.8235207100591717E-3</v>
      </c>
      <c r="O186" s="127" t="e">
        <f t="shared" ref="O186:W186" si="227">O122/AG58</f>
        <v>#VALUE!</v>
      </c>
      <c r="P186" s="128">
        <f t="shared" si="227"/>
        <v>2.5477791314970692E-2</v>
      </c>
      <c r="Q186" s="128">
        <f t="shared" si="227"/>
        <v>1.3385456196281462E-2</v>
      </c>
      <c r="R186" s="128">
        <f t="shared" si="227"/>
        <v>1.1557622714660234E-2</v>
      </c>
      <c r="S186" s="128">
        <f t="shared" si="227"/>
        <v>2.6301703262072637E-3</v>
      </c>
      <c r="T186" s="128">
        <f t="shared" si="227"/>
        <v>3.8366027847067221E-3</v>
      </c>
      <c r="U186" s="128" t="e">
        <f t="shared" si="227"/>
        <v>#VALUE!</v>
      </c>
      <c r="V186" s="128">
        <f t="shared" si="227"/>
        <v>6.0513265162873862E-3</v>
      </c>
      <c r="W186" s="129">
        <f t="shared" si="227"/>
        <v>0.15828141436554899</v>
      </c>
      <c r="X186" s="128" t="e">
        <f t="shared" ref="X186:AF186" si="228">X122/AG58</f>
        <v>#VALUE!</v>
      </c>
      <c r="Y186" s="128">
        <f t="shared" si="228"/>
        <v>6.5197524392029494E-3</v>
      </c>
      <c r="Z186" s="128">
        <f t="shared" si="228"/>
        <v>2.2892508848560774E-3</v>
      </c>
      <c r="AA186" s="128">
        <f t="shared" si="228"/>
        <v>7.9555634319019371E-4</v>
      </c>
      <c r="AB186" s="128">
        <f t="shared" si="228"/>
        <v>7.0918178752384293E-4</v>
      </c>
      <c r="AC186" s="128">
        <f t="shared" si="228"/>
        <v>6.8649348951214104E-4</v>
      </c>
      <c r="AD186" s="128" t="e">
        <f t="shared" si="228"/>
        <v>#VALUE!</v>
      </c>
      <c r="AE186" s="128">
        <f t="shared" si="228"/>
        <v>3.4291926109932615E-4</v>
      </c>
      <c r="AF186" s="129">
        <f t="shared" si="228"/>
        <v>2.8813012615055884E-2</v>
      </c>
      <c r="AG186" s="128"/>
      <c r="AH186" s="128"/>
      <c r="AI186" s="128"/>
      <c r="AJ186" s="128"/>
      <c r="AK186" s="128"/>
      <c r="AL186" s="128"/>
      <c r="AM186" s="128"/>
      <c r="AN186" s="128"/>
      <c r="AO186" s="128"/>
    </row>
    <row r="187" spans="1:41" x14ac:dyDescent="0.2">
      <c r="A187" s="189"/>
      <c r="B187" s="96" t="s">
        <v>145</v>
      </c>
      <c r="C187" s="123">
        <v>34</v>
      </c>
      <c r="D187" s="94" t="s">
        <v>118</v>
      </c>
      <c r="E187" s="94" t="s">
        <v>120</v>
      </c>
      <c r="F187" s="127" t="e">
        <f t="shared" ref="F187:N187" si="229">F123/AG59</f>
        <v>#VALUE!</v>
      </c>
      <c r="G187" s="128">
        <f t="shared" si="229"/>
        <v>2.2319369246048405E-3</v>
      </c>
      <c r="H187" s="128">
        <f t="shared" si="229"/>
        <v>1.221890325698535E-3</v>
      </c>
      <c r="I187" s="128">
        <f t="shared" si="229"/>
        <v>1.0846493328803474E-3</v>
      </c>
      <c r="J187" s="128">
        <f t="shared" si="229"/>
        <v>1.3982272400682409E-4</v>
      </c>
      <c r="K187" s="128">
        <f t="shared" si="229"/>
        <v>3.4325866767093589E-4</v>
      </c>
      <c r="L187" s="128" t="e">
        <f t="shared" si="229"/>
        <v>#VALUE!</v>
      </c>
      <c r="M187" s="128">
        <f t="shared" si="229"/>
        <v>4.5461826434970408E-4</v>
      </c>
      <c r="N187" s="129">
        <f t="shared" si="229"/>
        <v>3.7268362818500184E-3</v>
      </c>
      <c r="O187" s="127" t="e">
        <f t="shared" ref="O187:W187" si="230">O123/AG59</f>
        <v>#VALUE!</v>
      </c>
      <c r="P187" s="128">
        <f t="shared" si="230"/>
        <v>2.8954213314572562E-2</v>
      </c>
      <c r="Q187" s="128">
        <f t="shared" si="230"/>
        <v>1.3362412186054258E-2</v>
      </c>
      <c r="R187" s="128">
        <f t="shared" si="230"/>
        <v>1.1565926718340674E-2</v>
      </c>
      <c r="S187" s="128">
        <f t="shared" si="230"/>
        <v>2.3771918655945473E-3</v>
      </c>
      <c r="T187" s="128">
        <f t="shared" si="230"/>
        <v>4.4880340352838194E-3</v>
      </c>
      <c r="U187" s="128" t="e">
        <f t="shared" si="230"/>
        <v>#VALUE!</v>
      </c>
      <c r="V187" s="128">
        <f t="shared" si="230"/>
        <v>6.3529643920504121E-3</v>
      </c>
      <c r="W187" s="129">
        <f t="shared" si="230"/>
        <v>0.10793717319768145</v>
      </c>
      <c r="X187" s="128" t="e">
        <f t="shared" ref="X187:AF187" si="231">X123/AG59</f>
        <v>#VALUE!</v>
      </c>
      <c r="Y187" s="128">
        <f t="shared" si="231"/>
        <v>7.8308928316144239E-3</v>
      </c>
      <c r="Z187" s="128">
        <f t="shared" si="231"/>
        <v>7.7892014861581443E-4</v>
      </c>
      <c r="AA187" s="128">
        <f t="shared" si="231"/>
        <v>2.3834591485193983E-3</v>
      </c>
      <c r="AB187" s="128">
        <f t="shared" si="231"/>
        <v>1.6448389614132585E-4</v>
      </c>
      <c r="AC187" s="128">
        <f t="shared" si="231"/>
        <v>9.5414547080567878E-5</v>
      </c>
      <c r="AD187" s="128" t="e">
        <f t="shared" si="231"/>
        <v>#VALUE!</v>
      </c>
      <c r="AE187" s="128">
        <f t="shared" si="231"/>
        <v>1.081489866009434E-3</v>
      </c>
      <c r="AF187" s="129">
        <f t="shared" si="231"/>
        <v>2.2020076832508156E-2</v>
      </c>
      <c r="AG187" s="128"/>
      <c r="AH187" s="128"/>
      <c r="AI187" s="128"/>
      <c r="AJ187" s="128"/>
      <c r="AK187" s="128"/>
      <c r="AL187" s="128"/>
      <c r="AM187" s="128"/>
      <c r="AN187" s="128"/>
      <c r="AO187" s="128"/>
    </row>
    <row r="188" spans="1:41" x14ac:dyDescent="0.2">
      <c r="A188" s="189"/>
      <c r="B188" s="96" t="s">
        <v>146</v>
      </c>
      <c r="C188" s="123">
        <v>34</v>
      </c>
      <c r="D188" s="94" t="s">
        <v>118</v>
      </c>
      <c r="E188" s="94" t="s">
        <v>120</v>
      </c>
      <c r="F188" s="127" t="e">
        <f t="shared" ref="F188:N188" si="232">F124/AG60</f>
        <v>#VALUE!</v>
      </c>
      <c r="G188" s="128">
        <f t="shared" si="232"/>
        <v>2.3985401408320515E-3</v>
      </c>
      <c r="H188" s="128">
        <f t="shared" si="232"/>
        <v>1.3052509345264788E-3</v>
      </c>
      <c r="I188" s="128">
        <f t="shared" si="232"/>
        <v>1.8234977954951024E-3</v>
      </c>
      <c r="J188" s="128">
        <f t="shared" si="232"/>
        <v>2.7253610469424663E-4</v>
      </c>
      <c r="K188" s="128">
        <f t="shared" si="232"/>
        <v>2.6829796299669299E-4</v>
      </c>
      <c r="L188" s="128" t="e">
        <f t="shared" si="232"/>
        <v>#VALUE!</v>
      </c>
      <c r="M188" s="128">
        <f t="shared" si="232"/>
        <v>6.7479226205960201E-4</v>
      </c>
      <c r="N188" s="129">
        <f t="shared" si="232"/>
        <v>7.2487915765278533E-3</v>
      </c>
      <c r="O188" s="127" t="e">
        <f t="shared" ref="O188:W188" si="233">O124/AG60</f>
        <v>#VALUE!</v>
      </c>
      <c r="P188" s="128">
        <f t="shared" si="233"/>
        <v>2.263150355468423E-2</v>
      </c>
      <c r="Q188" s="128">
        <f t="shared" si="233"/>
        <v>1.2211951931866158E-2</v>
      </c>
      <c r="R188" s="128">
        <f t="shared" si="233"/>
        <v>1.2750647192843131E-2</v>
      </c>
      <c r="S188" s="128">
        <f t="shared" si="233"/>
        <v>2.7808417424866286E-3</v>
      </c>
      <c r="T188" s="128">
        <f t="shared" si="233"/>
        <v>3.1426852437061209E-3</v>
      </c>
      <c r="U188" s="128" t="e">
        <f t="shared" si="233"/>
        <v>#VALUE!</v>
      </c>
      <c r="V188" s="128">
        <f t="shared" si="233"/>
        <v>8.6308859304586143E-3</v>
      </c>
      <c r="W188" s="129">
        <f t="shared" si="233"/>
        <v>0.14413257166035695</v>
      </c>
      <c r="X188" s="128" t="e">
        <f t="shared" ref="X188:AF188" si="234">X124/AG60</f>
        <v>#VALUE!</v>
      </c>
      <c r="Y188" s="128">
        <f t="shared" si="234"/>
        <v>5.3072135212051223E-3</v>
      </c>
      <c r="Z188" s="128">
        <f t="shared" si="234"/>
        <v>3.4278123547017265E-3</v>
      </c>
      <c r="AA188" s="128">
        <f t="shared" si="234"/>
        <v>2.7928277744028863E-3</v>
      </c>
      <c r="AB188" s="128">
        <f t="shared" si="234"/>
        <v>3.1333574639232363E-4</v>
      </c>
      <c r="AC188" s="128">
        <f t="shared" si="234"/>
        <v>2.3561591460361284E-4</v>
      </c>
      <c r="AD188" s="128" t="e">
        <f t="shared" si="234"/>
        <v>#VALUE!</v>
      </c>
      <c r="AE188" s="128">
        <f t="shared" si="234"/>
        <v>1.5919158047831155E-3</v>
      </c>
      <c r="AF188" s="129">
        <f t="shared" si="234"/>
        <v>2.4065339372633856E-2</v>
      </c>
      <c r="AG188" s="128"/>
      <c r="AH188" s="128"/>
      <c r="AI188" s="128"/>
      <c r="AJ188" s="128"/>
      <c r="AK188" s="128"/>
      <c r="AL188" s="128"/>
      <c r="AM188" s="128"/>
      <c r="AN188" s="128"/>
      <c r="AO188" s="128"/>
    </row>
    <row r="189" spans="1:41" x14ac:dyDescent="0.2">
      <c r="A189" s="189"/>
      <c r="B189" s="96" t="s">
        <v>147</v>
      </c>
      <c r="C189" s="123">
        <v>34</v>
      </c>
      <c r="D189" s="94" t="s">
        <v>118</v>
      </c>
      <c r="E189" s="94" t="s">
        <v>120</v>
      </c>
      <c r="F189" s="127" t="e">
        <f t="shared" ref="F189:N189" si="235">F125/AG61</f>
        <v>#VALUE!</v>
      </c>
      <c r="G189" s="128">
        <f t="shared" si="235"/>
        <v>1.4513959460627612E-3</v>
      </c>
      <c r="H189" s="128">
        <f t="shared" si="235"/>
        <v>8.8410963908897456E-4</v>
      </c>
      <c r="I189" s="128">
        <f t="shared" si="235"/>
        <v>1.1330159793710181E-3</v>
      </c>
      <c r="J189" s="128">
        <f t="shared" si="235"/>
        <v>1.8272302941657161E-4</v>
      </c>
      <c r="K189" s="128">
        <f t="shared" si="235"/>
        <v>3.346000904819216E-4</v>
      </c>
      <c r="L189" s="128" t="e">
        <f t="shared" si="235"/>
        <v>#VALUE!</v>
      </c>
      <c r="M189" s="128">
        <f t="shared" si="235"/>
        <v>4.2125414642072318E-4</v>
      </c>
      <c r="N189" s="129">
        <f t="shared" si="235"/>
        <v>7.3387875860403328E-3</v>
      </c>
      <c r="O189" s="127" t="e">
        <f t="shared" ref="O189:W189" si="236">O125/AG61</f>
        <v>#VALUE!</v>
      </c>
      <c r="P189" s="128">
        <f t="shared" si="236"/>
        <v>1.8940742453935466E-2</v>
      </c>
      <c r="Q189" s="128">
        <f t="shared" si="236"/>
        <v>1.5124136370042821E-2</v>
      </c>
      <c r="R189" s="128">
        <f t="shared" si="236"/>
        <v>9.3286496902539942E-3</v>
      </c>
      <c r="S189" s="128">
        <f t="shared" si="236"/>
        <v>2.1280735458302719E-3</v>
      </c>
      <c r="T189" s="128">
        <f t="shared" si="236"/>
        <v>3.7727186097712248E-3</v>
      </c>
      <c r="U189" s="128" t="e">
        <f t="shared" si="236"/>
        <v>#VALUE!</v>
      </c>
      <c r="V189" s="128">
        <f t="shared" si="236"/>
        <v>5.2656556871978205E-3</v>
      </c>
      <c r="W189" s="129">
        <f t="shared" si="236"/>
        <v>0.17701892887332452</v>
      </c>
      <c r="X189" s="128" t="e">
        <f t="shared" ref="X189:AF189" si="237">X125/AG61</f>
        <v>#VALUE!</v>
      </c>
      <c r="Y189" s="128">
        <f t="shared" si="237"/>
        <v>5.3977359749447888E-3</v>
      </c>
      <c r="Z189" s="128">
        <f t="shared" si="237"/>
        <v>1.7855034253635451E-3</v>
      </c>
      <c r="AA189" s="128">
        <f t="shared" si="237"/>
        <v>1.9380807139331886E-3</v>
      </c>
      <c r="AB189" s="128">
        <f t="shared" si="237"/>
        <v>5.1656405380333262E-4</v>
      </c>
      <c r="AC189" s="128">
        <f t="shared" si="237"/>
        <v>1.0606255448192979E-3</v>
      </c>
      <c r="AD189" s="128" t="e">
        <f t="shared" si="237"/>
        <v>#VALUE!</v>
      </c>
      <c r="AE189" s="128">
        <f t="shared" si="237"/>
        <v>9.4239906968761518E-4</v>
      </c>
      <c r="AF189" s="129">
        <f t="shared" si="237"/>
        <v>2.8567654872599928E-2</v>
      </c>
      <c r="AG189" s="128"/>
      <c r="AH189" s="128"/>
      <c r="AI189" s="128"/>
      <c r="AJ189" s="128"/>
      <c r="AK189" s="128"/>
      <c r="AL189" s="128"/>
      <c r="AM189" s="128"/>
      <c r="AN189" s="128"/>
      <c r="AO189" s="128"/>
    </row>
    <row r="190" spans="1:41" x14ac:dyDescent="0.2">
      <c r="A190" s="189"/>
      <c r="B190" s="96" t="s">
        <v>148</v>
      </c>
      <c r="C190" s="123">
        <v>34</v>
      </c>
      <c r="D190" s="94" t="s">
        <v>118</v>
      </c>
      <c r="E190" s="94" t="s">
        <v>120</v>
      </c>
      <c r="F190" s="127" t="e">
        <f t="shared" ref="F190:N190" si="238">F126/AG62</f>
        <v>#VALUE!</v>
      </c>
      <c r="G190" s="128">
        <f t="shared" si="238"/>
        <v>1.963471904579797E-3</v>
      </c>
      <c r="H190" s="128">
        <f t="shared" si="238"/>
        <v>1.4070737858116879E-3</v>
      </c>
      <c r="I190" s="128">
        <f t="shared" si="238"/>
        <v>1.4487593550311531E-3</v>
      </c>
      <c r="J190" s="128">
        <f t="shared" si="238"/>
        <v>2.5853519074156556E-4</v>
      </c>
      <c r="K190" s="128">
        <f t="shared" si="238"/>
        <v>2.5634384232416422E-4</v>
      </c>
      <c r="L190" s="128" t="e">
        <f t="shared" si="238"/>
        <v>#VALUE!</v>
      </c>
      <c r="M190" s="128">
        <f t="shared" si="238"/>
        <v>6.1703619680302663E-4</v>
      </c>
      <c r="N190" s="129">
        <f t="shared" si="238"/>
        <v>6.993864006612685E-3</v>
      </c>
      <c r="O190" s="127" t="e">
        <f t="shared" ref="O190:W190" si="239">O126/AG62</f>
        <v>#VALUE!</v>
      </c>
      <c r="P190" s="128">
        <f t="shared" si="239"/>
        <v>1.8076565090859333E-2</v>
      </c>
      <c r="Q190" s="128">
        <f t="shared" si="239"/>
        <v>1.631988703564418E-2</v>
      </c>
      <c r="R190" s="128">
        <f t="shared" si="239"/>
        <v>1.3403648052731058E-2</v>
      </c>
      <c r="S190" s="128">
        <f t="shared" si="239"/>
        <v>2.5333861014205112E-3</v>
      </c>
      <c r="T190" s="128">
        <f t="shared" si="239"/>
        <v>3.7448151697057445E-3</v>
      </c>
      <c r="U190" s="128" t="e">
        <f t="shared" si="239"/>
        <v>#VALUE!</v>
      </c>
      <c r="V190" s="128">
        <f t="shared" si="239"/>
        <v>7.1631999412587084E-3</v>
      </c>
      <c r="W190" s="129">
        <f t="shared" si="239"/>
        <v>0.13346880562399185</v>
      </c>
      <c r="X190" s="128" t="e">
        <f t="shared" ref="X190:AF190" si="240">X126/AG62</f>
        <v>#VALUE!</v>
      </c>
      <c r="Y190" s="128">
        <f t="shared" si="240"/>
        <v>4.5979434949835639E-3</v>
      </c>
      <c r="Z190" s="128">
        <f t="shared" si="240"/>
        <v>2.1824258858239454E-3</v>
      </c>
      <c r="AA190" s="128">
        <f t="shared" si="240"/>
        <v>2.1314885613617743E-3</v>
      </c>
      <c r="AB190" s="128">
        <f t="shared" si="240"/>
        <v>4.032047656848514E-4</v>
      </c>
      <c r="AC190" s="128">
        <f t="shared" si="240"/>
        <v>7.0542069504826472E-4</v>
      </c>
      <c r="AD190" s="128" t="e">
        <f t="shared" si="240"/>
        <v>#VALUE!</v>
      </c>
      <c r="AE190" s="128">
        <f t="shared" si="240"/>
        <v>1.1761591906025426E-3</v>
      </c>
      <c r="AF190" s="129">
        <f t="shared" si="240"/>
        <v>2.4185829273968975E-2</v>
      </c>
      <c r="AG190" s="128"/>
      <c r="AH190" s="128"/>
      <c r="AI190" s="128"/>
      <c r="AJ190" s="128"/>
      <c r="AK190" s="128"/>
      <c r="AL190" s="128"/>
      <c r="AM190" s="128"/>
      <c r="AN190" s="128"/>
      <c r="AO190" s="128"/>
    </row>
    <row r="191" spans="1:41" x14ac:dyDescent="0.2">
      <c r="A191" s="189"/>
      <c r="B191" s="96" t="s">
        <v>149</v>
      </c>
      <c r="C191" s="123">
        <v>34</v>
      </c>
      <c r="D191" s="94" t="s">
        <v>118</v>
      </c>
      <c r="E191" s="94" t="s">
        <v>120</v>
      </c>
      <c r="F191" s="127" t="e">
        <f t="shared" ref="F191:N191" si="241">F127/AG63</f>
        <v>#VALUE!</v>
      </c>
      <c r="G191" s="128">
        <f t="shared" si="241"/>
        <v>2.8360323295537086E-3</v>
      </c>
      <c r="H191" s="128">
        <f t="shared" si="241"/>
        <v>8.395842473717806E-4</v>
      </c>
      <c r="I191" s="128">
        <f t="shared" si="241"/>
        <v>1.821434107291182E-3</v>
      </c>
      <c r="J191" s="128">
        <f t="shared" si="241"/>
        <v>1.8211604627969342E-4</v>
      </c>
      <c r="K191" s="128">
        <f t="shared" si="241"/>
        <v>2.6106954904994429E-4</v>
      </c>
      <c r="L191" s="128" t="e">
        <f t="shared" si="241"/>
        <v>#VALUE!</v>
      </c>
      <c r="M191" s="128">
        <f t="shared" si="241"/>
        <v>7.6691996118072195E-4</v>
      </c>
      <c r="N191" s="129">
        <f t="shared" si="241"/>
        <v>2.0152113334892578E-2</v>
      </c>
      <c r="O191" s="127" t="e">
        <f t="shared" ref="O191:W191" si="242">O127/AG63</f>
        <v>#VALUE!</v>
      </c>
      <c r="P191" s="128">
        <f t="shared" si="242"/>
        <v>1.2382462919512739E-2</v>
      </c>
      <c r="Q191" s="128">
        <f t="shared" si="242"/>
        <v>1.2337044830625881E-2</v>
      </c>
      <c r="R191" s="128">
        <f t="shared" si="242"/>
        <v>1.3250067120177506E-2</v>
      </c>
      <c r="S191" s="128">
        <f t="shared" si="242"/>
        <v>1.8985950446592217E-3</v>
      </c>
      <c r="T191" s="128">
        <f t="shared" si="242"/>
        <v>2.9251862002914329E-3</v>
      </c>
      <c r="U191" s="128" t="e">
        <f t="shared" si="242"/>
        <v>#VALUE!</v>
      </c>
      <c r="V191" s="128">
        <f t="shared" si="242"/>
        <v>9.075825895031019E-3</v>
      </c>
      <c r="W191" s="129">
        <f t="shared" si="242"/>
        <v>0.12582266029603392</v>
      </c>
      <c r="X191" s="128" t="e">
        <f t="shared" ref="X191:AF191" si="243">X127/AG63</f>
        <v>#VALUE!</v>
      </c>
      <c r="Y191" s="128">
        <f t="shared" si="243"/>
        <v>4.7086537515973305E-3</v>
      </c>
      <c r="Z191" s="128">
        <f t="shared" si="243"/>
        <v>2.2527348676215321E-3</v>
      </c>
      <c r="AA191" s="128">
        <f t="shared" si="243"/>
        <v>2.8759995993046252E-3</v>
      </c>
      <c r="AB191" s="128">
        <f t="shared" si="243"/>
        <v>2.8476841963898927E-4</v>
      </c>
      <c r="AC191" s="128">
        <f t="shared" si="243"/>
        <v>5.102994600125391E-4</v>
      </c>
      <c r="AD191" s="128" t="e">
        <f t="shared" si="243"/>
        <v>#VALUE!</v>
      </c>
      <c r="AE191" s="128">
        <f t="shared" si="243"/>
        <v>1.6351541023521682E-3</v>
      </c>
      <c r="AF191" s="129">
        <f t="shared" si="243"/>
        <v>2.7358127568578968E-2</v>
      </c>
      <c r="AG191" s="128"/>
      <c r="AH191" s="128"/>
      <c r="AI191" s="128"/>
      <c r="AJ191" s="128"/>
      <c r="AK191" s="128"/>
      <c r="AL191" s="128"/>
      <c r="AM191" s="128"/>
      <c r="AN191" s="128"/>
      <c r="AO191" s="128"/>
    </row>
    <row r="192" spans="1:41" ht="17" thickBot="1" x14ac:dyDescent="0.25">
      <c r="A192" s="190"/>
      <c r="B192" s="160" t="s">
        <v>150</v>
      </c>
      <c r="C192" s="124">
        <v>34</v>
      </c>
      <c r="D192" s="101" t="s">
        <v>118</v>
      </c>
      <c r="E192" s="101" t="s">
        <v>120</v>
      </c>
      <c r="F192" s="133" t="e">
        <f t="shared" ref="F192:N192" si="244">F128/AG64</f>
        <v>#VALUE!</v>
      </c>
      <c r="G192" s="134">
        <f t="shared" si="244"/>
        <v>1.8133459573843251E-3</v>
      </c>
      <c r="H192" s="134">
        <f t="shared" si="244"/>
        <v>7.3368140163855566E-4</v>
      </c>
      <c r="I192" s="134">
        <f t="shared" si="244"/>
        <v>1.7527095020528315E-3</v>
      </c>
      <c r="J192" s="134">
        <f t="shared" si="244"/>
        <v>2.0175503449851632E-4</v>
      </c>
      <c r="K192" s="134">
        <f t="shared" si="244"/>
        <v>4.0235354172080812E-4</v>
      </c>
      <c r="L192" s="134" t="e">
        <f t="shared" si="244"/>
        <v>#VALUE!</v>
      </c>
      <c r="M192" s="134">
        <f t="shared" si="244"/>
        <v>7.2748337915059071E-4</v>
      </c>
      <c r="N192" s="135">
        <f t="shared" si="244"/>
        <v>1.9997576177285318E-2</v>
      </c>
      <c r="O192" s="133" t="e">
        <f t="shared" ref="O192:W192" si="245">O128/AG64</f>
        <v>#VALUE!</v>
      </c>
      <c r="P192" s="134">
        <f t="shared" si="245"/>
        <v>2.6815352890864078E-2</v>
      </c>
      <c r="Q192" s="134">
        <f t="shared" si="245"/>
        <v>1.2159701946634715E-2</v>
      </c>
      <c r="R192" s="134">
        <f t="shared" si="245"/>
        <v>1.8883562866369497E-2</v>
      </c>
      <c r="S192" s="134">
        <f t="shared" si="245"/>
        <v>2.0583462942259656E-3</v>
      </c>
      <c r="T192" s="134">
        <f t="shared" si="245"/>
        <v>4.4278152078070258E-3</v>
      </c>
      <c r="U192" s="134" t="e">
        <f t="shared" si="245"/>
        <v>#VALUE!</v>
      </c>
      <c r="V192" s="134">
        <f t="shared" si="245"/>
        <v>9.7075148332675144E-3</v>
      </c>
      <c r="W192" s="135">
        <f t="shared" si="245"/>
        <v>0.18121459487534622</v>
      </c>
      <c r="X192" s="146" t="e">
        <f t="shared" ref="X192:AF192" si="246">X128/AG64</f>
        <v>#VALUE!</v>
      </c>
      <c r="Y192" s="146">
        <f t="shared" si="246"/>
        <v>7.623009966387222E-3</v>
      </c>
      <c r="Z192" s="146">
        <f t="shared" si="246"/>
        <v>2.3256307762203813E-3</v>
      </c>
      <c r="AA192" s="146">
        <f t="shared" si="246"/>
        <v>3.8597689893382107E-3</v>
      </c>
      <c r="AB192" s="146">
        <f t="shared" si="246"/>
        <v>5.0698152741272373E-4</v>
      </c>
      <c r="AC192" s="146">
        <f t="shared" si="246"/>
        <v>8.7661558523203218E-4</v>
      </c>
      <c r="AD192" s="146" t="e">
        <f t="shared" si="246"/>
        <v>#VALUE!</v>
      </c>
      <c r="AE192" s="146">
        <f t="shared" si="246"/>
        <v>1.8308698148224957E-3</v>
      </c>
      <c r="AF192" s="147">
        <f t="shared" si="246"/>
        <v>2.913625346260388E-2</v>
      </c>
      <c r="AG192" s="128"/>
      <c r="AH192" s="128"/>
      <c r="AI192" s="128"/>
      <c r="AJ192" s="128"/>
      <c r="AK192" s="128"/>
      <c r="AL192" s="128"/>
      <c r="AM192" s="128"/>
      <c r="AN192" s="128"/>
      <c r="AO192" s="128"/>
    </row>
  </sheetData>
  <sortState ref="B14:BI32">
    <sortCondition ref="C14:C32"/>
  </sortState>
  <mergeCells count="28">
    <mergeCell ref="A65:A96"/>
    <mergeCell ref="A97:A128"/>
    <mergeCell ref="A129:A160"/>
    <mergeCell ref="AG33:AO33"/>
    <mergeCell ref="AG1:AO1"/>
    <mergeCell ref="O129:W129"/>
    <mergeCell ref="X129:AF129"/>
    <mergeCell ref="O97:W97"/>
    <mergeCell ref="X97:AF97"/>
    <mergeCell ref="F129:N129"/>
    <mergeCell ref="AP1:AX1"/>
    <mergeCell ref="AY1:BG1"/>
    <mergeCell ref="F161:N161"/>
    <mergeCell ref="O161:W161"/>
    <mergeCell ref="X161:AF161"/>
    <mergeCell ref="A161:A192"/>
    <mergeCell ref="F1:N1"/>
    <mergeCell ref="F33:N33"/>
    <mergeCell ref="O33:W33"/>
    <mergeCell ref="X33:AF33"/>
    <mergeCell ref="A1:A32"/>
    <mergeCell ref="A33:A64"/>
    <mergeCell ref="O1:W1"/>
    <mergeCell ref="X1:AF1"/>
    <mergeCell ref="F65:N65"/>
    <mergeCell ref="O65:W65"/>
    <mergeCell ref="X65:AF65"/>
    <mergeCell ref="F97:N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8a</vt:lpstr>
      <vt:lpstr>8b</vt:lpstr>
      <vt:lpstr>8c</vt:lpstr>
      <vt:lpstr>8d</vt:lpstr>
      <vt:lpstr>8e</vt:lpstr>
      <vt:lpstr>8f</vt:lpstr>
      <vt:lpstr>Raw Mitotype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2021-08-30T22:51:24Z</dcterms:created>
  <dcterms:modified xsi:type="dcterms:W3CDTF">2021-10-19T16:45:21Z</dcterms:modified>
</cp:coreProperties>
</file>