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skku-my.sharepoint.com/personal/givetime_o365_skku_edu/Documents/Source_data_elife/"/>
    </mc:Choice>
  </mc:AlternateContent>
  <xr:revisionPtr revIDLastSave="6" documentId="13_ncr:1_{3E9119FD-7F25-45EB-A0A2-E0F4BCE7FB88}" xr6:coauthVersionLast="47" xr6:coauthVersionMax="47" xr10:uidLastSave="{4498574C-C5AF-4601-91B4-C81F1CCBE4A7}"/>
  <bookViews>
    <workbookView xWindow="-120" yWindow="-120" windowWidth="29040" windowHeight="15840" activeTab="1" xr2:uid="{8FED6D6D-D0A1-49F4-8AB3-6D084A8C10C2}"/>
  </bookViews>
  <sheets>
    <sheet name="Figure 3C" sheetId="1" r:id="rId1"/>
    <sheet name="Figure 3E, F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2" l="1"/>
  <c r="H29" i="2"/>
  <c r="G29" i="2"/>
  <c r="E29" i="2"/>
  <c r="D29" i="2"/>
  <c r="C29" i="2"/>
  <c r="I28" i="2"/>
  <c r="H28" i="2"/>
  <c r="G28" i="2"/>
  <c r="E28" i="2"/>
  <c r="D28" i="2"/>
  <c r="C28" i="2"/>
  <c r="I27" i="2"/>
  <c r="H27" i="2"/>
  <c r="G27" i="2"/>
  <c r="E27" i="2"/>
  <c r="D27" i="2"/>
  <c r="C27" i="2"/>
</calcChain>
</file>

<file path=xl/sharedStrings.xml><?xml version="1.0" encoding="utf-8"?>
<sst xmlns="http://schemas.openxmlformats.org/spreadsheetml/2006/main" count="118" uniqueCount="55">
  <si>
    <t>mean</t>
  </si>
  <si>
    <t>±SD</t>
  </si>
  <si>
    <t>±SEM</t>
  </si>
  <si>
    <t>median</t>
  </si>
  <si>
    <t>95% CI</t>
  </si>
  <si>
    <t>n/M</t>
    <phoneticPr fontId="1" type="noConversion"/>
  </si>
  <si>
    <t>WT</t>
    <phoneticPr fontId="1" type="noConversion"/>
  </si>
  <si>
    <t>Control</t>
    <phoneticPr fontId="1" type="noConversion"/>
  </si>
  <si>
    <t>1.91-3.43</t>
    <phoneticPr fontId="1" type="noConversion"/>
  </si>
  <si>
    <t>13/11</t>
    <phoneticPr fontId="1" type="noConversion"/>
  </si>
  <si>
    <t>Pyr10</t>
    <phoneticPr fontId="1" type="noConversion"/>
  </si>
  <si>
    <t>-0.03-0.81</t>
    <phoneticPr fontId="1" type="noConversion"/>
  </si>
  <si>
    <t>1.37-6.61</t>
    <phoneticPr fontId="1" type="noConversion"/>
  </si>
  <si>
    <t>6/6</t>
    <phoneticPr fontId="1" type="noConversion"/>
  </si>
  <si>
    <t>SKF-96365</t>
    <phoneticPr fontId="1" type="noConversion"/>
  </si>
  <si>
    <t>-0.37-1.12</t>
    <phoneticPr fontId="1" type="noConversion"/>
  </si>
  <si>
    <t>KO</t>
    <phoneticPr fontId="1" type="noConversion"/>
  </si>
  <si>
    <t>2.65-4.25</t>
    <phoneticPr fontId="1" type="noConversion"/>
  </si>
  <si>
    <t>9/6</t>
    <phoneticPr fontId="1" type="noConversion"/>
  </si>
  <si>
    <t>2.28-4.16</t>
    <phoneticPr fontId="1" type="noConversion"/>
  </si>
  <si>
    <t>1.64-3.75</t>
    <phoneticPr fontId="1" type="noConversion"/>
  </si>
  <si>
    <t>7/4</t>
    <phoneticPr fontId="1" type="noConversion"/>
  </si>
  <si>
    <t>1.53-4.48</t>
    <phoneticPr fontId="1" type="noConversion"/>
  </si>
  <si>
    <t>p-value (ANOVA)</t>
    <phoneticPr fontId="1" type="noConversion"/>
  </si>
  <si>
    <r>
      <t xml:space="preserve">WT, pyr10 : </t>
    </r>
    <r>
      <rPr>
        <b/>
        <sz val="10"/>
        <color theme="1"/>
        <rFont val="Times New Roman"/>
        <family val="1"/>
      </rPr>
      <t>4.51267E-4</t>
    </r>
    <r>
      <rPr>
        <sz val="10"/>
        <color theme="1"/>
        <rFont val="Times New Roman"/>
        <family val="1"/>
      </rPr>
      <t xml:space="preserve">, SKF-96365 : </t>
    </r>
    <r>
      <rPr>
        <b/>
        <sz val="10"/>
        <color theme="1"/>
        <rFont val="Times New Roman"/>
        <family val="1"/>
      </rPr>
      <t>0.00664</t>
    </r>
    <r>
      <rPr>
        <sz val="10"/>
        <color theme="1"/>
        <rFont val="Times New Roman"/>
        <family val="1"/>
      </rPr>
      <t xml:space="preserve">; KO, pyr10 : </t>
    </r>
    <r>
      <rPr>
        <b/>
        <sz val="10"/>
        <color theme="1"/>
        <rFont val="Times New Roman"/>
        <family val="1"/>
      </rPr>
      <t xml:space="preserve"> 0.66974</t>
    </r>
    <r>
      <rPr>
        <sz val="10"/>
        <color theme="1"/>
        <rFont val="Times New Roman"/>
        <family val="1"/>
      </rPr>
      <t>, SKF-96365 :</t>
    </r>
    <r>
      <rPr>
        <b/>
        <sz val="10"/>
        <color theme="1"/>
        <rFont val="Times New Roman"/>
        <family val="1"/>
      </rPr>
      <t xml:space="preserve"> 0.68710 </t>
    </r>
    <phoneticPr fontId="1" type="noConversion"/>
  </si>
  <si>
    <t>individual values</t>
    <phoneticPr fontId="1" type="noConversion"/>
  </si>
  <si>
    <t>control</t>
    <phoneticPr fontId="1" type="noConversion"/>
  </si>
  <si>
    <t>mean</t>
    <phoneticPr fontId="1" type="noConversion"/>
  </si>
  <si>
    <t>S.D.</t>
    <phoneticPr fontId="1" type="noConversion"/>
  </si>
  <si>
    <t>S.E.M</t>
    <phoneticPr fontId="1" type="noConversion"/>
  </si>
  <si>
    <t>membrane potential (Fig. 3e)</t>
    <phoneticPr fontId="1" type="noConversion"/>
  </si>
  <si>
    <t>potential change (Fig. 3f)</t>
    <phoneticPr fontId="1" type="noConversion"/>
  </si>
  <si>
    <t>TTX&amp;ZD-7288</t>
    <phoneticPr fontId="1" type="noConversion"/>
  </si>
  <si>
    <t>-54.16~-47.97</t>
    <phoneticPr fontId="1" type="noConversion"/>
  </si>
  <si>
    <t>5/5</t>
    <phoneticPr fontId="1" type="noConversion"/>
  </si>
  <si>
    <t>11.63-19.28</t>
    <phoneticPr fontId="1" type="noConversion"/>
  </si>
  <si>
    <t>-63.93~56.85</t>
    <phoneticPr fontId="1" type="noConversion"/>
  </si>
  <si>
    <t>19.57-28.25</t>
    <phoneticPr fontId="1" type="noConversion"/>
  </si>
  <si>
    <t>6/5</t>
    <phoneticPr fontId="1" type="noConversion"/>
  </si>
  <si>
    <t>NMDG</t>
    <phoneticPr fontId="1" type="noConversion"/>
  </si>
  <si>
    <t>-79.48~-72.22</t>
    <phoneticPr fontId="1" type="noConversion"/>
  </si>
  <si>
    <r>
      <t>WT vs. KO :</t>
    </r>
    <r>
      <rPr>
        <b/>
        <sz val="10"/>
        <color theme="1"/>
        <rFont val="Times New Roman"/>
        <family val="1"/>
      </rPr>
      <t xml:space="preserve"> 0.00444 </t>
    </r>
    <phoneticPr fontId="1" type="noConversion"/>
  </si>
  <si>
    <t>-49.97~-54.39</t>
    <phoneticPr fontId="1" type="noConversion"/>
  </si>
  <si>
    <t>-49.28~-53.88</t>
    <phoneticPr fontId="1" type="noConversion"/>
  </si>
  <si>
    <t>-72.95~-76.95</t>
    <phoneticPr fontId="1" type="noConversion"/>
  </si>
  <si>
    <r>
      <t xml:space="preserve">WT, TTX&amp;ZD-7288 vs. pyr10 : </t>
    </r>
    <r>
      <rPr>
        <b/>
        <sz val="10"/>
        <color theme="1"/>
        <rFont val="Times New Roman"/>
        <family val="1"/>
      </rPr>
      <t>5.71616E-4</t>
    </r>
    <r>
      <rPr>
        <sz val="10"/>
        <color theme="1"/>
        <rFont val="Times New Roman"/>
        <family val="1"/>
      </rPr>
      <t>, pyr10 vs. NMDG :</t>
    </r>
    <r>
      <rPr>
        <b/>
        <sz val="10"/>
        <color theme="1"/>
        <rFont val="Times New Roman"/>
        <family val="1"/>
      </rPr>
      <t xml:space="preserve"> 2.89803E-5; KO</t>
    </r>
    <r>
      <rPr>
        <sz val="10"/>
        <color theme="1"/>
        <rFont val="Times New Roman"/>
        <family val="1"/>
      </rPr>
      <t xml:space="preserve">, TTX&amp;ZD-7288 vs. pyr10 : </t>
    </r>
    <r>
      <rPr>
        <b/>
        <sz val="10"/>
        <color theme="1"/>
        <rFont val="Times New Roman"/>
        <family val="1"/>
      </rPr>
      <t>0.57258</t>
    </r>
    <r>
      <rPr>
        <sz val="10"/>
        <color theme="1"/>
        <rFont val="Times New Roman"/>
        <family val="1"/>
      </rPr>
      <t>, pyr10 vs. NMDG :</t>
    </r>
    <r>
      <rPr>
        <b/>
        <sz val="10"/>
        <color theme="1"/>
        <rFont val="Times New Roman"/>
        <family val="1"/>
      </rPr>
      <t xml:space="preserve"> 1.20541E-8</t>
    </r>
    <phoneticPr fontId="1" type="noConversion"/>
  </si>
  <si>
    <t>Fig. 3e</t>
    <phoneticPr fontId="1" type="noConversion"/>
  </si>
  <si>
    <t>Fig. 3f</t>
    <phoneticPr fontId="1" type="noConversion"/>
  </si>
  <si>
    <t>n = 13 from 11 mice</t>
    <phoneticPr fontId="1" type="noConversion"/>
  </si>
  <si>
    <t>n = 7 from 4 mice</t>
    <phoneticPr fontId="1" type="noConversion"/>
  </si>
  <si>
    <t>n = 10 from 6 mice</t>
    <phoneticPr fontId="1" type="noConversion"/>
  </si>
  <si>
    <t>n = 6 from 6 mice</t>
    <phoneticPr fontId="1" type="noConversion"/>
  </si>
  <si>
    <t>n = 5 from 5 mice</t>
    <phoneticPr fontId="1" type="noConversion"/>
  </si>
  <si>
    <t>n = 6 from 5 mice</t>
    <phoneticPr fontId="1" type="noConversion"/>
  </si>
  <si>
    <t>TTX&amp;ZD-7288 (Control)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</si>
</sst>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19" xfId="0" applyFont="1" applyBorder="1">
      <alignment vertical="center"/>
    </xf>
    <xf numFmtId="49" fontId="2" fillId="0" borderId="20" xfId="0" applyNumberFormat="1" applyFont="1" applyBorder="1">
      <alignment vertical="center"/>
    </xf>
    <xf numFmtId="0" fontId="2" fillId="0" borderId="21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0" fillId="0" borderId="14" xfId="0" applyBorder="1">
      <alignment vertical="center"/>
    </xf>
    <xf numFmtId="0" fontId="3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3" fillId="0" borderId="6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13" xfId="0" applyFont="1" applyBorder="1">
      <alignment vertical="center"/>
    </xf>
    <xf numFmtId="0" fontId="2" fillId="0" borderId="26" xfId="0" applyFont="1" applyBorder="1">
      <alignment vertical="center"/>
    </xf>
    <xf numFmtId="0" fontId="3" fillId="0" borderId="22" xfId="0" applyFont="1" applyBorder="1">
      <alignment vertical="center"/>
    </xf>
    <xf numFmtId="0" fontId="2" fillId="0" borderId="27" xfId="0" applyFont="1" applyBorder="1">
      <alignment vertical="center"/>
    </xf>
    <xf numFmtId="0" fontId="5" fillId="0" borderId="0" xfId="0" applyFont="1">
      <alignment vertical="center"/>
    </xf>
    <xf numFmtId="0" fontId="2" fillId="0" borderId="5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49" fontId="2" fillId="0" borderId="0" xfId="0" applyNumberFormat="1" applyFont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3" fillId="0" borderId="19" xfId="0" applyFont="1" applyBorder="1">
      <alignment vertical="center"/>
    </xf>
    <xf numFmtId="49" fontId="3" fillId="0" borderId="21" xfId="0" applyNumberFormat="1" applyFont="1" applyBorder="1">
      <alignment vertical="center"/>
    </xf>
    <xf numFmtId="0" fontId="3" fillId="0" borderId="20" xfId="0" applyFont="1" applyBorder="1">
      <alignment vertical="center"/>
    </xf>
    <xf numFmtId="0" fontId="5" fillId="0" borderId="13" xfId="0" applyFont="1" applyBorder="1">
      <alignment vertical="center"/>
    </xf>
    <xf numFmtId="2" fontId="5" fillId="0" borderId="14" xfId="0" applyNumberFormat="1" applyFont="1" applyBorder="1">
      <alignment vertical="center"/>
    </xf>
    <xf numFmtId="0" fontId="5" fillId="0" borderId="14" xfId="0" applyFont="1" applyBorder="1">
      <alignment vertical="center"/>
    </xf>
    <xf numFmtId="2" fontId="5" fillId="0" borderId="13" xfId="0" applyNumberFormat="1" applyFont="1" applyBorder="1">
      <alignment vertical="center"/>
    </xf>
    <xf numFmtId="176" fontId="5" fillId="0" borderId="22" xfId="0" applyNumberFormat="1" applyFont="1" applyBorder="1">
      <alignment vertical="center"/>
    </xf>
    <xf numFmtId="2" fontId="5" fillId="0" borderId="23" xfId="0" applyNumberFormat="1" applyFont="1" applyBorder="1">
      <alignment vertical="center"/>
    </xf>
    <xf numFmtId="0" fontId="5" fillId="0" borderId="22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23" xfId="0" applyFont="1" applyBorder="1">
      <alignment vertical="center"/>
    </xf>
    <xf numFmtId="0" fontId="3" fillId="0" borderId="1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28" xfId="0" applyFont="1" applyBorder="1">
      <alignment vertical="center"/>
    </xf>
    <xf numFmtId="0" fontId="6" fillId="0" borderId="0" xfId="0" applyFo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CB903-E2AB-48A1-96E2-E0D3C00F0AC5}">
  <dimension ref="A1:L37"/>
  <sheetViews>
    <sheetView topLeftCell="A10" workbookViewId="0">
      <selection activeCell="H25" sqref="H25"/>
    </sheetView>
  </sheetViews>
  <sheetFormatPr defaultRowHeight="16.5" x14ac:dyDescent="0.3"/>
  <sheetData>
    <row r="1" spans="1:12" ht="17.25" thickBot="1" x14ac:dyDescent="0.35"/>
    <row r="2" spans="1:12" ht="17.25" thickBot="1" x14ac:dyDescent="0.35">
      <c r="A2" s="1"/>
      <c r="B2" s="2"/>
      <c r="C2" s="3" t="s">
        <v>0</v>
      </c>
      <c r="D2" s="4" t="s">
        <v>1</v>
      </c>
      <c r="E2" s="3" t="s">
        <v>2</v>
      </c>
      <c r="F2" s="4" t="s">
        <v>3</v>
      </c>
      <c r="G2" s="4" t="s">
        <v>4</v>
      </c>
      <c r="H2" s="5" t="s">
        <v>5</v>
      </c>
    </row>
    <row r="3" spans="1:12" x14ac:dyDescent="0.3">
      <c r="A3" s="88" t="s">
        <v>6</v>
      </c>
      <c r="B3" s="6" t="s">
        <v>7</v>
      </c>
      <c r="C3" s="7">
        <v>2.6753200000000001</v>
      </c>
      <c r="D3" s="8">
        <v>1.2637400000000001</v>
      </c>
      <c r="E3" s="9">
        <v>0.35049999999999998</v>
      </c>
      <c r="F3" s="8">
        <v>2.2857099999999999</v>
      </c>
      <c r="G3" s="8" t="s">
        <v>8</v>
      </c>
      <c r="H3" s="10" t="s">
        <v>9</v>
      </c>
    </row>
    <row r="4" spans="1:12" x14ac:dyDescent="0.3">
      <c r="A4" s="89"/>
      <c r="B4" s="11" t="s">
        <v>10</v>
      </c>
      <c r="C4" s="12">
        <v>0.38761000000000001</v>
      </c>
      <c r="D4" s="13">
        <v>0.70298000000000005</v>
      </c>
      <c r="E4" s="14">
        <v>0.19497</v>
      </c>
      <c r="F4" s="13">
        <v>4.7620000000000003E-2</v>
      </c>
      <c r="G4" s="15" t="s">
        <v>11</v>
      </c>
      <c r="H4" s="16" t="s">
        <v>9</v>
      </c>
    </row>
    <row r="5" spans="1:12" x14ac:dyDescent="0.3">
      <c r="A5" s="89"/>
      <c r="B5" s="6" t="s">
        <v>7</v>
      </c>
      <c r="C5" s="17">
        <v>3.9920599999999999</v>
      </c>
      <c r="D5" s="18">
        <v>2.4977800000000001</v>
      </c>
      <c r="E5" s="19">
        <v>1.01972</v>
      </c>
      <c r="F5" s="18">
        <v>3</v>
      </c>
      <c r="G5" s="18" t="s">
        <v>12</v>
      </c>
      <c r="H5" s="20" t="s">
        <v>13</v>
      </c>
    </row>
    <row r="6" spans="1:12" ht="17.25" thickBot="1" x14ac:dyDescent="0.35">
      <c r="A6" s="89"/>
      <c r="B6" s="6" t="s">
        <v>14</v>
      </c>
      <c r="C6" s="17">
        <v>0.37302000000000002</v>
      </c>
      <c r="D6" s="19">
        <v>0.71550000000000002</v>
      </c>
      <c r="E6" s="19">
        <v>0.29210000000000003</v>
      </c>
      <c r="F6" s="19">
        <v>4.7620000000000003E-2</v>
      </c>
      <c r="G6" s="21" t="s">
        <v>15</v>
      </c>
      <c r="H6" s="20" t="s">
        <v>13</v>
      </c>
    </row>
    <row r="7" spans="1:12" x14ac:dyDescent="0.3">
      <c r="A7" s="88" t="s">
        <v>16</v>
      </c>
      <c r="B7" s="22" t="s">
        <v>7</v>
      </c>
      <c r="C7" s="7">
        <v>3.4550299999999998</v>
      </c>
      <c r="D7" s="8">
        <v>1.04521</v>
      </c>
      <c r="E7" s="9">
        <v>0.34839999999999999</v>
      </c>
      <c r="F7" s="8">
        <v>3.3809499999999999</v>
      </c>
      <c r="G7" s="8" t="s">
        <v>17</v>
      </c>
      <c r="H7" s="10" t="s">
        <v>18</v>
      </c>
    </row>
    <row r="8" spans="1:12" x14ac:dyDescent="0.3">
      <c r="A8" s="89"/>
      <c r="B8" s="11" t="s">
        <v>10</v>
      </c>
      <c r="C8" s="12">
        <v>3.2222200000000001</v>
      </c>
      <c r="D8" s="14">
        <v>1.2212700000000001</v>
      </c>
      <c r="E8" s="14">
        <v>0.40709000000000001</v>
      </c>
      <c r="F8" s="14">
        <v>3.1428600000000002</v>
      </c>
      <c r="G8" s="14" t="s">
        <v>19</v>
      </c>
      <c r="H8" s="16" t="s">
        <v>18</v>
      </c>
    </row>
    <row r="9" spans="1:12" x14ac:dyDescent="0.3">
      <c r="A9" s="89"/>
      <c r="B9" s="6" t="s">
        <v>7</v>
      </c>
      <c r="C9" s="17">
        <v>2.7006800000000002</v>
      </c>
      <c r="D9" s="19">
        <v>1.1420999999999999</v>
      </c>
      <c r="E9" s="19">
        <v>0.43167</v>
      </c>
      <c r="F9" s="19">
        <v>2.9523799999999998</v>
      </c>
      <c r="G9" s="19" t="s">
        <v>20</v>
      </c>
      <c r="H9" s="20" t="s">
        <v>21</v>
      </c>
    </row>
    <row r="10" spans="1:12" ht="17.25" thickBot="1" x14ac:dyDescent="0.35">
      <c r="A10" s="89"/>
      <c r="B10" s="6" t="s">
        <v>14</v>
      </c>
      <c r="C10" s="17">
        <v>3.0068000000000001</v>
      </c>
      <c r="D10" s="19">
        <v>1.5958699999999999</v>
      </c>
      <c r="E10" s="19">
        <v>0.60318000000000005</v>
      </c>
      <c r="F10" s="19">
        <v>2.7142900000000001</v>
      </c>
      <c r="G10" s="19" t="s">
        <v>22</v>
      </c>
      <c r="H10" s="20" t="s">
        <v>21</v>
      </c>
    </row>
    <row r="11" spans="1:12" ht="26.25" thickBot="1" x14ac:dyDescent="0.35">
      <c r="A11" s="23" t="s">
        <v>23</v>
      </c>
      <c r="B11" s="90" t="s">
        <v>24</v>
      </c>
      <c r="C11" s="91"/>
      <c r="D11" s="91"/>
      <c r="E11" s="91"/>
      <c r="F11" s="91"/>
      <c r="G11" s="91"/>
      <c r="H11" s="92"/>
    </row>
    <row r="13" spans="1:12" ht="17.25" thickBot="1" x14ac:dyDescent="0.35"/>
    <row r="14" spans="1:12" ht="17.25" thickBot="1" x14ac:dyDescent="0.35">
      <c r="A14" s="93" t="s">
        <v>25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5"/>
    </row>
    <row r="16" spans="1:12" ht="17.25" thickBot="1" x14ac:dyDescent="0.35"/>
    <row r="17" spans="1:12" ht="17.25" thickBot="1" x14ac:dyDescent="0.35">
      <c r="A17" s="24"/>
      <c r="B17" s="96" t="s">
        <v>6</v>
      </c>
      <c r="C17" s="97"/>
      <c r="D17" s="97"/>
      <c r="E17" s="98"/>
      <c r="G17" s="96" t="s">
        <v>16</v>
      </c>
      <c r="H17" s="97"/>
      <c r="I17" s="97"/>
      <c r="J17" s="98"/>
    </row>
    <row r="18" spans="1:12" x14ac:dyDescent="0.3">
      <c r="A18" s="24"/>
      <c r="B18" s="85" t="s">
        <v>10</v>
      </c>
      <c r="C18" s="86"/>
      <c r="D18" s="87" t="s">
        <v>14</v>
      </c>
      <c r="E18" s="86"/>
      <c r="G18" s="85" t="s">
        <v>10</v>
      </c>
      <c r="H18" s="86"/>
      <c r="I18" s="87" t="s">
        <v>14</v>
      </c>
      <c r="J18" s="86"/>
    </row>
    <row r="19" spans="1:12" x14ac:dyDescent="0.3">
      <c r="A19" s="24"/>
      <c r="B19" s="25" t="s">
        <v>26</v>
      </c>
      <c r="C19" s="26" t="s">
        <v>10</v>
      </c>
      <c r="D19" s="27" t="s">
        <v>26</v>
      </c>
      <c r="E19" s="26" t="s">
        <v>14</v>
      </c>
      <c r="G19" s="25" t="s">
        <v>26</v>
      </c>
      <c r="H19" s="26" t="s">
        <v>10</v>
      </c>
      <c r="I19" s="27" t="s">
        <v>26</v>
      </c>
      <c r="J19" s="26" t="s">
        <v>14</v>
      </c>
    </row>
    <row r="20" spans="1:12" x14ac:dyDescent="0.3">
      <c r="A20" s="24"/>
      <c r="B20" s="28">
        <v>1.7619</v>
      </c>
      <c r="C20" s="29">
        <v>4.7620000000000003E-2</v>
      </c>
      <c r="D20" s="24">
        <v>2.4761899999999999</v>
      </c>
      <c r="E20" s="29">
        <v>0</v>
      </c>
      <c r="G20" s="28">
        <v>3.3809499999999999</v>
      </c>
      <c r="H20" s="29">
        <v>3.4285700000000001</v>
      </c>
      <c r="I20" s="24">
        <v>4.6190499999999997</v>
      </c>
      <c r="J20" s="30">
        <v>6.2381000000000002</v>
      </c>
      <c r="K20" s="24"/>
      <c r="L20" s="24"/>
    </row>
    <row r="21" spans="1:12" x14ac:dyDescent="0.3">
      <c r="A21" s="24"/>
      <c r="B21" s="28">
        <v>2.4761899999999999</v>
      </c>
      <c r="C21" s="29">
        <v>0</v>
      </c>
      <c r="D21" s="24">
        <v>1.6190500000000001</v>
      </c>
      <c r="E21" s="29">
        <v>0.33333000000000002</v>
      </c>
      <c r="G21" s="28">
        <v>2.3809499999999999</v>
      </c>
      <c r="H21" s="29">
        <v>2.09524</v>
      </c>
      <c r="I21" s="24">
        <v>1.4285699999999999</v>
      </c>
      <c r="J21" s="30">
        <v>1</v>
      </c>
      <c r="K21" s="24"/>
      <c r="L21" s="24"/>
    </row>
    <row r="22" spans="1:12" x14ac:dyDescent="0.3">
      <c r="A22" s="24"/>
      <c r="B22" s="28">
        <v>3.4761899999999999</v>
      </c>
      <c r="C22" s="29">
        <v>0.38095000000000001</v>
      </c>
      <c r="D22" s="24">
        <v>2.1428600000000002</v>
      </c>
      <c r="E22" s="29">
        <v>9.5240000000000005E-2</v>
      </c>
      <c r="G22" s="28">
        <v>4.0476200000000002</v>
      </c>
      <c r="H22" s="29">
        <v>3.1428600000000002</v>
      </c>
      <c r="I22" s="24">
        <v>2.9523799999999998</v>
      </c>
      <c r="J22" s="30">
        <v>2.7142900000000001</v>
      </c>
      <c r="K22" s="24"/>
      <c r="L22" s="24"/>
    </row>
    <row r="23" spans="1:12" x14ac:dyDescent="0.3">
      <c r="A23" s="24"/>
      <c r="B23" s="28">
        <v>5.0952400000000004</v>
      </c>
      <c r="C23" s="29">
        <v>2.0476200000000002</v>
      </c>
      <c r="D23" s="24">
        <v>7.5238100000000001</v>
      </c>
      <c r="E23" s="29">
        <v>0</v>
      </c>
      <c r="G23" s="28">
        <v>5.1428599999999998</v>
      </c>
      <c r="H23" s="29">
        <v>5.6190499999999997</v>
      </c>
      <c r="I23" s="24">
        <v>3.3333300000000001</v>
      </c>
      <c r="J23" s="30">
        <v>2.9523799999999998</v>
      </c>
      <c r="K23" s="24"/>
      <c r="L23" s="24"/>
    </row>
    <row r="24" spans="1:12" x14ac:dyDescent="0.3">
      <c r="A24" s="24"/>
      <c r="B24" s="28">
        <v>2.5714299999999999</v>
      </c>
      <c r="C24" s="29">
        <v>0</v>
      </c>
      <c r="D24" s="24">
        <v>3.5238100000000001</v>
      </c>
      <c r="E24" s="29">
        <v>1.80952</v>
      </c>
      <c r="F24" s="44"/>
      <c r="G24" s="28">
        <v>2.7142900000000001</v>
      </c>
      <c r="H24" s="29">
        <v>2.19048</v>
      </c>
      <c r="I24" s="24">
        <v>1.5714300000000001</v>
      </c>
      <c r="J24" s="69">
        <v>3.2381000000000002</v>
      </c>
      <c r="K24" s="24"/>
      <c r="L24" s="24"/>
    </row>
    <row r="25" spans="1:12" x14ac:dyDescent="0.3">
      <c r="A25" s="24"/>
      <c r="B25" s="28">
        <v>2.2381000000000002</v>
      </c>
      <c r="C25" s="29">
        <v>0</v>
      </c>
      <c r="D25" s="24">
        <v>6.6666699999999999</v>
      </c>
      <c r="E25" s="29">
        <v>0</v>
      </c>
      <c r="F25" s="44"/>
      <c r="G25" s="28">
        <v>4.0952400000000004</v>
      </c>
      <c r="H25" s="29">
        <v>4.1428599999999998</v>
      </c>
      <c r="I25" s="24">
        <v>1.90476</v>
      </c>
      <c r="J25" s="69">
        <v>2.2857099999999999</v>
      </c>
      <c r="K25" s="24"/>
      <c r="L25" s="24"/>
    </row>
    <row r="26" spans="1:12" x14ac:dyDescent="0.3">
      <c r="A26" s="24"/>
      <c r="B26" s="28">
        <v>2.2857099999999999</v>
      </c>
      <c r="C26" s="29">
        <v>1.80952</v>
      </c>
      <c r="D26" s="24"/>
      <c r="E26" s="29"/>
      <c r="F26" s="44"/>
      <c r="G26" s="28">
        <v>1.85714</v>
      </c>
      <c r="H26" s="29">
        <v>1.6666700000000001</v>
      </c>
      <c r="I26" s="24">
        <v>3.09524</v>
      </c>
      <c r="J26" s="69">
        <v>2.6190500000000001</v>
      </c>
      <c r="K26" s="24"/>
      <c r="L26" s="24"/>
    </row>
    <row r="27" spans="1:12" x14ac:dyDescent="0.3">
      <c r="A27" s="24"/>
      <c r="B27" s="28">
        <v>1.85714</v>
      </c>
      <c r="C27" s="29">
        <v>0.47619</v>
      </c>
      <c r="D27" s="24"/>
      <c r="E27" s="29"/>
      <c r="F27" s="44"/>
      <c r="G27" s="28">
        <v>4.3333300000000001</v>
      </c>
      <c r="H27" s="29">
        <v>3.8571399999999998</v>
      </c>
      <c r="I27" s="24"/>
      <c r="J27" s="69"/>
      <c r="K27" s="24"/>
      <c r="L27" s="24"/>
    </row>
    <row r="28" spans="1:12" x14ac:dyDescent="0.3">
      <c r="A28" s="24"/>
      <c r="B28" s="28">
        <v>4.7272699999999999</v>
      </c>
      <c r="C28" s="29">
        <v>0.18182000000000001</v>
      </c>
      <c r="D28" s="24"/>
      <c r="E28" s="29"/>
      <c r="F28" s="44"/>
      <c r="G28" s="28">
        <v>3.1428600000000002</v>
      </c>
      <c r="H28" s="29">
        <v>2.8571399999999998</v>
      </c>
      <c r="I28" s="24"/>
      <c r="J28" s="69"/>
      <c r="K28" s="24"/>
      <c r="L28" s="24"/>
    </row>
    <row r="29" spans="1:12" x14ac:dyDescent="0.3">
      <c r="A29" s="31"/>
      <c r="B29" s="28">
        <v>4</v>
      </c>
      <c r="C29" s="29">
        <v>9.5240000000000005E-2</v>
      </c>
      <c r="D29" s="24"/>
      <c r="E29" s="29"/>
      <c r="F29" s="44"/>
      <c r="G29" s="28"/>
      <c r="H29" s="29"/>
      <c r="I29" s="24"/>
      <c r="J29" s="69"/>
    </row>
    <row r="30" spans="1:12" x14ac:dyDescent="0.3">
      <c r="A30" s="31"/>
      <c r="B30" s="28">
        <v>1.3809499999999999</v>
      </c>
      <c r="C30" s="29">
        <v>0</v>
      </c>
      <c r="D30" s="24"/>
      <c r="E30" s="29"/>
      <c r="F30" s="44"/>
      <c r="G30" s="28"/>
      <c r="H30" s="29"/>
      <c r="I30" s="24"/>
      <c r="J30" s="69"/>
    </row>
    <row r="31" spans="1:12" x14ac:dyDescent="0.3">
      <c r="A31" s="31"/>
      <c r="B31" s="28">
        <v>1.7272700000000001</v>
      </c>
      <c r="C31" s="29">
        <v>0</v>
      </c>
      <c r="D31" s="24"/>
      <c r="E31" s="29"/>
      <c r="F31" s="44"/>
      <c r="G31" s="28"/>
      <c r="H31" s="29"/>
      <c r="I31" s="24"/>
      <c r="J31" s="69"/>
    </row>
    <row r="32" spans="1:12" ht="17.25" thickBot="1" x14ac:dyDescent="0.35">
      <c r="B32" s="32">
        <v>1.1818200000000001</v>
      </c>
      <c r="C32" s="33">
        <v>0</v>
      </c>
      <c r="D32" s="34"/>
      <c r="E32" s="33"/>
      <c r="F32" s="44"/>
      <c r="G32" s="32"/>
      <c r="H32" s="33"/>
      <c r="I32" s="34"/>
      <c r="J32" s="75"/>
    </row>
    <row r="33" spans="1:10" ht="17.25" thickBot="1" x14ac:dyDescent="0.35">
      <c r="B33" s="83" t="s">
        <v>48</v>
      </c>
      <c r="C33" s="84"/>
      <c r="D33" s="83" t="s">
        <v>51</v>
      </c>
      <c r="E33" s="84"/>
      <c r="F33" s="24"/>
      <c r="G33" s="83" t="s">
        <v>50</v>
      </c>
      <c r="H33" s="84"/>
      <c r="I33" s="83" t="s">
        <v>49</v>
      </c>
      <c r="J33" s="84"/>
    </row>
    <row r="34" spans="1:10" ht="17.25" thickBot="1" x14ac:dyDescent="0.35">
      <c r="B34" s="44"/>
      <c r="C34" s="44"/>
      <c r="D34" s="44"/>
      <c r="E34" s="44"/>
      <c r="F34" s="44"/>
      <c r="G34" s="44"/>
      <c r="H34" s="44"/>
      <c r="I34" s="44"/>
      <c r="J34" s="44"/>
    </row>
    <row r="35" spans="1:10" x14ac:dyDescent="0.3">
      <c r="A35" s="35" t="s">
        <v>27</v>
      </c>
      <c r="B35" s="36">
        <v>2.6753200000000001</v>
      </c>
      <c r="C35" s="37">
        <v>0.38761000000000001</v>
      </c>
      <c r="D35" s="38">
        <v>3.9920599999999999</v>
      </c>
      <c r="E35" s="39">
        <v>0.37302000000000002</v>
      </c>
      <c r="F35" s="38"/>
      <c r="G35" s="36">
        <v>3.4550299999999998</v>
      </c>
      <c r="H35" s="37">
        <v>3.2222200000000001</v>
      </c>
      <c r="I35" s="38">
        <v>2.7006800000000002</v>
      </c>
      <c r="J35" s="39">
        <v>3.0068000000000001</v>
      </c>
    </row>
    <row r="36" spans="1:10" x14ac:dyDescent="0.3">
      <c r="A36" s="40" t="s">
        <v>28</v>
      </c>
      <c r="B36" s="28">
        <v>1.2637400000000001</v>
      </c>
      <c r="C36" s="41">
        <v>0.70298000000000005</v>
      </c>
      <c r="D36" s="24">
        <v>2.4977800000000001</v>
      </c>
      <c r="E36" s="29">
        <v>0.71550000000000002</v>
      </c>
      <c r="F36" s="24"/>
      <c r="G36" s="28">
        <v>1.04521</v>
      </c>
      <c r="H36" s="41">
        <v>1.2212700000000001</v>
      </c>
      <c r="I36" s="24">
        <v>1.1420999999999999</v>
      </c>
      <c r="J36" s="29">
        <v>1.5958699999999999</v>
      </c>
    </row>
    <row r="37" spans="1:10" ht="17.25" thickBot="1" x14ac:dyDescent="0.35">
      <c r="A37" s="42" t="s">
        <v>29</v>
      </c>
      <c r="B37" s="32">
        <v>0.35049999999999998</v>
      </c>
      <c r="C37" s="43">
        <v>0.19497</v>
      </c>
      <c r="D37" s="34">
        <v>1.01972</v>
      </c>
      <c r="E37" s="33">
        <v>0.29210000000000003</v>
      </c>
      <c r="F37" s="34"/>
      <c r="G37" s="32">
        <v>0.34839999999999999</v>
      </c>
      <c r="H37" s="43">
        <v>0.40709000000000001</v>
      </c>
      <c r="I37" s="34">
        <v>0.43167</v>
      </c>
      <c r="J37" s="33">
        <v>0.60318000000000005</v>
      </c>
    </row>
  </sheetData>
  <mergeCells count="14">
    <mergeCell ref="A3:A6"/>
    <mergeCell ref="A7:A10"/>
    <mergeCell ref="B11:H11"/>
    <mergeCell ref="A14:L14"/>
    <mergeCell ref="B17:E17"/>
    <mergeCell ref="G17:J17"/>
    <mergeCell ref="G33:H33"/>
    <mergeCell ref="I33:J33"/>
    <mergeCell ref="B33:C33"/>
    <mergeCell ref="D33:E33"/>
    <mergeCell ref="B18:C18"/>
    <mergeCell ref="D18:E18"/>
    <mergeCell ref="G18:H18"/>
    <mergeCell ref="I18:J1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511B3-E8AE-442A-B773-28006EC11C7F}">
  <dimension ref="A1:Q29"/>
  <sheetViews>
    <sheetView tabSelected="1" workbookViewId="0">
      <selection activeCell="C17" sqref="C17:E17"/>
    </sheetView>
  </sheetViews>
  <sheetFormatPr defaultRowHeight="16.5" x14ac:dyDescent="0.3"/>
  <sheetData>
    <row r="1" spans="1:17" ht="17.25" thickBot="1" x14ac:dyDescent="0.3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ht="17.25" thickBot="1" x14ac:dyDescent="0.35">
      <c r="A2" s="105" t="s">
        <v>30</v>
      </c>
      <c r="B2" s="106"/>
      <c r="C2" s="106"/>
      <c r="D2" s="106"/>
      <c r="E2" s="106"/>
      <c r="F2" s="106"/>
      <c r="G2" s="106"/>
      <c r="H2" s="107"/>
      <c r="I2" s="44"/>
      <c r="J2" s="44"/>
      <c r="K2" s="105" t="s">
        <v>31</v>
      </c>
      <c r="L2" s="106"/>
      <c r="M2" s="106"/>
      <c r="N2" s="106"/>
      <c r="O2" s="106"/>
      <c r="P2" s="106"/>
      <c r="Q2" s="107"/>
    </row>
    <row r="3" spans="1:17" ht="17.25" thickBot="1" x14ac:dyDescent="0.35">
      <c r="A3" s="1"/>
      <c r="B3" s="1"/>
      <c r="C3" s="3" t="s">
        <v>0</v>
      </c>
      <c r="D3" s="4" t="s">
        <v>1</v>
      </c>
      <c r="E3" s="3" t="s">
        <v>2</v>
      </c>
      <c r="F3" s="4" t="s">
        <v>3</v>
      </c>
      <c r="G3" s="4" t="s">
        <v>4</v>
      </c>
      <c r="H3" s="5" t="s">
        <v>5</v>
      </c>
      <c r="I3" s="44"/>
      <c r="J3" s="24"/>
      <c r="K3" s="45"/>
      <c r="L3" s="46" t="s">
        <v>0</v>
      </c>
      <c r="M3" s="47" t="s">
        <v>1</v>
      </c>
      <c r="N3" s="46" t="s">
        <v>2</v>
      </c>
      <c r="O3" s="47" t="s">
        <v>3</v>
      </c>
      <c r="P3" s="47" t="s">
        <v>4</v>
      </c>
      <c r="Q3" s="48" t="s">
        <v>5</v>
      </c>
    </row>
    <row r="4" spans="1:17" ht="25.5" x14ac:dyDescent="0.3">
      <c r="A4" s="108" t="s">
        <v>6</v>
      </c>
      <c r="B4" s="22" t="s">
        <v>32</v>
      </c>
      <c r="C4" s="49">
        <v>-51.071069999999999</v>
      </c>
      <c r="D4" s="50">
        <v>2.4930099999999999</v>
      </c>
      <c r="E4" s="49">
        <v>1.1149100000000001</v>
      </c>
      <c r="F4" s="50">
        <v>-50.4</v>
      </c>
      <c r="G4" s="50" t="s">
        <v>33</v>
      </c>
      <c r="H4" s="10" t="s">
        <v>34</v>
      </c>
      <c r="I4" s="44"/>
      <c r="J4" s="31"/>
      <c r="K4" s="51" t="s">
        <v>6</v>
      </c>
      <c r="L4" s="49">
        <v>15.46</v>
      </c>
      <c r="M4" s="50">
        <v>3.0827499999999999</v>
      </c>
      <c r="N4" s="49">
        <v>1.3786499999999999</v>
      </c>
      <c r="O4" s="50">
        <v>16.75</v>
      </c>
      <c r="P4" s="50" t="s">
        <v>35</v>
      </c>
      <c r="Q4" s="10" t="s">
        <v>34</v>
      </c>
    </row>
    <row r="5" spans="1:17" ht="17.25" thickBot="1" x14ac:dyDescent="0.35">
      <c r="A5" s="109"/>
      <c r="B5" s="6" t="s">
        <v>10</v>
      </c>
      <c r="C5" s="52">
        <v>-60.39085</v>
      </c>
      <c r="D5" s="53">
        <v>2.8504700000000001</v>
      </c>
      <c r="E5" s="52">
        <v>1.27477</v>
      </c>
      <c r="F5" s="53">
        <v>-61.254269999999998</v>
      </c>
      <c r="G5" s="53" t="s">
        <v>36</v>
      </c>
      <c r="H5" s="20" t="s">
        <v>34</v>
      </c>
      <c r="I5" s="44"/>
      <c r="J5" s="31"/>
      <c r="K5" s="54" t="s">
        <v>16</v>
      </c>
      <c r="L5" s="55">
        <v>23.91</v>
      </c>
      <c r="M5" s="56">
        <v>4.1348599999999998</v>
      </c>
      <c r="N5" s="55">
        <v>1.6880500000000001</v>
      </c>
      <c r="O5" s="56">
        <v>23.539010000000001</v>
      </c>
      <c r="P5" s="56" t="s">
        <v>37</v>
      </c>
      <c r="Q5" s="57" t="s">
        <v>38</v>
      </c>
    </row>
    <row r="6" spans="1:17" ht="26.25" thickBot="1" x14ac:dyDescent="0.35">
      <c r="A6" s="110"/>
      <c r="B6" s="58" t="s">
        <v>39</v>
      </c>
      <c r="C6" s="55">
        <v>-75.852170000000001</v>
      </c>
      <c r="D6" s="56">
        <v>2.9240900000000001</v>
      </c>
      <c r="E6" s="55">
        <v>1.30769</v>
      </c>
      <c r="F6" s="56">
        <v>-75.23</v>
      </c>
      <c r="G6" s="56" t="s">
        <v>40</v>
      </c>
      <c r="H6" s="57" t="s">
        <v>34</v>
      </c>
      <c r="I6" s="44"/>
      <c r="J6" s="31"/>
      <c r="K6" s="59" t="s">
        <v>23</v>
      </c>
      <c r="L6" s="100" t="s">
        <v>41</v>
      </c>
      <c r="M6" s="100"/>
      <c r="N6" s="100"/>
      <c r="O6" s="100"/>
      <c r="P6" s="100"/>
      <c r="Q6" s="101"/>
    </row>
    <row r="7" spans="1:17" ht="25.5" x14ac:dyDescent="0.3">
      <c r="A7" s="108" t="s">
        <v>16</v>
      </c>
      <c r="B7" s="22" t="s">
        <v>32</v>
      </c>
      <c r="C7" s="49">
        <v>-52.571669999999997</v>
      </c>
      <c r="D7" s="50">
        <v>2.47384</v>
      </c>
      <c r="E7" s="49">
        <v>1.0099400000000001</v>
      </c>
      <c r="F7" s="50">
        <v>-52.354999999999997</v>
      </c>
      <c r="G7" s="50" t="s">
        <v>42</v>
      </c>
      <c r="H7" s="10" t="s">
        <v>38</v>
      </c>
      <c r="I7" s="44"/>
      <c r="J7" s="44"/>
      <c r="K7" s="44"/>
      <c r="L7" s="44"/>
      <c r="M7" s="44"/>
      <c r="N7" s="44"/>
      <c r="O7" s="44"/>
      <c r="P7" s="44"/>
      <c r="Q7" s="44"/>
    </row>
    <row r="8" spans="1:17" ht="25.5" x14ac:dyDescent="0.3">
      <c r="A8" s="109"/>
      <c r="B8" s="6" t="s">
        <v>10</v>
      </c>
      <c r="C8" s="52">
        <v>-51.758330000000001</v>
      </c>
      <c r="D8" s="53">
        <v>2.3548100000000001</v>
      </c>
      <c r="E8" s="52">
        <v>0.96135000000000004</v>
      </c>
      <c r="F8" s="53">
        <v>-51.98</v>
      </c>
      <c r="G8" s="53" t="s">
        <v>43</v>
      </c>
      <c r="H8" s="20" t="s">
        <v>38</v>
      </c>
      <c r="I8" s="44"/>
      <c r="J8" s="44"/>
      <c r="K8" s="44"/>
      <c r="L8" s="44"/>
      <c r="M8" s="44"/>
      <c r="N8" s="44"/>
      <c r="O8" s="44"/>
      <c r="P8" s="44"/>
      <c r="Q8" s="44"/>
    </row>
    <row r="9" spans="1:17" ht="26.25" thickBot="1" x14ac:dyDescent="0.35">
      <c r="A9" s="110"/>
      <c r="B9" s="58" t="s">
        <v>39</v>
      </c>
      <c r="C9" s="55">
        <v>-75.67</v>
      </c>
      <c r="D9" s="56">
        <v>2.5847899999999999</v>
      </c>
      <c r="E9" s="55">
        <v>1.05524</v>
      </c>
      <c r="F9" s="56">
        <v>-75.275000000000006</v>
      </c>
      <c r="G9" s="56" t="s">
        <v>44</v>
      </c>
      <c r="H9" s="57" t="s">
        <v>38</v>
      </c>
      <c r="I9" s="44"/>
      <c r="J9" s="44"/>
      <c r="K9" s="44"/>
      <c r="L9" s="44"/>
      <c r="M9" s="44"/>
      <c r="N9" s="44"/>
      <c r="O9" s="44"/>
      <c r="P9" s="44"/>
      <c r="Q9" s="44"/>
    </row>
    <row r="10" spans="1:17" ht="26.25" thickBot="1" x14ac:dyDescent="0.35">
      <c r="A10" s="59" t="s">
        <v>23</v>
      </c>
      <c r="B10" s="99" t="s">
        <v>45</v>
      </c>
      <c r="C10" s="100"/>
      <c r="D10" s="100"/>
      <c r="E10" s="100"/>
      <c r="F10" s="100"/>
      <c r="G10" s="100"/>
      <c r="H10" s="101"/>
      <c r="I10" s="44"/>
      <c r="J10" s="44"/>
      <c r="K10" s="44"/>
      <c r="L10" s="44"/>
      <c r="M10" s="44"/>
      <c r="N10" s="44"/>
      <c r="O10" s="44"/>
      <c r="P10" s="44"/>
      <c r="Q10" s="44"/>
    </row>
    <row r="11" spans="1:17" x14ac:dyDescent="0.3">
      <c r="A11" s="44"/>
      <c r="B11" s="44"/>
      <c r="C11" s="44"/>
      <c r="D11" s="44"/>
      <c r="E11" s="44"/>
      <c r="F11" s="44"/>
      <c r="G11" s="44"/>
      <c r="H11" s="44"/>
      <c r="I11" s="44"/>
      <c r="J11" s="60"/>
      <c r="K11" s="60"/>
      <c r="L11" s="60"/>
      <c r="M11" s="44"/>
      <c r="N11" s="44"/>
      <c r="O11" s="44"/>
      <c r="P11" s="44"/>
      <c r="Q11" s="44"/>
    </row>
    <row r="12" spans="1:17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</row>
    <row r="13" spans="1:17" ht="17.25" thickBot="1" x14ac:dyDescent="0.3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</row>
    <row r="14" spans="1:17" ht="17.25" thickBot="1" x14ac:dyDescent="0.35">
      <c r="A14" s="93" t="s">
        <v>25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5"/>
      <c r="N14" s="44"/>
      <c r="O14" s="44"/>
      <c r="P14" s="44"/>
      <c r="Q14" s="44"/>
    </row>
    <row r="15" spans="1:17" ht="17.25" thickBot="1" x14ac:dyDescent="0.3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</row>
    <row r="16" spans="1:17" ht="17.25" thickBot="1" x14ac:dyDescent="0.35">
      <c r="A16" s="44"/>
      <c r="B16" s="44"/>
      <c r="C16" s="93" t="s">
        <v>46</v>
      </c>
      <c r="D16" s="94"/>
      <c r="E16" s="94"/>
      <c r="F16" s="94"/>
      <c r="G16" s="94"/>
      <c r="H16" s="94"/>
      <c r="I16" s="95"/>
      <c r="J16" s="44"/>
      <c r="K16" s="44"/>
      <c r="L16" s="111" t="s">
        <v>47</v>
      </c>
      <c r="M16" s="112"/>
      <c r="N16" s="44"/>
      <c r="O16" s="44"/>
      <c r="P16" s="44"/>
      <c r="Q16" s="44"/>
    </row>
    <row r="17" spans="1:17" x14ac:dyDescent="0.3">
      <c r="A17" s="44"/>
      <c r="B17" s="44"/>
      <c r="C17" s="85" t="s">
        <v>6</v>
      </c>
      <c r="D17" s="87"/>
      <c r="E17" s="86"/>
      <c r="F17" s="61"/>
      <c r="G17" s="85" t="s">
        <v>16</v>
      </c>
      <c r="H17" s="87"/>
      <c r="I17" s="86"/>
      <c r="J17" s="44"/>
      <c r="K17" s="44"/>
      <c r="L17" s="62" t="s">
        <v>6</v>
      </c>
      <c r="M17" s="63" t="s">
        <v>16</v>
      </c>
      <c r="N17" s="44"/>
      <c r="O17" s="44"/>
      <c r="P17" s="44"/>
      <c r="Q17" s="44"/>
    </row>
    <row r="18" spans="1:17" x14ac:dyDescent="0.3">
      <c r="A18" s="44"/>
      <c r="B18" s="44"/>
      <c r="C18" s="64" t="s">
        <v>54</v>
      </c>
      <c r="D18" s="65" t="s">
        <v>10</v>
      </c>
      <c r="E18" s="66" t="s">
        <v>39</v>
      </c>
      <c r="F18" s="61"/>
      <c r="G18" s="64" t="s">
        <v>54</v>
      </c>
      <c r="H18" s="65" t="s">
        <v>10</v>
      </c>
      <c r="I18" s="66" t="s">
        <v>39</v>
      </c>
      <c r="J18" s="44"/>
      <c r="K18" s="44"/>
      <c r="L18" s="67">
        <v>14.87</v>
      </c>
      <c r="M18" s="68">
        <v>22.87</v>
      </c>
      <c r="N18" s="44"/>
      <c r="O18" s="44"/>
      <c r="P18" s="44"/>
      <c r="Q18" s="44"/>
    </row>
    <row r="19" spans="1:17" x14ac:dyDescent="0.3">
      <c r="A19" s="44"/>
      <c r="B19" s="24"/>
      <c r="C19" s="28">
        <v>-50.4</v>
      </c>
      <c r="D19" s="24">
        <v>-64.02</v>
      </c>
      <c r="E19" s="29">
        <v>-78.89</v>
      </c>
      <c r="F19" s="44"/>
      <c r="G19" s="67">
        <v>-55.89</v>
      </c>
      <c r="H19" s="44">
        <v>-54.08</v>
      </c>
      <c r="I19" s="69">
        <v>-76.95</v>
      </c>
      <c r="J19" s="44"/>
      <c r="K19" s="44"/>
      <c r="L19" s="67">
        <v>18.420000000000002</v>
      </c>
      <c r="M19" s="68">
        <v>25.397110000000001</v>
      </c>
      <c r="N19" s="44"/>
      <c r="O19" s="44"/>
      <c r="P19" s="44"/>
      <c r="Q19" s="44"/>
    </row>
    <row r="20" spans="1:17" x14ac:dyDescent="0.3">
      <c r="A20" s="44"/>
      <c r="B20" s="24"/>
      <c r="C20" s="28">
        <v>-49</v>
      </c>
      <c r="D20" s="24">
        <v>-56.81</v>
      </c>
      <c r="E20" s="29">
        <v>-75.23</v>
      </c>
      <c r="F20" s="44"/>
      <c r="G20" s="67">
        <v>-50.76</v>
      </c>
      <c r="H20" s="44">
        <v>-50.3</v>
      </c>
      <c r="I20" s="69">
        <v>-75.7</v>
      </c>
      <c r="J20" s="44"/>
      <c r="K20" s="44"/>
      <c r="L20" s="67">
        <v>16.75</v>
      </c>
      <c r="M20" s="68">
        <v>19.05452</v>
      </c>
      <c r="N20" s="44"/>
      <c r="O20" s="44"/>
      <c r="P20" s="44"/>
      <c r="Q20" s="44"/>
    </row>
    <row r="21" spans="1:17" x14ac:dyDescent="0.3">
      <c r="A21" s="44"/>
      <c r="B21" s="24"/>
      <c r="C21" s="28">
        <v>-49.02</v>
      </c>
      <c r="D21" s="24">
        <v>-58.3</v>
      </c>
      <c r="E21" s="29">
        <v>-75.05</v>
      </c>
      <c r="F21" s="44"/>
      <c r="G21" s="67">
        <v>-53.95</v>
      </c>
      <c r="H21" s="44">
        <v>-53.66</v>
      </c>
      <c r="I21" s="69">
        <v>-72.709999999999994</v>
      </c>
      <c r="J21" s="44"/>
      <c r="K21" s="44"/>
      <c r="L21" s="67">
        <v>16.84</v>
      </c>
      <c r="M21" s="68">
        <v>30.973749999999999</v>
      </c>
      <c r="N21" s="44"/>
      <c r="O21" s="44"/>
      <c r="P21" s="44"/>
      <c r="Q21" s="44"/>
    </row>
    <row r="22" spans="1:17" x14ac:dyDescent="0.3">
      <c r="A22" s="44"/>
      <c r="B22" s="24"/>
      <c r="C22" s="28">
        <v>-51.98</v>
      </c>
      <c r="D22" s="24">
        <v>-61.57</v>
      </c>
      <c r="E22" s="29">
        <v>-78.41</v>
      </c>
      <c r="F22" s="44"/>
      <c r="G22" s="67">
        <v>-50.08</v>
      </c>
      <c r="H22" s="44">
        <v>-49.04</v>
      </c>
      <c r="I22" s="69">
        <v>-80.010000000000005</v>
      </c>
      <c r="J22" s="44"/>
      <c r="K22" s="44"/>
      <c r="L22" s="70">
        <v>10.426600000000001</v>
      </c>
      <c r="M22" s="68">
        <v>24.208020000000001</v>
      </c>
      <c r="N22" s="44"/>
      <c r="O22" s="44"/>
      <c r="P22" s="44"/>
      <c r="Q22" s="44"/>
    </row>
    <row r="23" spans="1:17" ht="17.25" thickBot="1" x14ac:dyDescent="0.35">
      <c r="A23" s="44"/>
      <c r="B23" s="24"/>
      <c r="C23" s="28">
        <v>-54.95</v>
      </c>
      <c r="D23" s="24">
        <v>-61.25</v>
      </c>
      <c r="E23" s="29">
        <v>-71.680000000000007</v>
      </c>
      <c r="F23" s="24"/>
      <c r="G23" s="28">
        <v>-50.36</v>
      </c>
      <c r="H23" s="24">
        <v>-49.59</v>
      </c>
      <c r="I23" s="29">
        <v>-73.8</v>
      </c>
      <c r="J23" s="44"/>
      <c r="K23" s="44"/>
      <c r="L23" s="71"/>
      <c r="M23" s="72">
        <v>20.97214</v>
      </c>
      <c r="N23" s="44"/>
      <c r="O23" s="44"/>
      <c r="P23" s="44"/>
      <c r="Q23" s="44"/>
    </row>
    <row r="24" spans="1:17" ht="17.25" thickBot="1" x14ac:dyDescent="0.35">
      <c r="A24" s="44"/>
      <c r="B24" s="24"/>
      <c r="C24" s="32"/>
      <c r="D24" s="34"/>
      <c r="E24" s="33"/>
      <c r="F24" s="24"/>
      <c r="G24" s="32">
        <v>-54.39</v>
      </c>
      <c r="H24" s="34">
        <v>-53.88</v>
      </c>
      <c r="I24" s="33">
        <v>-74.849999999999994</v>
      </c>
      <c r="J24" s="44"/>
      <c r="K24" s="44"/>
      <c r="L24" s="103"/>
      <c r="M24" s="104"/>
      <c r="N24" s="44"/>
      <c r="O24" s="44"/>
      <c r="P24" s="44"/>
      <c r="Q24" s="44"/>
    </row>
    <row r="25" spans="1:17" ht="17.25" thickBot="1" x14ac:dyDescent="0.35">
      <c r="A25" s="44"/>
      <c r="B25" s="24"/>
      <c r="C25" s="83" t="s">
        <v>52</v>
      </c>
      <c r="D25" s="102"/>
      <c r="E25" s="84"/>
      <c r="F25" s="24"/>
      <c r="G25" s="83" t="s">
        <v>53</v>
      </c>
      <c r="H25" s="102"/>
      <c r="I25" s="84"/>
      <c r="J25" s="44"/>
      <c r="K25" s="44"/>
      <c r="L25" s="44"/>
      <c r="M25" s="44"/>
      <c r="N25" s="44"/>
      <c r="O25" s="44"/>
      <c r="P25" s="44"/>
      <c r="Q25" s="44"/>
    </row>
    <row r="26" spans="1:17" ht="17.25" thickBot="1" x14ac:dyDescent="0.35">
      <c r="C26" s="82"/>
      <c r="D26" s="82"/>
      <c r="E26" s="82"/>
      <c r="F26" s="82"/>
      <c r="G26" s="82"/>
      <c r="H26" s="82"/>
      <c r="I26" s="82"/>
      <c r="N26" s="44"/>
      <c r="O26" s="44"/>
      <c r="P26" s="44"/>
      <c r="Q26" s="44"/>
    </row>
    <row r="27" spans="1:17" x14ac:dyDescent="0.3">
      <c r="A27" s="76" t="s">
        <v>27</v>
      </c>
      <c r="B27" s="38"/>
      <c r="C27" s="77">
        <f>-0.05107*1000</f>
        <v>-51.07</v>
      </c>
      <c r="D27" s="78">
        <f>-0.06039*1000</f>
        <v>-60.39</v>
      </c>
      <c r="E27" s="79">
        <f>-0.07585*1000</f>
        <v>-75.849999999999994</v>
      </c>
      <c r="F27" s="78"/>
      <c r="G27" s="77">
        <f>-0.05257*1000</f>
        <v>-52.57</v>
      </c>
      <c r="H27" s="78">
        <f>-0.05176*1000</f>
        <v>-51.76</v>
      </c>
      <c r="I27" s="79">
        <f>-0.07567*1000</f>
        <v>-75.67</v>
      </c>
      <c r="J27" s="78"/>
      <c r="K27" s="78"/>
      <c r="L27" s="77">
        <v>15.46</v>
      </c>
      <c r="M27" s="79">
        <v>23.91</v>
      </c>
      <c r="N27" s="44"/>
      <c r="O27" s="44"/>
      <c r="P27" s="44"/>
      <c r="Q27" s="44"/>
    </row>
    <row r="28" spans="1:17" x14ac:dyDescent="0.3">
      <c r="A28" s="80" t="s">
        <v>28</v>
      </c>
      <c r="B28" s="24"/>
      <c r="C28" s="67">
        <f>0.00249*1000</f>
        <v>2.4900000000000002</v>
      </c>
      <c r="D28" s="44">
        <f>0.00285*1000</f>
        <v>2.85</v>
      </c>
      <c r="E28" s="69">
        <f>0.00292*1000</f>
        <v>2.92</v>
      </c>
      <c r="F28" s="44"/>
      <c r="G28" s="67">
        <f>0.00247*1000</f>
        <v>2.4699999999999998</v>
      </c>
      <c r="H28" s="44">
        <f>0.00235*1000</f>
        <v>2.35</v>
      </c>
      <c r="I28" s="69">
        <f>0.00259*1000</f>
        <v>2.59</v>
      </c>
      <c r="J28" s="44"/>
      <c r="K28" s="44"/>
      <c r="L28" s="67">
        <v>3.08</v>
      </c>
      <c r="M28" s="69">
        <v>4.13</v>
      </c>
      <c r="N28" s="44"/>
      <c r="O28" s="44"/>
      <c r="P28" s="44"/>
      <c r="Q28" s="44"/>
    </row>
    <row r="29" spans="1:17" ht="17.25" thickBot="1" x14ac:dyDescent="0.35">
      <c r="A29" s="81" t="s">
        <v>29</v>
      </c>
      <c r="B29" s="34"/>
      <c r="C29" s="73">
        <f>0.00111*1000</f>
        <v>1.1100000000000001</v>
      </c>
      <c r="D29" s="74">
        <f>0.00127*1000</f>
        <v>1.27</v>
      </c>
      <c r="E29" s="75">
        <f>0.00131*1000</f>
        <v>1.31</v>
      </c>
      <c r="F29" s="74"/>
      <c r="G29" s="73">
        <f>0.00101*1000</f>
        <v>1.01</v>
      </c>
      <c r="H29" s="74">
        <f>0.96131</f>
        <v>0.96131</v>
      </c>
      <c r="I29" s="75">
        <f>0.00106*1000</f>
        <v>1.06</v>
      </c>
      <c r="J29" s="74"/>
      <c r="K29" s="74"/>
      <c r="L29" s="73">
        <v>1.37</v>
      </c>
      <c r="M29" s="75">
        <v>1.68</v>
      </c>
    </row>
  </sheetData>
  <mergeCells count="14">
    <mergeCell ref="B10:H10"/>
    <mergeCell ref="C25:E25"/>
    <mergeCell ref="G25:I25"/>
    <mergeCell ref="L24:M24"/>
    <mergeCell ref="A2:H2"/>
    <mergeCell ref="K2:Q2"/>
    <mergeCell ref="A4:A6"/>
    <mergeCell ref="L6:Q6"/>
    <mergeCell ref="A7:A9"/>
    <mergeCell ref="A14:M14"/>
    <mergeCell ref="C16:I16"/>
    <mergeCell ref="L16:M16"/>
    <mergeCell ref="C17:E17"/>
    <mergeCell ref="G17:I17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Figure 3C</vt:lpstr>
      <vt:lpstr>Figure 3E,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엄기범</cp:lastModifiedBy>
  <dcterms:created xsi:type="dcterms:W3CDTF">2021-06-03T04:16:42Z</dcterms:created>
  <dcterms:modified xsi:type="dcterms:W3CDTF">2021-08-10T00:23:00Z</dcterms:modified>
</cp:coreProperties>
</file>