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emurog\Google Drive\UV paper\Reviewcommons\revision\Final submission\Source files\"/>
    </mc:Choice>
  </mc:AlternateContent>
  <xr:revisionPtr revIDLastSave="0" documentId="13_ncr:1_{ED4C2BA9-267B-467D-B3AE-BA516362B5FF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Figure 1A" sheetId="1" r:id="rId1"/>
    <sheet name="Figure 1C" sheetId="4" r:id="rId2"/>
    <sheet name="Figure 1D" sheetId="6" r:id="rId3"/>
    <sheet name="Figure 1E" sheetId="7" r:id="rId4"/>
    <sheet name="Figure 1F" sheetId="5" r:id="rId5"/>
    <sheet name="Figure 1G" sheetId="8" r:id="rId6"/>
    <sheet name="Figure 1H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65" i="8" l="1"/>
  <c r="AK65" i="8"/>
  <c r="AL65" i="8"/>
  <c r="AL64" i="8"/>
  <c r="AK64" i="8"/>
  <c r="AL49" i="8"/>
  <c r="AK49" i="8"/>
  <c r="AL48" i="8"/>
  <c r="AK48" i="8"/>
  <c r="AL67" i="5"/>
  <c r="AK67" i="5"/>
  <c r="AL66" i="5"/>
  <c r="AK66" i="5"/>
  <c r="AL51" i="5"/>
  <c r="AM51" i="5" s="1"/>
  <c r="AK51" i="5"/>
  <c r="AL50" i="5"/>
  <c r="AK50" i="5"/>
  <c r="E79" i="5"/>
  <c r="N60" i="8"/>
  <c r="N61" i="8"/>
  <c r="N67" i="8"/>
  <c r="N68" i="8"/>
  <c r="AD45" i="8"/>
  <c r="AC45" i="8"/>
  <c r="AD44" i="8"/>
  <c r="AC44" i="8"/>
  <c r="AD39" i="8"/>
  <c r="AC39" i="8"/>
  <c r="AD38" i="8"/>
  <c r="AC38" i="8"/>
  <c r="AD50" i="5"/>
  <c r="AC50" i="5"/>
  <c r="AD49" i="5"/>
  <c r="AC49" i="5"/>
  <c r="AD43" i="5"/>
  <c r="AC43" i="5"/>
  <c r="AD42" i="5"/>
  <c r="AC42" i="5"/>
  <c r="AD29" i="8"/>
  <c r="AD28" i="8"/>
  <c r="AD21" i="8"/>
  <c r="AD20" i="8"/>
  <c r="V37" i="8"/>
  <c r="V36" i="8"/>
  <c r="V30" i="8"/>
  <c r="V29" i="8"/>
  <c r="V22" i="8"/>
  <c r="V21" i="8"/>
  <c r="AM48" i="8" l="1"/>
  <c r="AM49" i="8"/>
  <c r="AM64" i="8"/>
  <c r="AM50" i="5"/>
  <c r="AM66" i="5"/>
  <c r="AM67" i="5"/>
  <c r="AE38" i="8"/>
  <c r="AE39" i="8"/>
  <c r="AE44" i="8"/>
  <c r="AE45" i="8"/>
  <c r="AE43" i="5"/>
  <c r="AE50" i="5"/>
  <c r="AE42" i="5"/>
  <c r="AE49" i="5"/>
  <c r="L44" i="9" l="1"/>
  <c r="K48" i="9"/>
  <c r="J48" i="9"/>
  <c r="K47" i="9"/>
  <c r="J47" i="9"/>
  <c r="L46" i="9"/>
  <c r="L45" i="9"/>
  <c r="L43" i="9"/>
  <c r="W46" i="9"/>
  <c r="V46" i="9"/>
  <c r="W45" i="9"/>
  <c r="V45" i="9"/>
  <c r="X44" i="9"/>
  <c r="X43" i="9"/>
  <c r="X42" i="9"/>
  <c r="X41" i="9"/>
  <c r="W39" i="9"/>
  <c r="V39" i="9"/>
  <c r="W38" i="9"/>
  <c r="V38" i="9"/>
  <c r="X37" i="9"/>
  <c r="X36" i="9"/>
  <c r="X35" i="9"/>
  <c r="X34" i="9"/>
  <c r="X39" i="9" l="1"/>
  <c r="X38" i="9"/>
  <c r="L47" i="9"/>
  <c r="X45" i="9"/>
  <c r="X46" i="9"/>
  <c r="L48" i="9"/>
  <c r="D99" i="5" l="1"/>
  <c r="C99" i="5"/>
  <c r="D98" i="5"/>
  <c r="C98" i="5"/>
  <c r="E97" i="5"/>
  <c r="E96" i="5"/>
  <c r="E95" i="5"/>
  <c r="E94" i="5"/>
  <c r="D92" i="8"/>
  <c r="C92" i="8"/>
  <c r="D91" i="8"/>
  <c r="C91" i="8"/>
  <c r="E90" i="8"/>
  <c r="E89" i="8"/>
  <c r="E88" i="8"/>
  <c r="E87" i="8"/>
  <c r="M68" i="8"/>
  <c r="M67" i="8"/>
  <c r="M61" i="8"/>
  <c r="M60" i="8"/>
  <c r="O65" i="5"/>
  <c r="N65" i="5"/>
  <c r="O64" i="5"/>
  <c r="N64" i="5"/>
  <c r="P63" i="5"/>
  <c r="P62" i="5"/>
  <c r="P61" i="5"/>
  <c r="P60" i="5"/>
  <c r="O58" i="5"/>
  <c r="N58" i="5"/>
  <c r="O57" i="5"/>
  <c r="N57" i="5"/>
  <c r="P56" i="5"/>
  <c r="P55" i="5"/>
  <c r="P54" i="5"/>
  <c r="P53" i="5"/>
  <c r="D84" i="8"/>
  <c r="C84" i="8"/>
  <c r="D83" i="8"/>
  <c r="C83" i="8"/>
  <c r="E82" i="8"/>
  <c r="E81" i="8"/>
  <c r="E80" i="8"/>
  <c r="E79" i="8"/>
  <c r="D77" i="8"/>
  <c r="C77" i="8"/>
  <c r="D76" i="8"/>
  <c r="C76" i="8"/>
  <c r="E75" i="8"/>
  <c r="E74" i="8"/>
  <c r="E73" i="8"/>
  <c r="E72" i="8"/>
  <c r="D91" i="5"/>
  <c r="C91" i="5"/>
  <c r="D90" i="5"/>
  <c r="C90" i="5"/>
  <c r="E89" i="5"/>
  <c r="E88" i="5"/>
  <c r="E87" i="5"/>
  <c r="E86" i="5"/>
  <c r="D84" i="5"/>
  <c r="C84" i="5"/>
  <c r="D83" i="5"/>
  <c r="C83" i="5"/>
  <c r="E82" i="5"/>
  <c r="E81" i="5"/>
  <c r="E80" i="5"/>
  <c r="E99" i="5" l="1"/>
  <c r="E76" i="8"/>
  <c r="P58" i="5"/>
  <c r="P65" i="5"/>
  <c r="P57" i="5"/>
  <c r="P64" i="5"/>
  <c r="E98" i="5"/>
  <c r="E77" i="8"/>
  <c r="E92" i="8"/>
  <c r="E83" i="8"/>
  <c r="O67" i="8"/>
  <c r="O60" i="8"/>
  <c r="E91" i="8"/>
  <c r="O61" i="8"/>
  <c r="E84" i="8"/>
  <c r="O68" i="8"/>
  <c r="E83" i="5"/>
  <c r="E84" i="5"/>
  <c r="E90" i="5"/>
  <c r="E91" i="5"/>
  <c r="AM34" i="8" l="1"/>
  <c r="AL34" i="8"/>
  <c r="AK34" i="8"/>
  <c r="AJ34" i="8"/>
  <c r="AM24" i="8"/>
  <c r="AL24" i="8"/>
  <c r="AK24" i="8"/>
  <c r="AJ24" i="8"/>
  <c r="F68" i="8"/>
  <c r="E68" i="8"/>
  <c r="D68" i="8"/>
  <c r="C68" i="8"/>
  <c r="F48" i="8"/>
  <c r="E48" i="8"/>
  <c r="D48" i="8"/>
  <c r="H48" i="8" s="1"/>
  <c r="C48" i="8"/>
  <c r="G48" i="8" s="1"/>
  <c r="F29" i="8"/>
  <c r="E29" i="8"/>
  <c r="D29" i="8"/>
  <c r="C29" i="8"/>
  <c r="M34" i="8"/>
  <c r="E138" i="8"/>
  <c r="E139" i="8"/>
  <c r="E140" i="8"/>
  <c r="E141" i="8"/>
  <c r="E144" i="8"/>
  <c r="E145" i="8"/>
  <c r="E146" i="8"/>
  <c r="E147" i="8"/>
  <c r="E150" i="8"/>
  <c r="E151" i="8"/>
  <c r="E152" i="8"/>
  <c r="E153" i="8"/>
  <c r="D161" i="8"/>
  <c r="C161" i="8"/>
  <c r="D160" i="8"/>
  <c r="C160" i="8"/>
  <c r="E159" i="8"/>
  <c r="E158" i="8"/>
  <c r="E157" i="8"/>
  <c r="E156" i="8"/>
  <c r="D155" i="8"/>
  <c r="C155" i="8"/>
  <c r="D154" i="8"/>
  <c r="C154" i="8"/>
  <c r="D149" i="8"/>
  <c r="C149" i="8"/>
  <c r="D148" i="8"/>
  <c r="C148" i="8"/>
  <c r="D143" i="8"/>
  <c r="C143" i="8"/>
  <c r="D142" i="8"/>
  <c r="C142" i="8"/>
  <c r="N50" i="8"/>
  <c r="M50" i="8"/>
  <c r="N49" i="8"/>
  <c r="M49" i="8"/>
  <c r="N42" i="8"/>
  <c r="M42" i="8"/>
  <c r="N41" i="8"/>
  <c r="M41" i="8"/>
  <c r="N34" i="8"/>
  <c r="N33" i="8"/>
  <c r="M33" i="8"/>
  <c r="N26" i="8"/>
  <c r="M26" i="8"/>
  <c r="N25" i="8"/>
  <c r="M25" i="8"/>
  <c r="AN34" i="8" l="1"/>
  <c r="AO34" i="8"/>
  <c r="AN24" i="8"/>
  <c r="AO24" i="8"/>
  <c r="O42" i="8"/>
  <c r="E143" i="8"/>
  <c r="E149" i="8"/>
  <c r="G29" i="8"/>
  <c r="G68" i="8"/>
  <c r="H29" i="8"/>
  <c r="H68" i="8"/>
  <c r="O26" i="8"/>
  <c r="O41" i="8"/>
  <c r="O49" i="8"/>
  <c r="E142" i="8"/>
  <c r="E148" i="8"/>
  <c r="O25" i="8"/>
  <c r="O33" i="8"/>
  <c r="O50" i="8"/>
  <c r="O34" i="8"/>
  <c r="E155" i="8"/>
  <c r="E154" i="8"/>
  <c r="E161" i="8"/>
  <c r="E160" i="8"/>
  <c r="K40" i="9" l="1"/>
  <c r="J40" i="9"/>
  <c r="K33" i="9"/>
  <c r="J33" i="9"/>
  <c r="K24" i="9"/>
  <c r="J24" i="9"/>
  <c r="K33" i="6"/>
  <c r="L48" i="6"/>
  <c r="K48" i="6"/>
  <c r="L40" i="6"/>
  <c r="K40" i="6"/>
  <c r="L33" i="6"/>
  <c r="AR79" i="9" l="1"/>
  <c r="AO79" i="9"/>
  <c r="AN79" i="9"/>
  <c r="AM79" i="9"/>
  <c r="AL79" i="9"/>
  <c r="AH79" i="9"/>
  <c r="AE79" i="9"/>
  <c r="AD79" i="9"/>
  <c r="AC79" i="9"/>
  <c r="AB79" i="9"/>
  <c r="AS71" i="9"/>
  <c r="AQ71" i="9"/>
  <c r="AP71" i="9"/>
  <c r="AI71" i="9"/>
  <c r="AG71" i="9"/>
  <c r="AF71" i="9"/>
  <c r="AS70" i="9"/>
  <c r="AQ70" i="9"/>
  <c r="AP70" i="9"/>
  <c r="AI70" i="9"/>
  <c r="AG70" i="9"/>
  <c r="AF70" i="9"/>
  <c r="AS69" i="9"/>
  <c r="AQ69" i="9"/>
  <c r="AP69" i="9"/>
  <c r="AI69" i="9"/>
  <c r="AG69" i="9"/>
  <c r="AF69" i="9"/>
  <c r="AS68" i="9"/>
  <c r="AQ68" i="9"/>
  <c r="AP68" i="9"/>
  <c r="AI68" i="9"/>
  <c r="AG68" i="9"/>
  <c r="AF68" i="9"/>
  <c r="AS67" i="9"/>
  <c r="AQ67" i="9"/>
  <c r="AP67" i="9"/>
  <c r="AI67" i="9"/>
  <c r="AG67" i="9"/>
  <c r="AF67" i="9"/>
  <c r="AS66" i="9"/>
  <c r="AQ66" i="9"/>
  <c r="AP66" i="9"/>
  <c r="AI66" i="9"/>
  <c r="AG66" i="9"/>
  <c r="AF66" i="9"/>
  <c r="AS65" i="9"/>
  <c r="AQ65" i="9"/>
  <c r="AP65" i="9"/>
  <c r="AI65" i="9"/>
  <c r="AG65" i="9"/>
  <c r="AF65" i="9"/>
  <c r="AS64" i="9"/>
  <c r="AQ64" i="9"/>
  <c r="AP64" i="9"/>
  <c r="AI64" i="9"/>
  <c r="AG64" i="9"/>
  <c r="AF64" i="9"/>
  <c r="AS63" i="9"/>
  <c r="AQ63" i="9"/>
  <c r="AP63" i="9"/>
  <c r="AI63" i="9"/>
  <c r="AG63" i="9"/>
  <c r="AF63" i="9"/>
  <c r="AS62" i="9"/>
  <c r="AQ62" i="9"/>
  <c r="AP62" i="9"/>
  <c r="AI62" i="9"/>
  <c r="AG62" i="9"/>
  <c r="AF62" i="9"/>
  <c r="AS61" i="9"/>
  <c r="AQ61" i="9"/>
  <c r="AP61" i="9"/>
  <c r="AI61" i="9"/>
  <c r="AG61" i="9"/>
  <c r="AF61" i="9"/>
  <c r="AS60" i="9"/>
  <c r="AQ60" i="9"/>
  <c r="AP60" i="9"/>
  <c r="AI60" i="9"/>
  <c r="AG60" i="9"/>
  <c r="AF60" i="9"/>
  <c r="AS59" i="9"/>
  <c r="AQ59" i="9"/>
  <c r="AO77" i="9" s="1"/>
  <c r="AP59" i="9"/>
  <c r="AI59" i="9"/>
  <c r="AG59" i="9"/>
  <c r="AF59" i="9"/>
  <c r="AD77" i="9" s="1"/>
  <c r="AS58" i="9"/>
  <c r="AQ58" i="9"/>
  <c r="AL77" i="9" s="1"/>
  <c r="AP58" i="9"/>
  <c r="AI58" i="9"/>
  <c r="AG58" i="9"/>
  <c r="AC77" i="9" s="1"/>
  <c r="AF58" i="9"/>
  <c r="AB77" i="9" s="1"/>
  <c r="AH77" i="9" l="1"/>
  <c r="AI77" i="9" s="1"/>
  <c r="AR77" i="9"/>
  <c r="AN77" i="9"/>
  <c r="AP77" i="9" s="1"/>
  <c r="AM77" i="9"/>
  <c r="AE77" i="9"/>
  <c r="AF77" i="9"/>
  <c r="AF79" i="9"/>
  <c r="AI79" i="9"/>
  <c r="AP79" i="9"/>
  <c r="AS79" i="9"/>
  <c r="AS77" i="9" l="1"/>
  <c r="T25" i="6"/>
  <c r="T24" i="6"/>
  <c r="T32" i="6"/>
  <c r="T31" i="6"/>
  <c r="T39" i="6"/>
  <c r="T38" i="6"/>
  <c r="AD25" i="6"/>
  <c r="AC25" i="6"/>
  <c r="AD24" i="6"/>
  <c r="AC24" i="6"/>
  <c r="AD32" i="6"/>
  <c r="AC32" i="6"/>
  <c r="AD31" i="6"/>
  <c r="AC31" i="6"/>
  <c r="AZ72" i="6"/>
  <c r="BA72" i="6" s="1"/>
  <c r="AW72" i="6"/>
  <c r="AV72" i="6"/>
  <c r="AU72" i="6"/>
  <c r="AT72" i="6"/>
  <c r="AP72" i="6"/>
  <c r="AM72" i="6"/>
  <c r="AL72" i="6"/>
  <c r="AK72" i="6"/>
  <c r="AJ72" i="6"/>
  <c r="AZ70" i="6"/>
  <c r="AW70" i="6"/>
  <c r="AV70" i="6"/>
  <c r="AU70" i="6"/>
  <c r="AT70" i="6"/>
  <c r="AP70" i="6"/>
  <c r="AM70" i="6"/>
  <c r="AL70" i="6"/>
  <c r="AK70" i="6"/>
  <c r="AJ70" i="6"/>
  <c r="BA66" i="6"/>
  <c r="AY66" i="6"/>
  <c r="AX66" i="6"/>
  <c r="AQ66" i="6"/>
  <c r="AO66" i="6"/>
  <c r="AN66" i="6"/>
  <c r="BA65" i="6"/>
  <c r="AY65" i="6"/>
  <c r="AX65" i="6"/>
  <c r="AQ65" i="6"/>
  <c r="AO65" i="6"/>
  <c r="AN65" i="6"/>
  <c r="BA64" i="6"/>
  <c r="AY64" i="6"/>
  <c r="AX64" i="6"/>
  <c r="AQ64" i="6"/>
  <c r="AO64" i="6"/>
  <c r="AN64" i="6"/>
  <c r="BA63" i="6"/>
  <c r="AY63" i="6"/>
  <c r="AX63" i="6"/>
  <c r="AQ63" i="6"/>
  <c r="AO63" i="6"/>
  <c r="AN63" i="6"/>
  <c r="BA62" i="6"/>
  <c r="AY62" i="6"/>
  <c r="AX62" i="6"/>
  <c r="AQ62" i="6"/>
  <c r="AO62" i="6"/>
  <c r="AN62" i="6"/>
  <c r="BA61" i="6"/>
  <c r="AY61" i="6"/>
  <c r="AX61" i="6"/>
  <c r="AQ61" i="6"/>
  <c r="AO61" i="6"/>
  <c r="AN61" i="6"/>
  <c r="BA60" i="6"/>
  <c r="AY60" i="6"/>
  <c r="AX60" i="6"/>
  <c r="AQ60" i="6"/>
  <c r="AO60" i="6"/>
  <c r="AN60" i="6"/>
  <c r="BA59" i="6"/>
  <c r="AY59" i="6"/>
  <c r="AX59" i="6"/>
  <c r="AQ59" i="6"/>
  <c r="AO59" i="6"/>
  <c r="AN59" i="6"/>
  <c r="BA58" i="6"/>
  <c r="AY58" i="6"/>
  <c r="AX58" i="6"/>
  <c r="AQ58" i="6"/>
  <c r="AO58" i="6"/>
  <c r="AN58" i="6"/>
  <c r="BA57" i="6"/>
  <c r="AY57" i="6"/>
  <c r="AX57" i="6"/>
  <c r="AQ57" i="6"/>
  <c r="AO57" i="6"/>
  <c r="AN57" i="6"/>
  <c r="BA56" i="6"/>
  <c r="AY56" i="6"/>
  <c r="AX56" i="6"/>
  <c r="AQ56" i="6"/>
  <c r="AO56" i="6"/>
  <c r="AN56" i="6"/>
  <c r="AQ70" i="6" l="1"/>
  <c r="BA70" i="6"/>
  <c r="AQ72" i="6"/>
  <c r="AF37" i="7" l="1"/>
  <c r="AG37" i="7"/>
  <c r="AG31" i="7"/>
  <c r="AF31" i="7"/>
  <c r="S28" i="7"/>
  <c r="R28" i="7"/>
  <c r="AG26" i="7"/>
  <c r="AF26" i="7"/>
  <c r="Z25" i="7"/>
  <c r="Y25" i="7"/>
  <c r="S25" i="7"/>
  <c r="R25" i="7"/>
  <c r="E24" i="7"/>
  <c r="D24" i="7"/>
  <c r="L23" i="7"/>
  <c r="K23" i="7"/>
  <c r="AG22" i="7"/>
  <c r="AF22" i="7"/>
  <c r="Z22" i="7"/>
  <c r="Y22" i="7"/>
  <c r="S22" i="7"/>
  <c r="R22" i="7"/>
  <c r="AM36" i="5" l="1"/>
  <c r="AL36" i="5"/>
  <c r="AK36" i="5"/>
  <c r="AJ36" i="5"/>
  <c r="AM26" i="5"/>
  <c r="AL26" i="5"/>
  <c r="AK26" i="5"/>
  <c r="AJ26" i="5"/>
  <c r="C53" i="5"/>
  <c r="D53" i="5"/>
  <c r="E53" i="5"/>
  <c r="F53" i="5"/>
  <c r="H53" i="5" s="1"/>
  <c r="C73" i="5"/>
  <c r="D73" i="5"/>
  <c r="E73" i="5"/>
  <c r="F73" i="5"/>
  <c r="H73" i="5" s="1"/>
  <c r="F34" i="5"/>
  <c r="E34" i="5"/>
  <c r="D34" i="5"/>
  <c r="C34" i="5"/>
  <c r="G73" i="5" l="1"/>
  <c r="G53" i="5"/>
  <c r="AN26" i="5"/>
  <c r="AO26" i="5"/>
  <c r="AN36" i="5"/>
  <c r="AO36" i="5"/>
  <c r="G34" i="5"/>
  <c r="H34" i="5"/>
  <c r="U26" i="5" l="1"/>
  <c r="V26" i="5"/>
  <c r="U27" i="5"/>
  <c r="V27" i="5"/>
  <c r="U36" i="5"/>
  <c r="V36" i="5"/>
  <c r="U37" i="5"/>
  <c r="V37" i="5"/>
  <c r="U42" i="5"/>
  <c r="V42" i="5"/>
  <c r="U43" i="5"/>
  <c r="V43" i="5"/>
  <c r="O48" i="5"/>
  <c r="N48" i="5"/>
  <c r="O47" i="5"/>
  <c r="N47" i="5"/>
  <c r="P46" i="5"/>
  <c r="P45" i="5"/>
  <c r="P44" i="5"/>
  <c r="P43" i="5"/>
  <c r="P41" i="5"/>
  <c r="P40" i="5"/>
  <c r="O38" i="5"/>
  <c r="N38" i="5"/>
  <c r="O37" i="5"/>
  <c r="N37" i="5"/>
  <c r="P36" i="5"/>
  <c r="P35" i="5"/>
  <c r="P34" i="5"/>
  <c r="P33" i="5"/>
  <c r="P32" i="5"/>
  <c r="P31" i="5"/>
  <c r="O30" i="5"/>
  <c r="N30" i="5"/>
  <c r="O29" i="5"/>
  <c r="N29" i="5"/>
  <c r="P28" i="5"/>
  <c r="P27" i="5"/>
  <c r="P26" i="5"/>
  <c r="P25" i="5"/>
  <c r="P23" i="5"/>
  <c r="P22" i="5"/>
  <c r="AL50" i="6"/>
  <c r="AK50" i="6"/>
  <c r="AL49" i="6"/>
  <c r="AK49" i="6"/>
  <c r="AM48" i="6"/>
  <c r="AM47" i="6"/>
  <c r="AM46" i="6"/>
  <c r="AM45" i="6"/>
  <c r="AM44" i="6"/>
  <c r="AM43" i="6"/>
  <c r="AM42" i="6"/>
  <c r="AM41" i="6"/>
  <c r="AL34" i="6"/>
  <c r="AK34" i="6"/>
  <c r="AL33" i="6"/>
  <c r="AK33" i="6"/>
  <c r="AM30" i="6"/>
  <c r="AM29" i="6"/>
  <c r="AM28" i="6"/>
  <c r="AM27" i="6"/>
  <c r="AM26" i="6"/>
  <c r="AM25" i="6"/>
  <c r="AD49" i="9"/>
  <c r="AC49" i="9"/>
  <c r="AD48" i="9"/>
  <c r="AC48" i="9"/>
  <c r="AD33" i="9"/>
  <c r="AC33" i="9"/>
  <c r="AD32" i="9"/>
  <c r="AC32" i="9"/>
  <c r="AL65" i="4"/>
  <c r="AK65" i="4"/>
  <c r="AL64" i="4"/>
  <c r="AK64" i="4"/>
  <c r="AM63" i="4"/>
  <c r="AM62" i="4"/>
  <c r="AM61" i="4"/>
  <c r="AM60" i="4"/>
  <c r="AM59" i="4"/>
  <c r="AM58" i="4"/>
  <c r="AM57" i="4"/>
  <c r="AM56" i="4"/>
  <c r="AL49" i="4"/>
  <c r="AK49" i="4"/>
  <c r="AL48" i="4"/>
  <c r="AK48" i="4"/>
  <c r="AM47" i="4"/>
  <c r="AM46" i="4"/>
  <c r="AM45" i="4"/>
  <c r="AM44" i="4"/>
  <c r="AM43" i="4"/>
  <c r="AM42" i="4"/>
  <c r="AM41" i="4"/>
  <c r="AM40" i="4"/>
  <c r="AM50" i="6" l="1"/>
  <c r="AE32" i="9"/>
  <c r="AE49" i="9"/>
  <c r="AE48" i="9"/>
  <c r="AE33" i="9"/>
  <c r="AM49" i="6"/>
  <c r="AM33" i="6"/>
  <c r="AM34" i="6"/>
  <c r="P29" i="5"/>
  <c r="P30" i="5"/>
  <c r="P37" i="5"/>
  <c r="P38" i="5"/>
  <c r="P48" i="5"/>
  <c r="P47" i="5"/>
  <c r="AM49" i="4"/>
  <c r="AM48" i="4"/>
  <c r="AM65" i="4"/>
  <c r="AM64" i="4"/>
  <c r="W43" i="5" l="1"/>
  <c r="W41" i="5"/>
  <c r="W40" i="5"/>
  <c r="W39" i="5"/>
  <c r="W38" i="5"/>
  <c r="AD37" i="5"/>
  <c r="AC37" i="5"/>
  <c r="AD36" i="5"/>
  <c r="AC36" i="5"/>
  <c r="W35" i="5"/>
  <c r="W34" i="5"/>
  <c r="W33" i="5"/>
  <c r="W32" i="5"/>
  <c r="W31" i="5"/>
  <c r="W30" i="5"/>
  <c r="W29" i="5"/>
  <c r="W28" i="5"/>
  <c r="AD27" i="5"/>
  <c r="AC27" i="5"/>
  <c r="AD26" i="5"/>
  <c r="AC26" i="5"/>
  <c r="W26" i="5"/>
  <c r="W25" i="5"/>
  <c r="W24" i="5"/>
  <c r="W23" i="5"/>
  <c r="W22" i="5"/>
  <c r="M49" i="4"/>
  <c r="M51" i="4" s="1"/>
  <c r="L49" i="4"/>
  <c r="M48" i="4"/>
  <c r="M52" i="4" s="1"/>
  <c r="L48" i="4"/>
  <c r="N47" i="4"/>
  <c r="N46" i="4"/>
  <c r="N45" i="4"/>
  <c r="N44" i="4"/>
  <c r="N41" i="4"/>
  <c r="N40" i="4"/>
  <c r="M39" i="4"/>
  <c r="L39" i="4"/>
  <c r="M38" i="4"/>
  <c r="L38" i="4"/>
  <c r="N37" i="4"/>
  <c r="N36" i="4"/>
  <c r="N35" i="4"/>
  <c r="N34" i="4"/>
  <c r="N33" i="4"/>
  <c r="N32" i="4"/>
  <c r="M31" i="4"/>
  <c r="L31" i="4"/>
  <c r="M30" i="4"/>
  <c r="L30" i="4"/>
  <c r="N29" i="4"/>
  <c r="N28" i="4"/>
  <c r="N27" i="4"/>
  <c r="N26" i="4"/>
  <c r="N24" i="4"/>
  <c r="N23" i="4"/>
  <c r="D52" i="4"/>
  <c r="C52" i="4"/>
  <c r="D51" i="4"/>
  <c r="C51" i="4"/>
  <c r="E50" i="4"/>
  <c r="E49" i="4"/>
  <c r="E48" i="4"/>
  <c r="E47" i="4"/>
  <c r="D46" i="4"/>
  <c r="C46" i="4"/>
  <c r="D45" i="4"/>
  <c r="C45" i="4"/>
  <c r="E44" i="4"/>
  <c r="E43" i="4"/>
  <c r="E42" i="4"/>
  <c r="E41" i="4"/>
  <c r="D38" i="4"/>
  <c r="C38" i="4"/>
  <c r="D37" i="4"/>
  <c r="C37" i="4"/>
  <c r="U40" i="4"/>
  <c r="T40" i="4"/>
  <c r="E36" i="4"/>
  <c r="U39" i="4"/>
  <c r="T39" i="4"/>
  <c r="E35" i="4"/>
  <c r="V38" i="4"/>
  <c r="E34" i="4"/>
  <c r="V37" i="4"/>
  <c r="E33" i="4"/>
  <c r="V36" i="4"/>
  <c r="D32" i="4"/>
  <c r="C32" i="4"/>
  <c r="V35" i="4"/>
  <c r="D31" i="4"/>
  <c r="C31" i="4"/>
  <c r="U34" i="4"/>
  <c r="T34" i="4"/>
  <c r="E30" i="4"/>
  <c r="U33" i="4"/>
  <c r="T33" i="4"/>
  <c r="E29" i="4"/>
  <c r="V32" i="4"/>
  <c r="E28" i="4"/>
  <c r="V31" i="4"/>
  <c r="E27" i="4"/>
  <c r="V30" i="4"/>
  <c r="V29" i="4"/>
  <c r="U28" i="4"/>
  <c r="T28" i="4"/>
  <c r="E24" i="4"/>
  <c r="U27" i="4"/>
  <c r="T27" i="4"/>
  <c r="E23" i="4"/>
  <c r="V26" i="4"/>
  <c r="V25" i="4"/>
  <c r="V24" i="4"/>
  <c r="V23" i="4"/>
  <c r="AD34" i="4"/>
  <c r="AC34" i="4"/>
  <c r="AD33" i="4"/>
  <c r="AC33" i="4"/>
  <c r="AE32" i="4"/>
  <c r="AE31" i="4"/>
  <c r="AE30" i="4"/>
  <c r="M70" i="4"/>
  <c r="L70" i="4"/>
  <c r="AE29" i="4"/>
  <c r="M69" i="4"/>
  <c r="L69" i="4"/>
  <c r="AD28" i="4"/>
  <c r="AC28" i="4"/>
  <c r="N68" i="4"/>
  <c r="AD27" i="4"/>
  <c r="AC27" i="4"/>
  <c r="N67" i="4"/>
  <c r="AE26" i="4"/>
  <c r="N66" i="4"/>
  <c r="AE25" i="4"/>
  <c r="N65" i="4"/>
  <c r="AE24" i="4"/>
  <c r="AE23" i="4"/>
  <c r="N62" i="4"/>
  <c r="N61" i="4"/>
  <c r="M60" i="4"/>
  <c r="L60" i="4"/>
  <c r="M59" i="4"/>
  <c r="L59" i="4"/>
  <c r="N58" i="4"/>
  <c r="N57" i="4"/>
  <c r="N56" i="4"/>
  <c r="AL34" i="4"/>
  <c r="AK34" i="4"/>
  <c r="N55" i="4"/>
  <c r="AL33" i="4"/>
  <c r="AK33" i="4"/>
  <c r="N54" i="4"/>
  <c r="AM32" i="4"/>
  <c r="N53" i="4"/>
  <c r="AM31" i="4"/>
  <c r="AM30" i="4"/>
  <c r="AM29" i="4"/>
  <c r="N50" i="4"/>
  <c r="AL28" i="4"/>
  <c r="AK28" i="4"/>
  <c r="AL27" i="4"/>
  <c r="AK27" i="4"/>
  <c r="AM26" i="4"/>
  <c r="AM25" i="4"/>
  <c r="AM24" i="4"/>
  <c r="AM23" i="4"/>
  <c r="L52" i="4" l="1"/>
  <c r="N59" i="4"/>
  <c r="AE27" i="4"/>
  <c r="AE33" i="4"/>
  <c r="E31" i="4"/>
  <c r="E52" i="4"/>
  <c r="N30" i="4"/>
  <c r="N38" i="4"/>
  <c r="N48" i="4"/>
  <c r="AM33" i="4"/>
  <c r="V27" i="4"/>
  <c r="V33" i="4"/>
  <c r="AE37" i="5"/>
  <c r="W36" i="5"/>
  <c r="W37" i="5"/>
  <c r="W42" i="5"/>
  <c r="W27" i="5"/>
  <c r="AE26" i="5"/>
  <c r="AE27" i="5"/>
  <c r="AE36" i="5"/>
  <c r="L51" i="4"/>
  <c r="N70" i="4"/>
  <c r="V28" i="4"/>
  <c r="V34" i="4"/>
  <c r="N31" i="4"/>
  <c r="N39" i="4"/>
  <c r="N49" i="4"/>
  <c r="AM27" i="4"/>
  <c r="AM28" i="4"/>
  <c r="AM34" i="4"/>
  <c r="AE28" i="4"/>
  <c r="AE34" i="4"/>
  <c r="E32" i="4"/>
  <c r="E37" i="4"/>
  <c r="E45" i="4"/>
  <c r="E51" i="4"/>
  <c r="N52" i="4"/>
  <c r="N60" i="4"/>
  <c r="V39" i="4"/>
  <c r="N69" i="4"/>
  <c r="V40" i="4"/>
  <c r="E38" i="4"/>
  <c r="E46" i="4"/>
  <c r="N51" i="4" l="1"/>
  <c r="AH109" i="1"/>
  <c r="AA109" i="1"/>
  <c r="U109" i="1"/>
  <c r="O109" i="1"/>
  <c r="K109" i="1"/>
  <c r="J109" i="1"/>
  <c r="I109" i="1"/>
  <c r="C109" i="1"/>
  <c r="E109" i="1"/>
  <c r="D109" i="1"/>
  <c r="O110" i="1" l="1"/>
  <c r="U110" i="1"/>
  <c r="AA110" i="1"/>
  <c r="AH110" i="1"/>
  <c r="I110" i="1"/>
  <c r="AH93" i="1"/>
  <c r="AA93" i="1" l="1"/>
  <c r="U93" i="1"/>
  <c r="O93" i="1"/>
  <c r="K93" i="1"/>
  <c r="J93" i="1"/>
  <c r="I93" i="1"/>
  <c r="E93" i="1"/>
  <c r="D93" i="1"/>
  <c r="C93" i="1"/>
  <c r="AH94" i="1" s="1"/>
  <c r="O94" i="1" l="1"/>
  <c r="I94" i="1"/>
  <c r="U94" i="1"/>
  <c r="AA94" i="1"/>
  <c r="I46" i="1"/>
  <c r="O77" i="1"/>
  <c r="AH77" i="1" l="1"/>
  <c r="AA77" i="1"/>
  <c r="U77" i="1"/>
  <c r="J77" i="1" l="1"/>
  <c r="K77" i="1"/>
  <c r="I77" i="1"/>
  <c r="E77" i="1"/>
  <c r="D77" i="1"/>
  <c r="C77" i="1"/>
  <c r="AA78" i="1" s="1"/>
  <c r="AJ61" i="1"/>
  <c r="AI61" i="1"/>
  <c r="AH61" i="1"/>
  <c r="U78" i="1" l="1"/>
  <c r="O78" i="1"/>
  <c r="I78" i="1"/>
  <c r="AH78" i="1"/>
  <c r="AC61" i="1"/>
  <c r="AB61" i="1"/>
  <c r="AA61" i="1"/>
  <c r="W61" i="1"/>
  <c r="V61" i="1"/>
  <c r="U61" i="1"/>
  <c r="Q61" i="1" l="1"/>
  <c r="P61" i="1"/>
  <c r="O61" i="1"/>
  <c r="K61" i="1" l="1"/>
  <c r="J61" i="1"/>
  <c r="I61" i="1"/>
  <c r="E61" i="1"/>
  <c r="D61" i="1"/>
  <c r="C61" i="1"/>
  <c r="AJ46" i="1"/>
  <c r="AI46" i="1"/>
  <c r="AH46" i="1"/>
  <c r="AC46" i="1"/>
  <c r="AB46" i="1"/>
  <c r="AA46" i="1"/>
  <c r="W46" i="1"/>
  <c r="V46" i="1"/>
  <c r="U46" i="1"/>
  <c r="Q46" i="1"/>
  <c r="P46" i="1"/>
  <c r="O46" i="1"/>
  <c r="K46" i="1"/>
  <c r="J46" i="1"/>
  <c r="E46" i="1"/>
  <c r="D46" i="1"/>
  <c r="C46" i="1"/>
  <c r="I47" i="1" s="1"/>
  <c r="AJ29" i="1"/>
  <c r="AI29" i="1"/>
  <c r="AH29" i="1"/>
  <c r="AB29" i="1"/>
  <c r="AC29" i="1"/>
  <c r="AA29" i="1"/>
  <c r="I62" i="1" l="1"/>
  <c r="O47" i="1"/>
  <c r="AH47" i="1"/>
  <c r="U47" i="1"/>
  <c r="AH62" i="1"/>
  <c r="U62" i="1"/>
  <c r="AA62" i="1"/>
  <c r="AA47" i="1"/>
  <c r="O62" i="1"/>
  <c r="V29" i="1"/>
  <c r="W29" i="1"/>
  <c r="U29" i="1"/>
  <c r="P29" i="1"/>
  <c r="Q29" i="1"/>
  <c r="J29" i="1"/>
  <c r="K29" i="1"/>
  <c r="I29" i="1"/>
  <c r="E29" i="1"/>
  <c r="D29" i="1"/>
  <c r="O29" i="1" l="1"/>
  <c r="C29" i="1"/>
  <c r="I30" i="1" s="1"/>
  <c r="AH30" i="1" l="1"/>
  <c r="AA30" i="1"/>
  <c r="O30" i="1"/>
  <c r="U30" i="1"/>
</calcChain>
</file>

<file path=xl/sharedStrings.xml><?xml version="1.0" encoding="utf-8"?>
<sst xmlns="http://schemas.openxmlformats.org/spreadsheetml/2006/main" count="1992" uniqueCount="641">
  <si>
    <t>S04</t>
  </si>
  <si>
    <t>Image number</t>
  </si>
  <si>
    <t>CD39+</t>
  </si>
  <si>
    <t>VIM+</t>
  </si>
  <si>
    <t>0h</t>
  </si>
  <si>
    <t>S04 0h S1_1</t>
  </si>
  <si>
    <t>S04 0h S1_2</t>
  </si>
  <si>
    <t>S04 0h S1_3</t>
  </si>
  <si>
    <t>S04 0h S2_1</t>
  </si>
  <si>
    <t>S04 0h S2_2</t>
  </si>
  <si>
    <t>S04 0h S2_3</t>
  </si>
  <si>
    <t>S04 0h S3_1</t>
  </si>
  <si>
    <t>S04 0h S3_2</t>
  </si>
  <si>
    <t>CD39+Vimentin+</t>
  </si>
  <si>
    <t>S04 0h S3_3</t>
  </si>
  <si>
    <t>24h</t>
  </si>
  <si>
    <t>S04 24h S1_1</t>
  </si>
  <si>
    <t>S04 24h S1_2</t>
  </si>
  <si>
    <t>S04 24h S1_3</t>
  </si>
  <si>
    <t>S04 24h S2_1</t>
  </si>
  <si>
    <t>S04 24h S2_2</t>
  </si>
  <si>
    <t>S04 24h S2_3</t>
  </si>
  <si>
    <t>S04 24h S3_1</t>
  </si>
  <si>
    <t>S04 24h S3_2</t>
  </si>
  <si>
    <t>S04 24h S3_3</t>
  </si>
  <si>
    <t>96h</t>
  </si>
  <si>
    <t>S04 96h S1_1</t>
  </si>
  <si>
    <t>S04 96h S1_2</t>
  </si>
  <si>
    <t>S04 96h S1_3</t>
  </si>
  <si>
    <t>S04 96h S2_1</t>
  </si>
  <si>
    <t>S04 96h S2_2</t>
  </si>
  <si>
    <t>S04 96h S2_3</t>
  </si>
  <si>
    <t>S04 96h S3_1</t>
  </si>
  <si>
    <t>S04 96h S3_2</t>
  </si>
  <si>
    <t>S04 96h S3_3</t>
  </si>
  <si>
    <t>S04 168h S1_1</t>
  </si>
  <si>
    <t>S04 168h S1_2</t>
  </si>
  <si>
    <t>S04 168h S1_3</t>
  </si>
  <si>
    <t>S04 168h S2_1</t>
  </si>
  <si>
    <t>S04 168h S2_2</t>
  </si>
  <si>
    <t>S04 168h S2_3</t>
  </si>
  <si>
    <t>S04 168h S3_1</t>
  </si>
  <si>
    <t>S04 168h S3_2</t>
  </si>
  <si>
    <t>S04 168h S3_3</t>
  </si>
  <si>
    <t>168h</t>
  </si>
  <si>
    <t>240h</t>
  </si>
  <si>
    <t>S04 240h S1_1</t>
  </si>
  <si>
    <t>S04 240h S1_2</t>
  </si>
  <si>
    <t>S04 240h S1_3</t>
  </si>
  <si>
    <t>S04 240h S2_1</t>
  </si>
  <si>
    <t>S04 240h S2_2</t>
  </si>
  <si>
    <t>S04 240h S2_3</t>
  </si>
  <si>
    <t>S04 240h S3_1</t>
  </si>
  <si>
    <t>S04 240h S3_2</t>
  </si>
  <si>
    <t>S04 240h S3_3</t>
  </si>
  <si>
    <t>336hh</t>
  </si>
  <si>
    <t>S05</t>
  </si>
  <si>
    <t>S05 0h S1_1</t>
  </si>
  <si>
    <t>S05 0h S1_2</t>
  </si>
  <si>
    <t>S05 0h S2_1</t>
  </si>
  <si>
    <t>S05 0h S2_2</t>
  </si>
  <si>
    <t>S05 0h S2_3</t>
  </si>
  <si>
    <t>S05 0h S3_1</t>
  </si>
  <si>
    <t>S05 0h S3_2</t>
  </si>
  <si>
    <t>S05 0h S3_3</t>
  </si>
  <si>
    <t>S05 24h S1_1</t>
  </si>
  <si>
    <t>S05 24h S1_2</t>
  </si>
  <si>
    <t>S05 24h S1_3</t>
  </si>
  <si>
    <t>S05 24h S2_1</t>
  </si>
  <si>
    <t>S05 24h S2_2</t>
  </si>
  <si>
    <t>S05 24h S2_3</t>
  </si>
  <si>
    <t>S05 24h S3_1</t>
  </si>
  <si>
    <t>S05 24h S3_2</t>
  </si>
  <si>
    <t>S05 24h S3_3</t>
  </si>
  <si>
    <t>S05 96h S1_1</t>
  </si>
  <si>
    <t>S05 96h S1_2</t>
  </si>
  <si>
    <t>S05 96h S1_3</t>
  </si>
  <si>
    <t>S05 96h S2_1</t>
  </si>
  <si>
    <t>S05 96h S2_2</t>
  </si>
  <si>
    <t>S05 96h S2_3</t>
  </si>
  <si>
    <t>S05 96h S3_1</t>
  </si>
  <si>
    <t>S05 96h S3_2</t>
  </si>
  <si>
    <t>S05 96h S3_3</t>
  </si>
  <si>
    <t>S05 168h S1_1</t>
  </si>
  <si>
    <t>S05 168h S1_2</t>
  </si>
  <si>
    <t>S05 168h S1_3</t>
  </si>
  <si>
    <t>S05 168h S2_1</t>
  </si>
  <si>
    <t>S05 168h S2_2</t>
  </si>
  <si>
    <t>S05 168h S2_3</t>
  </si>
  <si>
    <t>S05 168h S3_1</t>
  </si>
  <si>
    <t>S05 168h S3_2</t>
  </si>
  <si>
    <t>S05 168h S3_3</t>
  </si>
  <si>
    <t>S05 240h S1_1</t>
  </si>
  <si>
    <t>S05 240h S1_2</t>
  </si>
  <si>
    <t>S05 240h S1_3</t>
  </si>
  <si>
    <t>S05 240h S2_1</t>
  </si>
  <si>
    <t>S05 240h S2_2</t>
  </si>
  <si>
    <t>S05 240h S2_3</t>
  </si>
  <si>
    <t>S05 240h S3_1</t>
  </si>
  <si>
    <t>S05 240h S3_2</t>
  </si>
  <si>
    <t>S05 240h S3_3</t>
  </si>
  <si>
    <t>S04 336h S1_1</t>
  </si>
  <si>
    <t>S04 336h S1_2</t>
  </si>
  <si>
    <t>S04 336h S1_3</t>
  </si>
  <si>
    <t>S04 336h S2_1</t>
  </si>
  <si>
    <t>S04 336h S2_2</t>
  </si>
  <si>
    <t>S04 336h S2_3</t>
  </si>
  <si>
    <t>S04 336h S3_1</t>
  </si>
  <si>
    <t>S04 336h S3_3</t>
  </si>
  <si>
    <t>S05 336h S1_1</t>
  </si>
  <si>
    <t>S05 336h S1_2</t>
  </si>
  <si>
    <t>S05 336h S1_3</t>
  </si>
  <si>
    <t>S05 336h S2_1</t>
  </si>
  <si>
    <t>S05 336h S2_2</t>
  </si>
  <si>
    <t>S05 336h S2_3</t>
  </si>
  <si>
    <t>S05 336h S3_1</t>
  </si>
  <si>
    <t>S05 336h S3_2</t>
  </si>
  <si>
    <t>S05 336h S3_3</t>
  </si>
  <si>
    <t>CD39+VIM-</t>
  </si>
  <si>
    <t>S06</t>
  </si>
  <si>
    <t>S06 0h S1_1</t>
  </si>
  <si>
    <t>S06 0h S1_2</t>
  </si>
  <si>
    <t>S06 0h S2_2</t>
  </si>
  <si>
    <t>S06 0h S3_1</t>
  </si>
  <si>
    <t>S06 0h S3_2</t>
  </si>
  <si>
    <t>S06 0h S3_3</t>
  </si>
  <si>
    <t>S06 0h S1_4</t>
  </si>
  <si>
    <t>S06 0h S2_4</t>
  </si>
  <si>
    <t>S06 24h S1_1</t>
  </si>
  <si>
    <t>S06 24h S1_2</t>
  </si>
  <si>
    <t>S06 24h S1_3</t>
  </si>
  <si>
    <t>S06 24h S2_1</t>
  </si>
  <si>
    <t>S06 24h S2_2</t>
  </si>
  <si>
    <t>S06 24h S2_3</t>
  </si>
  <si>
    <t>S06 24h S3_1</t>
  </si>
  <si>
    <t>S06 24h S3_2</t>
  </si>
  <si>
    <t>S06 0h S2_3</t>
  </si>
  <si>
    <t>S06 24h S3_4</t>
  </si>
  <si>
    <t>S06 96h S1_1</t>
  </si>
  <si>
    <t>S06 96h S1_2</t>
  </si>
  <si>
    <t>S06 96h S3_1</t>
  </si>
  <si>
    <t>S06 96h S3_2</t>
  </si>
  <si>
    <t>S06 96h S1_4</t>
  </si>
  <si>
    <t>%</t>
  </si>
  <si>
    <t>S06 96h S1_3</t>
  </si>
  <si>
    <t>S06 96h S1_5</t>
  </si>
  <si>
    <t>S06 96h S1_6</t>
  </si>
  <si>
    <t>S06 96h S3_3</t>
  </si>
  <si>
    <t>S06 168h S1_1</t>
  </si>
  <si>
    <t>S06  168h S1_2</t>
  </si>
  <si>
    <t>S06  168h S2_2</t>
  </si>
  <si>
    <t>S06  168h S2_3</t>
  </si>
  <si>
    <t>S06  168h S3_1</t>
  </si>
  <si>
    <t>S06  168h S3_2</t>
  </si>
  <si>
    <t>S06  168h S3_3</t>
  </si>
  <si>
    <t>S06  168h S1_3</t>
  </si>
  <si>
    <t>S06  168h S2_1</t>
  </si>
  <si>
    <t>S06 240h S1_1</t>
  </si>
  <si>
    <t>S06  240h S1_2</t>
  </si>
  <si>
    <t>S06  240h S2_1</t>
  </si>
  <si>
    <t>S06  240h S2_2</t>
  </si>
  <si>
    <t>S06  240h S2_3</t>
  </si>
  <si>
    <t>S06 240h S3_1</t>
  </si>
  <si>
    <t>S06  240h S3_3</t>
  </si>
  <si>
    <t>S06  240h S1_4</t>
  </si>
  <si>
    <t>S06  240h S3_4</t>
  </si>
  <si>
    <t>336h</t>
  </si>
  <si>
    <t>S06 336h S1_1</t>
  </si>
  <si>
    <t>S06 336h S1_2</t>
  </si>
  <si>
    <t>S06 336h S2_1</t>
  </si>
  <si>
    <t>S06 336h S2_3</t>
  </si>
  <si>
    <t>S06 336h S3_3</t>
  </si>
  <si>
    <t>S06 336h S3_4</t>
  </si>
  <si>
    <t>S06  336h S1_3</t>
  </si>
  <si>
    <t>S06  336h S2_2</t>
  </si>
  <si>
    <t>S06 336h S3_2</t>
  </si>
  <si>
    <t>S08</t>
  </si>
  <si>
    <t>S08 0h S1_1</t>
  </si>
  <si>
    <t>S08 0h S1_2</t>
  </si>
  <si>
    <t>S08 0h S2_2</t>
  </si>
  <si>
    <t>S08 0h S2_3</t>
  </si>
  <si>
    <t>S08 0h S3_1</t>
  </si>
  <si>
    <t>S08 0h S3_2</t>
  </si>
  <si>
    <t>S08 0h S3_3</t>
  </si>
  <si>
    <t>S08 0h S1_3</t>
  </si>
  <si>
    <t>S08 0h S2_1</t>
  </si>
  <si>
    <t>S08 24h S1_1</t>
  </si>
  <si>
    <t>S08 24h S1_2</t>
  </si>
  <si>
    <t>S08 24h S1_3</t>
  </si>
  <si>
    <t>S08 24h S2_1</t>
  </si>
  <si>
    <t>S08 24h S2_2</t>
  </si>
  <si>
    <t>S08 24h S2_3</t>
  </si>
  <si>
    <t>S08 24h S3_1</t>
  </si>
  <si>
    <t>S08 24h S3_2</t>
  </si>
  <si>
    <t>S08 24h S3_3</t>
  </si>
  <si>
    <t>S08 96h S1_1</t>
  </si>
  <si>
    <t>S08 96h S1_2</t>
  </si>
  <si>
    <t>S08 96h S1_3</t>
  </si>
  <si>
    <t>S08 96h S2_1</t>
  </si>
  <si>
    <t>S08 96h S3_1</t>
  </si>
  <si>
    <t>S08 96h S3_2</t>
  </si>
  <si>
    <t>S0896h S3_3</t>
  </si>
  <si>
    <t>S08 96h S2_3</t>
  </si>
  <si>
    <t>S08 96h S2_4</t>
  </si>
  <si>
    <t>S08 168h S1_1</t>
  </si>
  <si>
    <t>S08 168h S1_2</t>
  </si>
  <si>
    <t>S08 168h S1_3</t>
  </si>
  <si>
    <t>S08 168h S2_1</t>
  </si>
  <si>
    <t>S08 168h S2_3</t>
  </si>
  <si>
    <t>S08 168h S3_1</t>
  </si>
  <si>
    <t>S08 168h S3_2</t>
  </si>
  <si>
    <t>S08 168h S3_3</t>
  </si>
  <si>
    <t>S08 168h S2_2</t>
  </si>
  <si>
    <t>S08 240h S1_1</t>
  </si>
  <si>
    <t>S08 240h S1_2</t>
  </si>
  <si>
    <t>S08 240h S1_3</t>
  </si>
  <si>
    <t>S08 240h S2_1</t>
  </si>
  <si>
    <t>S08 240h S2_2</t>
  </si>
  <si>
    <t>S08 240h S2_3</t>
  </si>
  <si>
    <t>S08 240h S3_1</t>
  </si>
  <si>
    <t>S08 240h S3_2</t>
  </si>
  <si>
    <t>S08 240h S3_3</t>
  </si>
  <si>
    <t>S08 336h S1_1</t>
  </si>
  <si>
    <t>S08 336h S1_2</t>
  </si>
  <si>
    <t>S08 336h S1_3</t>
  </si>
  <si>
    <t>S08 336h S2_1</t>
  </si>
  <si>
    <t>S08 336h S2_2</t>
  </si>
  <si>
    <t>S08 336h S2_3</t>
  </si>
  <si>
    <t>S08 336h S3_1</t>
  </si>
  <si>
    <t>S08 336h S3_2</t>
  </si>
  <si>
    <t>S08 336h S3_3</t>
  </si>
  <si>
    <t>S04 336h S3_4</t>
  </si>
  <si>
    <t>S05 0h S1_4</t>
  </si>
  <si>
    <t>S07</t>
  </si>
  <si>
    <t>S07 0h S1_1</t>
  </si>
  <si>
    <t>S07 0h S1_2</t>
  </si>
  <si>
    <t>S07 0h S1_3</t>
  </si>
  <si>
    <t>S07 0h S2_1</t>
  </si>
  <si>
    <t>S07 0h S2_2</t>
  </si>
  <si>
    <t>S07 0h S2_3</t>
  </si>
  <si>
    <t>S07 0h S3_1</t>
  </si>
  <si>
    <t>S07 0h S3_2</t>
  </si>
  <si>
    <t>S07 0h S3_3</t>
  </si>
  <si>
    <t>S07 24h S1_1</t>
  </si>
  <si>
    <t>S07 24h S1_2</t>
  </si>
  <si>
    <t>S07 24h S1_3</t>
  </si>
  <si>
    <t>S07 24h S2_1</t>
  </si>
  <si>
    <t>S07 24h S2_2</t>
  </si>
  <si>
    <t>S07 24h S2_3</t>
  </si>
  <si>
    <t>S07 24h S3_1</t>
  </si>
  <si>
    <t>S07 24h S3_2</t>
  </si>
  <si>
    <t>S07 24h S3_3</t>
  </si>
  <si>
    <t>S07 96h S1_1</t>
  </si>
  <si>
    <t>S07 96h S1_2</t>
  </si>
  <si>
    <t>S07 96h S1_3</t>
  </si>
  <si>
    <t>S07 96h S2_1</t>
  </si>
  <si>
    <t>S07 96h S2_3</t>
  </si>
  <si>
    <t>S07 96h S3_1</t>
  </si>
  <si>
    <t>S07 96h S3_2</t>
  </si>
  <si>
    <t>S07 96h S3_3</t>
  </si>
  <si>
    <t>S07 96h S2_2</t>
  </si>
  <si>
    <t>S07 168h S1_1</t>
  </si>
  <si>
    <t>S07 168h S1_2</t>
  </si>
  <si>
    <t>S07 168h S1_3</t>
  </si>
  <si>
    <t>S07 168h S2_1</t>
  </si>
  <si>
    <t>S07 168h S2_2</t>
  </si>
  <si>
    <t>S07 168h S2_3</t>
  </si>
  <si>
    <t>S07 168h S3_1</t>
  </si>
  <si>
    <t>S07 168h S3_2</t>
  </si>
  <si>
    <t>S07 168h S3_3</t>
  </si>
  <si>
    <t>S07 240h S1_1</t>
  </si>
  <si>
    <t>S07 240h S1_2</t>
  </si>
  <si>
    <t>S07 240h S1_3</t>
  </si>
  <si>
    <t>S07 240h S2_1</t>
  </si>
  <si>
    <t>S07 240h S2_2</t>
  </si>
  <si>
    <t>S07 240h S2_3</t>
  </si>
  <si>
    <t>S07 240h S3_1</t>
  </si>
  <si>
    <t>S07 240h S3_2</t>
  </si>
  <si>
    <t>S07 240h S3_3</t>
  </si>
  <si>
    <t xml:space="preserve"> S07 336h S1_1</t>
  </si>
  <si>
    <t>S07 336h S1_2</t>
  </si>
  <si>
    <t>S07 336h S1_3</t>
  </si>
  <si>
    <t>S07 336h S2_1</t>
  </si>
  <si>
    <t>S07 336h S2_2</t>
  </si>
  <si>
    <t>S07 336h S2_3</t>
  </si>
  <si>
    <t>S07 336h S3_1</t>
  </si>
  <si>
    <t>S07 336h S3_2</t>
  </si>
  <si>
    <t>S07 336h S3_3</t>
  </si>
  <si>
    <t>S09</t>
  </si>
  <si>
    <t>S09 0h S1_1</t>
  </si>
  <si>
    <t>S09 0h S1_2</t>
  </si>
  <si>
    <t>S09 0h S1_3</t>
  </si>
  <si>
    <t>S09 0h S2_1</t>
  </si>
  <si>
    <t>S09 0h S2_2</t>
  </si>
  <si>
    <t>S09 0h S2_3</t>
  </si>
  <si>
    <t>S09 0h S3_1</t>
  </si>
  <si>
    <t>S09 0h S3_2</t>
  </si>
  <si>
    <t>S09 0h S2_4</t>
  </si>
  <si>
    <t>S09 24h S1_1</t>
  </si>
  <si>
    <t>S09 24h S1_2</t>
  </si>
  <si>
    <t>S09 24h S1_3</t>
  </si>
  <si>
    <t>S09 24h S2_1</t>
  </si>
  <si>
    <t>S09 24h S2_2</t>
  </si>
  <si>
    <t>S09 24h S2_3</t>
  </si>
  <si>
    <t>S09 24h S3_1</t>
  </si>
  <si>
    <t>S09 24h S3_2</t>
  </si>
  <si>
    <t>S09 24h S3_3</t>
  </si>
  <si>
    <t>S09 96h S1_1</t>
  </si>
  <si>
    <t>S09 96h S1_2</t>
  </si>
  <si>
    <t>S09 96h S1_3</t>
  </si>
  <si>
    <t>S09 96h S2_1</t>
  </si>
  <si>
    <t>S09 96h S2_2</t>
  </si>
  <si>
    <t>S09 96h S2_3</t>
  </si>
  <si>
    <t>S09 96h S3_1</t>
  </si>
  <si>
    <t>S09 96h S3_2</t>
  </si>
  <si>
    <t>S09 96h S3_3</t>
  </si>
  <si>
    <t>S09 168h S1_1</t>
  </si>
  <si>
    <t>S09 168h S1_2</t>
  </si>
  <si>
    <t>S09 168h S1_3</t>
  </si>
  <si>
    <t>S09 168h S2_1</t>
  </si>
  <si>
    <t>S09 168h S2_2</t>
  </si>
  <si>
    <t>S09 168h S2_3</t>
  </si>
  <si>
    <t>S09 168h S3_1</t>
  </si>
  <si>
    <t>S09 168h S3_2</t>
  </si>
  <si>
    <t>S09 168h S3_3</t>
  </si>
  <si>
    <t>S09 240h S1_1</t>
  </si>
  <si>
    <t>S09 240h S1_2</t>
  </si>
  <si>
    <t>S09 240h S1_3</t>
  </si>
  <si>
    <t>S09 240h S2_1</t>
  </si>
  <si>
    <t>S09 240h S2_2</t>
  </si>
  <si>
    <t>S09 240h S2_3</t>
  </si>
  <si>
    <t>S09 240h S3_1</t>
  </si>
  <si>
    <t>S09 240h S3_2</t>
  </si>
  <si>
    <t>S09 240h S3_3</t>
  </si>
  <si>
    <t>S09 336h S1_1</t>
  </si>
  <si>
    <t>S09 336h S1_2</t>
  </si>
  <si>
    <t>S09 336h S1_3</t>
  </si>
  <si>
    <t>S09 336h S2_1</t>
  </si>
  <si>
    <t>S09 336h S2_2</t>
  </si>
  <si>
    <t>S09 336h S2_3</t>
  </si>
  <si>
    <t>S09 336h S3_1</t>
  </si>
  <si>
    <t>S09 336h S3_2</t>
  </si>
  <si>
    <t>S09 336h S3_3</t>
  </si>
  <si>
    <t>0</t>
  </si>
  <si>
    <t>1</t>
  </si>
  <si>
    <t>4</t>
  </si>
  <si>
    <t>7</t>
  </si>
  <si>
    <t>10</t>
  </si>
  <si>
    <t>14</t>
  </si>
  <si>
    <t>patient</t>
  </si>
  <si>
    <t>days</t>
  </si>
  <si>
    <t xml:space="preserve"> PDGFR H2B cells</t>
  </si>
  <si>
    <t>SD: 3, 100, filter 20</t>
  </si>
  <si>
    <t xml:space="preserve">DAPI </t>
  </si>
  <si>
    <t>SD: 3, 200, filter 20</t>
  </si>
  <si>
    <t>yH2Ax</t>
  </si>
  <si>
    <t>SD:4, 100, filter 40</t>
  </si>
  <si>
    <t>acUVB PI1d</t>
  </si>
  <si>
    <t>acUVB PI14d</t>
  </si>
  <si>
    <t>Sample</t>
  </si>
  <si>
    <t>area</t>
  </si>
  <si>
    <t>PDGFR+</t>
  </si>
  <si>
    <t>yH2Ax+ PDGFR+</t>
  </si>
  <si>
    <t>PDGFRper area in mm2</t>
  </si>
  <si>
    <t>yH2Ax positive Fb%</t>
  </si>
  <si>
    <t>acute UV2x PDGF yH2AX WPHG162a BSO 20x1</t>
  </si>
  <si>
    <t>upper</t>
  </si>
  <si>
    <t>acUVB PI14d GFP yH2Ay BSO 20x1</t>
  </si>
  <si>
    <t>lower</t>
  </si>
  <si>
    <t>acUVB PI14d GFP yH2Ay BSO 20x3</t>
  </si>
  <si>
    <t>acute UV2x PDGF yH2AX WPHG162J BSO 20x1</t>
  </si>
  <si>
    <t>Sum</t>
  </si>
  <si>
    <t>acute UV2x PDGF yH2AX WPHG162J BSO 20x2</t>
  </si>
  <si>
    <t>acUVB PI14d 2 GFP yH2Ay BSO 20x1</t>
  </si>
  <si>
    <t>acUVB PI14d 2 GFP yH2Ay BSO 20x3</t>
  </si>
  <si>
    <t>acute UV2x UVB 1d A BSU yH2Ax GFP 20x1</t>
  </si>
  <si>
    <t>acute UV2x UVB 1d A BSU yH2Ax GFP 20x2</t>
  </si>
  <si>
    <t>acute UV2x UVB 1d A BSU yH2Ax GFP 20x3</t>
  </si>
  <si>
    <t>acute UV2x UVB 1d J BSO yH2Ax GFP 20x1</t>
  </si>
  <si>
    <t>acUVB PI8d</t>
  </si>
  <si>
    <t>acUVB PI8d GFP yH2Ay BSO 20x1</t>
  </si>
  <si>
    <t>acUVB PI1d BSO 3 GFP H2Ay 20x1</t>
  </si>
  <si>
    <t>acUVB PI8d GFP yH2Ay BSU 20x3</t>
  </si>
  <si>
    <t>acUVB PI8d GFP yH2Ay BSU 20x2</t>
  </si>
  <si>
    <t>acUVB PI4d</t>
  </si>
  <si>
    <t>acUVB PI4d BSO 1 GFP H2Ay 20x1</t>
  </si>
  <si>
    <t>acUVBControl</t>
  </si>
  <si>
    <t>acUVB Control PI1d GFP yH2Ay BSO 20x1</t>
  </si>
  <si>
    <t>acUVB PI4d BSO 2 GFP H2Ay 20x3</t>
  </si>
  <si>
    <t>acUVB Control PI1d 2 GFP yH2Ay BSO 20x1</t>
  </si>
  <si>
    <t>acUVB Control PI1d 2 GFP yH2Ay BSO 20x2</t>
  </si>
  <si>
    <t>acUVB PI4d BSO 3 GFP H2Ay 20x3</t>
  </si>
  <si>
    <t>acUVB Control PI1d 3 GFP yH2Ay BSO 20x1</t>
  </si>
  <si>
    <t>acUVB PI4d BSO 3 GFP H2Ay 20x1</t>
  </si>
  <si>
    <t>acUVB Control PI1d 3 GFP yH2Ay BSO 20x2</t>
  </si>
  <si>
    <t>acUVBControl 4 GFP yH2Ay BSO 20x1</t>
  </si>
  <si>
    <t>acUVBControl 4 GFP yH2Ay BSO 20x2</t>
  </si>
  <si>
    <t>acUVB PI1d 5 GFP yH2Ay BSO 20x1</t>
  </si>
  <si>
    <t>acUVB PI4d 1 IR BSO GFP Ki67 20x1</t>
  </si>
  <si>
    <t>acUVB PI8d 1 IR BSO GFP Ki67 20x1</t>
  </si>
  <si>
    <t>acUVB PI4d 1 IR BSO GFP Ki67 20x2</t>
  </si>
  <si>
    <t>acUVB PI4d 2IR BSO GFP Ki67 20x1</t>
  </si>
  <si>
    <t>acUVB PI4d 2 IR BSO GFP Ki67 20x2</t>
  </si>
  <si>
    <t>acUVB PI8d 2 IR BSO GFP Ki67 20x2</t>
  </si>
  <si>
    <t>acUVB PI4d 2 IR BSU GFP Ki67 20x1</t>
  </si>
  <si>
    <t>acUVB PI8d 2 IR BSU GFP Ki67 20x1</t>
  </si>
  <si>
    <t>acUVB PI4d 2 IR BSU GFP Ki67 20x2</t>
  </si>
  <si>
    <t>acUVB PI8d 2 IR BSU GFP Ki67 20x2</t>
  </si>
  <si>
    <t>acUVB PI4d 3IR BSO GFP Ki67 20x1</t>
  </si>
  <si>
    <t>acUVB PI4d 3IR BSO GFP Ki67 20x2</t>
  </si>
  <si>
    <t>Upper dermis</t>
  </si>
  <si>
    <t>Lower dermis</t>
  </si>
  <si>
    <t>Control</t>
  </si>
  <si>
    <t>1 day</t>
  </si>
  <si>
    <t>4 days</t>
  </si>
  <si>
    <t>8 days</t>
  </si>
  <si>
    <t>14 days</t>
  </si>
  <si>
    <t>acUV P14</t>
  </si>
  <si>
    <t>Ki67+ PDGFR+</t>
  </si>
  <si>
    <t>Ki67 positive Fb%</t>
  </si>
  <si>
    <t>acUVB PI14d A PI1d GFP yH2Ay Ki67  20x1</t>
  </si>
  <si>
    <t>acUVB PI14d A PI1d GFP yH2Ay Ki67  20x2</t>
  </si>
  <si>
    <t>acUVB PI14d A PI1d GFP yH2Ay Ki67  20x3</t>
  </si>
  <si>
    <t>acUVB PI14d A PI1d GFP yH2Ay Ki67  20x4</t>
  </si>
  <si>
    <t>acUVB PI14d B PI1d GFP yH2Ay Ki67  20x1</t>
  </si>
  <si>
    <t>acUVB PI14d B PI1d GFP yH2Ay Ki67  20x2</t>
  </si>
  <si>
    <t>acUVB PI14d B PI1d GFP yH2Ay Ki67  20x3</t>
  </si>
  <si>
    <t>acUVB PI14d B PI1d GFP yH2Ay Ki67  20x4</t>
  </si>
  <si>
    <t>cCasp3</t>
  </si>
  <si>
    <t>cCasp3+ PDGFR+</t>
  </si>
  <si>
    <t>cCasp3 positive Fb%</t>
  </si>
  <si>
    <t>acUVB PI14d A PI1d GFP cCasp3 CD45 20x1</t>
  </si>
  <si>
    <t>acUVB PI14d A PI1d GFP cCasp3 CD45 20x2</t>
  </si>
  <si>
    <t>acUVB PI14d B PI1d GFP cCasp3 CD45 20x1</t>
  </si>
  <si>
    <t>acUVB PI14d B PI1d GFP cCasp3 CD45 20x2</t>
  </si>
  <si>
    <t>acUVB PI14d B PI1d GFP cCasp3 CD45 20x3</t>
  </si>
  <si>
    <t>acUVB PI14d B PI1d GFP cCasp3 CD45 20x4</t>
  </si>
  <si>
    <t>FB desnity data normalised to 0 day</t>
  </si>
  <si>
    <t xml:space="preserve">Human skin Fb density (CD39+,VM+) per field of view after acute UVB exposure </t>
  </si>
  <si>
    <t>NON IR #1 BSO 20x-1</t>
  </si>
  <si>
    <t>Pap Area</t>
  </si>
  <si>
    <t>Ret Area</t>
  </si>
  <si>
    <t>Total Cell pap</t>
  </si>
  <si>
    <t>Total cell ret</t>
  </si>
  <si>
    <t>FB pap</t>
  </si>
  <si>
    <t>FB ret</t>
  </si>
  <si>
    <t>NON IR #1 BSU 20x-1</t>
  </si>
  <si>
    <t>NON IR #1 BSU 20x-2</t>
  </si>
  <si>
    <t>NON IR #1 BSU 20x-3</t>
  </si>
  <si>
    <t>ki67</t>
  </si>
  <si>
    <t>NON IR #1 BSO 20x-2</t>
  </si>
  <si>
    <t>NON IR #1 BSO 20x-3</t>
  </si>
  <si>
    <t>NON IR #1 BSU 20x-4</t>
  </si>
  <si>
    <t>PDGFRa desnity</t>
  </si>
  <si>
    <t>DAPI density</t>
  </si>
  <si>
    <t xml:space="preserve">pap </t>
  </si>
  <si>
    <t>ret</t>
  </si>
  <si>
    <t>NON IR #3 BSU 20x-2</t>
  </si>
  <si>
    <t>NON IR #3 BSU 20x-1</t>
  </si>
  <si>
    <t>NON IR #3 BSO 20x-2</t>
  </si>
  <si>
    <t>NON IR #3 BSO 20x-1</t>
  </si>
  <si>
    <t>NON IR #3 BSU 20x-3</t>
  </si>
  <si>
    <t>NON IR #3 BSO 20x-3</t>
  </si>
  <si>
    <t>NON IR #2 BSU 20x-2</t>
  </si>
  <si>
    <t>NON IR #2 BSO 20x-2</t>
  </si>
  <si>
    <t>NON IR #2 BSO 20x-1</t>
  </si>
  <si>
    <t>NON IR #2 BSU 20x-3</t>
  </si>
  <si>
    <t>NON IR #2 BSU 20x-1</t>
  </si>
  <si>
    <t>NON IR #2 BSO 20x-4</t>
  </si>
  <si>
    <t>NON IR #2 BSO 20x-3</t>
  </si>
  <si>
    <t xml:space="preserve">Sum 1 BSU BSO </t>
  </si>
  <si>
    <t xml:space="preserve">Sum 2 BSU BSO </t>
  </si>
  <si>
    <t>DAPI</t>
  </si>
  <si>
    <t xml:space="preserve">GFP </t>
  </si>
  <si>
    <t>DAPI per area mm2</t>
  </si>
  <si>
    <t>GFP per area mm2</t>
  </si>
  <si>
    <t>pap</t>
  </si>
  <si>
    <t xml:space="preserve">cCasp3 1 </t>
  </si>
  <si>
    <t xml:space="preserve">cCasp3 2 </t>
  </si>
  <si>
    <t>Ki67 1</t>
  </si>
  <si>
    <t>Ki67 2</t>
  </si>
  <si>
    <t>sum</t>
  </si>
  <si>
    <t>Mean Intesnity CD45</t>
  </si>
  <si>
    <t xml:space="preserve">NR </t>
  </si>
  <si>
    <t>2xUV 24h</t>
  </si>
  <si>
    <t>2xUV 4d</t>
  </si>
  <si>
    <t>2xUV 8d</t>
  </si>
  <si>
    <t>2xUV 14d</t>
  </si>
  <si>
    <t>UV P4d 2 BSO 20x2</t>
  </si>
  <si>
    <t>UV P4d 1 BSO 20x1</t>
  </si>
  <si>
    <t>UV P8d 1 BSO 20x1</t>
  </si>
  <si>
    <t>UV P14d 1 BSO 20x1</t>
  </si>
  <si>
    <t>WPJG162a BSO 20x2</t>
  </si>
  <si>
    <t>UV P4d 1 BSO 20x3</t>
  </si>
  <si>
    <t>UV P8d 1 BSO 20x3</t>
  </si>
  <si>
    <t>UV P14d 1 BSO 20x2</t>
  </si>
  <si>
    <t>UV P4d BSO 20x2</t>
  </si>
  <si>
    <t>WPJG162a BSO 20x3</t>
  </si>
  <si>
    <t>UV P4d BSO 20x1</t>
  </si>
  <si>
    <t>UV P4d 2 BSO 20x1</t>
  </si>
  <si>
    <t>UV P8d 1 BSO 20x2</t>
  </si>
  <si>
    <t>UV P4d 2 BSU 20x1</t>
  </si>
  <si>
    <t>UV P14d 2 BSO 20x1</t>
  </si>
  <si>
    <t>WPHG162H BSU 20x2</t>
  </si>
  <si>
    <t>UV P8d 1 BSU 20x1</t>
  </si>
  <si>
    <t>UV P4d 3 BSU 20x1</t>
  </si>
  <si>
    <t>WPHG162J BSO 20x1</t>
  </si>
  <si>
    <t>UV P4d 3 BSO 20x3</t>
  </si>
  <si>
    <t>NR1 BSO 20x2</t>
  </si>
  <si>
    <t>NR3 BSU 20x2</t>
  </si>
  <si>
    <t>NR2 BSO 20x3</t>
  </si>
  <si>
    <t>UVR P14d A cCasp3 CD45 20x1BSO 20x1</t>
  </si>
  <si>
    <t>UVR P14d A cCasp3 CD45 20x1BSO 20x2</t>
  </si>
  <si>
    <t>UVR P14d A cCasp3 CD45 20x1BSO 20x3</t>
  </si>
  <si>
    <t>UVR P14d B cCasp3 CD45 20x1BSO 20x1</t>
  </si>
  <si>
    <t>UVR P14d B cCasp3 CD45 20x1BSO 20x2</t>
  </si>
  <si>
    <t>UVR P14d B cCasp3 CD45 20x1BSO 20x3</t>
  </si>
  <si>
    <t>UVR P14d B cCasp3 CD45 20x1BSO 20x4</t>
  </si>
  <si>
    <t>Average</t>
  </si>
  <si>
    <t xml:space="preserve">Summary of CD45 expression (MFI) after acUVB </t>
  </si>
  <si>
    <t>acUVB PI 1day</t>
  </si>
  <si>
    <t>acUVB PI 8 days</t>
  </si>
  <si>
    <t>acUVB PI 4 days</t>
  </si>
  <si>
    <t>acUVB PI 14 days</t>
  </si>
  <si>
    <t>Summary of cCasp3+ Fbs (%) after acUVB</t>
  </si>
  <si>
    <t>papillary dermis</t>
  </si>
  <si>
    <t>reticular dermis</t>
  </si>
  <si>
    <t>Maus #1</t>
  </si>
  <si>
    <t>Area (µm2)</t>
  </si>
  <si>
    <t>Nuclei</t>
  </si>
  <si>
    <t>GFP</t>
  </si>
  <si>
    <r>
      <t>cCasp3</t>
    </r>
    <r>
      <rPr>
        <b/>
        <vertAlign val="superscript"/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 xml:space="preserve"> in dermis</t>
    </r>
  </si>
  <si>
    <t>nuclei/area in mm²</t>
  </si>
  <si>
    <r>
      <t>GFP/area in mm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</si>
  <si>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cCasp3+ in dermis in GFP+ cells</t>
  </si>
  <si>
    <t>% of cCasp3+ GFP+ fibroblasts</t>
  </si>
  <si>
    <t>nuc/area</t>
  </si>
  <si>
    <t>GFP/area</t>
  </si>
  <si>
    <t>1 BSO 20x-1</t>
  </si>
  <si>
    <t>1 BSO 20x-2</t>
  </si>
  <si>
    <t>1 BSU 20x-1</t>
  </si>
  <si>
    <t>1 BSU 20x-2</t>
  </si>
  <si>
    <t>1 BSU 20x-3</t>
  </si>
  <si>
    <t>1 BSU 20x-4</t>
  </si>
  <si>
    <t>2 BSO 20x-1</t>
  </si>
  <si>
    <t>2 BSO 20x-2</t>
  </si>
  <si>
    <t>2 BSU 20x-1</t>
  </si>
  <si>
    <t>2 BSU 20x-2</t>
  </si>
  <si>
    <t>2 BSU 20x-3</t>
  </si>
  <si>
    <t>Mouse 1</t>
  </si>
  <si>
    <t>Mouse  2</t>
  </si>
  <si>
    <t xml:space="preserve">Summary </t>
  </si>
  <si>
    <t xml:space="preserve">acUVB PI 14 days </t>
  </si>
  <si>
    <t>cCasp</t>
  </si>
  <si>
    <t>GFP area mm2</t>
  </si>
  <si>
    <t>%cCasp</t>
  </si>
  <si>
    <t>Sum BSU BSO Mouse 1</t>
  </si>
  <si>
    <t>Sum BSU BSO Mouse 2</t>
  </si>
  <si>
    <t xml:space="preserve">acUVB PI 8 days </t>
  </si>
  <si>
    <t xml:space="preserve">acUVB PI 4 days </t>
  </si>
  <si>
    <t>Summary of Fb density per area (mm2) after acUVB</t>
  </si>
  <si>
    <r>
      <t>Ki67</t>
    </r>
    <r>
      <rPr>
        <b/>
        <vertAlign val="superscript"/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 xml:space="preserve"> in dermis</t>
    </r>
  </si>
  <si>
    <r>
      <t>Ki67</t>
    </r>
    <r>
      <rPr>
        <b/>
        <vertAlign val="superscript"/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 xml:space="preserve"> in dermis in GFP+ cells</t>
    </r>
  </si>
  <si>
    <t>% of Ki67+ GFP+ fibroblasts</t>
  </si>
  <si>
    <t>1 BSO 20x-3</t>
  </si>
  <si>
    <t>2 BSO 20x-3</t>
  </si>
  <si>
    <t>2 BSU 20x-4</t>
  </si>
  <si>
    <t xml:space="preserve">Mouse 1 </t>
  </si>
  <si>
    <t>Mouse 2</t>
  </si>
  <si>
    <t>Ki67</t>
  </si>
  <si>
    <t>%Ki67</t>
  </si>
  <si>
    <t>Ki67 in GFP+</t>
  </si>
  <si>
    <t>WPH G16 2 a BSO-20x-1</t>
  </si>
  <si>
    <t>WPH G16 2 H BSU-20x-1</t>
  </si>
  <si>
    <t>WPH G16 2 J BSO-20x-1</t>
  </si>
  <si>
    <t>NON IR #3 BSU</t>
  </si>
  <si>
    <t>sum GFP</t>
  </si>
  <si>
    <t>sum Ki67+ fibroblasts</t>
  </si>
  <si>
    <t>papillary</t>
  </si>
  <si>
    <t>reticular</t>
  </si>
  <si>
    <t>NON IR #2 BSU</t>
  </si>
  <si>
    <t>NON IR #1 BSU</t>
  </si>
  <si>
    <t xml:space="preserve">acUVB PI 1 day </t>
  </si>
  <si>
    <t>P4d 2 IR BSO</t>
  </si>
  <si>
    <t>P4d 1 IR BSO</t>
  </si>
  <si>
    <t xml:space="preserve">upper </t>
  </si>
  <si>
    <t xml:space="preserve">lower </t>
  </si>
  <si>
    <t>P4d 3 IR BSO</t>
  </si>
  <si>
    <t xml:space="preserve">acUVB PI 4 day </t>
  </si>
  <si>
    <t xml:space="preserve">acUVB PI 8 day </t>
  </si>
  <si>
    <t>P8d 1 IR BSO</t>
  </si>
  <si>
    <t>P8d 2 IR BSO</t>
  </si>
  <si>
    <t>acUVB PI 1 day</t>
  </si>
  <si>
    <t>sum cCasp3+ fibroblasts</t>
  </si>
  <si>
    <t>% cCasp3 Fbs</t>
  </si>
  <si>
    <t>DAPI per area in mm2</t>
  </si>
  <si>
    <t>IgG UV 1 GFP yH2AX Ki67 20x1</t>
  </si>
  <si>
    <t>IgG UV 1 GFP yH2AX Ki67 20x2</t>
  </si>
  <si>
    <t>IgG UV 1 GFP yH2AX Ki67 20x3</t>
  </si>
  <si>
    <t>IgG UV 2 GFP yH2AX Ki67 20x1</t>
  </si>
  <si>
    <t>IgG UV 2 GFP yH2AX Ki67 20x2</t>
  </si>
  <si>
    <t>IgG UV 2 GFP yH2AX Ki67 20x3</t>
  </si>
  <si>
    <t>IgG UV 3 GFP yH2AX Ki67 20x1</t>
  </si>
  <si>
    <t>IgG UV 3 GFP yH2AX Ki67 20x2</t>
  </si>
  <si>
    <t>IgG UV 3 GFP yH2AX Ki67 20x3</t>
  </si>
  <si>
    <t>IgG UV m GFP yH2AX Ki67 20x1</t>
  </si>
  <si>
    <t>IgG UV m GFP yH2AX Ki67 20x2</t>
  </si>
  <si>
    <t>IgG UV m GFP yH2AX Ki67 20x3</t>
  </si>
  <si>
    <t>IgG 1 GFP yH2AX Ki67 20x1</t>
  </si>
  <si>
    <t>IgG 1 GFP yH2AX Ki67 20x2</t>
  </si>
  <si>
    <t>IgG 2 GFP yH2AX Ki67 20x1</t>
  </si>
  <si>
    <t>IgG 2 GFP yH2AX Ki67 20x2</t>
  </si>
  <si>
    <t>IgG 3 GFP yH2AX Ki67 20x1</t>
  </si>
  <si>
    <t>IgG 3 GFP yH2AX Ki67 20x2</t>
  </si>
  <si>
    <t>IgG m GFP yH2AX Ki67 20x2</t>
  </si>
  <si>
    <t>IgG m GFP yH2AX Ki67 20x3</t>
  </si>
  <si>
    <t>Control GFP 1 PI1d BSO 20x1</t>
  </si>
  <si>
    <t>Control GFP 1 PI1d BSU 20x2</t>
  </si>
  <si>
    <t>Control GFP  PI1d BSU 20x1</t>
  </si>
  <si>
    <t>Control GFP PI1d BSU 20x2</t>
  </si>
  <si>
    <t>UV GFP PI1d BSU 20x2</t>
  </si>
  <si>
    <t>UV GFP PI1d BSU 20x1</t>
  </si>
  <si>
    <t>UV GFP b cat? PI1d BSO 20x1</t>
  </si>
  <si>
    <t>UV? GFP PI8d BSU 20x2</t>
  </si>
  <si>
    <t>UV? GFP PI8d BSU 20x1</t>
  </si>
  <si>
    <t>Pi8d B PDGFGFP Ki67 Itga6 20x1</t>
  </si>
  <si>
    <t>Pi8d B PDGFGFP Ki67 Itga6 20x2</t>
  </si>
  <si>
    <t>Pi8d C PDGFGFP Ki67 Itga6 20x1</t>
  </si>
  <si>
    <t>Pi8d C PDGFGFP Ki67 Itga6 20x2</t>
  </si>
  <si>
    <t>Summary of total cell (DAPI+)  density per area (mm2) after acUVB</t>
  </si>
  <si>
    <t>acUVB PI14 days</t>
  </si>
  <si>
    <t>Control GFP PI8d BSU 20x2</t>
  </si>
  <si>
    <t>DAPI+</t>
  </si>
  <si>
    <t>NON IR #4 BSU</t>
  </si>
  <si>
    <t>NON IR #5 BSU</t>
  </si>
  <si>
    <t>NON IR #6 BSU</t>
  </si>
  <si>
    <t>NON IR #7 BSU</t>
  </si>
  <si>
    <t xml:space="preserve"> IR #5 BSU</t>
  </si>
  <si>
    <t xml:space="preserve"> IR #6 BSU</t>
  </si>
  <si>
    <t>Summary of Ki67+ Fbs (%) after acUVB</t>
  </si>
  <si>
    <t>Summary data of yH2X positive Fbs (%) after acUVB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</si>
</sst>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4" fillId="0" borderId="0" xfId="0" applyFont="1" applyAlignment="1">
      <alignment horizontal="center"/>
    </xf>
    <xf numFmtId="0" fontId="0" fillId="0" borderId="0" xfId="0" applyFont="1"/>
    <xf numFmtId="0" fontId="0" fillId="3" borderId="0" xfId="0" applyFill="1"/>
    <xf numFmtId="0" fontId="4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0" fillId="5" borderId="1" xfId="0" applyFill="1" applyBorder="1"/>
    <xf numFmtId="0" fontId="2" fillId="0" borderId="0" xfId="0" applyFont="1" applyAlignment="1">
      <alignment wrapText="1"/>
    </xf>
    <xf numFmtId="0" fontId="0" fillId="6" borderId="1" xfId="0" applyFill="1" applyBorder="1"/>
    <xf numFmtId="0" fontId="0" fillId="7" borderId="1" xfId="0" applyFill="1" applyBorder="1"/>
    <xf numFmtId="0" fontId="2" fillId="3" borderId="0" xfId="0" applyFont="1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1" fillId="4" borderId="0" xfId="0" applyFont="1" applyFill="1"/>
    <xf numFmtId="0" fontId="2" fillId="8" borderId="0" xfId="0" applyFont="1" applyFill="1"/>
    <xf numFmtId="0" fontId="2" fillId="9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0" fillId="0" borderId="1" xfId="0" applyBorder="1"/>
    <xf numFmtId="0" fontId="0" fillId="8" borderId="1" xfId="0" applyFill="1" applyBorder="1"/>
    <xf numFmtId="0" fontId="2" fillId="0" borderId="3" xfId="0" applyFont="1" applyBorder="1"/>
    <xf numFmtId="0" fontId="0" fillId="4" borderId="0" xfId="0" applyFill="1"/>
    <xf numFmtId="0" fontId="2" fillId="0" borderId="4" xfId="0" applyFont="1" applyBorder="1"/>
    <xf numFmtId="0" fontId="0" fillId="5" borderId="5" xfId="0" applyFill="1" applyBorder="1"/>
    <xf numFmtId="0" fontId="0" fillId="0" borderId="0" xfId="0" applyBorder="1"/>
    <xf numFmtId="0" fontId="2" fillId="0" borderId="0" xfId="0" applyFont="1" applyBorder="1"/>
    <xf numFmtId="0" fontId="0" fillId="5" borderId="6" xfId="0" applyFill="1" applyBorder="1"/>
    <xf numFmtId="0" fontId="1" fillId="0" borderId="0" xfId="0" applyFont="1" applyFill="1"/>
    <xf numFmtId="0" fontId="1" fillId="10" borderId="0" xfId="0" applyFont="1" applyFill="1"/>
    <xf numFmtId="0" fontId="0" fillId="10" borderId="0" xfId="0" applyFill="1"/>
    <xf numFmtId="0" fontId="0" fillId="10" borderId="0" xfId="0" applyFont="1" applyFill="1"/>
    <xf numFmtId="0" fontId="0" fillId="7" borderId="5" xfId="0" applyFill="1" applyBorder="1"/>
    <xf numFmtId="0" fontId="4" fillId="0" borderId="0" xfId="0" applyFont="1" applyFill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10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J110"/>
  <sheetViews>
    <sheetView tabSelected="1" zoomScale="55" zoomScaleNormal="55" workbookViewId="0">
      <selection activeCell="N5" sqref="N5"/>
    </sheetView>
  </sheetViews>
  <sheetFormatPr baseColWidth="10" defaultColWidth="9.140625" defaultRowHeight="15" x14ac:dyDescent="0.25"/>
  <cols>
    <col min="2" max="2" width="14" bestFit="1" customWidth="1"/>
    <col min="3" max="3" width="15.85546875" bestFit="1" customWidth="1"/>
    <col min="4" max="4" width="12.5703125" bestFit="1" customWidth="1"/>
    <col min="8" max="8" width="14" bestFit="1" customWidth="1"/>
    <col min="9" max="9" width="15.85546875" bestFit="1" customWidth="1"/>
    <col min="14" max="14" width="16.42578125" bestFit="1" customWidth="1"/>
    <col min="15" max="15" width="15.85546875" bestFit="1" customWidth="1"/>
    <col min="20" max="20" width="16.28515625" bestFit="1" customWidth="1"/>
    <col min="21" max="21" width="15.85546875" bestFit="1" customWidth="1"/>
    <col min="26" max="26" width="17.5703125" bestFit="1" customWidth="1"/>
    <col min="33" max="33" width="17.5703125" bestFit="1" customWidth="1"/>
    <col min="35" max="35" width="12.5703125" bestFit="1" customWidth="1"/>
  </cols>
  <sheetData>
    <row r="3" spans="2:8" x14ac:dyDescent="0.25">
      <c r="C3" s="4" t="s">
        <v>438</v>
      </c>
    </row>
    <row r="5" spans="2:8" x14ac:dyDescent="0.25">
      <c r="C5" s="11" t="s">
        <v>437</v>
      </c>
    </row>
    <row r="6" spans="2:8" x14ac:dyDescent="0.25">
      <c r="C6" s="4" t="s">
        <v>350</v>
      </c>
      <c r="D6" s="4"/>
      <c r="E6" s="4"/>
      <c r="F6" s="4"/>
      <c r="G6" s="4"/>
      <c r="H6" s="4"/>
    </row>
    <row r="7" spans="2:8" x14ac:dyDescent="0.25">
      <c r="B7" s="4" t="s">
        <v>349</v>
      </c>
      <c r="C7" s="10" t="s">
        <v>343</v>
      </c>
      <c r="D7" s="10" t="s">
        <v>344</v>
      </c>
      <c r="E7" s="10" t="s">
        <v>345</v>
      </c>
      <c r="F7" s="10" t="s">
        <v>346</v>
      </c>
      <c r="G7" s="10" t="s">
        <v>347</v>
      </c>
      <c r="H7" s="10" t="s">
        <v>348</v>
      </c>
    </row>
    <row r="8" spans="2:8" x14ac:dyDescent="0.25">
      <c r="B8" s="4" t="s">
        <v>0</v>
      </c>
      <c r="C8" s="2">
        <v>1</v>
      </c>
      <c r="D8" s="2">
        <v>0.73248407000000004</v>
      </c>
      <c r="E8" s="2">
        <v>0.17834395</v>
      </c>
      <c r="F8" s="2">
        <v>0.2866242</v>
      </c>
      <c r="G8" s="2">
        <v>0.94585987000000005</v>
      </c>
      <c r="H8" s="2">
        <v>0.71019114000000005</v>
      </c>
    </row>
    <row r="9" spans="2:8" x14ac:dyDescent="0.25">
      <c r="B9" s="4" t="s">
        <v>56</v>
      </c>
      <c r="C9" s="2">
        <v>1</v>
      </c>
      <c r="D9" s="2">
        <v>0.51339285999999995</v>
      </c>
      <c r="E9" s="2">
        <v>0.74107142999999998</v>
      </c>
      <c r="F9" s="2">
        <v>1.2098214300000001</v>
      </c>
      <c r="G9" s="2">
        <v>1.2901785299999999</v>
      </c>
      <c r="H9" s="2">
        <v>1.7544644199999999</v>
      </c>
    </row>
    <row r="10" spans="2:8" x14ac:dyDescent="0.25">
      <c r="B10" s="4" t="s">
        <v>119</v>
      </c>
      <c r="C10" s="2">
        <v>1</v>
      </c>
      <c r="D10" s="2">
        <v>0.76543209999999995</v>
      </c>
      <c r="E10" s="2">
        <v>0.62139918000000005</v>
      </c>
      <c r="F10" s="2">
        <v>1.53909465</v>
      </c>
      <c r="G10" s="2">
        <v>1.1563785200000001</v>
      </c>
      <c r="H10" s="2">
        <v>1.67078185</v>
      </c>
    </row>
    <row r="11" spans="2:8" x14ac:dyDescent="0.25">
      <c r="B11" s="4" t="s">
        <v>233</v>
      </c>
      <c r="C11" s="2">
        <v>1</v>
      </c>
      <c r="D11" s="2">
        <v>1.05202313</v>
      </c>
      <c r="E11" s="2">
        <v>1.4797688</v>
      </c>
      <c r="F11" s="2">
        <v>2.3121387499999999</v>
      </c>
      <c r="G11" s="2">
        <v>1.73988418</v>
      </c>
      <c r="H11" s="2">
        <v>0.96531816000000004</v>
      </c>
    </row>
    <row r="12" spans="2:8" x14ac:dyDescent="0.25">
      <c r="B12" s="4" t="s">
        <v>176</v>
      </c>
      <c r="C12" s="2">
        <v>1</v>
      </c>
      <c r="D12" s="2">
        <v>0.85093167000000003</v>
      </c>
      <c r="E12" s="2">
        <v>1.25465838</v>
      </c>
      <c r="F12" s="2">
        <v>1.7018633400000001</v>
      </c>
      <c r="G12" s="2">
        <v>1.3602482499999999</v>
      </c>
      <c r="H12" s="2">
        <v>1.73291924</v>
      </c>
    </row>
    <row r="13" spans="2:8" x14ac:dyDescent="0.25">
      <c r="B13" s="4" t="s">
        <v>288</v>
      </c>
      <c r="C13" s="2">
        <v>1</v>
      </c>
      <c r="D13" s="2">
        <v>0.90170939999999999</v>
      </c>
      <c r="E13" s="2">
        <v>1.32051282</v>
      </c>
      <c r="F13" s="2">
        <v>1.3376068400000001</v>
      </c>
      <c r="G13" s="2">
        <v>1.60256423</v>
      </c>
      <c r="H13" s="2">
        <v>1.16239308</v>
      </c>
    </row>
    <row r="15" spans="2:8" s="12" customFormat="1" x14ac:dyDescent="0.25"/>
    <row r="18" spans="1:36" x14ac:dyDescent="0.3">
      <c r="A18" s="1" t="s">
        <v>4</v>
      </c>
      <c r="B18" s="1" t="s">
        <v>0</v>
      </c>
      <c r="G18" s="1" t="s">
        <v>15</v>
      </c>
      <c r="H18" s="1" t="s">
        <v>0</v>
      </c>
      <c r="M18" s="1" t="s">
        <v>25</v>
      </c>
      <c r="N18" s="1" t="s">
        <v>0</v>
      </c>
      <c r="S18" s="1" t="s">
        <v>44</v>
      </c>
      <c r="T18" s="1" t="s">
        <v>0</v>
      </c>
      <c r="Y18" s="1" t="s">
        <v>45</v>
      </c>
      <c r="Z18" s="1" t="s">
        <v>0</v>
      </c>
      <c r="AF18" s="1" t="s">
        <v>55</v>
      </c>
      <c r="AG18" s="1" t="s">
        <v>0</v>
      </c>
    </row>
    <row r="19" spans="1:36" x14ac:dyDescent="0.3">
      <c r="B19" t="s">
        <v>1</v>
      </c>
      <c r="C19" t="s">
        <v>13</v>
      </c>
      <c r="D19" t="s">
        <v>2</v>
      </c>
      <c r="E19" t="s">
        <v>3</v>
      </c>
      <c r="H19" t="s">
        <v>1</v>
      </c>
      <c r="I19" t="s">
        <v>13</v>
      </c>
      <c r="J19" t="s">
        <v>2</v>
      </c>
      <c r="K19" t="s">
        <v>3</v>
      </c>
      <c r="N19" t="s">
        <v>1</v>
      </c>
      <c r="O19" t="s">
        <v>13</v>
      </c>
      <c r="P19" t="s">
        <v>2</v>
      </c>
      <c r="Q19" t="s">
        <v>3</v>
      </c>
      <c r="T19" t="s">
        <v>1</v>
      </c>
      <c r="U19" t="s">
        <v>13</v>
      </c>
      <c r="V19" t="s">
        <v>2</v>
      </c>
      <c r="W19" t="s">
        <v>3</v>
      </c>
      <c r="Z19" t="s">
        <v>1</v>
      </c>
      <c r="AA19" t="s">
        <v>13</v>
      </c>
      <c r="AB19" t="s">
        <v>2</v>
      </c>
      <c r="AC19" t="s">
        <v>3</v>
      </c>
      <c r="AG19" t="s">
        <v>1</v>
      </c>
      <c r="AH19" t="s">
        <v>13</v>
      </c>
      <c r="AI19" t="s">
        <v>2</v>
      </c>
      <c r="AJ19" t="s">
        <v>3</v>
      </c>
    </row>
    <row r="20" spans="1:36" x14ac:dyDescent="0.3">
      <c r="B20" t="s">
        <v>5</v>
      </c>
      <c r="C20">
        <v>40</v>
      </c>
      <c r="D20">
        <v>9</v>
      </c>
      <c r="E20">
        <v>12</v>
      </c>
      <c r="H20" t="s">
        <v>16</v>
      </c>
      <c r="I20">
        <v>27</v>
      </c>
      <c r="J20">
        <v>10</v>
      </c>
      <c r="K20">
        <v>3</v>
      </c>
      <c r="N20" t="s">
        <v>26</v>
      </c>
      <c r="O20">
        <v>3</v>
      </c>
      <c r="P20">
        <v>6</v>
      </c>
      <c r="Q20">
        <v>68</v>
      </c>
      <c r="T20" t="s">
        <v>35</v>
      </c>
      <c r="U20">
        <v>6</v>
      </c>
      <c r="V20">
        <v>14</v>
      </c>
      <c r="W20">
        <v>28</v>
      </c>
      <c r="Z20" t="s">
        <v>46</v>
      </c>
      <c r="AA20">
        <v>50</v>
      </c>
      <c r="AB20">
        <v>13</v>
      </c>
      <c r="AC20">
        <v>19</v>
      </c>
      <c r="AG20" t="s">
        <v>101</v>
      </c>
      <c r="AH20">
        <v>22</v>
      </c>
      <c r="AI20">
        <v>16</v>
      </c>
      <c r="AJ20">
        <v>39</v>
      </c>
    </row>
    <row r="21" spans="1:36" x14ac:dyDescent="0.3">
      <c r="B21" t="s">
        <v>6</v>
      </c>
      <c r="C21">
        <v>37</v>
      </c>
      <c r="D21">
        <v>16</v>
      </c>
      <c r="E21">
        <v>6</v>
      </c>
      <c r="H21" t="s">
        <v>17</v>
      </c>
      <c r="I21">
        <v>25</v>
      </c>
      <c r="J21">
        <v>5</v>
      </c>
      <c r="K21">
        <v>19</v>
      </c>
      <c r="N21" t="s">
        <v>27</v>
      </c>
      <c r="O21">
        <v>1</v>
      </c>
      <c r="P21">
        <v>5</v>
      </c>
      <c r="Q21">
        <v>47</v>
      </c>
      <c r="T21" t="s">
        <v>36</v>
      </c>
      <c r="U21">
        <v>9</v>
      </c>
      <c r="V21">
        <v>24</v>
      </c>
      <c r="W21">
        <v>48</v>
      </c>
      <c r="Z21" t="s">
        <v>47</v>
      </c>
      <c r="AA21">
        <v>36</v>
      </c>
      <c r="AB21">
        <v>22</v>
      </c>
      <c r="AC21">
        <v>27</v>
      </c>
      <c r="AG21" t="s">
        <v>102</v>
      </c>
      <c r="AH21">
        <v>31</v>
      </c>
      <c r="AI21">
        <v>14</v>
      </c>
      <c r="AJ21">
        <v>23</v>
      </c>
    </row>
    <row r="22" spans="1:36" x14ac:dyDescent="0.3">
      <c r="B22" t="s">
        <v>7</v>
      </c>
      <c r="C22">
        <v>42</v>
      </c>
      <c r="D22">
        <v>10</v>
      </c>
      <c r="E22">
        <v>14</v>
      </c>
      <c r="H22" t="s">
        <v>18</v>
      </c>
      <c r="I22">
        <v>40</v>
      </c>
      <c r="J22">
        <v>15</v>
      </c>
      <c r="K22">
        <v>16</v>
      </c>
      <c r="N22" t="s">
        <v>28</v>
      </c>
      <c r="O22">
        <v>4</v>
      </c>
      <c r="P22">
        <v>4</v>
      </c>
      <c r="Q22">
        <v>20</v>
      </c>
      <c r="T22" t="s">
        <v>37</v>
      </c>
      <c r="U22">
        <v>10</v>
      </c>
      <c r="V22">
        <v>10</v>
      </c>
      <c r="W22">
        <v>30</v>
      </c>
      <c r="Z22" t="s">
        <v>48</v>
      </c>
      <c r="AA22">
        <v>29</v>
      </c>
      <c r="AB22">
        <v>23</v>
      </c>
      <c r="AC22">
        <v>61</v>
      </c>
      <c r="AG22" t="s">
        <v>103</v>
      </c>
      <c r="AH22">
        <v>17</v>
      </c>
      <c r="AI22">
        <v>21</v>
      </c>
      <c r="AJ22">
        <v>32</v>
      </c>
    </row>
    <row r="23" spans="1:36" x14ac:dyDescent="0.3">
      <c r="B23" t="s">
        <v>8</v>
      </c>
      <c r="C23">
        <v>37</v>
      </c>
      <c r="D23">
        <v>13</v>
      </c>
      <c r="E23">
        <v>8</v>
      </c>
      <c r="H23" t="s">
        <v>19</v>
      </c>
      <c r="I23">
        <v>20</v>
      </c>
      <c r="J23">
        <v>6</v>
      </c>
      <c r="K23">
        <v>7</v>
      </c>
      <c r="N23" t="s">
        <v>29</v>
      </c>
      <c r="O23">
        <v>2</v>
      </c>
      <c r="P23">
        <v>15</v>
      </c>
      <c r="Q23">
        <v>39</v>
      </c>
      <c r="T23" t="s">
        <v>38</v>
      </c>
      <c r="U23">
        <v>21</v>
      </c>
      <c r="V23">
        <v>30</v>
      </c>
      <c r="W23">
        <v>22</v>
      </c>
      <c r="Z23" t="s">
        <v>49</v>
      </c>
      <c r="AA23">
        <v>22</v>
      </c>
      <c r="AB23">
        <v>19</v>
      </c>
      <c r="AC23">
        <v>47</v>
      </c>
      <c r="AG23" t="s">
        <v>104</v>
      </c>
      <c r="AH23">
        <v>30</v>
      </c>
      <c r="AI23">
        <v>4</v>
      </c>
      <c r="AJ23">
        <v>31</v>
      </c>
    </row>
    <row r="24" spans="1:36" x14ac:dyDescent="0.3">
      <c r="B24" t="s">
        <v>9</v>
      </c>
      <c r="C24">
        <v>30</v>
      </c>
      <c r="D24">
        <v>13</v>
      </c>
      <c r="E24">
        <v>22</v>
      </c>
      <c r="H24" t="s">
        <v>20</v>
      </c>
      <c r="I24">
        <v>25</v>
      </c>
      <c r="J24">
        <v>18</v>
      </c>
      <c r="K24">
        <v>12</v>
      </c>
      <c r="N24" t="s">
        <v>30</v>
      </c>
      <c r="O24">
        <v>5</v>
      </c>
      <c r="P24">
        <v>9</v>
      </c>
      <c r="Q24">
        <v>39</v>
      </c>
      <c r="T24" t="s">
        <v>39</v>
      </c>
      <c r="U24">
        <v>10</v>
      </c>
      <c r="V24">
        <v>11</v>
      </c>
      <c r="W24">
        <v>20</v>
      </c>
      <c r="Z24" t="s">
        <v>50</v>
      </c>
      <c r="AA24">
        <v>37</v>
      </c>
      <c r="AB24">
        <v>9</v>
      </c>
      <c r="AC24">
        <v>16</v>
      </c>
      <c r="AG24" t="s">
        <v>105</v>
      </c>
      <c r="AH24">
        <v>24</v>
      </c>
      <c r="AI24">
        <v>9</v>
      </c>
      <c r="AJ24">
        <v>32</v>
      </c>
    </row>
    <row r="25" spans="1:36" x14ac:dyDescent="0.3">
      <c r="B25" t="s">
        <v>10</v>
      </c>
      <c r="C25">
        <v>46</v>
      </c>
      <c r="D25">
        <v>15</v>
      </c>
      <c r="E25">
        <v>3</v>
      </c>
      <c r="H25" t="s">
        <v>21</v>
      </c>
      <c r="I25">
        <v>17</v>
      </c>
      <c r="J25">
        <v>2</v>
      </c>
      <c r="K25">
        <v>14</v>
      </c>
      <c r="N25" t="s">
        <v>31</v>
      </c>
      <c r="O25">
        <v>9</v>
      </c>
      <c r="P25">
        <v>16</v>
      </c>
      <c r="Q25">
        <v>22</v>
      </c>
      <c r="T25" t="s">
        <v>40</v>
      </c>
      <c r="U25">
        <v>7</v>
      </c>
      <c r="V25">
        <v>10</v>
      </c>
      <c r="W25">
        <v>23</v>
      </c>
      <c r="Z25" t="s">
        <v>51</v>
      </c>
      <c r="AA25">
        <v>26</v>
      </c>
      <c r="AB25">
        <v>15</v>
      </c>
      <c r="AC25">
        <v>35</v>
      </c>
      <c r="AG25" t="s">
        <v>106</v>
      </c>
      <c r="AH25">
        <v>23</v>
      </c>
      <c r="AI25">
        <v>17</v>
      </c>
      <c r="AJ25">
        <v>35</v>
      </c>
    </row>
    <row r="26" spans="1:36" x14ac:dyDescent="0.3">
      <c r="B26" t="s">
        <v>11</v>
      </c>
      <c r="C26">
        <v>21</v>
      </c>
      <c r="D26">
        <v>24</v>
      </c>
      <c r="E26">
        <v>54</v>
      </c>
      <c r="H26" t="s">
        <v>22</v>
      </c>
      <c r="I26">
        <v>33</v>
      </c>
      <c r="J26">
        <v>10</v>
      </c>
      <c r="K26">
        <v>10</v>
      </c>
      <c r="N26" t="s">
        <v>32</v>
      </c>
      <c r="O26">
        <v>9</v>
      </c>
      <c r="P26">
        <v>18</v>
      </c>
      <c r="Q26">
        <v>36</v>
      </c>
      <c r="T26" t="s">
        <v>41</v>
      </c>
      <c r="U26">
        <v>17</v>
      </c>
      <c r="V26">
        <v>16</v>
      </c>
      <c r="W26">
        <v>54</v>
      </c>
      <c r="Z26" t="s">
        <v>52</v>
      </c>
      <c r="AA26">
        <v>26</v>
      </c>
      <c r="AB26">
        <v>18</v>
      </c>
      <c r="AC26">
        <v>31</v>
      </c>
      <c r="AG26" t="s">
        <v>107</v>
      </c>
      <c r="AH26">
        <v>28</v>
      </c>
      <c r="AI26">
        <v>24</v>
      </c>
      <c r="AJ26">
        <v>37</v>
      </c>
    </row>
    <row r="27" spans="1:36" x14ac:dyDescent="0.3">
      <c r="B27" t="s">
        <v>12</v>
      </c>
      <c r="C27">
        <v>35</v>
      </c>
      <c r="D27">
        <v>24</v>
      </c>
      <c r="E27">
        <v>25</v>
      </c>
      <c r="H27" t="s">
        <v>23</v>
      </c>
      <c r="I27">
        <v>19</v>
      </c>
      <c r="J27">
        <v>4</v>
      </c>
      <c r="K27">
        <v>25</v>
      </c>
      <c r="N27" t="s">
        <v>33</v>
      </c>
      <c r="O27">
        <v>11</v>
      </c>
      <c r="P27">
        <v>6</v>
      </c>
      <c r="Q27">
        <v>29</v>
      </c>
      <c r="T27" t="s">
        <v>42</v>
      </c>
      <c r="U27">
        <v>4</v>
      </c>
      <c r="V27">
        <v>14</v>
      </c>
      <c r="W27">
        <v>8</v>
      </c>
      <c r="Z27" t="s">
        <v>53</v>
      </c>
      <c r="AA27">
        <v>30</v>
      </c>
      <c r="AB27">
        <v>31</v>
      </c>
      <c r="AC27">
        <v>41</v>
      </c>
      <c r="AG27" t="s">
        <v>108</v>
      </c>
      <c r="AH27">
        <v>14</v>
      </c>
      <c r="AI27">
        <v>13</v>
      </c>
      <c r="AJ27">
        <v>39</v>
      </c>
    </row>
    <row r="28" spans="1:36" x14ac:dyDescent="0.3">
      <c r="B28" t="s">
        <v>14</v>
      </c>
      <c r="C28">
        <v>26</v>
      </c>
      <c r="D28">
        <v>8</v>
      </c>
      <c r="E28">
        <v>17</v>
      </c>
      <c r="H28" t="s">
        <v>24</v>
      </c>
      <c r="I28">
        <v>24</v>
      </c>
      <c r="J28">
        <v>16</v>
      </c>
      <c r="K28">
        <v>32</v>
      </c>
      <c r="N28" t="s">
        <v>34</v>
      </c>
      <c r="O28">
        <v>12</v>
      </c>
      <c r="P28">
        <v>17</v>
      </c>
      <c r="Q28">
        <v>25</v>
      </c>
      <c r="T28" t="s">
        <v>43</v>
      </c>
      <c r="U28">
        <v>6</v>
      </c>
      <c r="V28">
        <v>8</v>
      </c>
      <c r="W28">
        <v>32</v>
      </c>
      <c r="Z28" t="s">
        <v>54</v>
      </c>
      <c r="AA28">
        <v>41</v>
      </c>
      <c r="AB28">
        <v>15</v>
      </c>
      <c r="AC28">
        <v>40</v>
      </c>
      <c r="AG28" t="s">
        <v>231</v>
      </c>
      <c r="AH28">
        <v>34</v>
      </c>
      <c r="AI28">
        <v>23</v>
      </c>
      <c r="AJ28">
        <v>43</v>
      </c>
    </row>
    <row r="29" spans="1:36" x14ac:dyDescent="0.3">
      <c r="C29">
        <f>AVERAGE(C20:C28)</f>
        <v>34.888888888888886</v>
      </c>
      <c r="D29">
        <f>AVERAGE(D20:D28)</f>
        <v>14.666666666666666</v>
      </c>
      <c r="E29">
        <f>AVERAGE(E20:E28)</f>
        <v>17.888888888888889</v>
      </c>
      <c r="I29">
        <f>AVERAGE(I20:I28)</f>
        <v>25.555555555555557</v>
      </c>
      <c r="J29">
        <f t="shared" ref="J29:K29" si="0">AVERAGE(J20:J28)</f>
        <v>9.5555555555555554</v>
      </c>
      <c r="K29">
        <f t="shared" si="0"/>
        <v>15.333333333333334</v>
      </c>
      <c r="O29">
        <f>AVERAGE(O20:O28)</f>
        <v>6.2222222222222223</v>
      </c>
      <c r="P29">
        <f t="shared" ref="P29:Q29" si="1">AVERAGE(P20:P28)</f>
        <v>10.666666666666666</v>
      </c>
      <c r="Q29">
        <f t="shared" si="1"/>
        <v>36.111111111111114</v>
      </c>
      <c r="U29">
        <f>AVERAGE(U20:U28)</f>
        <v>10</v>
      </c>
      <c r="V29">
        <f t="shared" ref="V29:W29" si="2">AVERAGE(V20:V28)</f>
        <v>15.222222222222221</v>
      </c>
      <c r="W29">
        <f t="shared" si="2"/>
        <v>29.444444444444443</v>
      </c>
      <c r="AA29">
        <f>AVERAGE(AA20:AA28)</f>
        <v>33</v>
      </c>
      <c r="AB29">
        <f t="shared" ref="AB29:AC29" si="3">AVERAGE(AB20:AB28)</f>
        <v>18.333333333333332</v>
      </c>
      <c r="AC29">
        <f t="shared" si="3"/>
        <v>35.222222222222221</v>
      </c>
      <c r="AH29">
        <f>AVERAGE(AH20:AH28)</f>
        <v>24.777777777777779</v>
      </c>
      <c r="AI29">
        <f t="shared" ref="AI29" si="4">AVERAGE(AI20:AI28)</f>
        <v>15.666666666666666</v>
      </c>
      <c r="AJ29">
        <f t="shared" ref="AJ29" si="5">AVERAGE(AJ20:AJ28)</f>
        <v>34.555555555555557</v>
      </c>
    </row>
    <row r="30" spans="1:36" x14ac:dyDescent="0.3">
      <c r="H30" t="s">
        <v>143</v>
      </c>
      <c r="I30">
        <f>I29/C29*100</f>
        <v>73.248407643312106</v>
      </c>
      <c r="N30" t="s">
        <v>143</v>
      </c>
      <c r="O30">
        <f>O29/C29*100</f>
        <v>17.834394904458602</v>
      </c>
      <c r="T30" t="s">
        <v>143</v>
      </c>
      <c r="U30">
        <f>U29/C29*100</f>
        <v>28.66242038216561</v>
      </c>
      <c r="Y30" t="s">
        <v>143</v>
      </c>
      <c r="AA30">
        <f>AA29/C29*100</f>
        <v>94.585987261146514</v>
      </c>
      <c r="AF30" t="s">
        <v>143</v>
      </c>
      <c r="AH30">
        <f>AH29/C29*100</f>
        <v>71.019108280254784</v>
      </c>
    </row>
    <row r="35" spans="1:36" x14ac:dyDescent="0.3">
      <c r="A35" s="1" t="s">
        <v>4</v>
      </c>
      <c r="B35" s="1" t="s">
        <v>56</v>
      </c>
      <c r="G35" s="1" t="s">
        <v>15</v>
      </c>
      <c r="H35" s="1" t="s">
        <v>56</v>
      </c>
      <c r="M35" s="1" t="s">
        <v>25</v>
      </c>
      <c r="N35" s="1" t="s">
        <v>56</v>
      </c>
      <c r="S35" s="1" t="s">
        <v>44</v>
      </c>
      <c r="T35" s="1" t="s">
        <v>56</v>
      </c>
      <c r="Y35" s="1" t="s">
        <v>45</v>
      </c>
      <c r="Z35" s="1" t="s">
        <v>56</v>
      </c>
      <c r="AF35" s="1" t="s">
        <v>166</v>
      </c>
      <c r="AG35" s="1" t="s">
        <v>56</v>
      </c>
    </row>
    <row r="36" spans="1:36" x14ac:dyDescent="0.3">
      <c r="B36" t="s">
        <v>1</v>
      </c>
      <c r="C36" t="s">
        <v>13</v>
      </c>
      <c r="D36" t="s">
        <v>2</v>
      </c>
      <c r="E36" t="s">
        <v>3</v>
      </c>
      <c r="H36" t="s">
        <v>1</v>
      </c>
      <c r="I36" t="s">
        <v>13</v>
      </c>
      <c r="J36" t="s">
        <v>2</v>
      </c>
      <c r="K36" t="s">
        <v>3</v>
      </c>
      <c r="N36" t="s">
        <v>1</v>
      </c>
      <c r="O36" t="s">
        <v>13</v>
      </c>
      <c r="P36" t="s">
        <v>2</v>
      </c>
      <c r="Q36" t="s">
        <v>3</v>
      </c>
      <c r="T36" t="s">
        <v>1</v>
      </c>
      <c r="U36" t="s">
        <v>13</v>
      </c>
      <c r="V36" t="s">
        <v>2</v>
      </c>
      <c r="W36" t="s">
        <v>3</v>
      </c>
      <c r="Z36" t="s">
        <v>1</v>
      </c>
      <c r="AA36" t="s">
        <v>13</v>
      </c>
      <c r="AB36" t="s">
        <v>2</v>
      </c>
      <c r="AC36" t="s">
        <v>3</v>
      </c>
      <c r="AG36" t="s">
        <v>1</v>
      </c>
      <c r="AH36" t="s">
        <v>13</v>
      </c>
      <c r="AI36" t="s">
        <v>118</v>
      </c>
      <c r="AJ36" t="s">
        <v>3</v>
      </c>
    </row>
    <row r="37" spans="1:36" x14ac:dyDescent="0.3">
      <c r="B37" t="s">
        <v>57</v>
      </c>
      <c r="C37">
        <v>23</v>
      </c>
      <c r="D37">
        <v>2</v>
      </c>
      <c r="E37">
        <v>39</v>
      </c>
      <c r="H37" t="s">
        <v>65</v>
      </c>
      <c r="I37">
        <v>18</v>
      </c>
      <c r="J37">
        <v>4</v>
      </c>
      <c r="K37">
        <v>14</v>
      </c>
      <c r="N37" t="s">
        <v>74</v>
      </c>
      <c r="O37">
        <v>15</v>
      </c>
      <c r="P37">
        <v>1</v>
      </c>
      <c r="Q37">
        <v>14</v>
      </c>
      <c r="T37" t="s">
        <v>83</v>
      </c>
      <c r="U37">
        <v>21</v>
      </c>
      <c r="V37">
        <v>5</v>
      </c>
      <c r="W37">
        <v>10</v>
      </c>
      <c r="Z37" t="s">
        <v>92</v>
      </c>
      <c r="AA37">
        <v>31</v>
      </c>
      <c r="AB37">
        <v>15</v>
      </c>
      <c r="AC37">
        <v>9</v>
      </c>
      <c r="AG37" t="s">
        <v>109</v>
      </c>
      <c r="AH37">
        <v>53</v>
      </c>
      <c r="AI37">
        <v>11</v>
      </c>
      <c r="AJ37">
        <v>9</v>
      </c>
    </row>
    <row r="38" spans="1:36" x14ac:dyDescent="0.3">
      <c r="B38" t="s">
        <v>58</v>
      </c>
      <c r="C38">
        <v>26</v>
      </c>
      <c r="D38">
        <v>0</v>
      </c>
      <c r="E38">
        <v>8</v>
      </c>
      <c r="H38" t="s">
        <v>66</v>
      </c>
      <c r="I38">
        <v>7</v>
      </c>
      <c r="J38">
        <v>6</v>
      </c>
      <c r="K38">
        <v>2</v>
      </c>
      <c r="N38" t="s">
        <v>75</v>
      </c>
      <c r="O38">
        <v>17</v>
      </c>
      <c r="P38">
        <v>13</v>
      </c>
      <c r="Q38">
        <v>37</v>
      </c>
      <c r="T38" t="s">
        <v>84</v>
      </c>
      <c r="U38">
        <v>41</v>
      </c>
      <c r="V38">
        <v>9</v>
      </c>
      <c r="W38">
        <v>17</v>
      </c>
      <c r="Z38" t="s">
        <v>93</v>
      </c>
      <c r="AA38">
        <v>23</v>
      </c>
      <c r="AB38">
        <v>9</v>
      </c>
      <c r="AC38">
        <v>36</v>
      </c>
      <c r="AG38" t="s">
        <v>110</v>
      </c>
      <c r="AH38">
        <v>46</v>
      </c>
      <c r="AI38">
        <v>0</v>
      </c>
      <c r="AJ38">
        <v>1</v>
      </c>
    </row>
    <row r="39" spans="1:36" x14ac:dyDescent="0.3">
      <c r="B39" t="s">
        <v>232</v>
      </c>
      <c r="C39">
        <v>22</v>
      </c>
      <c r="D39">
        <v>5</v>
      </c>
      <c r="E39">
        <v>20</v>
      </c>
      <c r="H39" t="s">
        <v>67</v>
      </c>
      <c r="I39">
        <v>21</v>
      </c>
      <c r="J39">
        <v>10</v>
      </c>
      <c r="K39">
        <v>25</v>
      </c>
      <c r="N39" t="s">
        <v>76</v>
      </c>
      <c r="O39">
        <v>21</v>
      </c>
      <c r="P39">
        <v>20</v>
      </c>
      <c r="Q39">
        <v>46</v>
      </c>
      <c r="T39" t="s">
        <v>85</v>
      </c>
      <c r="U39">
        <v>27</v>
      </c>
      <c r="V39">
        <v>3</v>
      </c>
      <c r="W39">
        <v>9</v>
      </c>
      <c r="Z39" t="s">
        <v>94</v>
      </c>
      <c r="AA39">
        <v>43</v>
      </c>
      <c r="AB39">
        <v>32</v>
      </c>
      <c r="AC39">
        <v>18</v>
      </c>
      <c r="AG39" t="s">
        <v>111</v>
      </c>
      <c r="AH39">
        <v>56</v>
      </c>
      <c r="AI39">
        <v>27</v>
      </c>
      <c r="AJ39">
        <v>56</v>
      </c>
    </row>
    <row r="40" spans="1:36" x14ac:dyDescent="0.3">
      <c r="B40" t="s">
        <v>59</v>
      </c>
      <c r="C40">
        <v>15</v>
      </c>
      <c r="D40">
        <v>0</v>
      </c>
      <c r="E40">
        <v>6</v>
      </c>
      <c r="H40" t="s">
        <v>68</v>
      </c>
      <c r="I40">
        <v>11</v>
      </c>
      <c r="J40">
        <v>5</v>
      </c>
      <c r="K40">
        <v>15</v>
      </c>
      <c r="N40" t="s">
        <v>77</v>
      </c>
      <c r="O40">
        <v>12</v>
      </c>
      <c r="P40">
        <v>16</v>
      </c>
      <c r="Q40">
        <v>42</v>
      </c>
      <c r="T40" t="s">
        <v>86</v>
      </c>
      <c r="U40">
        <v>33</v>
      </c>
      <c r="V40">
        <v>3</v>
      </c>
      <c r="W40">
        <v>24</v>
      </c>
      <c r="Z40" t="s">
        <v>95</v>
      </c>
      <c r="AA40">
        <v>31</v>
      </c>
      <c r="AB40">
        <v>12</v>
      </c>
      <c r="AC40">
        <v>11</v>
      </c>
      <c r="AG40" t="s">
        <v>112</v>
      </c>
      <c r="AH40">
        <v>50</v>
      </c>
      <c r="AI40">
        <v>3</v>
      </c>
      <c r="AJ40">
        <v>12</v>
      </c>
    </row>
    <row r="41" spans="1:36" x14ac:dyDescent="0.3">
      <c r="B41" t="s">
        <v>60</v>
      </c>
      <c r="C41">
        <v>17</v>
      </c>
      <c r="D41">
        <v>2</v>
      </c>
      <c r="E41">
        <v>19</v>
      </c>
      <c r="H41" t="s">
        <v>69</v>
      </c>
      <c r="I41">
        <v>6</v>
      </c>
      <c r="J41">
        <v>4</v>
      </c>
      <c r="K41">
        <v>25</v>
      </c>
      <c r="N41" t="s">
        <v>78</v>
      </c>
      <c r="O41">
        <v>10</v>
      </c>
      <c r="P41">
        <v>10</v>
      </c>
      <c r="Q41">
        <v>50</v>
      </c>
      <c r="T41" t="s">
        <v>87</v>
      </c>
      <c r="U41">
        <v>39</v>
      </c>
      <c r="V41">
        <v>10</v>
      </c>
      <c r="W41">
        <v>26</v>
      </c>
      <c r="Z41" t="s">
        <v>96</v>
      </c>
      <c r="AA41">
        <v>27</v>
      </c>
      <c r="AB41">
        <v>30</v>
      </c>
      <c r="AC41">
        <v>5</v>
      </c>
      <c r="AG41" t="s">
        <v>113</v>
      </c>
      <c r="AH41">
        <v>46</v>
      </c>
      <c r="AI41">
        <v>0</v>
      </c>
      <c r="AJ41">
        <v>11</v>
      </c>
    </row>
    <row r="42" spans="1:36" x14ac:dyDescent="0.3">
      <c r="B42" t="s">
        <v>61</v>
      </c>
      <c r="C42">
        <v>36</v>
      </c>
      <c r="D42">
        <v>3</v>
      </c>
      <c r="E42">
        <v>15</v>
      </c>
      <c r="H42" t="s">
        <v>70</v>
      </c>
      <c r="I42">
        <v>10</v>
      </c>
      <c r="J42">
        <v>3</v>
      </c>
      <c r="K42">
        <v>7</v>
      </c>
      <c r="N42" t="s">
        <v>79</v>
      </c>
      <c r="O42">
        <v>12</v>
      </c>
      <c r="P42">
        <v>9</v>
      </c>
      <c r="Q42">
        <v>28</v>
      </c>
      <c r="T42" t="s">
        <v>88</v>
      </c>
      <c r="U42">
        <v>26</v>
      </c>
      <c r="V42">
        <v>13</v>
      </c>
      <c r="W42">
        <v>18</v>
      </c>
      <c r="Z42" t="s">
        <v>97</v>
      </c>
      <c r="AA42">
        <v>38</v>
      </c>
      <c r="AB42">
        <v>17</v>
      </c>
      <c r="AC42">
        <v>18</v>
      </c>
      <c r="AG42" t="s">
        <v>114</v>
      </c>
      <c r="AH42">
        <v>34</v>
      </c>
      <c r="AI42">
        <v>14</v>
      </c>
      <c r="AJ42">
        <v>29</v>
      </c>
    </row>
    <row r="43" spans="1:36" x14ac:dyDescent="0.3">
      <c r="B43" t="s">
        <v>62</v>
      </c>
      <c r="C43">
        <v>23</v>
      </c>
      <c r="D43">
        <v>0</v>
      </c>
      <c r="E43">
        <v>12</v>
      </c>
      <c r="H43" t="s">
        <v>71</v>
      </c>
      <c r="I43">
        <v>24</v>
      </c>
      <c r="J43">
        <v>9</v>
      </c>
      <c r="K43">
        <v>21</v>
      </c>
      <c r="N43" t="s">
        <v>80</v>
      </c>
      <c r="O43">
        <v>19</v>
      </c>
      <c r="P43">
        <v>22</v>
      </c>
      <c r="Q43">
        <v>25</v>
      </c>
      <c r="T43" t="s">
        <v>89</v>
      </c>
      <c r="U43">
        <v>38</v>
      </c>
      <c r="V43">
        <v>15</v>
      </c>
      <c r="W43">
        <v>28</v>
      </c>
      <c r="Z43" t="s">
        <v>98</v>
      </c>
      <c r="AA43">
        <v>38</v>
      </c>
      <c r="AB43">
        <v>8</v>
      </c>
      <c r="AC43">
        <v>14</v>
      </c>
      <c r="AG43" t="s">
        <v>115</v>
      </c>
      <c r="AH43">
        <v>39</v>
      </c>
      <c r="AI43">
        <v>19</v>
      </c>
      <c r="AJ43">
        <v>9</v>
      </c>
    </row>
    <row r="44" spans="1:36" x14ac:dyDescent="0.3">
      <c r="B44" t="s">
        <v>63</v>
      </c>
      <c r="C44">
        <v>21</v>
      </c>
      <c r="D44">
        <v>6</v>
      </c>
      <c r="E44">
        <v>19</v>
      </c>
      <c r="H44" t="s">
        <v>72</v>
      </c>
      <c r="I44">
        <v>9</v>
      </c>
      <c r="J44">
        <v>10</v>
      </c>
      <c r="K44">
        <v>16</v>
      </c>
      <c r="N44" t="s">
        <v>81</v>
      </c>
      <c r="O44">
        <v>10</v>
      </c>
      <c r="P44">
        <v>6</v>
      </c>
      <c r="Q44">
        <v>28</v>
      </c>
      <c r="T44" t="s">
        <v>90</v>
      </c>
      <c r="U44">
        <v>19</v>
      </c>
      <c r="V44">
        <v>13</v>
      </c>
      <c r="W44">
        <v>38</v>
      </c>
      <c r="Z44" t="s">
        <v>99</v>
      </c>
      <c r="AA44">
        <v>27</v>
      </c>
      <c r="AB44">
        <v>6</v>
      </c>
      <c r="AC44">
        <v>23</v>
      </c>
      <c r="AG44" t="s">
        <v>116</v>
      </c>
      <c r="AH44">
        <v>28</v>
      </c>
      <c r="AI44">
        <v>8</v>
      </c>
      <c r="AJ44">
        <v>15</v>
      </c>
    </row>
    <row r="45" spans="1:36" x14ac:dyDescent="0.3">
      <c r="B45" t="s">
        <v>64</v>
      </c>
      <c r="C45">
        <v>41</v>
      </c>
      <c r="D45">
        <v>5</v>
      </c>
      <c r="E45">
        <v>9</v>
      </c>
      <c r="H45" t="s">
        <v>73</v>
      </c>
      <c r="I45">
        <v>9</v>
      </c>
      <c r="J45">
        <v>4</v>
      </c>
      <c r="K45">
        <v>24</v>
      </c>
      <c r="N45" t="s">
        <v>82</v>
      </c>
      <c r="O45">
        <v>50</v>
      </c>
      <c r="P45">
        <v>6</v>
      </c>
      <c r="Q45">
        <v>7</v>
      </c>
      <c r="T45" t="s">
        <v>91</v>
      </c>
      <c r="U45">
        <v>27</v>
      </c>
      <c r="V45">
        <v>18</v>
      </c>
      <c r="W45">
        <v>23</v>
      </c>
      <c r="Z45" t="s">
        <v>100</v>
      </c>
      <c r="AA45">
        <v>31</v>
      </c>
      <c r="AB45">
        <v>17</v>
      </c>
      <c r="AC45">
        <v>17</v>
      </c>
      <c r="AG45" t="s">
        <v>117</v>
      </c>
      <c r="AH45">
        <v>41</v>
      </c>
      <c r="AI45">
        <v>25</v>
      </c>
      <c r="AJ45">
        <v>68</v>
      </c>
    </row>
    <row r="46" spans="1:36" x14ac:dyDescent="0.25">
      <c r="C46">
        <f>AVERAGE(C37:C45)</f>
        <v>24.888888888888889</v>
      </c>
      <c r="D46">
        <f>AVERAGE(D37:D45)</f>
        <v>2.5555555555555554</v>
      </c>
      <c r="E46">
        <f>AVERAGE(E37:E45)</f>
        <v>16.333333333333332</v>
      </c>
      <c r="I46">
        <f>AVERAGE(I37:I45)</f>
        <v>12.777777777777779</v>
      </c>
      <c r="J46">
        <f>AVERAGE(J37:J45)</f>
        <v>6.1111111111111107</v>
      </c>
      <c r="K46">
        <f>AVERAGE(K37:K45)</f>
        <v>16.555555555555557</v>
      </c>
      <c r="O46">
        <f>AVERAGE(O37:O45)</f>
        <v>18.444444444444443</v>
      </c>
      <c r="P46">
        <f>AVERAGE(P37:P45)</f>
        <v>11.444444444444445</v>
      </c>
      <c r="Q46">
        <f>AVERAGE(Q37:Q45)</f>
        <v>30.777777777777779</v>
      </c>
      <c r="U46">
        <f>AVERAGE(U37:U45)</f>
        <v>30.111111111111111</v>
      </c>
      <c r="V46">
        <f>AVERAGE(V37:V45)</f>
        <v>9.8888888888888893</v>
      </c>
      <c r="W46">
        <f>AVERAGE(W37:W45)</f>
        <v>21.444444444444443</v>
      </c>
      <c r="AA46">
        <f>AVERAGE(AA37:AA45)</f>
        <v>32.111111111111114</v>
      </c>
      <c r="AB46">
        <f>AVERAGE(AB37:AB45)</f>
        <v>16.222222222222221</v>
      </c>
      <c r="AC46">
        <f>AVERAGE(AC37:AC45)</f>
        <v>16.777777777777779</v>
      </c>
      <c r="AH46">
        <f>AVERAGE(AH37:AH45)</f>
        <v>43.666666666666664</v>
      </c>
      <c r="AI46">
        <f>AVERAGE(AI37:AI45)</f>
        <v>11.888888888888889</v>
      </c>
      <c r="AJ46">
        <f>AVERAGE(AJ37:AJ45)</f>
        <v>23.333333333333332</v>
      </c>
    </row>
    <row r="47" spans="1:36" x14ac:dyDescent="0.25">
      <c r="H47" t="s">
        <v>143</v>
      </c>
      <c r="I47">
        <f>I46/C46*100</f>
        <v>51.339285714285722</v>
      </c>
      <c r="N47" t="s">
        <v>143</v>
      </c>
      <c r="O47">
        <f>O46/C46*100</f>
        <v>74.107142857142847</v>
      </c>
      <c r="S47" t="s">
        <v>143</v>
      </c>
      <c r="U47">
        <f>U46/C46*100</f>
        <v>120.98214285714286</v>
      </c>
      <c r="Y47" t="s">
        <v>143</v>
      </c>
      <c r="AA47">
        <f>AA46/C46*100</f>
        <v>129.01785714285717</v>
      </c>
      <c r="AF47" t="s">
        <v>143</v>
      </c>
      <c r="AH47">
        <f>AH46/C46*100</f>
        <v>175.44642857142856</v>
      </c>
    </row>
    <row r="50" spans="1:36" x14ac:dyDescent="0.25">
      <c r="A50" s="1" t="s">
        <v>4</v>
      </c>
      <c r="B50" s="1" t="s">
        <v>119</v>
      </c>
      <c r="G50" s="1" t="s">
        <v>15</v>
      </c>
      <c r="H50" s="1" t="s">
        <v>119</v>
      </c>
      <c r="M50" s="1" t="s">
        <v>25</v>
      </c>
      <c r="N50" s="1" t="s">
        <v>119</v>
      </c>
      <c r="S50" s="1" t="s">
        <v>44</v>
      </c>
      <c r="T50" s="1" t="s">
        <v>119</v>
      </c>
      <c r="Y50" s="1" t="s">
        <v>45</v>
      </c>
      <c r="Z50" s="1" t="s">
        <v>119</v>
      </c>
      <c r="AF50" s="1" t="s">
        <v>166</v>
      </c>
      <c r="AG50" s="1" t="s">
        <v>119</v>
      </c>
    </row>
    <row r="51" spans="1:36" x14ac:dyDescent="0.25">
      <c r="B51" t="s">
        <v>1</v>
      </c>
      <c r="C51" t="s">
        <v>13</v>
      </c>
      <c r="D51" t="s">
        <v>118</v>
      </c>
      <c r="E51" t="s">
        <v>3</v>
      </c>
      <c r="H51" t="s">
        <v>1</v>
      </c>
      <c r="I51" t="s">
        <v>13</v>
      </c>
      <c r="J51" t="s">
        <v>118</v>
      </c>
      <c r="K51" t="s">
        <v>3</v>
      </c>
      <c r="N51" t="s">
        <v>1</v>
      </c>
      <c r="O51" t="s">
        <v>13</v>
      </c>
      <c r="P51" t="s">
        <v>118</v>
      </c>
      <c r="Q51" t="s">
        <v>3</v>
      </c>
      <c r="T51" t="s">
        <v>1</v>
      </c>
      <c r="U51" t="s">
        <v>13</v>
      </c>
      <c r="V51" t="s">
        <v>118</v>
      </c>
      <c r="W51" t="s">
        <v>3</v>
      </c>
      <c r="Z51" t="s">
        <v>1</v>
      </c>
      <c r="AA51" t="s">
        <v>13</v>
      </c>
      <c r="AB51" t="s">
        <v>118</v>
      </c>
      <c r="AC51" t="s">
        <v>3</v>
      </c>
      <c r="AG51" t="s">
        <v>1</v>
      </c>
      <c r="AH51" t="s">
        <v>13</v>
      </c>
      <c r="AI51" t="s">
        <v>118</v>
      </c>
      <c r="AJ51" t="s">
        <v>3</v>
      </c>
    </row>
    <row r="52" spans="1:36" x14ac:dyDescent="0.25">
      <c r="B52" t="s">
        <v>120</v>
      </c>
      <c r="C52">
        <v>26</v>
      </c>
      <c r="D52">
        <v>10</v>
      </c>
      <c r="E52">
        <v>32</v>
      </c>
      <c r="H52" t="s">
        <v>128</v>
      </c>
      <c r="I52">
        <v>13</v>
      </c>
      <c r="J52">
        <v>12</v>
      </c>
      <c r="K52">
        <v>20</v>
      </c>
      <c r="N52" t="s">
        <v>138</v>
      </c>
      <c r="O52">
        <v>6</v>
      </c>
      <c r="P52">
        <v>15</v>
      </c>
      <c r="Q52">
        <v>42</v>
      </c>
      <c r="T52" t="s">
        <v>148</v>
      </c>
      <c r="U52">
        <v>40</v>
      </c>
      <c r="V52">
        <v>20</v>
      </c>
      <c r="W52">
        <v>55</v>
      </c>
      <c r="Z52" t="s">
        <v>157</v>
      </c>
      <c r="AA52">
        <v>17</v>
      </c>
      <c r="AB52">
        <v>6</v>
      </c>
      <c r="AC52">
        <v>13</v>
      </c>
      <c r="AG52" t="s">
        <v>167</v>
      </c>
      <c r="AH52">
        <v>48</v>
      </c>
      <c r="AI52">
        <v>18</v>
      </c>
      <c r="AJ52">
        <v>10</v>
      </c>
    </row>
    <row r="53" spans="1:36" x14ac:dyDescent="0.25">
      <c r="B53" t="s">
        <v>121</v>
      </c>
      <c r="C53">
        <v>11</v>
      </c>
      <c r="D53">
        <v>10</v>
      </c>
      <c r="E53">
        <v>19</v>
      </c>
      <c r="H53" t="s">
        <v>129</v>
      </c>
      <c r="I53">
        <v>24</v>
      </c>
      <c r="J53">
        <v>1</v>
      </c>
      <c r="K53">
        <v>15</v>
      </c>
      <c r="N53" t="s">
        <v>139</v>
      </c>
      <c r="O53">
        <v>17</v>
      </c>
      <c r="P53">
        <v>15</v>
      </c>
      <c r="Q53">
        <v>27</v>
      </c>
      <c r="T53" t="s">
        <v>149</v>
      </c>
      <c r="U53">
        <v>40</v>
      </c>
      <c r="V53">
        <v>8</v>
      </c>
      <c r="W53">
        <v>93</v>
      </c>
      <c r="Z53" t="s">
        <v>158</v>
      </c>
      <c r="AA53">
        <v>38</v>
      </c>
      <c r="AB53">
        <v>26</v>
      </c>
      <c r="AC53">
        <v>16</v>
      </c>
      <c r="AG53" t="s">
        <v>168</v>
      </c>
      <c r="AH53">
        <v>47</v>
      </c>
      <c r="AI53">
        <v>22</v>
      </c>
      <c r="AJ53">
        <v>6</v>
      </c>
    </row>
    <row r="54" spans="1:36" x14ac:dyDescent="0.25">
      <c r="B54" t="s">
        <v>126</v>
      </c>
      <c r="C54">
        <v>19</v>
      </c>
      <c r="D54">
        <v>10</v>
      </c>
      <c r="E54">
        <v>28</v>
      </c>
      <c r="H54" t="s">
        <v>130</v>
      </c>
      <c r="I54">
        <v>26</v>
      </c>
      <c r="J54">
        <v>12</v>
      </c>
      <c r="K54">
        <v>12</v>
      </c>
      <c r="N54" t="s">
        <v>144</v>
      </c>
      <c r="O54">
        <v>31</v>
      </c>
      <c r="P54">
        <v>13</v>
      </c>
      <c r="Q54">
        <v>49</v>
      </c>
      <c r="T54" t="s">
        <v>155</v>
      </c>
      <c r="U54">
        <v>23</v>
      </c>
      <c r="V54">
        <v>19</v>
      </c>
      <c r="W54">
        <v>82</v>
      </c>
      <c r="Z54" t="s">
        <v>164</v>
      </c>
      <c r="AA54">
        <v>48</v>
      </c>
      <c r="AB54">
        <v>11</v>
      </c>
      <c r="AC54">
        <v>8</v>
      </c>
      <c r="AG54" t="s">
        <v>173</v>
      </c>
      <c r="AH54">
        <v>55</v>
      </c>
      <c r="AI54">
        <v>11</v>
      </c>
      <c r="AJ54">
        <v>6</v>
      </c>
    </row>
    <row r="55" spans="1:36" x14ac:dyDescent="0.25">
      <c r="B55" t="s">
        <v>122</v>
      </c>
      <c r="C55">
        <v>22</v>
      </c>
      <c r="D55">
        <v>6</v>
      </c>
      <c r="E55">
        <v>24</v>
      </c>
      <c r="H55" t="s">
        <v>131</v>
      </c>
      <c r="I55">
        <v>21</v>
      </c>
      <c r="J55">
        <v>9</v>
      </c>
      <c r="K55">
        <v>31</v>
      </c>
      <c r="N55" t="s">
        <v>142</v>
      </c>
      <c r="O55">
        <v>7</v>
      </c>
      <c r="P55">
        <v>8</v>
      </c>
      <c r="Q55">
        <v>50</v>
      </c>
      <c r="T55" t="s">
        <v>156</v>
      </c>
      <c r="U55">
        <v>82</v>
      </c>
      <c r="V55">
        <v>8</v>
      </c>
      <c r="W55">
        <v>40</v>
      </c>
      <c r="Z55" t="s">
        <v>159</v>
      </c>
      <c r="AA55">
        <v>27</v>
      </c>
      <c r="AB55">
        <v>8</v>
      </c>
      <c r="AC55">
        <v>14</v>
      </c>
      <c r="AG55" t="s">
        <v>169</v>
      </c>
      <c r="AH55">
        <v>42</v>
      </c>
      <c r="AI55">
        <v>14</v>
      </c>
      <c r="AJ55">
        <v>15</v>
      </c>
    </row>
    <row r="56" spans="1:36" x14ac:dyDescent="0.25">
      <c r="B56" t="s">
        <v>136</v>
      </c>
      <c r="C56">
        <v>20</v>
      </c>
      <c r="D56">
        <v>16</v>
      </c>
      <c r="E56">
        <v>13</v>
      </c>
      <c r="H56" t="s">
        <v>132</v>
      </c>
      <c r="I56">
        <v>26</v>
      </c>
      <c r="J56">
        <v>11</v>
      </c>
      <c r="K56">
        <v>22</v>
      </c>
      <c r="N56" t="s">
        <v>145</v>
      </c>
      <c r="O56">
        <v>5</v>
      </c>
      <c r="P56">
        <v>15</v>
      </c>
      <c r="Q56">
        <v>57</v>
      </c>
      <c r="T56" t="s">
        <v>150</v>
      </c>
      <c r="U56">
        <v>20</v>
      </c>
      <c r="V56">
        <v>13</v>
      </c>
      <c r="W56">
        <v>39</v>
      </c>
      <c r="Z56" t="s">
        <v>160</v>
      </c>
      <c r="AA56">
        <v>24</v>
      </c>
      <c r="AB56">
        <v>25</v>
      </c>
      <c r="AC56">
        <v>13</v>
      </c>
      <c r="AG56" t="s">
        <v>174</v>
      </c>
      <c r="AH56">
        <v>57</v>
      </c>
      <c r="AI56">
        <v>17</v>
      </c>
      <c r="AJ56">
        <v>5</v>
      </c>
    </row>
    <row r="57" spans="1:36" x14ac:dyDescent="0.25">
      <c r="B57" t="s">
        <v>127</v>
      </c>
      <c r="C57">
        <v>36</v>
      </c>
      <c r="D57">
        <v>23</v>
      </c>
      <c r="E57">
        <v>15</v>
      </c>
      <c r="H57" t="s">
        <v>133</v>
      </c>
      <c r="I57">
        <v>26</v>
      </c>
      <c r="J57">
        <v>9</v>
      </c>
      <c r="K57">
        <v>27</v>
      </c>
      <c r="N57" t="s">
        <v>146</v>
      </c>
      <c r="O57">
        <v>14</v>
      </c>
      <c r="P57">
        <v>7</v>
      </c>
      <c r="Q57">
        <v>53</v>
      </c>
      <c r="T57" t="s">
        <v>151</v>
      </c>
      <c r="U57">
        <v>27</v>
      </c>
      <c r="V57">
        <v>12</v>
      </c>
      <c r="W57">
        <v>60</v>
      </c>
      <c r="Z57" t="s">
        <v>161</v>
      </c>
      <c r="AA57">
        <v>33</v>
      </c>
      <c r="AB57">
        <v>14</v>
      </c>
      <c r="AC57">
        <v>12</v>
      </c>
      <c r="AG57" t="s">
        <v>170</v>
      </c>
      <c r="AH57">
        <v>58</v>
      </c>
      <c r="AI57">
        <v>13</v>
      </c>
      <c r="AJ57">
        <v>12</v>
      </c>
    </row>
    <row r="58" spans="1:36" x14ac:dyDescent="0.25">
      <c r="B58" t="s">
        <v>123</v>
      </c>
      <c r="C58">
        <v>24</v>
      </c>
      <c r="D58">
        <v>6</v>
      </c>
      <c r="E58">
        <v>3</v>
      </c>
      <c r="H58" t="s">
        <v>134</v>
      </c>
      <c r="I58">
        <v>10</v>
      </c>
      <c r="J58">
        <v>6</v>
      </c>
      <c r="K58">
        <v>17</v>
      </c>
      <c r="N58" t="s">
        <v>140</v>
      </c>
      <c r="O58">
        <v>15</v>
      </c>
      <c r="P58">
        <v>5</v>
      </c>
      <c r="Q58">
        <v>19</v>
      </c>
      <c r="T58" t="s">
        <v>152</v>
      </c>
      <c r="U58">
        <v>70</v>
      </c>
      <c r="V58">
        <v>17</v>
      </c>
      <c r="W58">
        <v>50</v>
      </c>
      <c r="Z58" t="s">
        <v>162</v>
      </c>
      <c r="AA58">
        <v>22</v>
      </c>
      <c r="AB58">
        <v>5</v>
      </c>
      <c r="AC58">
        <v>14</v>
      </c>
      <c r="AG58" t="s">
        <v>175</v>
      </c>
      <c r="AH58">
        <v>26</v>
      </c>
      <c r="AI58">
        <v>21</v>
      </c>
      <c r="AJ58">
        <v>24</v>
      </c>
    </row>
    <row r="59" spans="1:36" x14ac:dyDescent="0.25">
      <c r="B59" t="s">
        <v>124</v>
      </c>
      <c r="C59">
        <v>27</v>
      </c>
      <c r="D59">
        <v>9</v>
      </c>
      <c r="E59">
        <v>13</v>
      </c>
      <c r="H59" t="s">
        <v>135</v>
      </c>
      <c r="I59">
        <v>20</v>
      </c>
      <c r="J59">
        <v>4</v>
      </c>
      <c r="K59">
        <v>18</v>
      </c>
      <c r="N59" t="s">
        <v>141</v>
      </c>
      <c r="O59">
        <v>31</v>
      </c>
      <c r="P59">
        <v>7</v>
      </c>
      <c r="Q59">
        <v>31</v>
      </c>
      <c r="T59" t="s">
        <v>153</v>
      </c>
      <c r="U59">
        <v>32</v>
      </c>
      <c r="V59">
        <v>22</v>
      </c>
      <c r="W59">
        <v>22</v>
      </c>
      <c r="Z59" t="s">
        <v>163</v>
      </c>
      <c r="AA59">
        <v>51</v>
      </c>
      <c r="AB59">
        <v>16</v>
      </c>
      <c r="AC59">
        <v>29</v>
      </c>
      <c r="AG59" t="s">
        <v>172</v>
      </c>
      <c r="AH59">
        <v>44</v>
      </c>
      <c r="AI59">
        <v>19</v>
      </c>
      <c r="AJ59">
        <v>9</v>
      </c>
    </row>
    <row r="60" spans="1:36" x14ac:dyDescent="0.25">
      <c r="B60" t="s">
        <v>125</v>
      </c>
      <c r="C60">
        <v>58</v>
      </c>
      <c r="D60">
        <v>3</v>
      </c>
      <c r="E60">
        <v>8</v>
      </c>
      <c r="H60" t="s">
        <v>137</v>
      </c>
      <c r="I60">
        <v>20</v>
      </c>
      <c r="J60">
        <v>9</v>
      </c>
      <c r="K60">
        <v>13</v>
      </c>
      <c r="N60" t="s">
        <v>147</v>
      </c>
      <c r="O60">
        <v>25</v>
      </c>
      <c r="P60">
        <v>12</v>
      </c>
      <c r="Q60">
        <v>15</v>
      </c>
      <c r="T60" t="s">
        <v>154</v>
      </c>
      <c r="U60">
        <v>40</v>
      </c>
      <c r="V60">
        <v>16</v>
      </c>
      <c r="W60">
        <v>35</v>
      </c>
      <c r="Z60" t="s">
        <v>165</v>
      </c>
      <c r="AA60">
        <v>21</v>
      </c>
      <c r="AB60">
        <v>15</v>
      </c>
      <c r="AC60">
        <v>12</v>
      </c>
      <c r="AG60" t="s">
        <v>171</v>
      </c>
      <c r="AH60">
        <v>29</v>
      </c>
      <c r="AI60">
        <v>25</v>
      </c>
      <c r="AJ60">
        <v>12</v>
      </c>
    </row>
    <row r="61" spans="1:36" x14ac:dyDescent="0.25">
      <c r="C61">
        <f>AVERAGE(C52:C60)</f>
        <v>27</v>
      </c>
      <c r="D61">
        <f>AVERAGE(D52:D60)</f>
        <v>10.333333333333334</v>
      </c>
      <c r="E61">
        <f>AVERAGE(E52:E60)</f>
        <v>17.222222222222221</v>
      </c>
      <c r="I61">
        <f>AVERAGE(I52:I60)</f>
        <v>20.666666666666668</v>
      </c>
      <c r="J61">
        <f>AVERAGE(J52:J60)</f>
        <v>8.1111111111111107</v>
      </c>
      <c r="K61">
        <f>AVERAGE(K52:K60)</f>
        <v>19.444444444444443</v>
      </c>
      <c r="O61">
        <f>AVERAGE(O52:O60)</f>
        <v>16.777777777777779</v>
      </c>
      <c r="P61">
        <f>AVERAGE(P52:P60)</f>
        <v>10.777777777777779</v>
      </c>
      <c r="Q61">
        <f>AVERAGE(Q52:Q60)</f>
        <v>38.111111111111114</v>
      </c>
      <c r="U61">
        <f>AVERAGE(U52:U60)</f>
        <v>41.555555555555557</v>
      </c>
      <c r="V61">
        <f>AVERAGE(V52:V60)</f>
        <v>15</v>
      </c>
      <c r="W61">
        <f>AVERAGE(W52:W60)</f>
        <v>52.888888888888886</v>
      </c>
      <c r="AA61">
        <f>AVERAGE(AA52:AA60)</f>
        <v>31.222222222222221</v>
      </c>
      <c r="AB61">
        <f>AVERAGE(AB52:AB60)</f>
        <v>14</v>
      </c>
      <c r="AC61">
        <f>AVERAGE(AC52:AC60)</f>
        <v>14.555555555555555</v>
      </c>
      <c r="AH61">
        <f>AVERAGE(AH52:AH60)</f>
        <v>45.111111111111114</v>
      </c>
      <c r="AI61">
        <f>AVERAGE(AI52:AI60)</f>
        <v>17.777777777777779</v>
      </c>
      <c r="AJ61">
        <f>AVERAGE(AJ52:AJ60)</f>
        <v>11</v>
      </c>
    </row>
    <row r="62" spans="1:36" x14ac:dyDescent="0.25">
      <c r="H62" t="s">
        <v>143</v>
      </c>
      <c r="I62">
        <f>I61/C61*100</f>
        <v>76.543209876543216</v>
      </c>
      <c r="N62" t="s">
        <v>143</v>
      </c>
      <c r="O62">
        <f>O61/C61*100</f>
        <v>62.139917695473258</v>
      </c>
      <c r="T62" t="s">
        <v>143</v>
      </c>
      <c r="U62">
        <f>U61/C61*100</f>
        <v>153.90946502057614</v>
      </c>
      <c r="Z62" t="s">
        <v>143</v>
      </c>
      <c r="AA62">
        <f>AA61/C61*100</f>
        <v>115.63786008230453</v>
      </c>
      <c r="AG62" t="s">
        <v>143</v>
      </c>
      <c r="AH62">
        <f>AH61/C61*100</f>
        <v>167.07818930041154</v>
      </c>
    </row>
    <row r="66" spans="1:36" x14ac:dyDescent="0.25">
      <c r="A66" s="1" t="s">
        <v>4</v>
      </c>
      <c r="B66" s="1" t="s">
        <v>176</v>
      </c>
      <c r="G66" s="1" t="s">
        <v>15</v>
      </c>
      <c r="H66" s="1" t="s">
        <v>176</v>
      </c>
      <c r="M66" s="1" t="s">
        <v>25</v>
      </c>
      <c r="N66" s="1" t="s">
        <v>176</v>
      </c>
      <c r="S66" s="1" t="s">
        <v>44</v>
      </c>
      <c r="T66" s="1" t="s">
        <v>176</v>
      </c>
      <c r="Y66" s="1" t="s">
        <v>45</v>
      </c>
      <c r="Z66" s="1" t="s">
        <v>176</v>
      </c>
      <c r="AF66" s="1" t="s">
        <v>166</v>
      </c>
      <c r="AG66" s="1" t="s">
        <v>176</v>
      </c>
    </row>
    <row r="67" spans="1:36" x14ac:dyDescent="0.25">
      <c r="B67" t="s">
        <v>1</v>
      </c>
      <c r="C67" t="s">
        <v>13</v>
      </c>
      <c r="D67" t="s">
        <v>118</v>
      </c>
      <c r="E67" t="s">
        <v>3</v>
      </c>
      <c r="H67" t="s">
        <v>1</v>
      </c>
      <c r="I67" t="s">
        <v>13</v>
      </c>
      <c r="J67" t="s">
        <v>118</v>
      </c>
      <c r="K67" t="s">
        <v>3</v>
      </c>
      <c r="N67" t="s">
        <v>1</v>
      </c>
      <c r="O67" t="s">
        <v>13</v>
      </c>
      <c r="P67" t="s">
        <v>118</v>
      </c>
      <c r="Q67" t="s">
        <v>3</v>
      </c>
      <c r="T67" t="s">
        <v>1</v>
      </c>
      <c r="U67" t="s">
        <v>13</v>
      </c>
      <c r="V67" t="s">
        <v>118</v>
      </c>
      <c r="W67" t="s">
        <v>3</v>
      </c>
      <c r="Z67" t="s">
        <v>1</v>
      </c>
      <c r="AA67" t="s">
        <v>13</v>
      </c>
      <c r="AB67" t="s">
        <v>118</v>
      </c>
      <c r="AC67" t="s">
        <v>3</v>
      </c>
      <c r="AG67" t="s">
        <v>1</v>
      </c>
      <c r="AH67" t="s">
        <v>13</v>
      </c>
      <c r="AI67" t="s">
        <v>118</v>
      </c>
      <c r="AJ67" t="s">
        <v>3</v>
      </c>
    </row>
    <row r="68" spans="1:36" x14ac:dyDescent="0.25">
      <c r="B68" t="s">
        <v>177</v>
      </c>
      <c r="C68">
        <v>24</v>
      </c>
      <c r="D68">
        <v>5</v>
      </c>
      <c r="E68">
        <v>31</v>
      </c>
      <c r="H68" t="s">
        <v>186</v>
      </c>
      <c r="I68">
        <v>27</v>
      </c>
      <c r="J68">
        <v>7</v>
      </c>
      <c r="K68">
        <v>25</v>
      </c>
      <c r="N68" t="s">
        <v>195</v>
      </c>
      <c r="O68">
        <v>42</v>
      </c>
      <c r="P68">
        <v>2</v>
      </c>
      <c r="Q68">
        <v>59</v>
      </c>
      <c r="T68" t="s">
        <v>204</v>
      </c>
      <c r="U68">
        <v>34</v>
      </c>
      <c r="V68">
        <v>10</v>
      </c>
      <c r="W68">
        <v>57</v>
      </c>
      <c r="Z68" t="s">
        <v>213</v>
      </c>
      <c r="AA68">
        <v>34</v>
      </c>
      <c r="AB68">
        <v>9</v>
      </c>
      <c r="AC68">
        <v>42</v>
      </c>
      <c r="AG68" t="s">
        <v>222</v>
      </c>
      <c r="AH68">
        <v>30</v>
      </c>
      <c r="AI68">
        <v>3</v>
      </c>
      <c r="AJ68">
        <v>39</v>
      </c>
    </row>
    <row r="69" spans="1:36" x14ac:dyDescent="0.25">
      <c r="B69" t="s">
        <v>178</v>
      </c>
      <c r="C69">
        <v>16</v>
      </c>
      <c r="D69">
        <v>10</v>
      </c>
      <c r="E69">
        <v>15</v>
      </c>
      <c r="H69" t="s">
        <v>187</v>
      </c>
      <c r="I69">
        <v>16</v>
      </c>
      <c r="J69">
        <v>5</v>
      </c>
      <c r="K69">
        <v>30</v>
      </c>
      <c r="N69" t="s">
        <v>196</v>
      </c>
      <c r="O69">
        <v>14</v>
      </c>
      <c r="P69">
        <v>20</v>
      </c>
      <c r="Q69">
        <v>110</v>
      </c>
      <c r="T69" t="s">
        <v>205</v>
      </c>
      <c r="U69">
        <v>33</v>
      </c>
      <c r="V69">
        <v>19</v>
      </c>
      <c r="W69">
        <v>52</v>
      </c>
      <c r="Z69" t="s">
        <v>214</v>
      </c>
      <c r="AA69">
        <v>19</v>
      </c>
      <c r="AB69">
        <v>12</v>
      </c>
      <c r="AC69">
        <v>47</v>
      </c>
      <c r="AG69" t="s">
        <v>223</v>
      </c>
      <c r="AH69">
        <v>15</v>
      </c>
      <c r="AI69">
        <v>14</v>
      </c>
      <c r="AJ69">
        <v>44</v>
      </c>
    </row>
    <row r="70" spans="1:36" x14ac:dyDescent="0.25">
      <c r="B70" t="s">
        <v>184</v>
      </c>
      <c r="C70">
        <v>13</v>
      </c>
      <c r="D70">
        <v>15</v>
      </c>
      <c r="E70">
        <v>26</v>
      </c>
      <c r="H70" t="s">
        <v>188</v>
      </c>
      <c r="I70">
        <v>20</v>
      </c>
      <c r="J70">
        <v>4</v>
      </c>
      <c r="K70">
        <v>21</v>
      </c>
      <c r="N70" t="s">
        <v>197</v>
      </c>
      <c r="O70">
        <v>19</v>
      </c>
      <c r="P70">
        <v>15</v>
      </c>
      <c r="Q70">
        <v>46</v>
      </c>
      <c r="T70" t="s">
        <v>206</v>
      </c>
      <c r="U70">
        <v>37</v>
      </c>
      <c r="V70">
        <v>16</v>
      </c>
      <c r="W70">
        <v>73</v>
      </c>
      <c r="Z70" t="s">
        <v>215</v>
      </c>
      <c r="AA70">
        <v>40</v>
      </c>
      <c r="AB70">
        <v>6</v>
      </c>
      <c r="AC70">
        <v>59</v>
      </c>
      <c r="AG70" t="s">
        <v>224</v>
      </c>
      <c r="AH70">
        <v>22</v>
      </c>
      <c r="AI70">
        <v>5</v>
      </c>
      <c r="AJ70">
        <v>22</v>
      </c>
    </row>
    <row r="71" spans="1:36" x14ac:dyDescent="0.25">
      <c r="B71" t="s">
        <v>185</v>
      </c>
      <c r="C71">
        <v>12</v>
      </c>
      <c r="D71">
        <v>5</v>
      </c>
      <c r="E71">
        <v>15</v>
      </c>
      <c r="H71" t="s">
        <v>189</v>
      </c>
      <c r="I71">
        <v>13</v>
      </c>
      <c r="J71">
        <v>10</v>
      </c>
      <c r="K71">
        <v>36</v>
      </c>
      <c r="N71" t="s">
        <v>198</v>
      </c>
      <c r="O71">
        <v>24</v>
      </c>
      <c r="P71">
        <v>8</v>
      </c>
      <c r="Q71">
        <v>32</v>
      </c>
      <c r="T71" t="s">
        <v>207</v>
      </c>
      <c r="U71">
        <v>28</v>
      </c>
      <c r="V71">
        <v>13</v>
      </c>
      <c r="W71">
        <v>66</v>
      </c>
      <c r="Z71" t="s">
        <v>216</v>
      </c>
      <c r="AA71">
        <v>29</v>
      </c>
      <c r="AB71">
        <v>8</v>
      </c>
      <c r="AC71">
        <v>42</v>
      </c>
      <c r="AG71" t="s">
        <v>225</v>
      </c>
      <c r="AH71">
        <v>24</v>
      </c>
      <c r="AI71">
        <v>14</v>
      </c>
      <c r="AJ71">
        <v>47</v>
      </c>
    </row>
    <row r="72" spans="1:36" x14ac:dyDescent="0.25">
      <c r="B72" t="s">
        <v>179</v>
      </c>
      <c r="C72">
        <v>17</v>
      </c>
      <c r="D72">
        <v>13</v>
      </c>
      <c r="E72">
        <v>20</v>
      </c>
      <c r="H72" t="s">
        <v>190</v>
      </c>
      <c r="I72">
        <v>15</v>
      </c>
      <c r="J72">
        <v>8</v>
      </c>
      <c r="K72">
        <v>42</v>
      </c>
      <c r="N72" t="s">
        <v>202</v>
      </c>
      <c r="O72">
        <v>27</v>
      </c>
      <c r="P72">
        <v>13</v>
      </c>
      <c r="Q72">
        <v>139</v>
      </c>
      <c r="T72" t="s">
        <v>212</v>
      </c>
      <c r="U72">
        <v>29</v>
      </c>
      <c r="V72">
        <v>7</v>
      </c>
      <c r="W72">
        <v>64</v>
      </c>
      <c r="Z72" t="s">
        <v>217</v>
      </c>
      <c r="AA72">
        <v>13</v>
      </c>
      <c r="AB72">
        <v>9</v>
      </c>
      <c r="AC72">
        <v>53</v>
      </c>
      <c r="AG72" t="s">
        <v>226</v>
      </c>
      <c r="AH72">
        <v>20</v>
      </c>
      <c r="AI72">
        <v>5</v>
      </c>
      <c r="AJ72">
        <v>42</v>
      </c>
    </row>
    <row r="73" spans="1:36" x14ac:dyDescent="0.25">
      <c r="B73" t="s">
        <v>180</v>
      </c>
      <c r="C73">
        <v>14</v>
      </c>
      <c r="D73">
        <v>11</v>
      </c>
      <c r="E73">
        <v>16</v>
      </c>
      <c r="H73" t="s">
        <v>191</v>
      </c>
      <c r="I73">
        <v>16</v>
      </c>
      <c r="J73">
        <v>7</v>
      </c>
      <c r="K73">
        <v>18</v>
      </c>
      <c r="N73" t="s">
        <v>203</v>
      </c>
      <c r="O73">
        <v>32</v>
      </c>
      <c r="P73">
        <v>17</v>
      </c>
      <c r="Q73">
        <v>131</v>
      </c>
      <c r="T73" t="s">
        <v>208</v>
      </c>
      <c r="U73">
        <v>27</v>
      </c>
      <c r="V73">
        <v>11</v>
      </c>
      <c r="W73">
        <v>87</v>
      </c>
      <c r="Z73" t="s">
        <v>218</v>
      </c>
      <c r="AA73">
        <v>24</v>
      </c>
      <c r="AB73">
        <v>9</v>
      </c>
      <c r="AC73">
        <v>58</v>
      </c>
      <c r="AG73" t="s">
        <v>227</v>
      </c>
      <c r="AH73">
        <v>19</v>
      </c>
      <c r="AI73">
        <v>7</v>
      </c>
      <c r="AJ73">
        <v>43</v>
      </c>
    </row>
    <row r="74" spans="1:36" x14ac:dyDescent="0.25">
      <c r="B74" t="s">
        <v>181</v>
      </c>
      <c r="C74">
        <v>17</v>
      </c>
      <c r="D74">
        <v>8</v>
      </c>
      <c r="E74">
        <v>13</v>
      </c>
      <c r="H74" t="s">
        <v>192</v>
      </c>
      <c r="I74">
        <v>14</v>
      </c>
      <c r="J74">
        <v>8</v>
      </c>
      <c r="K74">
        <v>25</v>
      </c>
      <c r="N74" t="s">
        <v>199</v>
      </c>
      <c r="O74">
        <v>6</v>
      </c>
      <c r="P74">
        <v>1</v>
      </c>
      <c r="Q74">
        <v>22</v>
      </c>
      <c r="T74" t="s">
        <v>209</v>
      </c>
      <c r="U74">
        <v>31</v>
      </c>
      <c r="V74">
        <v>15</v>
      </c>
      <c r="W74">
        <v>81</v>
      </c>
      <c r="Z74" t="s">
        <v>219</v>
      </c>
      <c r="AA74">
        <v>21</v>
      </c>
      <c r="AB74">
        <v>3</v>
      </c>
      <c r="AC74">
        <v>35</v>
      </c>
      <c r="AG74" t="s">
        <v>228</v>
      </c>
      <c r="AH74">
        <v>58</v>
      </c>
      <c r="AI74">
        <v>17</v>
      </c>
      <c r="AJ74">
        <v>6</v>
      </c>
    </row>
    <row r="75" spans="1:36" x14ac:dyDescent="0.25">
      <c r="B75" t="s">
        <v>182</v>
      </c>
      <c r="C75">
        <v>27</v>
      </c>
      <c r="D75">
        <v>11</v>
      </c>
      <c r="E75">
        <v>15</v>
      </c>
      <c r="H75" t="s">
        <v>193</v>
      </c>
      <c r="I75">
        <v>12</v>
      </c>
      <c r="J75">
        <v>5</v>
      </c>
      <c r="K75">
        <v>29</v>
      </c>
      <c r="N75" t="s">
        <v>200</v>
      </c>
      <c r="O75">
        <v>25</v>
      </c>
      <c r="P75">
        <v>9</v>
      </c>
      <c r="Q75">
        <v>51</v>
      </c>
      <c r="T75" t="s">
        <v>210</v>
      </c>
      <c r="U75">
        <v>26</v>
      </c>
      <c r="V75">
        <v>6</v>
      </c>
      <c r="W75">
        <v>28</v>
      </c>
      <c r="Z75" t="s">
        <v>220</v>
      </c>
      <c r="AA75">
        <v>15</v>
      </c>
      <c r="AB75">
        <v>3</v>
      </c>
      <c r="AC75">
        <v>66</v>
      </c>
      <c r="AG75" t="s">
        <v>229</v>
      </c>
      <c r="AH75">
        <v>55</v>
      </c>
      <c r="AI75">
        <v>10</v>
      </c>
      <c r="AJ75">
        <v>32</v>
      </c>
    </row>
    <row r="76" spans="1:36" x14ac:dyDescent="0.25">
      <c r="B76" t="s">
        <v>183</v>
      </c>
      <c r="C76">
        <v>21</v>
      </c>
      <c r="D76">
        <v>16</v>
      </c>
      <c r="E76">
        <v>23</v>
      </c>
      <c r="H76" t="s">
        <v>194</v>
      </c>
      <c r="I76">
        <v>4</v>
      </c>
      <c r="J76">
        <v>15</v>
      </c>
      <c r="K76">
        <v>39</v>
      </c>
      <c r="N76" t="s">
        <v>201</v>
      </c>
      <c r="O76">
        <v>13</v>
      </c>
      <c r="P76">
        <v>14</v>
      </c>
      <c r="Q76">
        <v>143</v>
      </c>
      <c r="T76" t="s">
        <v>211</v>
      </c>
      <c r="U76">
        <v>29</v>
      </c>
      <c r="V76">
        <v>18</v>
      </c>
      <c r="W76">
        <v>72</v>
      </c>
      <c r="Z76" t="s">
        <v>221</v>
      </c>
      <c r="AA76">
        <v>24</v>
      </c>
      <c r="AB76">
        <v>4</v>
      </c>
      <c r="AC76">
        <v>52</v>
      </c>
      <c r="AG76" t="s">
        <v>230</v>
      </c>
      <c r="AH76">
        <v>36</v>
      </c>
      <c r="AI76">
        <v>20</v>
      </c>
      <c r="AJ76">
        <v>24</v>
      </c>
    </row>
    <row r="77" spans="1:36" x14ac:dyDescent="0.25">
      <c r="C77">
        <f>AVERAGE(C68:C76)</f>
        <v>17.888888888888889</v>
      </c>
      <c r="D77">
        <f>AVERAGE(D68:D76)</f>
        <v>10.444444444444445</v>
      </c>
      <c r="E77">
        <f>AVERAGE(E68:E76)</f>
        <v>19.333333333333332</v>
      </c>
      <c r="I77">
        <f>AVERAGE(I68:I76)</f>
        <v>15.222222222222221</v>
      </c>
      <c r="J77">
        <f t="shared" ref="J77:K77" si="6">AVERAGE(J68:J76)</f>
        <v>7.666666666666667</v>
      </c>
      <c r="K77">
        <f t="shared" si="6"/>
        <v>29.444444444444443</v>
      </c>
      <c r="O77">
        <f>AVERAGE(O68:O76)</f>
        <v>22.444444444444443</v>
      </c>
      <c r="U77">
        <f>AVERAGE(U68:U76)</f>
        <v>30.444444444444443</v>
      </c>
      <c r="AA77">
        <f>AVERAGE(AA68:AA76)</f>
        <v>24.333333333333332</v>
      </c>
      <c r="AH77">
        <f>AVERAGE(AH68:AH76)</f>
        <v>31</v>
      </c>
    </row>
    <row r="78" spans="1:36" x14ac:dyDescent="0.25">
      <c r="I78">
        <f>I77/C77*100</f>
        <v>85.093167701863351</v>
      </c>
      <c r="O78">
        <f>O77/C77*100</f>
        <v>125.46583850931677</v>
      </c>
      <c r="U78">
        <f>U77/C77*100</f>
        <v>170.1863354037267</v>
      </c>
      <c r="AA78">
        <f>AA77/C77*100</f>
        <v>136.0248447204969</v>
      </c>
      <c r="AH78">
        <f>AH77/C77*100</f>
        <v>173.29192546583852</v>
      </c>
    </row>
    <row r="82" spans="1:36" x14ac:dyDescent="0.25">
      <c r="A82" s="1" t="s">
        <v>4</v>
      </c>
      <c r="B82" s="1" t="s">
        <v>233</v>
      </c>
      <c r="G82" s="1" t="s">
        <v>15</v>
      </c>
      <c r="H82" s="1" t="s">
        <v>233</v>
      </c>
      <c r="M82" s="1" t="s">
        <v>25</v>
      </c>
      <c r="N82" s="1" t="s">
        <v>233</v>
      </c>
      <c r="S82" s="1" t="s">
        <v>44</v>
      </c>
      <c r="T82" s="1" t="s">
        <v>233</v>
      </c>
      <c r="Y82" s="1" t="s">
        <v>45</v>
      </c>
      <c r="Z82" s="1" t="s">
        <v>233</v>
      </c>
      <c r="AF82" s="1" t="s">
        <v>166</v>
      </c>
      <c r="AG82" s="1" t="s">
        <v>233</v>
      </c>
    </row>
    <row r="83" spans="1:36" x14ac:dyDescent="0.25">
      <c r="B83" t="s">
        <v>1</v>
      </c>
      <c r="C83" t="s">
        <v>13</v>
      </c>
      <c r="D83" t="s">
        <v>118</v>
      </c>
      <c r="E83" t="s">
        <v>3</v>
      </c>
      <c r="H83" t="s">
        <v>1</v>
      </c>
      <c r="I83" t="s">
        <v>13</v>
      </c>
      <c r="J83" t="s">
        <v>118</v>
      </c>
      <c r="K83" t="s">
        <v>3</v>
      </c>
      <c r="N83" t="s">
        <v>1</v>
      </c>
      <c r="O83" t="s">
        <v>13</v>
      </c>
      <c r="P83" t="s">
        <v>118</v>
      </c>
      <c r="Q83" t="s">
        <v>3</v>
      </c>
      <c r="T83" t="s">
        <v>1</v>
      </c>
      <c r="U83" t="s">
        <v>13</v>
      </c>
      <c r="V83" t="s">
        <v>118</v>
      </c>
      <c r="W83" t="s">
        <v>3</v>
      </c>
      <c r="Z83" t="s">
        <v>1</v>
      </c>
      <c r="AA83" t="s">
        <v>13</v>
      </c>
      <c r="AB83" t="s">
        <v>118</v>
      </c>
      <c r="AC83" t="s">
        <v>3</v>
      </c>
      <c r="AG83" t="s">
        <v>1</v>
      </c>
      <c r="AH83" t="s">
        <v>13</v>
      </c>
      <c r="AI83" t="s">
        <v>118</v>
      </c>
      <c r="AJ83" t="s">
        <v>3</v>
      </c>
    </row>
    <row r="84" spans="1:36" x14ac:dyDescent="0.25">
      <c r="B84" t="s">
        <v>234</v>
      </c>
      <c r="C84">
        <v>28</v>
      </c>
      <c r="D84">
        <v>13</v>
      </c>
      <c r="E84">
        <v>12</v>
      </c>
      <c r="H84" t="s">
        <v>243</v>
      </c>
      <c r="I84">
        <v>22</v>
      </c>
      <c r="J84">
        <v>12</v>
      </c>
      <c r="K84">
        <v>28</v>
      </c>
      <c r="N84" t="s">
        <v>252</v>
      </c>
      <c r="O84">
        <v>30</v>
      </c>
      <c r="P84">
        <v>7</v>
      </c>
      <c r="Q84">
        <v>6</v>
      </c>
      <c r="T84" t="s">
        <v>261</v>
      </c>
      <c r="U84">
        <v>35</v>
      </c>
      <c r="V84">
        <v>1</v>
      </c>
      <c r="W84">
        <v>6</v>
      </c>
      <c r="Z84" t="s">
        <v>270</v>
      </c>
      <c r="AA84">
        <v>62</v>
      </c>
      <c r="AB84">
        <v>13</v>
      </c>
      <c r="AC84">
        <v>2</v>
      </c>
      <c r="AG84" t="s">
        <v>279</v>
      </c>
      <c r="AH84">
        <v>33</v>
      </c>
      <c r="AI84">
        <v>12</v>
      </c>
      <c r="AJ84">
        <v>6</v>
      </c>
    </row>
    <row r="85" spans="1:36" x14ac:dyDescent="0.25">
      <c r="B85" t="s">
        <v>235</v>
      </c>
      <c r="C85">
        <v>33</v>
      </c>
      <c r="D85">
        <v>8</v>
      </c>
      <c r="E85">
        <v>2</v>
      </c>
      <c r="H85" t="s">
        <v>244</v>
      </c>
      <c r="I85">
        <v>14</v>
      </c>
      <c r="J85">
        <v>3</v>
      </c>
      <c r="K85">
        <v>51</v>
      </c>
      <c r="N85" t="s">
        <v>253</v>
      </c>
      <c r="O85">
        <v>38</v>
      </c>
      <c r="P85">
        <v>3</v>
      </c>
      <c r="Q85">
        <v>1</v>
      </c>
      <c r="T85" t="s">
        <v>262</v>
      </c>
      <c r="U85">
        <v>55</v>
      </c>
      <c r="V85">
        <v>13</v>
      </c>
      <c r="W85">
        <v>9</v>
      </c>
      <c r="Z85" t="s">
        <v>271</v>
      </c>
      <c r="AA85">
        <v>23</v>
      </c>
      <c r="AB85">
        <v>9</v>
      </c>
      <c r="AC85">
        <v>1</v>
      </c>
      <c r="AG85" t="s">
        <v>280</v>
      </c>
      <c r="AH85">
        <v>43</v>
      </c>
      <c r="AI85">
        <v>12</v>
      </c>
      <c r="AJ85">
        <v>3</v>
      </c>
    </row>
    <row r="86" spans="1:36" x14ac:dyDescent="0.25">
      <c r="B86" t="s">
        <v>236</v>
      </c>
      <c r="C86">
        <v>29</v>
      </c>
      <c r="D86">
        <v>4</v>
      </c>
      <c r="E86">
        <v>7</v>
      </c>
      <c r="H86" t="s">
        <v>245</v>
      </c>
      <c r="I86">
        <v>24</v>
      </c>
      <c r="J86">
        <v>5</v>
      </c>
      <c r="K86">
        <v>36</v>
      </c>
      <c r="N86" t="s">
        <v>254</v>
      </c>
      <c r="O86">
        <v>54</v>
      </c>
      <c r="P86">
        <v>19</v>
      </c>
      <c r="Q86">
        <v>3</v>
      </c>
      <c r="T86" t="s">
        <v>263</v>
      </c>
      <c r="U86">
        <v>45</v>
      </c>
      <c r="V86">
        <v>17</v>
      </c>
      <c r="W86">
        <v>5</v>
      </c>
      <c r="Z86" t="s">
        <v>272</v>
      </c>
      <c r="AA86">
        <v>53</v>
      </c>
      <c r="AB86">
        <v>7</v>
      </c>
      <c r="AC86">
        <v>2</v>
      </c>
      <c r="AG86" t="s">
        <v>281</v>
      </c>
      <c r="AH86">
        <v>33</v>
      </c>
      <c r="AI86">
        <v>9</v>
      </c>
      <c r="AJ86">
        <v>2</v>
      </c>
    </row>
    <row r="87" spans="1:36" x14ac:dyDescent="0.25">
      <c r="B87" t="s">
        <v>237</v>
      </c>
      <c r="C87">
        <v>11</v>
      </c>
      <c r="D87">
        <v>4</v>
      </c>
      <c r="E87">
        <v>9</v>
      </c>
      <c r="H87" t="s">
        <v>246</v>
      </c>
      <c r="I87">
        <v>19</v>
      </c>
      <c r="J87">
        <v>6</v>
      </c>
      <c r="K87">
        <v>23</v>
      </c>
      <c r="N87" t="s">
        <v>255</v>
      </c>
      <c r="O87">
        <v>30</v>
      </c>
      <c r="P87">
        <v>5</v>
      </c>
      <c r="Q87">
        <v>7</v>
      </c>
      <c r="T87" t="s">
        <v>264</v>
      </c>
      <c r="U87">
        <v>58</v>
      </c>
      <c r="V87">
        <v>16</v>
      </c>
      <c r="W87">
        <v>14</v>
      </c>
      <c r="Z87" t="s">
        <v>273</v>
      </c>
      <c r="AA87">
        <v>19</v>
      </c>
      <c r="AB87">
        <v>8</v>
      </c>
      <c r="AC87">
        <v>28</v>
      </c>
      <c r="AG87" t="s">
        <v>282</v>
      </c>
      <c r="AH87">
        <v>13</v>
      </c>
      <c r="AI87">
        <v>16</v>
      </c>
      <c r="AJ87">
        <v>51</v>
      </c>
    </row>
    <row r="88" spans="1:36" x14ac:dyDescent="0.25">
      <c r="B88" t="s">
        <v>238</v>
      </c>
      <c r="C88">
        <v>10</v>
      </c>
      <c r="D88">
        <v>7</v>
      </c>
      <c r="E88">
        <v>6</v>
      </c>
      <c r="H88" t="s">
        <v>247</v>
      </c>
      <c r="I88">
        <v>2</v>
      </c>
      <c r="J88">
        <v>8</v>
      </c>
      <c r="K88">
        <v>22</v>
      </c>
      <c r="N88" t="s">
        <v>260</v>
      </c>
      <c r="O88">
        <v>21</v>
      </c>
      <c r="P88">
        <v>10</v>
      </c>
      <c r="Q88">
        <v>1</v>
      </c>
      <c r="T88" t="s">
        <v>265</v>
      </c>
      <c r="U88">
        <v>39</v>
      </c>
      <c r="V88">
        <v>12</v>
      </c>
      <c r="W88">
        <v>5</v>
      </c>
      <c r="Z88" t="s">
        <v>274</v>
      </c>
      <c r="AA88">
        <v>49</v>
      </c>
      <c r="AB88">
        <v>5</v>
      </c>
      <c r="AC88">
        <v>30</v>
      </c>
      <c r="AG88" t="s">
        <v>283</v>
      </c>
      <c r="AH88">
        <v>17</v>
      </c>
      <c r="AI88">
        <v>10</v>
      </c>
      <c r="AJ88">
        <v>36</v>
      </c>
    </row>
    <row r="89" spans="1:36" x14ac:dyDescent="0.25">
      <c r="B89" t="s">
        <v>239</v>
      </c>
      <c r="C89">
        <v>14</v>
      </c>
      <c r="D89">
        <v>4</v>
      </c>
      <c r="E89">
        <v>8</v>
      </c>
      <c r="H89" t="s">
        <v>248</v>
      </c>
      <c r="I89">
        <v>14</v>
      </c>
      <c r="J89">
        <v>8</v>
      </c>
      <c r="K89">
        <v>25</v>
      </c>
      <c r="N89" t="s">
        <v>256</v>
      </c>
      <c r="O89">
        <v>12</v>
      </c>
      <c r="P89">
        <v>1</v>
      </c>
      <c r="Q89">
        <v>7</v>
      </c>
      <c r="T89" t="s">
        <v>266</v>
      </c>
      <c r="U89">
        <v>47</v>
      </c>
      <c r="V89">
        <v>18</v>
      </c>
      <c r="W89">
        <v>7</v>
      </c>
      <c r="Z89" t="s">
        <v>275</v>
      </c>
      <c r="AA89">
        <v>37</v>
      </c>
      <c r="AB89">
        <v>22</v>
      </c>
      <c r="AC89">
        <v>24</v>
      </c>
      <c r="AG89" t="s">
        <v>284</v>
      </c>
      <c r="AH89">
        <v>10</v>
      </c>
      <c r="AI89">
        <v>6</v>
      </c>
      <c r="AJ89">
        <v>43</v>
      </c>
    </row>
    <row r="90" spans="1:36" x14ac:dyDescent="0.25">
      <c r="B90" t="s">
        <v>240</v>
      </c>
      <c r="C90">
        <v>17</v>
      </c>
      <c r="D90">
        <v>8</v>
      </c>
      <c r="E90">
        <v>13</v>
      </c>
      <c r="H90" t="s">
        <v>249</v>
      </c>
      <c r="I90">
        <v>28</v>
      </c>
      <c r="J90">
        <v>5</v>
      </c>
      <c r="K90">
        <v>6</v>
      </c>
      <c r="N90" t="s">
        <v>257</v>
      </c>
      <c r="O90">
        <v>27</v>
      </c>
      <c r="P90">
        <v>11</v>
      </c>
      <c r="Q90">
        <v>8</v>
      </c>
      <c r="T90" t="s">
        <v>267</v>
      </c>
      <c r="U90">
        <v>34</v>
      </c>
      <c r="V90">
        <v>11</v>
      </c>
      <c r="W90">
        <v>7</v>
      </c>
      <c r="Z90" t="s">
        <v>276</v>
      </c>
      <c r="AA90">
        <v>15</v>
      </c>
      <c r="AB90">
        <v>3</v>
      </c>
      <c r="AC90">
        <v>73</v>
      </c>
      <c r="AG90" t="s">
        <v>285</v>
      </c>
      <c r="AH90">
        <v>41</v>
      </c>
      <c r="AI90">
        <v>18</v>
      </c>
      <c r="AJ90">
        <v>4</v>
      </c>
    </row>
    <row r="91" spans="1:36" x14ac:dyDescent="0.25">
      <c r="B91" t="s">
        <v>241</v>
      </c>
      <c r="C91">
        <v>8</v>
      </c>
      <c r="D91">
        <v>4</v>
      </c>
      <c r="E91">
        <v>18</v>
      </c>
      <c r="H91" t="s">
        <v>250</v>
      </c>
      <c r="I91">
        <v>48</v>
      </c>
      <c r="J91">
        <v>18</v>
      </c>
      <c r="K91">
        <v>13</v>
      </c>
      <c r="N91" t="s">
        <v>258</v>
      </c>
      <c r="O91">
        <v>29</v>
      </c>
      <c r="P91">
        <v>9</v>
      </c>
      <c r="Q91">
        <v>3</v>
      </c>
      <c r="T91" t="s">
        <v>268</v>
      </c>
      <c r="U91">
        <v>40</v>
      </c>
      <c r="V91">
        <v>13</v>
      </c>
      <c r="W91">
        <v>2</v>
      </c>
      <c r="Z91" t="s">
        <v>277</v>
      </c>
      <c r="AA91">
        <v>30</v>
      </c>
      <c r="AB91">
        <v>9</v>
      </c>
      <c r="AC91">
        <v>21</v>
      </c>
      <c r="AG91" t="s">
        <v>286</v>
      </c>
      <c r="AH91">
        <v>37</v>
      </c>
      <c r="AI91">
        <v>11</v>
      </c>
      <c r="AJ91">
        <v>2</v>
      </c>
    </row>
    <row r="92" spans="1:36" x14ac:dyDescent="0.25">
      <c r="B92" t="s">
        <v>242</v>
      </c>
      <c r="C92">
        <v>23</v>
      </c>
      <c r="D92">
        <v>4</v>
      </c>
      <c r="E92">
        <v>19</v>
      </c>
      <c r="H92" t="s">
        <v>251</v>
      </c>
      <c r="I92">
        <v>11</v>
      </c>
      <c r="J92">
        <v>27</v>
      </c>
      <c r="K92">
        <v>35</v>
      </c>
      <c r="N92" t="s">
        <v>259</v>
      </c>
      <c r="O92">
        <v>15</v>
      </c>
      <c r="P92">
        <v>0</v>
      </c>
      <c r="Q92">
        <v>20</v>
      </c>
      <c r="T92" t="s">
        <v>269</v>
      </c>
      <c r="U92">
        <v>47</v>
      </c>
      <c r="V92">
        <v>15</v>
      </c>
      <c r="W92">
        <v>29</v>
      </c>
      <c r="Z92" t="s">
        <v>278</v>
      </c>
      <c r="AA92">
        <v>13</v>
      </c>
      <c r="AB92">
        <v>23</v>
      </c>
      <c r="AC92">
        <v>60</v>
      </c>
      <c r="AG92" t="s">
        <v>287</v>
      </c>
      <c r="AH92">
        <v>45</v>
      </c>
      <c r="AI92">
        <v>45</v>
      </c>
      <c r="AJ92">
        <v>4</v>
      </c>
    </row>
    <row r="93" spans="1:36" x14ac:dyDescent="0.25">
      <c r="C93">
        <f>AVERAGE(C84:C92)</f>
        <v>19.222222222222221</v>
      </c>
      <c r="D93">
        <f>AVERAGE(D84:D92)</f>
        <v>6.2222222222222223</v>
      </c>
      <c r="E93">
        <f>AVERAGE(E84:E92)</f>
        <v>10.444444444444445</v>
      </c>
      <c r="I93">
        <f>AVERAGE(I84:I92)</f>
        <v>20.222222222222221</v>
      </c>
      <c r="J93">
        <f t="shared" ref="J93:K93" si="7">AVERAGE(J84:J92)</f>
        <v>10.222222222222221</v>
      </c>
      <c r="K93">
        <f t="shared" si="7"/>
        <v>26.555555555555557</v>
      </c>
      <c r="O93">
        <f>AVERAGE(O84:O92)</f>
        <v>28.444444444444443</v>
      </c>
      <c r="U93">
        <f>AVERAGE(U84:U92)</f>
        <v>44.444444444444443</v>
      </c>
      <c r="AA93">
        <f>AVERAGE(AA84:AA92)</f>
        <v>33.444444444444443</v>
      </c>
      <c r="AH93">
        <f>AVERAGE(AH84:AH92)</f>
        <v>30.222222222222221</v>
      </c>
    </row>
    <row r="94" spans="1:36" x14ac:dyDescent="0.25">
      <c r="I94">
        <f>I93/C93*100</f>
        <v>105.20231213872833</v>
      </c>
      <c r="O94">
        <f>O93/C93*100</f>
        <v>147.97687861271675</v>
      </c>
      <c r="U94">
        <f>U93/C93*100</f>
        <v>231.21387283236996</v>
      </c>
      <c r="AA94">
        <f>AA93/C93*100</f>
        <v>173.9884393063584</v>
      </c>
      <c r="AH94">
        <f>AH93/C93*100</f>
        <v>157.22543352601156</v>
      </c>
    </row>
    <row r="98" spans="1:36" x14ac:dyDescent="0.25">
      <c r="A98" s="1" t="s">
        <v>4</v>
      </c>
      <c r="B98" s="1" t="s">
        <v>288</v>
      </c>
      <c r="G98" s="1" t="s">
        <v>15</v>
      </c>
      <c r="H98" s="1" t="s">
        <v>288</v>
      </c>
      <c r="M98" s="1" t="s">
        <v>25</v>
      </c>
      <c r="N98" s="1" t="s">
        <v>288</v>
      </c>
      <c r="S98" s="1" t="s">
        <v>44</v>
      </c>
      <c r="T98" s="1" t="s">
        <v>288</v>
      </c>
      <c r="Y98" s="1" t="s">
        <v>45</v>
      </c>
      <c r="Z98" s="1" t="s">
        <v>288</v>
      </c>
      <c r="AF98" s="1" t="s">
        <v>166</v>
      </c>
      <c r="AG98" s="1" t="s">
        <v>288</v>
      </c>
    </row>
    <row r="99" spans="1:36" x14ac:dyDescent="0.25">
      <c r="B99" t="s">
        <v>1</v>
      </c>
      <c r="C99" t="s">
        <v>13</v>
      </c>
      <c r="D99" t="s">
        <v>118</v>
      </c>
      <c r="E99" t="s">
        <v>3</v>
      </c>
      <c r="H99" t="s">
        <v>1</v>
      </c>
      <c r="I99" t="s">
        <v>13</v>
      </c>
      <c r="J99" t="s">
        <v>118</v>
      </c>
      <c r="K99" t="s">
        <v>3</v>
      </c>
      <c r="N99" t="s">
        <v>1</v>
      </c>
      <c r="O99" t="s">
        <v>13</v>
      </c>
      <c r="P99" t="s">
        <v>118</v>
      </c>
      <c r="Q99" t="s">
        <v>3</v>
      </c>
      <c r="T99" t="s">
        <v>1</v>
      </c>
      <c r="U99" t="s">
        <v>13</v>
      </c>
      <c r="V99" t="s">
        <v>118</v>
      </c>
      <c r="W99" t="s">
        <v>3</v>
      </c>
      <c r="Z99" t="s">
        <v>1</v>
      </c>
      <c r="AA99" t="s">
        <v>13</v>
      </c>
      <c r="AB99" t="s">
        <v>118</v>
      </c>
      <c r="AC99" t="s">
        <v>3</v>
      </c>
      <c r="AG99" t="s">
        <v>1</v>
      </c>
      <c r="AH99" t="s">
        <v>13</v>
      </c>
      <c r="AI99" t="s">
        <v>118</v>
      </c>
      <c r="AJ99" t="s">
        <v>3</v>
      </c>
    </row>
    <row r="100" spans="1:36" x14ac:dyDescent="0.25">
      <c r="B100" t="s">
        <v>289</v>
      </c>
      <c r="C100">
        <v>30</v>
      </c>
      <c r="D100">
        <v>29</v>
      </c>
      <c r="E100">
        <v>4</v>
      </c>
      <c r="H100" t="s">
        <v>298</v>
      </c>
      <c r="I100">
        <v>26</v>
      </c>
      <c r="J100">
        <v>5</v>
      </c>
      <c r="K100">
        <v>12</v>
      </c>
      <c r="N100" t="s">
        <v>307</v>
      </c>
      <c r="O100">
        <v>28</v>
      </c>
      <c r="P100">
        <v>9</v>
      </c>
      <c r="Q100">
        <v>32</v>
      </c>
      <c r="T100" t="s">
        <v>316</v>
      </c>
      <c r="U100">
        <v>41</v>
      </c>
      <c r="V100">
        <v>7</v>
      </c>
      <c r="W100">
        <v>19</v>
      </c>
      <c r="Z100" t="s">
        <v>325</v>
      </c>
      <c r="AA100">
        <v>64</v>
      </c>
      <c r="AB100">
        <v>10</v>
      </c>
      <c r="AC100">
        <v>8</v>
      </c>
      <c r="AG100" t="s">
        <v>334</v>
      </c>
      <c r="AH100">
        <v>32</v>
      </c>
      <c r="AI100">
        <v>10</v>
      </c>
      <c r="AJ100">
        <v>13</v>
      </c>
    </row>
    <row r="101" spans="1:36" x14ac:dyDescent="0.25">
      <c r="B101" t="s">
        <v>290</v>
      </c>
      <c r="C101">
        <v>21</v>
      </c>
      <c r="D101">
        <v>14</v>
      </c>
      <c r="E101">
        <v>12</v>
      </c>
      <c r="H101" t="s">
        <v>299</v>
      </c>
      <c r="I101">
        <v>34</v>
      </c>
      <c r="J101">
        <v>6</v>
      </c>
      <c r="K101">
        <v>15</v>
      </c>
      <c r="N101" t="s">
        <v>308</v>
      </c>
      <c r="O101">
        <v>17</v>
      </c>
      <c r="P101">
        <v>5</v>
      </c>
      <c r="Q101">
        <v>44</v>
      </c>
      <c r="T101" t="s">
        <v>317</v>
      </c>
      <c r="U101">
        <v>34</v>
      </c>
      <c r="V101">
        <v>9</v>
      </c>
      <c r="W101">
        <v>19</v>
      </c>
      <c r="Z101" t="s">
        <v>326</v>
      </c>
      <c r="AA101">
        <v>45</v>
      </c>
      <c r="AB101">
        <v>5</v>
      </c>
      <c r="AC101">
        <v>13</v>
      </c>
      <c r="AG101" t="s">
        <v>335</v>
      </c>
      <c r="AH101">
        <v>31</v>
      </c>
      <c r="AI101">
        <v>15</v>
      </c>
      <c r="AJ101">
        <v>17</v>
      </c>
    </row>
    <row r="102" spans="1:36" x14ac:dyDescent="0.25">
      <c r="B102" t="s">
        <v>291</v>
      </c>
      <c r="C102">
        <v>18</v>
      </c>
      <c r="D102">
        <v>7</v>
      </c>
      <c r="E102">
        <v>29</v>
      </c>
      <c r="H102" t="s">
        <v>300</v>
      </c>
      <c r="I102">
        <v>48</v>
      </c>
      <c r="J102">
        <v>8</v>
      </c>
      <c r="K102">
        <v>5</v>
      </c>
      <c r="N102" t="s">
        <v>309</v>
      </c>
      <c r="O102">
        <v>41</v>
      </c>
      <c r="P102">
        <v>10</v>
      </c>
      <c r="Q102">
        <v>38</v>
      </c>
      <c r="T102" t="s">
        <v>318</v>
      </c>
      <c r="U102">
        <v>21</v>
      </c>
      <c r="V102">
        <v>17</v>
      </c>
      <c r="W102">
        <v>25</v>
      </c>
      <c r="Z102" t="s">
        <v>327</v>
      </c>
      <c r="AA102">
        <v>41</v>
      </c>
      <c r="AB102">
        <v>8</v>
      </c>
      <c r="AC102">
        <v>18</v>
      </c>
      <c r="AG102" t="s">
        <v>336</v>
      </c>
      <c r="AH102">
        <v>23</v>
      </c>
      <c r="AI102">
        <v>12</v>
      </c>
      <c r="AJ102">
        <v>23</v>
      </c>
    </row>
    <row r="103" spans="1:36" x14ac:dyDescent="0.25">
      <c r="B103" t="s">
        <v>292</v>
      </c>
      <c r="C103">
        <v>28</v>
      </c>
      <c r="D103">
        <v>11</v>
      </c>
      <c r="E103">
        <v>9</v>
      </c>
      <c r="H103" t="s">
        <v>301</v>
      </c>
      <c r="I103">
        <v>25</v>
      </c>
      <c r="J103">
        <v>21</v>
      </c>
      <c r="K103">
        <v>23</v>
      </c>
      <c r="N103" t="s">
        <v>310</v>
      </c>
      <c r="O103">
        <v>48</v>
      </c>
      <c r="P103">
        <v>11</v>
      </c>
      <c r="Q103">
        <v>4</v>
      </c>
      <c r="T103" t="s">
        <v>319</v>
      </c>
      <c r="U103">
        <v>25</v>
      </c>
      <c r="V103">
        <v>16</v>
      </c>
      <c r="W103">
        <v>6</v>
      </c>
      <c r="Z103" t="s">
        <v>328</v>
      </c>
      <c r="AA103">
        <v>39</v>
      </c>
      <c r="AB103">
        <v>5</v>
      </c>
      <c r="AC103">
        <v>12</v>
      </c>
      <c r="AG103" t="s">
        <v>337</v>
      </c>
      <c r="AH103">
        <v>4</v>
      </c>
      <c r="AI103">
        <v>6</v>
      </c>
      <c r="AJ103">
        <v>51</v>
      </c>
    </row>
    <row r="104" spans="1:36" x14ac:dyDescent="0.25">
      <c r="B104" t="s">
        <v>293</v>
      </c>
      <c r="C104">
        <v>63</v>
      </c>
      <c r="D104">
        <v>0</v>
      </c>
      <c r="E104">
        <v>13</v>
      </c>
      <c r="H104" t="s">
        <v>302</v>
      </c>
      <c r="I104">
        <v>26</v>
      </c>
      <c r="J104">
        <v>12</v>
      </c>
      <c r="K104">
        <v>16</v>
      </c>
      <c r="N104" t="s">
        <v>311</v>
      </c>
      <c r="O104">
        <v>50</v>
      </c>
      <c r="P104">
        <v>20</v>
      </c>
      <c r="Q104">
        <v>11</v>
      </c>
      <c r="T104" t="s">
        <v>320</v>
      </c>
      <c r="U104">
        <v>38</v>
      </c>
      <c r="V104">
        <v>18</v>
      </c>
      <c r="W104">
        <v>26</v>
      </c>
      <c r="Z104" t="s">
        <v>329</v>
      </c>
      <c r="AA104">
        <v>43</v>
      </c>
      <c r="AB104">
        <v>19</v>
      </c>
      <c r="AC104">
        <v>25</v>
      </c>
      <c r="AG104" t="s">
        <v>338</v>
      </c>
      <c r="AH104">
        <v>25</v>
      </c>
      <c r="AI104">
        <v>21</v>
      </c>
      <c r="AJ104">
        <v>16</v>
      </c>
    </row>
    <row r="105" spans="1:36" x14ac:dyDescent="0.25">
      <c r="B105" t="s">
        <v>294</v>
      </c>
      <c r="C105">
        <v>11</v>
      </c>
      <c r="D105">
        <v>25</v>
      </c>
      <c r="E105">
        <v>4</v>
      </c>
      <c r="H105" t="s">
        <v>303</v>
      </c>
      <c r="I105">
        <v>38</v>
      </c>
      <c r="J105">
        <v>16</v>
      </c>
      <c r="K105">
        <v>13</v>
      </c>
      <c r="N105" t="s">
        <v>312</v>
      </c>
      <c r="O105">
        <v>36</v>
      </c>
      <c r="P105">
        <v>0</v>
      </c>
      <c r="Q105">
        <v>16</v>
      </c>
      <c r="T105" t="s">
        <v>321</v>
      </c>
      <c r="U105">
        <v>49</v>
      </c>
      <c r="V105">
        <v>23</v>
      </c>
      <c r="W105">
        <v>31</v>
      </c>
      <c r="Z105" t="s">
        <v>330</v>
      </c>
      <c r="AA105">
        <v>51</v>
      </c>
      <c r="AB105">
        <v>5</v>
      </c>
      <c r="AC105">
        <v>5</v>
      </c>
      <c r="AG105" t="s">
        <v>339</v>
      </c>
      <c r="AH105">
        <v>16</v>
      </c>
      <c r="AI105">
        <v>10</v>
      </c>
      <c r="AJ105">
        <v>38</v>
      </c>
    </row>
    <row r="106" spans="1:36" x14ac:dyDescent="0.25">
      <c r="B106" t="s">
        <v>297</v>
      </c>
      <c r="C106">
        <v>16</v>
      </c>
      <c r="D106">
        <v>20</v>
      </c>
      <c r="E106">
        <v>3</v>
      </c>
      <c r="H106" t="s">
        <v>304</v>
      </c>
      <c r="I106">
        <v>3</v>
      </c>
      <c r="J106">
        <v>12</v>
      </c>
      <c r="K106">
        <v>52</v>
      </c>
      <c r="N106" t="s">
        <v>313</v>
      </c>
      <c r="O106">
        <v>40</v>
      </c>
      <c r="P106">
        <v>8</v>
      </c>
      <c r="Q106">
        <v>25</v>
      </c>
      <c r="T106" t="s">
        <v>322</v>
      </c>
      <c r="U106">
        <v>64</v>
      </c>
      <c r="V106">
        <v>22</v>
      </c>
      <c r="W106">
        <v>7</v>
      </c>
      <c r="Z106" t="s">
        <v>331</v>
      </c>
      <c r="AA106">
        <v>30</v>
      </c>
      <c r="AB106">
        <v>10</v>
      </c>
      <c r="AC106">
        <v>8</v>
      </c>
      <c r="AG106" t="s">
        <v>340</v>
      </c>
      <c r="AH106">
        <v>10</v>
      </c>
      <c r="AI106">
        <v>7</v>
      </c>
      <c r="AJ106">
        <v>40</v>
      </c>
    </row>
    <row r="107" spans="1:36" x14ac:dyDescent="0.25">
      <c r="B107" t="s">
        <v>295</v>
      </c>
      <c r="C107">
        <v>39</v>
      </c>
      <c r="D107">
        <v>21</v>
      </c>
      <c r="E107">
        <v>9</v>
      </c>
      <c r="H107" t="s">
        <v>305</v>
      </c>
      <c r="I107">
        <v>3</v>
      </c>
      <c r="J107">
        <v>11</v>
      </c>
      <c r="K107">
        <v>68</v>
      </c>
      <c r="N107" t="s">
        <v>314</v>
      </c>
      <c r="O107">
        <v>17</v>
      </c>
      <c r="P107">
        <v>14</v>
      </c>
      <c r="Q107">
        <v>54</v>
      </c>
      <c r="T107" t="s">
        <v>323</v>
      </c>
      <c r="U107">
        <v>25</v>
      </c>
      <c r="V107">
        <v>25</v>
      </c>
      <c r="W107">
        <v>41</v>
      </c>
      <c r="Z107" t="s">
        <v>332</v>
      </c>
      <c r="AA107">
        <v>32</v>
      </c>
      <c r="AB107">
        <v>7</v>
      </c>
      <c r="AC107">
        <v>24</v>
      </c>
      <c r="AG107" t="s">
        <v>341</v>
      </c>
      <c r="AH107">
        <v>15</v>
      </c>
      <c r="AI107">
        <v>14</v>
      </c>
      <c r="AJ107">
        <v>45</v>
      </c>
    </row>
    <row r="108" spans="1:36" x14ac:dyDescent="0.25">
      <c r="B108" t="s">
        <v>296</v>
      </c>
      <c r="C108">
        <v>8</v>
      </c>
      <c r="D108">
        <v>18</v>
      </c>
      <c r="E108">
        <v>19</v>
      </c>
      <c r="H108" t="s">
        <v>306</v>
      </c>
      <c r="I108">
        <v>8</v>
      </c>
      <c r="J108">
        <v>11</v>
      </c>
      <c r="K108">
        <v>45</v>
      </c>
      <c r="N108" t="s">
        <v>315</v>
      </c>
      <c r="O108">
        <v>32</v>
      </c>
      <c r="P108">
        <v>8</v>
      </c>
      <c r="Q108">
        <v>18</v>
      </c>
      <c r="T108" t="s">
        <v>324</v>
      </c>
      <c r="U108">
        <v>16</v>
      </c>
      <c r="V108">
        <v>8</v>
      </c>
      <c r="W108">
        <v>24</v>
      </c>
      <c r="Z108" t="s">
        <v>333</v>
      </c>
      <c r="AA108">
        <v>30</v>
      </c>
      <c r="AB108">
        <v>11</v>
      </c>
      <c r="AC108">
        <v>14</v>
      </c>
      <c r="AG108" t="s">
        <v>342</v>
      </c>
      <c r="AH108">
        <v>11</v>
      </c>
      <c r="AI108">
        <v>25</v>
      </c>
      <c r="AJ108">
        <v>85</v>
      </c>
    </row>
    <row r="109" spans="1:36" x14ac:dyDescent="0.25">
      <c r="C109">
        <f>AVERAGE(C100:C108)</f>
        <v>26</v>
      </c>
      <c r="D109">
        <f>AVERAGE(D100:D108)</f>
        <v>16.111111111111111</v>
      </c>
      <c r="E109">
        <f>AVERAGE(E100:E108)</f>
        <v>11.333333333333334</v>
      </c>
      <c r="I109">
        <f>AVERAGE(I100:I108)</f>
        <v>23.444444444444443</v>
      </c>
      <c r="J109">
        <f t="shared" ref="J109:K109" si="8">AVERAGE(J100:J108)</f>
        <v>11.333333333333334</v>
      </c>
      <c r="K109">
        <f t="shared" si="8"/>
        <v>27.666666666666668</v>
      </c>
      <c r="O109">
        <f>AVERAGE(O100:O108)</f>
        <v>34.333333333333336</v>
      </c>
      <c r="U109">
        <f>AVERAGE(U100:U108)</f>
        <v>34.777777777777779</v>
      </c>
      <c r="AA109">
        <f>AVERAGE(AA100:AA108)</f>
        <v>41.666666666666664</v>
      </c>
      <c r="AH109">
        <f>AVERAGE(AH100:AH108)</f>
        <v>18.555555555555557</v>
      </c>
    </row>
    <row r="110" spans="1:36" x14ac:dyDescent="0.25">
      <c r="I110">
        <f>I109/C109*100</f>
        <v>90.170940170940156</v>
      </c>
      <c r="O110">
        <f>O109/C109*100</f>
        <v>132.05128205128207</v>
      </c>
      <c r="U110">
        <f>U109/C109*100</f>
        <v>133.76068376068378</v>
      </c>
      <c r="AA110">
        <f>AA109/C109*100</f>
        <v>160.25641025641025</v>
      </c>
      <c r="AH110">
        <f>AH109/C109*100</f>
        <v>71.367521367521363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0E2E4-72D7-4D7D-AB55-2A00D954D8F6}">
  <dimension ref="A4:AM163"/>
  <sheetViews>
    <sheetView zoomScale="70" zoomScaleNormal="70" workbookViewId="0">
      <selection activeCell="P6" sqref="P6"/>
    </sheetView>
  </sheetViews>
  <sheetFormatPr baseColWidth="10" defaultColWidth="9.140625" defaultRowHeight="15" x14ac:dyDescent="0.25"/>
  <sheetData>
    <row r="4" spans="2:34" x14ac:dyDescent="0.25">
      <c r="C4" s="4" t="s">
        <v>640</v>
      </c>
    </row>
    <row r="6" spans="2:34" x14ac:dyDescent="0.25">
      <c r="B6" s="7"/>
      <c r="C6" s="10" t="s">
        <v>410</v>
      </c>
      <c r="D6" s="10"/>
      <c r="E6" s="10"/>
      <c r="F6" s="10"/>
      <c r="G6" s="10"/>
      <c r="H6" s="14" t="s">
        <v>411</v>
      </c>
      <c r="I6" s="15"/>
      <c r="J6" s="16"/>
      <c r="K6" s="16"/>
      <c r="L6" s="16"/>
    </row>
    <row r="7" spans="2:34" x14ac:dyDescent="0.25">
      <c r="B7" s="13" t="s">
        <v>412</v>
      </c>
      <c r="C7" s="5">
        <v>4.1095889999999997</v>
      </c>
      <c r="D7" s="5">
        <v>6.6225170000000002</v>
      </c>
      <c r="E7" s="5">
        <v>4.3956039999999996</v>
      </c>
      <c r="F7" s="5">
        <v>4.4117649999999999</v>
      </c>
      <c r="G7" s="5">
        <v>1.5625</v>
      </c>
      <c r="H7" s="17">
        <v>6.0810810000000002</v>
      </c>
      <c r="I7" s="17">
        <v>7.094595</v>
      </c>
      <c r="J7" s="17">
        <v>5.529954</v>
      </c>
      <c r="K7" s="17">
        <v>1.5177069999999999</v>
      </c>
      <c r="L7" s="17">
        <v>8.0717490000000005</v>
      </c>
    </row>
    <row r="8" spans="2:34" x14ac:dyDescent="0.25">
      <c r="B8" s="13" t="s">
        <v>413</v>
      </c>
      <c r="C8" s="5">
        <v>21.014489999999999</v>
      </c>
      <c r="D8" s="5">
        <v>22.307690000000001</v>
      </c>
      <c r="E8" s="5">
        <v>20.149249999999999</v>
      </c>
      <c r="F8" s="5">
        <v>25</v>
      </c>
      <c r="G8" s="5"/>
      <c r="H8" s="17">
        <v>6.4697610000000001</v>
      </c>
      <c r="I8" s="17">
        <v>10.656750000000001</v>
      </c>
      <c r="J8" s="17">
        <v>8.3219650000000005</v>
      </c>
      <c r="K8" s="17">
        <v>15.331810000000001</v>
      </c>
      <c r="L8" s="17"/>
    </row>
    <row r="9" spans="2:34" x14ac:dyDescent="0.25">
      <c r="B9" s="13" t="s">
        <v>414</v>
      </c>
      <c r="C9" s="5">
        <v>16.766470000000002</v>
      </c>
      <c r="D9" s="5">
        <v>11.578950000000001</v>
      </c>
      <c r="E9" s="5">
        <v>10.69767</v>
      </c>
      <c r="F9" s="5"/>
      <c r="G9" s="5"/>
      <c r="H9" s="17">
        <v>9.72973</v>
      </c>
      <c r="I9" s="17">
        <v>6.493506</v>
      </c>
      <c r="J9" s="17">
        <v>7.0821529999999999</v>
      </c>
      <c r="K9" s="17"/>
      <c r="L9" s="17"/>
    </row>
    <row r="10" spans="2:34" x14ac:dyDescent="0.25">
      <c r="B10" s="13" t="s">
        <v>415</v>
      </c>
      <c r="C10" s="5">
        <v>7.5</v>
      </c>
      <c r="D10" s="5">
        <v>8.0188679999999994</v>
      </c>
      <c r="E10" s="5"/>
      <c r="F10" s="5"/>
      <c r="G10" s="5"/>
      <c r="H10" s="17">
        <v>5.641864</v>
      </c>
      <c r="I10" s="17">
        <v>5.6410260000000001</v>
      </c>
      <c r="J10" s="17"/>
      <c r="K10" s="17"/>
      <c r="L10" s="17"/>
    </row>
    <row r="11" spans="2:34" x14ac:dyDescent="0.25">
      <c r="B11" s="13" t="s">
        <v>416</v>
      </c>
      <c r="C11" s="5">
        <v>0</v>
      </c>
      <c r="D11" s="5">
        <v>3.3333330000000001</v>
      </c>
      <c r="E11" s="9">
        <v>5.3459119499999996</v>
      </c>
      <c r="F11" s="9">
        <v>1.58227848</v>
      </c>
      <c r="G11" s="9"/>
      <c r="H11" s="17">
        <v>3.246753</v>
      </c>
      <c r="I11" s="17">
        <v>7.8202999999999996</v>
      </c>
      <c r="J11" s="17">
        <v>1.79794521</v>
      </c>
      <c r="K11" s="17">
        <v>0.99469496000000002</v>
      </c>
      <c r="L11" s="17"/>
    </row>
    <row r="13" spans="2:34" s="12" customFormat="1" x14ac:dyDescent="0.25"/>
    <row r="14" spans="2:34" x14ac:dyDescent="0.25">
      <c r="H14" s="12"/>
      <c r="Q14" s="12"/>
      <c r="Y14" s="12"/>
      <c r="AH14" s="12"/>
    </row>
    <row r="15" spans="2:34" x14ac:dyDescent="0.25">
      <c r="B15" t="s">
        <v>351</v>
      </c>
      <c r="D15" t="s">
        <v>352</v>
      </c>
      <c r="H15" s="12"/>
      <c r="Q15" s="12"/>
      <c r="Y15" s="12"/>
      <c r="AH15" s="12"/>
    </row>
    <row r="16" spans="2:34" x14ac:dyDescent="0.25">
      <c r="B16" t="s">
        <v>353</v>
      </c>
      <c r="D16" t="s">
        <v>354</v>
      </c>
      <c r="H16" s="12"/>
      <c r="Q16" s="12"/>
      <c r="Y16" s="12"/>
      <c r="AH16" s="12"/>
    </row>
    <row r="17" spans="1:39" x14ac:dyDescent="0.25">
      <c r="B17" t="s">
        <v>355</v>
      </c>
      <c r="D17" t="s">
        <v>356</v>
      </c>
      <c r="H17" s="12"/>
      <c r="Q17" s="12"/>
      <c r="Y17" s="12"/>
      <c r="AH17" s="12"/>
    </row>
    <row r="18" spans="1:39" x14ac:dyDescent="0.25">
      <c r="H18" s="12"/>
      <c r="Q18" s="12"/>
      <c r="Y18" s="12"/>
      <c r="AH18" s="12"/>
    </row>
    <row r="19" spans="1:39" x14ac:dyDescent="0.25">
      <c r="H19" s="12"/>
      <c r="Q19" s="12"/>
      <c r="Y19" s="12"/>
      <c r="AH19" s="12"/>
    </row>
    <row r="20" spans="1:39" x14ac:dyDescent="0.25">
      <c r="H20" s="12"/>
      <c r="Q20" s="12"/>
      <c r="Y20" s="12"/>
      <c r="AH20" s="12"/>
    </row>
    <row r="21" spans="1:39" x14ac:dyDescent="0.25">
      <c r="A21" s="4" t="s">
        <v>386</v>
      </c>
      <c r="H21" s="12"/>
      <c r="J21" s="4" t="s">
        <v>357</v>
      </c>
      <c r="Q21" s="12"/>
      <c r="R21" s="4" t="s">
        <v>384</v>
      </c>
      <c r="Y21" s="12"/>
      <c r="AA21" s="4" t="s">
        <v>379</v>
      </c>
      <c r="AH21" s="12"/>
      <c r="AI21" s="4" t="s">
        <v>358</v>
      </c>
    </row>
    <row r="22" spans="1:39" x14ac:dyDescent="0.25">
      <c r="A22" t="s">
        <v>359</v>
      </c>
      <c r="C22" t="s">
        <v>361</v>
      </c>
      <c r="D22" t="s">
        <v>362</v>
      </c>
      <c r="E22" t="s">
        <v>364</v>
      </c>
      <c r="H22" s="12"/>
      <c r="J22" t="s">
        <v>359</v>
      </c>
      <c r="L22" t="s">
        <v>361</v>
      </c>
      <c r="M22" t="s">
        <v>362</v>
      </c>
      <c r="N22" t="s">
        <v>364</v>
      </c>
      <c r="Q22" s="12"/>
      <c r="R22" t="s">
        <v>359</v>
      </c>
      <c r="T22" t="s">
        <v>361</v>
      </c>
      <c r="U22" t="s">
        <v>362</v>
      </c>
      <c r="V22" t="s">
        <v>364</v>
      </c>
      <c r="Y22" s="12"/>
      <c r="AA22" t="s">
        <v>359</v>
      </c>
      <c r="AC22" t="s">
        <v>361</v>
      </c>
      <c r="AD22" t="s">
        <v>362</v>
      </c>
      <c r="AE22" t="s">
        <v>364</v>
      </c>
      <c r="AH22" s="12"/>
      <c r="AI22" t="s">
        <v>359</v>
      </c>
      <c r="AK22" t="s">
        <v>361</v>
      </c>
      <c r="AL22" t="s">
        <v>362</v>
      </c>
      <c r="AM22" t="s">
        <v>364</v>
      </c>
    </row>
    <row r="23" spans="1:39" x14ac:dyDescent="0.25">
      <c r="A23" t="s">
        <v>387</v>
      </c>
      <c r="B23" t="s">
        <v>366</v>
      </c>
      <c r="C23">
        <v>73</v>
      </c>
      <c r="D23">
        <v>3</v>
      </c>
      <c r="E23" s="4">
        <f>D23/C23*100</f>
        <v>4.10958904109589</v>
      </c>
      <c r="H23" s="12"/>
      <c r="J23" t="s">
        <v>365</v>
      </c>
      <c r="K23" t="s">
        <v>366</v>
      </c>
      <c r="L23">
        <v>276</v>
      </c>
      <c r="M23">
        <v>58</v>
      </c>
      <c r="N23">
        <f>M23/L23*100</f>
        <v>21.014492753623188</v>
      </c>
      <c r="Q23" s="12"/>
      <c r="R23" t="s">
        <v>385</v>
      </c>
      <c r="S23" t="s">
        <v>366</v>
      </c>
      <c r="T23">
        <v>104</v>
      </c>
      <c r="U23">
        <v>23</v>
      </c>
      <c r="V23">
        <f t="shared" ref="V23:V40" si="0">U23/T23*100</f>
        <v>22.115384615384613</v>
      </c>
      <c r="Y23" s="12"/>
      <c r="AA23" t="s">
        <v>380</v>
      </c>
      <c r="AB23" t="s">
        <v>366</v>
      </c>
      <c r="AC23">
        <v>115</v>
      </c>
      <c r="AD23">
        <v>9</v>
      </c>
      <c r="AE23">
        <f t="shared" ref="AE23:AE34" si="1">AD23/AC23*100</f>
        <v>7.8260869565217401</v>
      </c>
      <c r="AH23" s="12"/>
      <c r="AI23" t="s">
        <v>367</v>
      </c>
      <c r="AJ23" t="s">
        <v>366</v>
      </c>
      <c r="AK23">
        <v>91</v>
      </c>
      <c r="AL23">
        <v>0</v>
      </c>
      <c r="AM23">
        <f t="shared" ref="AM23:AM34" si="2">AL23/AK23*100</f>
        <v>0</v>
      </c>
    </row>
    <row r="24" spans="1:39" x14ac:dyDescent="0.25">
      <c r="B24" t="s">
        <v>368</v>
      </c>
      <c r="C24">
        <v>148</v>
      </c>
      <c r="D24">
        <v>9</v>
      </c>
      <c r="E24" s="4">
        <f>D24/C24*100</f>
        <v>6.0810810810810816</v>
      </c>
      <c r="H24" s="12"/>
      <c r="K24" t="s">
        <v>368</v>
      </c>
      <c r="L24">
        <v>1422</v>
      </c>
      <c r="M24">
        <v>92</v>
      </c>
      <c r="N24">
        <f>M24/L24*100</f>
        <v>6.4697609001406473</v>
      </c>
      <c r="Q24" s="12"/>
      <c r="S24" t="s">
        <v>368</v>
      </c>
      <c r="T24">
        <v>183</v>
      </c>
      <c r="U24">
        <v>26</v>
      </c>
      <c r="V24">
        <f t="shared" si="0"/>
        <v>14.207650273224044</v>
      </c>
      <c r="Y24" s="12"/>
      <c r="AB24" t="s">
        <v>368</v>
      </c>
      <c r="AC24">
        <v>435</v>
      </c>
      <c r="AD24">
        <v>37</v>
      </c>
      <c r="AE24">
        <f t="shared" si="1"/>
        <v>8.5057471264367823</v>
      </c>
      <c r="AH24" s="12"/>
      <c r="AJ24" t="s">
        <v>368</v>
      </c>
      <c r="AK24">
        <v>320</v>
      </c>
      <c r="AL24">
        <v>9</v>
      </c>
      <c r="AM24">
        <f t="shared" si="2"/>
        <v>2.8125</v>
      </c>
    </row>
    <row r="25" spans="1:39" x14ac:dyDescent="0.25">
      <c r="H25" s="12"/>
      <c r="Q25" s="12"/>
      <c r="R25" t="s">
        <v>385</v>
      </c>
      <c r="S25" t="s">
        <v>366</v>
      </c>
      <c r="T25">
        <v>63</v>
      </c>
      <c r="U25">
        <v>5</v>
      </c>
      <c r="V25">
        <f t="shared" si="0"/>
        <v>7.9365079365079358</v>
      </c>
      <c r="Y25" s="12"/>
      <c r="AA25" t="s">
        <v>380</v>
      </c>
      <c r="AB25" t="s">
        <v>366</v>
      </c>
      <c r="AC25">
        <v>165</v>
      </c>
      <c r="AD25">
        <v>12</v>
      </c>
      <c r="AE25">
        <f t="shared" si="1"/>
        <v>7.2727272727272725</v>
      </c>
      <c r="AH25" s="12"/>
      <c r="AI25" t="s">
        <v>369</v>
      </c>
      <c r="AJ25" t="s">
        <v>366</v>
      </c>
      <c r="AK25">
        <v>89</v>
      </c>
      <c r="AL25">
        <v>0</v>
      </c>
      <c r="AM25">
        <f t="shared" si="2"/>
        <v>0</v>
      </c>
    </row>
    <row r="26" spans="1:39" x14ac:dyDescent="0.25">
      <c r="H26" s="12"/>
      <c r="J26" t="s">
        <v>370</v>
      </c>
      <c r="K26" t="s">
        <v>366</v>
      </c>
      <c r="L26">
        <v>79</v>
      </c>
      <c r="M26">
        <v>19</v>
      </c>
      <c r="N26">
        <f t="shared" ref="N26:N41" si="3">M26/L26*100</f>
        <v>24.050632911392405</v>
      </c>
      <c r="Q26" s="12"/>
      <c r="S26" t="s">
        <v>368</v>
      </c>
      <c r="T26">
        <v>187</v>
      </c>
      <c r="U26">
        <v>10</v>
      </c>
      <c r="V26">
        <f t="shared" si="0"/>
        <v>5.3475935828877006</v>
      </c>
      <c r="Y26" s="12"/>
      <c r="AB26" t="s">
        <v>368</v>
      </c>
      <c r="AC26">
        <v>788</v>
      </c>
      <c r="AD26">
        <v>32</v>
      </c>
      <c r="AE26">
        <f t="shared" si="1"/>
        <v>4.0609137055837561</v>
      </c>
      <c r="AH26" s="12"/>
      <c r="AJ26" t="s">
        <v>368</v>
      </c>
      <c r="AK26">
        <v>296</v>
      </c>
      <c r="AL26">
        <v>11</v>
      </c>
      <c r="AM26">
        <f t="shared" si="2"/>
        <v>3.7162162162162162</v>
      </c>
    </row>
    <row r="27" spans="1:39" x14ac:dyDescent="0.25">
      <c r="A27" t="s">
        <v>389</v>
      </c>
      <c r="B27" t="s">
        <v>366</v>
      </c>
      <c r="C27">
        <v>59</v>
      </c>
      <c r="D27">
        <v>5</v>
      </c>
      <c r="E27">
        <f t="shared" ref="E27:E38" si="4">D27/C27*100</f>
        <v>8.4745762711864394</v>
      </c>
      <c r="H27" s="12"/>
      <c r="K27" t="s">
        <v>368</v>
      </c>
      <c r="L27">
        <v>399</v>
      </c>
      <c r="M27">
        <v>70</v>
      </c>
      <c r="N27">
        <f t="shared" si="3"/>
        <v>17.543859649122805</v>
      </c>
      <c r="Q27" s="12"/>
      <c r="R27" s="4" t="s">
        <v>371</v>
      </c>
      <c r="S27" s="4" t="s">
        <v>366</v>
      </c>
      <c r="T27" s="4">
        <f t="shared" ref="T27:U28" si="5">SUM(T23,T25)</f>
        <v>167</v>
      </c>
      <c r="U27" s="4">
        <f t="shared" si="5"/>
        <v>28</v>
      </c>
      <c r="V27" s="4">
        <f t="shared" si="0"/>
        <v>16.766467065868262</v>
      </c>
      <c r="Y27" s="12"/>
      <c r="AA27" s="4" t="s">
        <v>371</v>
      </c>
      <c r="AB27" s="4" t="s">
        <v>366</v>
      </c>
      <c r="AC27" s="4">
        <f t="shared" ref="AC27:AD28" si="6">SUM(AC23,AC25)</f>
        <v>280</v>
      </c>
      <c r="AD27" s="4">
        <f t="shared" si="6"/>
        <v>21</v>
      </c>
      <c r="AE27" s="4">
        <f t="shared" si="1"/>
        <v>7.5</v>
      </c>
      <c r="AH27" s="12"/>
      <c r="AI27" s="4" t="s">
        <v>371</v>
      </c>
      <c r="AJ27" s="4" t="s">
        <v>366</v>
      </c>
      <c r="AK27" s="4">
        <f t="shared" ref="AK27:AL28" si="7">SUM(AK23,AK25)</f>
        <v>180</v>
      </c>
      <c r="AL27" s="4">
        <f t="shared" si="7"/>
        <v>0</v>
      </c>
      <c r="AM27" s="4">
        <f t="shared" si="2"/>
        <v>0</v>
      </c>
    </row>
    <row r="28" spans="1:39" x14ac:dyDescent="0.25">
      <c r="B28" t="s">
        <v>368</v>
      </c>
      <c r="C28">
        <v>161</v>
      </c>
      <c r="D28">
        <v>12</v>
      </c>
      <c r="E28">
        <f t="shared" si="4"/>
        <v>7.4534161490683228</v>
      </c>
      <c r="H28" s="12"/>
      <c r="J28" t="s">
        <v>372</v>
      </c>
      <c r="K28" t="s">
        <v>366</v>
      </c>
      <c r="L28">
        <v>51</v>
      </c>
      <c r="M28">
        <v>10</v>
      </c>
      <c r="N28">
        <f t="shared" si="3"/>
        <v>19.607843137254903</v>
      </c>
      <c r="Q28" s="12"/>
      <c r="R28" s="4"/>
      <c r="S28" s="4" t="s">
        <v>368</v>
      </c>
      <c r="T28" s="4">
        <f t="shared" si="5"/>
        <v>370</v>
      </c>
      <c r="U28" s="4">
        <f t="shared" si="5"/>
        <v>36</v>
      </c>
      <c r="V28" s="4">
        <f t="shared" si="0"/>
        <v>9.7297297297297298</v>
      </c>
      <c r="Y28" s="12"/>
      <c r="AA28" s="4"/>
      <c r="AB28" s="4" t="s">
        <v>368</v>
      </c>
      <c r="AC28" s="4">
        <f t="shared" si="6"/>
        <v>1223</v>
      </c>
      <c r="AD28" s="4">
        <f t="shared" si="6"/>
        <v>69</v>
      </c>
      <c r="AE28" s="4">
        <f t="shared" si="1"/>
        <v>5.6418642681929683</v>
      </c>
      <c r="AH28" s="12"/>
      <c r="AI28" s="4"/>
      <c r="AJ28" s="4" t="s">
        <v>368</v>
      </c>
      <c r="AK28" s="4">
        <f t="shared" si="7"/>
        <v>616</v>
      </c>
      <c r="AL28" s="4">
        <f t="shared" si="7"/>
        <v>20</v>
      </c>
      <c r="AM28" s="4">
        <f t="shared" si="2"/>
        <v>3.2467532467532463</v>
      </c>
    </row>
    <row r="29" spans="1:39" x14ac:dyDescent="0.25">
      <c r="A29" t="s">
        <v>390</v>
      </c>
      <c r="B29" t="s">
        <v>366</v>
      </c>
      <c r="C29">
        <v>92</v>
      </c>
      <c r="D29">
        <v>5</v>
      </c>
      <c r="E29">
        <f t="shared" si="4"/>
        <v>5.4347826086956523</v>
      </c>
      <c r="H29" s="12"/>
      <c r="K29" t="s">
        <v>368</v>
      </c>
      <c r="L29">
        <v>408</v>
      </c>
      <c r="M29">
        <v>16</v>
      </c>
      <c r="N29">
        <f t="shared" si="3"/>
        <v>3.9215686274509802</v>
      </c>
      <c r="Q29" s="12"/>
      <c r="R29" t="s">
        <v>388</v>
      </c>
      <c r="S29" t="s">
        <v>366</v>
      </c>
      <c r="T29">
        <v>109</v>
      </c>
      <c r="U29">
        <v>10</v>
      </c>
      <c r="V29">
        <f t="shared" si="0"/>
        <v>9.1743119266055047</v>
      </c>
      <c r="Y29" s="12"/>
      <c r="AA29" t="s">
        <v>382</v>
      </c>
      <c r="AB29" t="s">
        <v>366</v>
      </c>
      <c r="AC29">
        <v>117</v>
      </c>
      <c r="AD29">
        <v>10</v>
      </c>
      <c r="AE29">
        <f t="shared" si="1"/>
        <v>8.5470085470085468</v>
      </c>
      <c r="AH29" s="12"/>
      <c r="AI29" t="s">
        <v>373</v>
      </c>
      <c r="AJ29" t="s">
        <v>366</v>
      </c>
      <c r="AK29">
        <v>87</v>
      </c>
      <c r="AL29">
        <v>5</v>
      </c>
      <c r="AM29">
        <f t="shared" si="2"/>
        <v>5.7471264367816088</v>
      </c>
    </row>
    <row r="30" spans="1:39" x14ac:dyDescent="0.25">
      <c r="B30" t="s">
        <v>368</v>
      </c>
      <c r="C30">
        <v>135</v>
      </c>
      <c r="D30">
        <v>9</v>
      </c>
      <c r="E30">
        <f t="shared" si="4"/>
        <v>6.666666666666667</v>
      </c>
      <c r="H30" s="12"/>
      <c r="J30" s="4" t="s">
        <v>371</v>
      </c>
      <c r="K30" s="4" t="s">
        <v>366</v>
      </c>
      <c r="L30" s="4">
        <f t="shared" ref="L30:M30" si="8">SUM(L26,L28)</f>
        <v>130</v>
      </c>
      <c r="M30" s="4">
        <f t="shared" si="8"/>
        <v>29</v>
      </c>
      <c r="N30" s="4">
        <f t="shared" si="3"/>
        <v>22.30769230769231</v>
      </c>
      <c r="Q30" s="12"/>
      <c r="S30" t="s">
        <v>368</v>
      </c>
      <c r="T30">
        <v>274</v>
      </c>
      <c r="U30">
        <v>15</v>
      </c>
      <c r="V30">
        <f t="shared" si="0"/>
        <v>5.4744525547445262</v>
      </c>
      <c r="Y30" s="12"/>
      <c r="AB30" t="s">
        <v>368</v>
      </c>
      <c r="AC30">
        <v>289</v>
      </c>
      <c r="AD30">
        <v>13</v>
      </c>
      <c r="AE30">
        <f t="shared" si="1"/>
        <v>4.4982698961937722</v>
      </c>
      <c r="AH30" s="12"/>
      <c r="AJ30" t="s">
        <v>368</v>
      </c>
      <c r="AK30">
        <v>312</v>
      </c>
      <c r="AL30">
        <v>21</v>
      </c>
      <c r="AM30">
        <f t="shared" si="2"/>
        <v>6.7307692307692308</v>
      </c>
    </row>
    <row r="31" spans="1:39" x14ac:dyDescent="0.25">
      <c r="A31" s="4" t="s">
        <v>371</v>
      </c>
      <c r="B31" s="4" t="s">
        <v>366</v>
      </c>
      <c r="C31" s="4">
        <f t="shared" ref="C31:D32" si="9">SUM(C27,C29)</f>
        <v>151</v>
      </c>
      <c r="D31" s="4">
        <f t="shared" si="9"/>
        <v>10</v>
      </c>
      <c r="E31" s="4">
        <f t="shared" si="4"/>
        <v>6.6225165562913908</v>
      </c>
      <c r="H31" s="12"/>
      <c r="J31" s="4"/>
      <c r="K31" s="4" t="s">
        <v>368</v>
      </c>
      <c r="L31" s="4">
        <f t="shared" ref="L31:M31" si="10">SUM(L27,L29)</f>
        <v>807</v>
      </c>
      <c r="M31" s="4">
        <f t="shared" si="10"/>
        <v>86</v>
      </c>
      <c r="N31" s="4">
        <f t="shared" si="3"/>
        <v>10.656753407682777</v>
      </c>
      <c r="Q31" s="12"/>
      <c r="R31" t="s">
        <v>388</v>
      </c>
      <c r="S31" t="s">
        <v>366</v>
      </c>
      <c r="T31">
        <v>81</v>
      </c>
      <c r="U31">
        <v>12</v>
      </c>
      <c r="V31">
        <f t="shared" si="0"/>
        <v>14.814814814814813</v>
      </c>
      <c r="Y31" s="12"/>
      <c r="AA31" t="s">
        <v>383</v>
      </c>
      <c r="AB31" t="s">
        <v>366</v>
      </c>
      <c r="AC31">
        <v>95</v>
      </c>
      <c r="AD31">
        <v>7</v>
      </c>
      <c r="AE31">
        <f t="shared" si="1"/>
        <v>7.3684210526315779</v>
      </c>
      <c r="AH31" s="12"/>
      <c r="AI31" t="s">
        <v>374</v>
      </c>
      <c r="AJ31" t="s">
        <v>366</v>
      </c>
      <c r="AK31">
        <v>123</v>
      </c>
      <c r="AL31">
        <v>2</v>
      </c>
      <c r="AM31">
        <f t="shared" si="2"/>
        <v>1.6260162601626018</v>
      </c>
    </row>
    <row r="32" spans="1:39" x14ac:dyDescent="0.25">
      <c r="A32" s="4"/>
      <c r="B32" s="4" t="s">
        <v>368</v>
      </c>
      <c r="C32" s="4">
        <f t="shared" si="9"/>
        <v>296</v>
      </c>
      <c r="D32" s="4">
        <f t="shared" si="9"/>
        <v>21</v>
      </c>
      <c r="E32" s="4">
        <f t="shared" si="4"/>
        <v>7.0945945945945947</v>
      </c>
      <c r="H32" s="12"/>
      <c r="J32" t="s">
        <v>375</v>
      </c>
      <c r="K32" t="s">
        <v>366</v>
      </c>
      <c r="L32">
        <v>61</v>
      </c>
      <c r="M32">
        <v>4</v>
      </c>
      <c r="N32">
        <f t="shared" si="3"/>
        <v>6.557377049180328</v>
      </c>
      <c r="Q32" s="12"/>
      <c r="S32" t="s">
        <v>368</v>
      </c>
      <c r="T32">
        <v>111</v>
      </c>
      <c r="U32">
        <v>10</v>
      </c>
      <c r="V32">
        <f t="shared" si="0"/>
        <v>9.0090090090090094</v>
      </c>
      <c r="Y32" s="12"/>
      <c r="AB32" t="s">
        <v>368</v>
      </c>
      <c r="AC32">
        <v>296</v>
      </c>
      <c r="AD32">
        <v>20</v>
      </c>
      <c r="AE32">
        <f t="shared" si="1"/>
        <v>6.756756756756757</v>
      </c>
      <c r="AH32" s="12"/>
      <c r="AJ32" t="s">
        <v>368</v>
      </c>
      <c r="AK32">
        <v>289</v>
      </c>
      <c r="AL32">
        <v>26</v>
      </c>
      <c r="AM32">
        <f t="shared" si="2"/>
        <v>8.9965397923875443</v>
      </c>
    </row>
    <row r="33" spans="1:39" x14ac:dyDescent="0.25">
      <c r="A33" t="s">
        <v>392</v>
      </c>
      <c r="B33" t="s">
        <v>366</v>
      </c>
      <c r="C33">
        <v>67</v>
      </c>
      <c r="D33">
        <v>3</v>
      </c>
      <c r="E33">
        <f t="shared" si="4"/>
        <v>4.4776119402985071</v>
      </c>
      <c r="H33" s="12"/>
      <c r="K33" t="s">
        <v>368</v>
      </c>
      <c r="L33">
        <v>277</v>
      </c>
      <c r="M33">
        <v>6</v>
      </c>
      <c r="N33">
        <f t="shared" si="3"/>
        <v>2.1660649819494582</v>
      </c>
      <c r="Q33" s="12"/>
      <c r="R33" s="4" t="s">
        <v>371</v>
      </c>
      <c r="S33" s="4" t="s">
        <v>366</v>
      </c>
      <c r="T33" s="4">
        <f t="shared" ref="T33:U34" si="11">SUM(T29,T31)</f>
        <v>190</v>
      </c>
      <c r="U33" s="4">
        <f t="shared" si="11"/>
        <v>22</v>
      </c>
      <c r="V33" s="4">
        <f t="shared" si="0"/>
        <v>11.578947368421053</v>
      </c>
      <c r="Y33" s="12"/>
      <c r="AA33" s="4" t="s">
        <v>371</v>
      </c>
      <c r="AB33" s="4" t="s">
        <v>366</v>
      </c>
      <c r="AC33" s="4">
        <f t="shared" ref="AC33:AD34" si="12">SUM(AC29,AC31)</f>
        <v>212</v>
      </c>
      <c r="AD33" s="4">
        <f t="shared" si="12"/>
        <v>17</v>
      </c>
      <c r="AE33" s="4">
        <f t="shared" si="1"/>
        <v>8.0188679245283012</v>
      </c>
      <c r="AH33" s="12"/>
      <c r="AI33" s="4" t="s">
        <v>371</v>
      </c>
      <c r="AJ33" s="4" t="s">
        <v>366</v>
      </c>
      <c r="AK33" s="4">
        <f t="shared" ref="AK33:AL34" si="13">SUM(AK29,AK31)</f>
        <v>210</v>
      </c>
      <c r="AL33" s="4">
        <f t="shared" si="13"/>
        <v>7</v>
      </c>
      <c r="AM33" s="4">
        <f t="shared" si="2"/>
        <v>3.3333333333333335</v>
      </c>
    </row>
    <row r="34" spans="1:39" x14ac:dyDescent="0.25">
      <c r="B34" t="s">
        <v>368</v>
      </c>
      <c r="C34">
        <v>145</v>
      </c>
      <c r="D34">
        <v>9</v>
      </c>
      <c r="E34">
        <f t="shared" si="4"/>
        <v>6.2068965517241379</v>
      </c>
      <c r="H34" s="12"/>
      <c r="J34" t="s">
        <v>376</v>
      </c>
      <c r="K34" t="s">
        <v>366</v>
      </c>
      <c r="L34">
        <v>34</v>
      </c>
      <c r="M34">
        <v>7</v>
      </c>
      <c r="N34">
        <f t="shared" si="3"/>
        <v>20.588235294117645</v>
      </c>
      <c r="Q34" s="12"/>
      <c r="R34" s="4"/>
      <c r="S34" s="4" t="s">
        <v>368</v>
      </c>
      <c r="T34" s="4">
        <f t="shared" si="11"/>
        <v>385</v>
      </c>
      <c r="U34" s="4">
        <f t="shared" si="11"/>
        <v>25</v>
      </c>
      <c r="V34" s="4">
        <f t="shared" si="0"/>
        <v>6.4935064935064926</v>
      </c>
      <c r="Y34" s="12"/>
      <c r="AA34" s="4"/>
      <c r="AB34" s="4" t="s">
        <v>368</v>
      </c>
      <c r="AC34" s="4">
        <f t="shared" si="12"/>
        <v>585</v>
      </c>
      <c r="AD34" s="4">
        <f t="shared" si="12"/>
        <v>33</v>
      </c>
      <c r="AE34" s="4">
        <f t="shared" si="1"/>
        <v>5.6410256410256414</v>
      </c>
      <c r="AH34" s="12"/>
      <c r="AI34" s="4"/>
      <c r="AJ34" s="4" t="s">
        <v>368</v>
      </c>
      <c r="AK34" s="4">
        <f t="shared" si="13"/>
        <v>601</v>
      </c>
      <c r="AL34" s="4">
        <f t="shared" si="13"/>
        <v>47</v>
      </c>
      <c r="AM34" s="4">
        <f t="shared" si="2"/>
        <v>7.8202995008319469</v>
      </c>
    </row>
    <row r="35" spans="1:39" x14ac:dyDescent="0.25">
      <c r="A35" t="s">
        <v>394</v>
      </c>
      <c r="B35" t="s">
        <v>366</v>
      </c>
      <c r="C35">
        <v>24</v>
      </c>
      <c r="D35">
        <v>1</v>
      </c>
      <c r="E35">
        <f t="shared" si="4"/>
        <v>4.1666666666666661</v>
      </c>
      <c r="H35" s="12"/>
      <c r="K35" t="s">
        <v>368</v>
      </c>
      <c r="L35">
        <v>240</v>
      </c>
      <c r="M35">
        <v>7</v>
      </c>
      <c r="N35">
        <f t="shared" si="3"/>
        <v>2.9166666666666665</v>
      </c>
      <c r="Q35" s="12"/>
      <c r="R35" t="s">
        <v>391</v>
      </c>
      <c r="S35" t="s">
        <v>366</v>
      </c>
      <c r="T35">
        <v>120</v>
      </c>
      <c r="U35">
        <v>15</v>
      </c>
      <c r="V35">
        <f t="shared" si="0"/>
        <v>12.5</v>
      </c>
      <c r="Y35" s="12"/>
      <c r="AH35" s="12"/>
    </row>
    <row r="36" spans="1:39" x14ac:dyDescent="0.25">
      <c r="B36" t="s">
        <v>368</v>
      </c>
      <c r="C36">
        <v>72</v>
      </c>
      <c r="D36">
        <v>3</v>
      </c>
      <c r="E36">
        <f t="shared" si="4"/>
        <v>4.1666666666666661</v>
      </c>
      <c r="H36" s="12"/>
      <c r="J36" t="s">
        <v>377</v>
      </c>
      <c r="K36" t="s">
        <v>366</v>
      </c>
      <c r="L36">
        <v>39</v>
      </c>
      <c r="M36">
        <v>16</v>
      </c>
      <c r="N36">
        <f t="shared" si="3"/>
        <v>41.025641025641022</v>
      </c>
      <c r="Q36" s="12"/>
      <c r="S36" t="s">
        <v>368</v>
      </c>
      <c r="T36">
        <v>220</v>
      </c>
      <c r="U36">
        <v>12</v>
      </c>
      <c r="V36">
        <f t="shared" si="0"/>
        <v>5.4545454545454541</v>
      </c>
      <c r="Y36" s="12"/>
      <c r="AH36" s="12"/>
    </row>
    <row r="37" spans="1:39" x14ac:dyDescent="0.25">
      <c r="A37" s="4" t="s">
        <v>371</v>
      </c>
      <c r="B37" s="4" t="s">
        <v>366</v>
      </c>
      <c r="C37" s="4">
        <f t="shared" ref="C37:D38" si="14">SUM(C33,C35)</f>
        <v>91</v>
      </c>
      <c r="D37" s="4">
        <f t="shared" si="14"/>
        <v>4</v>
      </c>
      <c r="E37" s="4">
        <f t="shared" si="4"/>
        <v>4.395604395604396</v>
      </c>
      <c r="H37" s="12"/>
      <c r="K37" t="s">
        <v>368</v>
      </c>
      <c r="L37">
        <v>216</v>
      </c>
      <c r="M37">
        <v>48</v>
      </c>
      <c r="N37">
        <f t="shared" si="3"/>
        <v>22.222222222222221</v>
      </c>
      <c r="Q37" s="12"/>
      <c r="R37" t="s">
        <v>393</v>
      </c>
      <c r="S37" t="s">
        <v>366</v>
      </c>
      <c r="T37">
        <v>95</v>
      </c>
      <c r="U37">
        <v>8</v>
      </c>
      <c r="V37">
        <f t="shared" si="0"/>
        <v>8.4210526315789469</v>
      </c>
      <c r="Y37" s="12"/>
      <c r="AH37" s="12"/>
    </row>
    <row r="38" spans="1:39" x14ac:dyDescent="0.25">
      <c r="A38" s="4"/>
      <c r="B38" s="4" t="s">
        <v>368</v>
      </c>
      <c r="C38" s="4">
        <f t="shared" si="14"/>
        <v>217</v>
      </c>
      <c r="D38" s="4">
        <f t="shared" si="14"/>
        <v>12</v>
      </c>
      <c r="E38" s="4">
        <f t="shared" si="4"/>
        <v>5.5299539170506913</v>
      </c>
      <c r="H38" s="12"/>
      <c r="J38" s="4" t="s">
        <v>371</v>
      </c>
      <c r="K38" s="4" t="s">
        <v>366</v>
      </c>
      <c r="L38" s="4">
        <f t="shared" ref="L38:M38" si="15">SUM(L34,L36,L32)</f>
        <v>134</v>
      </c>
      <c r="M38" s="4">
        <f t="shared" si="15"/>
        <v>27</v>
      </c>
      <c r="N38" s="4">
        <f t="shared" si="3"/>
        <v>20.149253731343283</v>
      </c>
      <c r="Q38" s="12"/>
      <c r="S38" t="s">
        <v>368</v>
      </c>
      <c r="T38">
        <v>133</v>
      </c>
      <c r="U38">
        <v>13</v>
      </c>
      <c r="V38">
        <f t="shared" si="0"/>
        <v>9.7744360902255636</v>
      </c>
      <c r="Y38" s="12"/>
      <c r="AH38" s="12"/>
      <c r="AI38" t="s">
        <v>417</v>
      </c>
    </row>
    <row r="39" spans="1:39" x14ac:dyDescent="0.25">
      <c r="H39" s="12"/>
      <c r="J39" s="4"/>
      <c r="K39" s="4" t="s">
        <v>368</v>
      </c>
      <c r="L39" s="4">
        <f t="shared" ref="L39:M39" si="16">SUM(L35,L37,L33)</f>
        <v>733</v>
      </c>
      <c r="M39" s="4">
        <f t="shared" si="16"/>
        <v>61</v>
      </c>
      <c r="N39" s="4">
        <f t="shared" si="3"/>
        <v>8.321964529331515</v>
      </c>
      <c r="Q39" s="12"/>
      <c r="R39" s="4" t="s">
        <v>371</v>
      </c>
      <c r="S39" s="4" t="s">
        <v>366</v>
      </c>
      <c r="T39" s="4">
        <f t="shared" ref="T39:U40" si="17">SUM(T35,T37)</f>
        <v>215</v>
      </c>
      <c r="U39" s="4">
        <f t="shared" si="17"/>
        <v>23</v>
      </c>
      <c r="V39" s="4">
        <f t="shared" si="0"/>
        <v>10.697674418604651</v>
      </c>
      <c r="Y39" s="12"/>
      <c r="AH39" s="12"/>
      <c r="AI39" t="s">
        <v>359</v>
      </c>
      <c r="AK39" t="s">
        <v>361</v>
      </c>
      <c r="AL39" t="s">
        <v>362</v>
      </c>
      <c r="AM39" t="s">
        <v>364</v>
      </c>
    </row>
    <row r="40" spans="1:39" x14ac:dyDescent="0.25">
      <c r="H40" s="12"/>
      <c r="J40" t="s">
        <v>378</v>
      </c>
      <c r="K40" t="s">
        <v>366</v>
      </c>
      <c r="L40">
        <v>57</v>
      </c>
      <c r="M40">
        <v>8</v>
      </c>
      <c r="N40">
        <f t="shared" si="3"/>
        <v>14.035087719298245</v>
      </c>
      <c r="Q40" s="12"/>
      <c r="R40" s="4"/>
      <c r="S40" s="4" t="s">
        <v>368</v>
      </c>
      <c r="T40" s="4">
        <f t="shared" si="17"/>
        <v>353</v>
      </c>
      <c r="U40" s="4">
        <f t="shared" si="17"/>
        <v>25</v>
      </c>
      <c r="V40" s="4">
        <f t="shared" si="0"/>
        <v>7.0821529745042495</v>
      </c>
      <c r="Y40" s="12"/>
      <c r="AH40" s="12"/>
      <c r="AI40" t="s">
        <v>420</v>
      </c>
      <c r="AJ40" t="s">
        <v>366</v>
      </c>
      <c r="AK40">
        <v>82</v>
      </c>
      <c r="AL40">
        <v>8</v>
      </c>
      <c r="AM40">
        <f t="shared" ref="AM40:AM49" si="18">AL40/AK40*100</f>
        <v>9.7560975609756095</v>
      </c>
    </row>
    <row r="41" spans="1:39" x14ac:dyDescent="0.25">
      <c r="A41" t="s">
        <v>395</v>
      </c>
      <c r="B41" t="s">
        <v>366</v>
      </c>
      <c r="C41">
        <v>113</v>
      </c>
      <c r="D41">
        <v>8</v>
      </c>
      <c r="E41">
        <f t="shared" ref="E41:E52" si="19">D41/C41*100</f>
        <v>7.0796460176991154</v>
      </c>
      <c r="H41" s="12"/>
      <c r="K41" t="s">
        <v>368</v>
      </c>
      <c r="L41">
        <v>285</v>
      </c>
      <c r="M41">
        <v>11</v>
      </c>
      <c r="N41">
        <f t="shared" si="3"/>
        <v>3.8596491228070176</v>
      </c>
      <c r="Q41" s="12"/>
      <c r="Y41" s="12"/>
      <c r="AH41" s="12"/>
      <c r="AJ41" t="s">
        <v>368</v>
      </c>
      <c r="AK41">
        <v>262</v>
      </c>
      <c r="AL41">
        <v>9</v>
      </c>
      <c r="AM41">
        <f t="shared" si="18"/>
        <v>3.4351145038167941</v>
      </c>
    </row>
    <row r="42" spans="1:39" x14ac:dyDescent="0.25">
      <c r="B42" t="s">
        <v>368</v>
      </c>
      <c r="C42">
        <v>256</v>
      </c>
      <c r="D42">
        <v>7</v>
      </c>
      <c r="E42">
        <f t="shared" si="19"/>
        <v>2.734375</v>
      </c>
      <c r="H42" s="12"/>
      <c r="Q42" s="12"/>
      <c r="Y42" s="12"/>
      <c r="AH42" s="12"/>
      <c r="AI42" t="s">
        <v>421</v>
      </c>
      <c r="AJ42" t="s">
        <v>366</v>
      </c>
      <c r="AK42">
        <v>51</v>
      </c>
      <c r="AL42">
        <v>2</v>
      </c>
      <c r="AM42">
        <f t="shared" si="18"/>
        <v>3.9215686274509802</v>
      </c>
    </row>
    <row r="43" spans="1:39" x14ac:dyDescent="0.25">
      <c r="A43" t="s">
        <v>396</v>
      </c>
      <c r="B43" t="s">
        <v>366</v>
      </c>
      <c r="C43">
        <v>91</v>
      </c>
      <c r="D43">
        <v>1</v>
      </c>
      <c r="E43">
        <f t="shared" si="19"/>
        <v>1.098901098901099</v>
      </c>
      <c r="H43" s="12"/>
      <c r="Q43" s="12"/>
      <c r="Y43" s="12"/>
      <c r="AH43" s="12"/>
      <c r="AJ43" t="s">
        <v>368</v>
      </c>
      <c r="AK43">
        <v>155</v>
      </c>
      <c r="AL43">
        <v>2</v>
      </c>
      <c r="AM43">
        <f t="shared" si="18"/>
        <v>1.2903225806451613</v>
      </c>
    </row>
    <row r="44" spans="1:39" x14ac:dyDescent="0.25">
      <c r="B44" t="s">
        <v>368</v>
      </c>
      <c r="C44">
        <v>337</v>
      </c>
      <c r="D44">
        <v>2</v>
      </c>
      <c r="E44">
        <f t="shared" si="19"/>
        <v>0.59347181008902083</v>
      </c>
      <c r="H44" s="12"/>
      <c r="J44" t="s">
        <v>381</v>
      </c>
      <c r="K44" t="s">
        <v>366</v>
      </c>
      <c r="L44">
        <v>24</v>
      </c>
      <c r="M44">
        <v>6</v>
      </c>
      <c r="N44">
        <f t="shared" ref="N44:N62" si="20">M44/L44*100</f>
        <v>25</v>
      </c>
      <c r="Q44" s="12"/>
      <c r="Y44" s="12"/>
      <c r="AH44" s="12"/>
      <c r="AI44" t="s">
        <v>422</v>
      </c>
      <c r="AJ44" t="s">
        <v>366</v>
      </c>
      <c r="AK44">
        <v>82</v>
      </c>
      <c r="AL44">
        <v>3</v>
      </c>
      <c r="AM44">
        <f t="shared" si="18"/>
        <v>3.6585365853658534</v>
      </c>
    </row>
    <row r="45" spans="1:39" x14ac:dyDescent="0.25">
      <c r="A45" s="4" t="s">
        <v>371</v>
      </c>
      <c r="B45" s="4" t="s">
        <v>366</v>
      </c>
      <c r="C45" s="4">
        <f t="shared" ref="C45:D46" si="21">SUM(C41,C43)</f>
        <v>204</v>
      </c>
      <c r="D45" s="4">
        <f t="shared" si="21"/>
        <v>9</v>
      </c>
      <c r="E45" s="4">
        <f t="shared" si="19"/>
        <v>4.4117647058823533</v>
      </c>
      <c r="H45" s="12"/>
      <c r="K45" t="s">
        <v>368</v>
      </c>
      <c r="L45">
        <v>260</v>
      </c>
      <c r="M45">
        <v>31</v>
      </c>
      <c r="N45">
        <f t="shared" si="20"/>
        <v>11.923076923076923</v>
      </c>
      <c r="Q45" s="12"/>
      <c r="Y45" s="12"/>
      <c r="AH45" s="12"/>
      <c r="AJ45" t="s">
        <v>368</v>
      </c>
      <c r="AK45">
        <v>382</v>
      </c>
      <c r="AL45">
        <v>6</v>
      </c>
      <c r="AM45">
        <f t="shared" si="18"/>
        <v>1.5706806282722512</v>
      </c>
    </row>
    <row r="46" spans="1:39" x14ac:dyDescent="0.25">
      <c r="A46" s="4"/>
      <c r="B46" s="4" t="s">
        <v>368</v>
      </c>
      <c r="C46" s="4">
        <f t="shared" si="21"/>
        <v>593</v>
      </c>
      <c r="D46" s="4">
        <f t="shared" si="21"/>
        <v>9</v>
      </c>
      <c r="E46" s="4">
        <f t="shared" si="19"/>
        <v>1.5177065767284992</v>
      </c>
      <c r="H46" s="12"/>
      <c r="K46" t="s">
        <v>366</v>
      </c>
      <c r="L46">
        <v>20</v>
      </c>
      <c r="M46">
        <v>5</v>
      </c>
      <c r="N46">
        <f t="shared" si="20"/>
        <v>25</v>
      </c>
      <c r="Q46" s="12"/>
      <c r="Y46" s="12"/>
      <c r="AH46" s="12"/>
      <c r="AI46" t="s">
        <v>423</v>
      </c>
      <c r="AJ46" t="s">
        <v>366</v>
      </c>
      <c r="AK46">
        <v>103</v>
      </c>
      <c r="AL46">
        <v>4</v>
      </c>
      <c r="AM46">
        <f t="shared" si="18"/>
        <v>3.8834951456310676</v>
      </c>
    </row>
    <row r="47" spans="1:39" x14ac:dyDescent="0.25">
      <c r="A47" t="s">
        <v>397</v>
      </c>
      <c r="B47" t="s">
        <v>366</v>
      </c>
      <c r="C47">
        <v>52</v>
      </c>
      <c r="D47">
        <v>0</v>
      </c>
      <c r="E47">
        <f t="shared" si="19"/>
        <v>0</v>
      </c>
      <c r="H47" s="12"/>
      <c r="K47" t="s">
        <v>368</v>
      </c>
      <c r="L47">
        <v>177</v>
      </c>
      <c r="M47">
        <v>36</v>
      </c>
      <c r="N47">
        <f t="shared" si="20"/>
        <v>20.33898305084746</v>
      </c>
      <c r="Q47" s="12"/>
      <c r="Y47" s="12"/>
      <c r="AH47" s="12"/>
      <c r="AJ47" t="s">
        <v>368</v>
      </c>
      <c r="AK47">
        <v>369</v>
      </c>
      <c r="AL47">
        <v>4</v>
      </c>
      <c r="AM47">
        <f t="shared" si="18"/>
        <v>1.084010840108401</v>
      </c>
    </row>
    <row r="48" spans="1:39" x14ac:dyDescent="0.25">
      <c r="B48" t="s">
        <v>368</v>
      </c>
      <c r="C48">
        <v>186</v>
      </c>
      <c r="D48">
        <v>18</v>
      </c>
      <c r="E48">
        <f t="shared" si="19"/>
        <v>9.67741935483871</v>
      </c>
      <c r="H48" s="12"/>
      <c r="J48" s="4" t="s">
        <v>371</v>
      </c>
      <c r="K48" s="4" t="s">
        <v>366</v>
      </c>
      <c r="L48" s="4">
        <f t="shared" ref="L48:M48" si="22">SUM(L44,L46)</f>
        <v>44</v>
      </c>
      <c r="M48" s="4">
        <f t="shared" si="22"/>
        <v>11</v>
      </c>
      <c r="N48" s="4">
        <f t="shared" si="20"/>
        <v>25</v>
      </c>
      <c r="Q48" s="12"/>
      <c r="Y48" s="12"/>
      <c r="AH48" s="12"/>
      <c r="AK48" s="4">
        <f>SUM(AK40,AK42,AK44,AK46)</f>
        <v>318</v>
      </c>
      <c r="AL48" s="4">
        <f>SUM(AL40,AL42,AL44,AL46)</f>
        <v>17</v>
      </c>
      <c r="AM48" s="4">
        <f t="shared" si="18"/>
        <v>5.3459119496855347</v>
      </c>
    </row>
    <row r="49" spans="1:39" x14ac:dyDescent="0.25">
      <c r="A49" t="s">
        <v>397</v>
      </c>
      <c r="B49" t="s">
        <v>366</v>
      </c>
      <c r="C49">
        <v>76</v>
      </c>
      <c r="D49">
        <v>2</v>
      </c>
      <c r="E49">
        <f t="shared" si="19"/>
        <v>2.6315789473684208</v>
      </c>
      <c r="H49" s="12"/>
      <c r="J49" s="4"/>
      <c r="K49" s="4" t="s">
        <v>368</v>
      </c>
      <c r="L49" s="4">
        <f t="shared" ref="L49:M49" si="23">SUM(L45,L47)</f>
        <v>437</v>
      </c>
      <c r="M49" s="4">
        <f t="shared" si="23"/>
        <v>67</v>
      </c>
      <c r="N49" s="4">
        <f t="shared" si="20"/>
        <v>15.331807780320366</v>
      </c>
      <c r="Q49" s="12"/>
      <c r="Y49" s="12"/>
      <c r="AH49" s="12"/>
      <c r="AK49" s="4">
        <f t="shared" ref="AK49:AL49" si="24">SUM(AK41,AK43,AK45,AK47)</f>
        <v>1168</v>
      </c>
      <c r="AL49" s="4">
        <f t="shared" si="24"/>
        <v>21</v>
      </c>
      <c r="AM49" s="4">
        <f t="shared" si="18"/>
        <v>1.797945205479452</v>
      </c>
    </row>
    <row r="50" spans="1:39" x14ac:dyDescent="0.25">
      <c r="B50" t="s">
        <v>368</v>
      </c>
      <c r="C50">
        <v>260</v>
      </c>
      <c r="D50">
        <v>18</v>
      </c>
      <c r="E50">
        <f t="shared" si="19"/>
        <v>6.9230769230769234</v>
      </c>
      <c r="H50" s="12"/>
      <c r="K50" t="s">
        <v>368</v>
      </c>
      <c r="L50">
        <v>408</v>
      </c>
      <c r="M50">
        <v>16</v>
      </c>
      <c r="N50">
        <f t="shared" si="20"/>
        <v>3.9215686274509802</v>
      </c>
      <c r="Q50" s="12"/>
      <c r="Y50" s="12"/>
      <c r="AH50" s="12"/>
    </row>
    <row r="51" spans="1:39" x14ac:dyDescent="0.25">
      <c r="A51" s="4" t="s">
        <v>371</v>
      </c>
      <c r="B51" s="4" t="s">
        <v>366</v>
      </c>
      <c r="C51" s="4">
        <f t="shared" ref="C51:D52" si="25">SUM(C47,C49)</f>
        <v>128</v>
      </c>
      <c r="D51" s="4">
        <f t="shared" si="25"/>
        <v>2</v>
      </c>
      <c r="E51" s="4">
        <f t="shared" si="19"/>
        <v>1.5625</v>
      </c>
      <c r="H51" s="12"/>
      <c r="J51" s="4" t="s">
        <v>371</v>
      </c>
      <c r="K51" s="4" t="s">
        <v>366</v>
      </c>
      <c r="L51" s="4">
        <f t="shared" ref="L51:M52" si="26">SUM(L47,L49)</f>
        <v>614</v>
      </c>
      <c r="M51" s="4">
        <f t="shared" si="26"/>
        <v>103</v>
      </c>
      <c r="N51" s="4">
        <f t="shared" si="20"/>
        <v>16.775244299674267</v>
      </c>
      <c r="Q51" s="12"/>
      <c r="Y51" s="12"/>
      <c r="AH51" s="12"/>
    </row>
    <row r="52" spans="1:39" x14ac:dyDescent="0.25">
      <c r="A52" s="4"/>
      <c r="B52" s="4" t="s">
        <v>368</v>
      </c>
      <c r="C52" s="4">
        <f t="shared" si="25"/>
        <v>446</v>
      </c>
      <c r="D52" s="4">
        <f t="shared" si="25"/>
        <v>36</v>
      </c>
      <c r="E52" s="4">
        <f t="shared" si="19"/>
        <v>8.071748878923767</v>
      </c>
      <c r="H52" s="12"/>
      <c r="J52" s="4"/>
      <c r="K52" s="4" t="s">
        <v>368</v>
      </c>
      <c r="L52" s="4">
        <f t="shared" si="26"/>
        <v>452</v>
      </c>
      <c r="M52" s="4">
        <f t="shared" si="26"/>
        <v>27</v>
      </c>
      <c r="N52" s="4">
        <f t="shared" si="20"/>
        <v>5.9734513274336285</v>
      </c>
      <c r="Q52" s="12"/>
      <c r="Y52" s="12"/>
      <c r="AH52" s="12"/>
    </row>
    <row r="53" spans="1:39" x14ac:dyDescent="0.25">
      <c r="H53" s="12"/>
      <c r="J53" t="s">
        <v>375</v>
      </c>
      <c r="K53" t="s">
        <v>366</v>
      </c>
      <c r="L53">
        <v>61</v>
      </c>
      <c r="M53">
        <v>4</v>
      </c>
      <c r="N53">
        <f t="shared" si="20"/>
        <v>6.557377049180328</v>
      </c>
      <c r="Q53" s="12"/>
      <c r="Y53" s="12"/>
      <c r="AH53" s="12"/>
    </row>
    <row r="54" spans="1:39" x14ac:dyDescent="0.25">
      <c r="H54" s="12"/>
      <c r="K54" t="s">
        <v>368</v>
      </c>
      <c r="L54">
        <v>277</v>
      </c>
      <c r="M54">
        <v>6</v>
      </c>
      <c r="N54">
        <f t="shared" si="20"/>
        <v>2.1660649819494582</v>
      </c>
      <c r="Q54" s="12"/>
      <c r="Y54" s="12"/>
      <c r="AH54" s="12"/>
      <c r="AI54" t="s">
        <v>417</v>
      </c>
    </row>
    <row r="55" spans="1:39" x14ac:dyDescent="0.25">
      <c r="H55" s="12"/>
      <c r="J55" t="s">
        <v>376</v>
      </c>
      <c r="K55" t="s">
        <v>366</v>
      </c>
      <c r="L55">
        <v>34</v>
      </c>
      <c r="M55">
        <v>7</v>
      </c>
      <c r="N55">
        <f t="shared" si="20"/>
        <v>20.588235294117645</v>
      </c>
      <c r="Q55" s="12"/>
      <c r="Y55" s="12"/>
      <c r="AH55" s="12"/>
      <c r="AI55" t="s">
        <v>359</v>
      </c>
      <c r="AK55" t="s">
        <v>361</v>
      </c>
      <c r="AL55" t="s">
        <v>362</v>
      </c>
      <c r="AM55" t="s">
        <v>364</v>
      </c>
    </row>
    <row r="56" spans="1:39" x14ac:dyDescent="0.25">
      <c r="H56" s="12"/>
      <c r="K56" t="s">
        <v>368</v>
      </c>
      <c r="L56">
        <v>240</v>
      </c>
      <c r="M56">
        <v>7</v>
      </c>
      <c r="N56">
        <f t="shared" si="20"/>
        <v>2.9166666666666665</v>
      </c>
      <c r="Q56" s="12"/>
      <c r="Y56" s="12"/>
      <c r="AH56" s="12"/>
      <c r="AI56" t="s">
        <v>424</v>
      </c>
      <c r="AJ56" t="s">
        <v>366</v>
      </c>
      <c r="AK56">
        <v>137</v>
      </c>
      <c r="AL56">
        <v>2</v>
      </c>
      <c r="AM56">
        <f t="shared" ref="AM56:AM65" si="27">AL56/AK56*100</f>
        <v>1.4598540145985401</v>
      </c>
    </row>
    <row r="57" spans="1:39" x14ac:dyDescent="0.25">
      <c r="H57" s="12"/>
      <c r="J57" t="s">
        <v>377</v>
      </c>
      <c r="K57" t="s">
        <v>366</v>
      </c>
      <c r="L57">
        <v>39</v>
      </c>
      <c r="M57">
        <v>16</v>
      </c>
      <c r="N57">
        <f t="shared" si="20"/>
        <v>41.025641025641022</v>
      </c>
      <c r="Q57" s="12"/>
      <c r="Y57" s="12"/>
      <c r="AH57" s="12"/>
      <c r="AJ57" t="s">
        <v>368</v>
      </c>
      <c r="AK57">
        <v>423</v>
      </c>
      <c r="AL57">
        <v>6</v>
      </c>
      <c r="AM57">
        <f t="shared" si="27"/>
        <v>1.4184397163120568</v>
      </c>
    </row>
    <row r="58" spans="1:39" x14ac:dyDescent="0.25">
      <c r="H58" s="12"/>
      <c r="K58" t="s">
        <v>368</v>
      </c>
      <c r="L58">
        <v>216</v>
      </c>
      <c r="M58">
        <v>48</v>
      </c>
      <c r="N58">
        <f t="shared" si="20"/>
        <v>22.222222222222221</v>
      </c>
      <c r="Q58" s="12"/>
      <c r="Y58" s="12"/>
      <c r="AH58" s="12"/>
      <c r="AI58" t="s">
        <v>425</v>
      </c>
      <c r="AJ58" t="s">
        <v>366</v>
      </c>
      <c r="AK58">
        <v>68</v>
      </c>
      <c r="AL58">
        <v>3</v>
      </c>
      <c r="AM58">
        <f t="shared" si="27"/>
        <v>4.4117647058823533</v>
      </c>
    </row>
    <row r="59" spans="1:39" x14ac:dyDescent="0.25">
      <c r="H59" s="12"/>
      <c r="J59" s="4" t="s">
        <v>371</v>
      </c>
      <c r="K59" s="4" t="s">
        <v>366</v>
      </c>
      <c r="L59" s="4">
        <f t="shared" ref="L59:M60" si="28">SUM(L55,L57,L53)</f>
        <v>134</v>
      </c>
      <c r="M59" s="4">
        <f t="shared" si="28"/>
        <v>27</v>
      </c>
      <c r="N59" s="4">
        <f t="shared" si="20"/>
        <v>20.149253731343283</v>
      </c>
      <c r="Q59" s="12"/>
      <c r="Y59" s="12"/>
      <c r="AH59" s="12"/>
      <c r="AJ59" t="s">
        <v>368</v>
      </c>
      <c r="AK59">
        <v>372</v>
      </c>
      <c r="AL59">
        <v>6</v>
      </c>
      <c r="AM59">
        <f t="shared" si="27"/>
        <v>1.6129032258064515</v>
      </c>
    </row>
    <row r="60" spans="1:39" x14ac:dyDescent="0.25">
      <c r="H60" s="12"/>
      <c r="J60" s="4"/>
      <c r="K60" s="4" t="s">
        <v>368</v>
      </c>
      <c r="L60" s="4">
        <f t="shared" si="28"/>
        <v>733</v>
      </c>
      <c r="M60" s="4">
        <f t="shared" si="28"/>
        <v>61</v>
      </c>
      <c r="N60" s="4">
        <f t="shared" si="20"/>
        <v>8.321964529331515</v>
      </c>
      <c r="Q60" s="12"/>
      <c r="Y60" s="12"/>
      <c r="AH60" s="12"/>
      <c r="AI60" t="s">
        <v>426</v>
      </c>
      <c r="AJ60" t="s">
        <v>366</v>
      </c>
      <c r="AK60">
        <v>61</v>
      </c>
      <c r="AL60">
        <v>0</v>
      </c>
      <c r="AM60">
        <f t="shared" si="27"/>
        <v>0</v>
      </c>
    </row>
    <row r="61" spans="1:39" x14ac:dyDescent="0.25">
      <c r="H61" s="12"/>
      <c r="J61" t="s">
        <v>378</v>
      </c>
      <c r="K61" t="s">
        <v>366</v>
      </c>
      <c r="L61">
        <v>57</v>
      </c>
      <c r="M61">
        <v>8</v>
      </c>
      <c r="N61">
        <f t="shared" si="20"/>
        <v>14.035087719298245</v>
      </c>
      <c r="Q61" s="12"/>
      <c r="Y61" s="12"/>
      <c r="AH61" s="12"/>
      <c r="AJ61" t="s">
        <v>368</v>
      </c>
      <c r="AK61">
        <v>365</v>
      </c>
      <c r="AL61">
        <v>2</v>
      </c>
      <c r="AM61">
        <f t="shared" si="27"/>
        <v>0.54794520547945202</v>
      </c>
    </row>
    <row r="62" spans="1:39" x14ac:dyDescent="0.25">
      <c r="H62" s="12"/>
      <c r="K62" t="s">
        <v>368</v>
      </c>
      <c r="L62">
        <v>285</v>
      </c>
      <c r="M62">
        <v>11</v>
      </c>
      <c r="N62">
        <f t="shared" si="20"/>
        <v>3.8596491228070176</v>
      </c>
      <c r="Q62" s="12"/>
      <c r="Y62" s="12"/>
      <c r="AH62" s="12"/>
      <c r="AI62" t="s">
        <v>427</v>
      </c>
      <c r="AJ62" t="s">
        <v>366</v>
      </c>
      <c r="AK62">
        <v>50</v>
      </c>
      <c r="AL62">
        <v>0</v>
      </c>
      <c r="AM62">
        <f t="shared" si="27"/>
        <v>0</v>
      </c>
    </row>
    <row r="63" spans="1:39" x14ac:dyDescent="0.25">
      <c r="H63" s="12"/>
      <c r="Q63" s="12"/>
      <c r="Y63" s="12"/>
      <c r="AH63" s="12"/>
      <c r="AJ63" t="s">
        <v>368</v>
      </c>
      <c r="AK63">
        <v>348</v>
      </c>
      <c r="AL63">
        <v>1</v>
      </c>
      <c r="AM63">
        <f t="shared" si="27"/>
        <v>0.28735632183908044</v>
      </c>
    </row>
    <row r="64" spans="1:39" x14ac:dyDescent="0.25">
      <c r="H64" s="12"/>
      <c r="Q64" s="12"/>
      <c r="Y64" s="12"/>
      <c r="AH64" s="12"/>
      <c r="AK64" s="4">
        <f t="shared" ref="AK64:AL65" si="29">SUM(AK56,AK58,AK60,AK62)</f>
        <v>316</v>
      </c>
      <c r="AL64" s="4">
        <f t="shared" si="29"/>
        <v>5</v>
      </c>
      <c r="AM64" s="4">
        <f t="shared" si="27"/>
        <v>1.5822784810126582</v>
      </c>
    </row>
    <row r="65" spans="8:39" x14ac:dyDescent="0.25">
      <c r="H65" s="12"/>
      <c r="J65" t="s">
        <v>381</v>
      </c>
      <c r="K65" t="s">
        <v>366</v>
      </c>
      <c r="L65">
        <v>24</v>
      </c>
      <c r="M65">
        <v>6</v>
      </c>
      <c r="N65">
        <f t="shared" ref="N65:N70" si="30">M65/L65*100</f>
        <v>25</v>
      </c>
      <c r="Q65" s="12"/>
      <c r="Y65" s="12"/>
      <c r="AH65" s="12"/>
      <c r="AK65" s="4">
        <f t="shared" si="29"/>
        <v>1508</v>
      </c>
      <c r="AL65" s="4">
        <f t="shared" si="29"/>
        <v>15</v>
      </c>
      <c r="AM65" s="4">
        <f t="shared" si="27"/>
        <v>0.9946949602122015</v>
      </c>
    </row>
    <row r="66" spans="8:39" x14ac:dyDescent="0.25">
      <c r="H66" s="12"/>
      <c r="K66" t="s">
        <v>368</v>
      </c>
      <c r="L66">
        <v>260</v>
      </c>
      <c r="M66">
        <v>31</v>
      </c>
      <c r="N66">
        <f t="shared" si="30"/>
        <v>11.923076923076923</v>
      </c>
      <c r="Q66" s="12"/>
      <c r="Y66" s="12"/>
      <c r="AH66" s="12"/>
    </row>
    <row r="67" spans="8:39" x14ac:dyDescent="0.25">
      <c r="H67" s="12"/>
      <c r="K67" t="s">
        <v>366</v>
      </c>
      <c r="L67">
        <v>20</v>
      </c>
      <c r="M67">
        <v>5</v>
      </c>
      <c r="N67">
        <f t="shared" si="30"/>
        <v>25</v>
      </c>
      <c r="Q67" s="12"/>
      <c r="Y67" s="12"/>
      <c r="AH67" s="12"/>
    </row>
    <row r="68" spans="8:39" x14ac:dyDescent="0.25">
      <c r="H68" s="12"/>
      <c r="K68" t="s">
        <v>368</v>
      </c>
      <c r="L68">
        <v>177</v>
      </c>
      <c r="M68">
        <v>36</v>
      </c>
      <c r="N68">
        <f t="shared" si="30"/>
        <v>20.33898305084746</v>
      </c>
      <c r="Q68" s="12"/>
      <c r="Y68" s="12"/>
      <c r="AH68" s="12"/>
    </row>
    <row r="69" spans="8:39" x14ac:dyDescent="0.25">
      <c r="H69" s="12"/>
      <c r="J69" s="4" t="s">
        <v>371</v>
      </c>
      <c r="K69" s="4" t="s">
        <v>366</v>
      </c>
      <c r="L69" s="4">
        <f t="shared" ref="L69:M70" si="31">SUM(L65,L67)</f>
        <v>44</v>
      </c>
      <c r="M69" s="4">
        <f t="shared" si="31"/>
        <v>11</v>
      </c>
      <c r="N69" s="4">
        <f t="shared" si="30"/>
        <v>25</v>
      </c>
      <c r="Q69" s="12"/>
      <c r="Y69" s="12"/>
      <c r="AH69" s="12"/>
    </row>
    <row r="70" spans="8:39" x14ac:dyDescent="0.25">
      <c r="H70" s="12"/>
      <c r="J70" s="4"/>
      <c r="K70" s="4" t="s">
        <v>368</v>
      </c>
      <c r="L70" s="4">
        <f t="shared" si="31"/>
        <v>437</v>
      </c>
      <c r="M70" s="4">
        <f t="shared" si="31"/>
        <v>67</v>
      </c>
      <c r="N70" s="4">
        <f t="shared" si="30"/>
        <v>15.331807780320366</v>
      </c>
      <c r="Q70" s="12"/>
      <c r="Y70" s="12"/>
      <c r="AH70" s="12"/>
    </row>
    <row r="71" spans="8:39" x14ac:dyDescent="0.25">
      <c r="H71" s="12"/>
      <c r="Q71" s="12"/>
      <c r="Y71" s="12"/>
      <c r="AH71" s="12"/>
    </row>
    <row r="72" spans="8:39" x14ac:dyDescent="0.25">
      <c r="H72" s="12"/>
      <c r="Q72" s="12"/>
      <c r="Y72" s="12"/>
      <c r="AH72" s="12"/>
    </row>
    <row r="73" spans="8:39" x14ac:dyDescent="0.25">
      <c r="Y73" s="12"/>
      <c r="AH73" s="12"/>
    </row>
    <row r="74" spans="8:39" x14ac:dyDescent="0.25">
      <c r="Y74" s="12"/>
      <c r="AH74" s="12"/>
    </row>
    <row r="75" spans="8:39" x14ac:dyDescent="0.25">
      <c r="Y75" s="12"/>
      <c r="AH75" s="12"/>
    </row>
    <row r="76" spans="8:39" x14ac:dyDescent="0.25">
      <c r="Y76" s="12"/>
    </row>
    <row r="77" spans="8:39" x14ac:dyDescent="0.25">
      <c r="Y77" s="12"/>
    </row>
    <row r="78" spans="8:39" x14ac:dyDescent="0.25">
      <c r="Y78" s="12"/>
    </row>
    <row r="79" spans="8:39" x14ac:dyDescent="0.25">
      <c r="Y79" s="12"/>
    </row>
    <row r="80" spans="8:39" x14ac:dyDescent="0.25">
      <c r="Y80" s="12"/>
    </row>
    <row r="81" spans="25:25" x14ac:dyDescent="0.25">
      <c r="Y81" s="12"/>
    </row>
    <row r="82" spans="25:25" x14ac:dyDescent="0.25">
      <c r="Y82" s="12"/>
    </row>
    <row r="83" spans="25:25" x14ac:dyDescent="0.25">
      <c r="Y83" s="12"/>
    </row>
    <row r="105" spans="25:26" x14ac:dyDescent="0.25">
      <c r="Y105" s="4"/>
      <c r="Z105" s="4"/>
    </row>
    <row r="106" spans="25:26" x14ac:dyDescent="0.25">
      <c r="Y106" s="4"/>
      <c r="Z106" s="4"/>
    </row>
    <row r="115" spans="25:26" x14ac:dyDescent="0.25">
      <c r="Y115" s="4"/>
      <c r="Z115" s="4"/>
    </row>
    <row r="116" spans="25:26" x14ac:dyDescent="0.25">
      <c r="Y116" s="4"/>
      <c r="Z116" s="4"/>
    </row>
    <row r="121" spans="25:26" x14ac:dyDescent="0.25">
      <c r="Y121" s="4"/>
      <c r="Z121" s="4"/>
    </row>
    <row r="122" spans="25:26" x14ac:dyDescent="0.25">
      <c r="Y122" s="4"/>
      <c r="Z122" s="4"/>
    </row>
    <row r="146" spans="25:25" x14ac:dyDescent="0.25">
      <c r="Y146" s="4"/>
    </row>
    <row r="147" spans="25:25" x14ac:dyDescent="0.25">
      <c r="Y147" s="4"/>
    </row>
    <row r="162" spans="25:25" x14ac:dyDescent="0.25">
      <c r="Y162" s="4"/>
    </row>
    <row r="163" spans="25:25" x14ac:dyDescent="0.25">
      <c r="Y163" s="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77C86-3C63-4F20-A34A-05A41F379543}">
  <dimension ref="A3:BA88"/>
  <sheetViews>
    <sheetView zoomScale="70" zoomScaleNormal="70" workbookViewId="0">
      <selection activeCell="B7" sqref="B7:P12"/>
    </sheetView>
  </sheetViews>
  <sheetFormatPr baseColWidth="10" defaultRowHeight="15" x14ac:dyDescent="0.25"/>
  <sheetData>
    <row r="3" spans="2:34" x14ac:dyDescent="0.25">
      <c r="I3" s="41"/>
      <c r="J3" s="24"/>
      <c r="K3" s="24"/>
      <c r="L3" s="24"/>
      <c r="M3" s="24"/>
      <c r="N3" s="24"/>
      <c r="O3" s="24"/>
      <c r="P3" s="41"/>
    </row>
    <row r="4" spans="2:34" x14ac:dyDescent="0.25">
      <c r="B4" s="4" t="s">
        <v>524</v>
      </c>
    </row>
    <row r="7" spans="2:34" x14ac:dyDescent="0.25">
      <c r="B7" s="8"/>
      <c r="C7" s="50" t="s">
        <v>410</v>
      </c>
      <c r="D7" s="50"/>
      <c r="E7" s="50"/>
      <c r="F7" s="50"/>
      <c r="G7" s="50"/>
      <c r="H7" s="50"/>
      <c r="I7" s="50"/>
      <c r="J7" s="51" t="s">
        <v>411</v>
      </c>
      <c r="K7" s="51"/>
      <c r="L7" s="51"/>
      <c r="M7" s="51"/>
      <c r="N7" s="51"/>
      <c r="O7" s="51"/>
      <c r="P7" s="51"/>
    </row>
    <row r="8" spans="2:34" x14ac:dyDescent="0.25">
      <c r="B8" s="13" t="s">
        <v>412</v>
      </c>
      <c r="C8" s="2">
        <v>0.25575399999999998</v>
      </c>
      <c r="D8" s="2">
        <v>6.4935000000000007E-2</v>
      </c>
      <c r="E8" s="2">
        <v>0</v>
      </c>
      <c r="F8" s="2">
        <v>0</v>
      </c>
      <c r="G8" s="2">
        <v>0.39100684000000002</v>
      </c>
      <c r="H8" s="2">
        <v>6.1957869999999998E-2</v>
      </c>
      <c r="I8" s="2">
        <v>6.1957869999999998E-2</v>
      </c>
      <c r="J8" s="26">
        <v>7.8989000000000004E-2</v>
      </c>
      <c r="K8" s="26">
        <v>0.17699100000000001</v>
      </c>
      <c r="L8" s="26">
        <v>0.15606700000000001</v>
      </c>
      <c r="M8" s="26">
        <v>0.17513100000000001</v>
      </c>
      <c r="N8" s="26">
        <v>5.6006720000000003E-2</v>
      </c>
      <c r="O8" s="26">
        <v>0.16790596999999999</v>
      </c>
      <c r="P8" s="26">
        <v>0.16790596999999999</v>
      </c>
    </row>
    <row r="9" spans="2:34" x14ac:dyDescent="0.25">
      <c r="B9" s="13" t="s">
        <v>413</v>
      </c>
      <c r="C9" s="2">
        <v>2.9535865000000001</v>
      </c>
      <c r="D9" s="2">
        <v>0.31948882000000001</v>
      </c>
      <c r="E9" s="2">
        <v>1.1812655400000001</v>
      </c>
      <c r="F9" s="2">
        <v>1.4432989700000001</v>
      </c>
      <c r="G9" s="2">
        <v>6.6115700000000004</v>
      </c>
      <c r="H9" s="2">
        <v>2.5</v>
      </c>
      <c r="I9" s="2">
        <v>2.1052629999999999</v>
      </c>
      <c r="J9" s="26">
        <v>0.46382189000000001</v>
      </c>
      <c r="K9" s="26">
        <v>0.31152647999999999</v>
      </c>
      <c r="L9" s="26">
        <v>0.46444480999999999</v>
      </c>
      <c r="M9" s="26">
        <v>1.3690815700000001</v>
      </c>
      <c r="N9" s="26">
        <v>0.481541</v>
      </c>
      <c r="O9" s="26">
        <v>2.8833549999999999</v>
      </c>
      <c r="P9" s="26">
        <v>1.47929</v>
      </c>
    </row>
    <row r="10" spans="2:34" x14ac:dyDescent="0.25">
      <c r="B10" s="13" t="s">
        <v>414</v>
      </c>
      <c r="C10" s="2">
        <v>2.4630541899999998</v>
      </c>
      <c r="D10" s="2">
        <v>5.0279329600000002</v>
      </c>
      <c r="E10" s="2">
        <v>0.64724919000000003</v>
      </c>
      <c r="F10" s="2"/>
      <c r="G10" s="2"/>
      <c r="H10" s="2"/>
      <c r="I10" s="2"/>
      <c r="J10" s="26">
        <v>0.58252426999999996</v>
      </c>
      <c r="K10" s="26">
        <v>1.4917127100000001</v>
      </c>
      <c r="L10" s="26">
        <v>0.25252524999999998</v>
      </c>
      <c r="M10" s="26"/>
      <c r="N10" s="26"/>
      <c r="O10" s="26"/>
      <c r="P10" s="26"/>
    </row>
    <row r="11" spans="2:34" x14ac:dyDescent="0.25">
      <c r="B11" s="13" t="s">
        <v>415</v>
      </c>
      <c r="C11" s="2">
        <v>1.1862396200000001</v>
      </c>
      <c r="D11" s="2">
        <v>0.19665683</v>
      </c>
      <c r="E11" s="2"/>
      <c r="F11" s="2"/>
      <c r="G11" s="2"/>
      <c r="H11" s="2"/>
      <c r="I11" s="2"/>
      <c r="J11" s="26">
        <v>0.65992081000000002</v>
      </c>
      <c r="K11" s="26">
        <v>0.24180547999999999</v>
      </c>
      <c r="L11" s="26"/>
      <c r="M11" s="26"/>
      <c r="N11" s="26"/>
      <c r="O11" s="26"/>
      <c r="P11" s="26"/>
    </row>
    <row r="12" spans="2:34" x14ac:dyDescent="0.25">
      <c r="B12" s="13" t="s">
        <v>416</v>
      </c>
      <c r="C12" s="2">
        <v>0.38860104000000001</v>
      </c>
      <c r="D12" s="2">
        <v>0.22573362999999999</v>
      </c>
      <c r="E12" s="2">
        <v>0</v>
      </c>
      <c r="F12" s="2">
        <v>1.0178117</v>
      </c>
      <c r="G12" s="2"/>
      <c r="H12" s="2"/>
      <c r="I12" s="2"/>
      <c r="J12" s="26">
        <v>0.51948052</v>
      </c>
      <c r="K12" s="26">
        <v>0.15094340000000001</v>
      </c>
      <c r="L12" s="26">
        <v>0.57061340999999999</v>
      </c>
      <c r="M12" s="26">
        <v>0.54559626000000006</v>
      </c>
      <c r="N12" s="26"/>
      <c r="O12" s="26"/>
      <c r="P12" s="26"/>
    </row>
    <row r="15" spans="2:34" s="12" customFormat="1" x14ac:dyDescent="0.25"/>
    <row r="16" spans="2:34" x14ac:dyDescent="0.25">
      <c r="H16" s="12"/>
      <c r="P16" s="12"/>
      <c r="Q16" s="24"/>
      <c r="Y16" s="12"/>
      <c r="AH16" s="12"/>
    </row>
    <row r="17" spans="2:39" x14ac:dyDescent="0.25">
      <c r="H17" s="12"/>
      <c r="P17" s="12"/>
      <c r="Q17" s="24"/>
      <c r="Y17" s="12"/>
      <c r="AH17" s="12"/>
    </row>
    <row r="18" spans="2:39" x14ac:dyDescent="0.25">
      <c r="H18" s="12"/>
      <c r="P18" s="12"/>
      <c r="Q18" s="24"/>
      <c r="Y18" s="12"/>
      <c r="AH18" s="12"/>
    </row>
    <row r="19" spans="2:39" x14ac:dyDescent="0.25">
      <c r="H19" s="12"/>
      <c r="P19" s="12"/>
      <c r="Q19" s="24"/>
      <c r="Y19" s="12"/>
      <c r="AH19" s="12"/>
    </row>
    <row r="20" spans="2:39" x14ac:dyDescent="0.25">
      <c r="H20" s="12"/>
      <c r="P20" s="12"/>
      <c r="Q20" s="24"/>
      <c r="Y20" s="12"/>
      <c r="AH20" s="12"/>
    </row>
    <row r="21" spans="2:39" x14ac:dyDescent="0.25">
      <c r="B21" s="4" t="s">
        <v>412</v>
      </c>
      <c r="H21" s="12"/>
      <c r="I21" s="4" t="s">
        <v>592</v>
      </c>
      <c r="P21" s="12"/>
      <c r="Q21" s="4" t="s">
        <v>559</v>
      </c>
      <c r="Y21" s="12"/>
      <c r="Z21" s="4" t="s">
        <v>558</v>
      </c>
      <c r="AH21" s="12"/>
      <c r="AI21" s="4" t="s">
        <v>552</v>
      </c>
    </row>
    <row r="22" spans="2:39" x14ac:dyDescent="0.25">
      <c r="B22" t="s">
        <v>581</v>
      </c>
      <c r="C22" t="s">
        <v>576</v>
      </c>
      <c r="D22" t="s">
        <v>593</v>
      </c>
      <c r="E22" s="4" t="s">
        <v>594</v>
      </c>
      <c r="H22" s="12"/>
      <c r="P22" s="12"/>
      <c r="Q22" s="24"/>
      <c r="R22" t="s">
        <v>556</v>
      </c>
      <c r="Y22" s="12"/>
      <c r="AA22" s="4" t="s">
        <v>556</v>
      </c>
      <c r="AH22" s="12"/>
    </row>
    <row r="23" spans="2:39" ht="30" x14ac:dyDescent="0.25">
      <c r="B23" t="s">
        <v>578</v>
      </c>
      <c r="C23">
        <v>1023</v>
      </c>
      <c r="D23">
        <v>4</v>
      </c>
      <c r="E23" s="4">
        <v>0.39100684261974583</v>
      </c>
      <c r="H23" s="12"/>
      <c r="I23" s="24"/>
      <c r="J23" t="s">
        <v>556</v>
      </c>
      <c r="K23" t="s">
        <v>473</v>
      </c>
      <c r="L23" t="s">
        <v>553</v>
      </c>
      <c r="M23" s="4" t="s">
        <v>555</v>
      </c>
      <c r="N23" s="4"/>
      <c r="P23" s="12"/>
      <c r="Q23" s="24"/>
      <c r="R23" t="s">
        <v>473</v>
      </c>
      <c r="S23" t="s">
        <v>553</v>
      </c>
      <c r="T23" s="4" t="s">
        <v>555</v>
      </c>
      <c r="U23" s="4"/>
      <c r="V23" s="4"/>
      <c r="W23" s="4"/>
      <c r="Y23" s="12"/>
      <c r="AA23" s="4" t="s">
        <v>473</v>
      </c>
      <c r="AB23" s="4" t="s">
        <v>553</v>
      </c>
      <c r="AC23" s="19" t="s">
        <v>554</v>
      </c>
      <c r="AD23" s="19" t="s">
        <v>555</v>
      </c>
      <c r="AE23" s="19"/>
      <c r="AF23" s="19"/>
      <c r="AH23" s="12"/>
    </row>
    <row r="24" spans="2:39" x14ac:dyDescent="0.25">
      <c r="B24" t="s">
        <v>579</v>
      </c>
      <c r="C24">
        <v>3571</v>
      </c>
      <c r="D24">
        <v>2</v>
      </c>
      <c r="E24" s="4">
        <v>5.6006720806496782E-2</v>
      </c>
      <c r="H24" s="12"/>
      <c r="I24" s="24"/>
      <c r="J24" t="s">
        <v>578</v>
      </c>
      <c r="K24">
        <v>970</v>
      </c>
      <c r="L24">
        <v>14</v>
      </c>
      <c r="M24" s="4">
        <v>1.4432989690721649</v>
      </c>
      <c r="N24" s="4"/>
      <c r="P24" s="12"/>
      <c r="Q24" s="24" t="s">
        <v>476</v>
      </c>
      <c r="R24">
        <v>203</v>
      </c>
      <c r="S24">
        <v>5</v>
      </c>
      <c r="T24" s="4">
        <f>S24/R24*100</f>
        <v>2.4630541871921183</v>
      </c>
      <c r="U24" s="4"/>
      <c r="V24" s="4"/>
      <c r="W24" s="4"/>
      <c r="Y24" s="12"/>
      <c r="Z24" t="s">
        <v>476</v>
      </c>
      <c r="AA24">
        <v>843</v>
      </c>
      <c r="AB24">
        <v>10</v>
      </c>
      <c r="AC24" t="e">
        <f>(AA24/#REF!)*1000000</f>
        <v>#REF!</v>
      </c>
      <c r="AD24" s="4">
        <f>AB24/AA24*100</f>
        <v>1.1862396204033214</v>
      </c>
      <c r="AE24" s="4"/>
      <c r="AF24" s="4"/>
      <c r="AH24" s="12"/>
      <c r="AI24" t="s">
        <v>359</v>
      </c>
      <c r="AK24" t="s">
        <v>361</v>
      </c>
      <c r="AL24" t="s">
        <v>429</v>
      </c>
      <c r="AM24" t="s">
        <v>430</v>
      </c>
    </row>
    <row r="25" spans="2:39" x14ac:dyDescent="0.25">
      <c r="E25" s="4"/>
      <c r="H25" s="12"/>
      <c r="I25" s="24"/>
      <c r="J25" t="s">
        <v>579</v>
      </c>
      <c r="K25">
        <v>1753</v>
      </c>
      <c r="L25">
        <v>24</v>
      </c>
      <c r="M25" s="4">
        <v>1.3690815744438107</v>
      </c>
      <c r="N25" s="4"/>
      <c r="P25" s="12"/>
      <c r="Q25" s="24" t="s">
        <v>456</v>
      </c>
      <c r="R25">
        <v>1030</v>
      </c>
      <c r="S25">
        <v>6</v>
      </c>
      <c r="T25" s="4">
        <f>S25/R25*100</f>
        <v>0.58252427184466016</v>
      </c>
      <c r="U25" s="4"/>
      <c r="V25" s="4"/>
      <c r="W25" s="4"/>
      <c r="Y25" s="12"/>
      <c r="Z25" t="s">
        <v>456</v>
      </c>
      <c r="AA25">
        <v>2273</v>
      </c>
      <c r="AB25">
        <v>15</v>
      </c>
      <c r="AC25" t="e">
        <f>(AA25/#REF!)*1000000</f>
        <v>#REF!</v>
      </c>
      <c r="AD25" s="4">
        <f>AB25/AA25*100</f>
        <v>0.6599208095028597</v>
      </c>
      <c r="AE25" s="4"/>
      <c r="AF25" s="4"/>
      <c r="AH25" s="12"/>
      <c r="AI25" t="s">
        <v>431</v>
      </c>
      <c r="AJ25" t="s">
        <v>366</v>
      </c>
      <c r="AK25">
        <v>78</v>
      </c>
      <c r="AL25">
        <v>0</v>
      </c>
      <c r="AM25">
        <f t="shared" ref="AM25:AM30" si="0">AL25/AK25*100</f>
        <v>0</v>
      </c>
    </row>
    <row r="26" spans="2:39" x14ac:dyDescent="0.25">
      <c r="E26" s="4"/>
      <c r="H26" s="12"/>
      <c r="I26" s="24"/>
      <c r="J26" s="24"/>
      <c r="P26" s="12"/>
      <c r="Q26" s="24"/>
      <c r="Y26" s="12"/>
      <c r="AH26" s="12"/>
      <c r="AJ26" t="s">
        <v>368</v>
      </c>
      <c r="AK26">
        <v>157</v>
      </c>
      <c r="AL26">
        <v>1</v>
      </c>
      <c r="AM26">
        <f t="shared" si="0"/>
        <v>0.63694267515923575</v>
      </c>
    </row>
    <row r="27" spans="2:39" x14ac:dyDescent="0.25">
      <c r="B27" t="s">
        <v>580</v>
      </c>
      <c r="C27" t="s">
        <v>576</v>
      </c>
      <c r="D27" t="s">
        <v>593</v>
      </c>
      <c r="E27" s="4" t="s">
        <v>594</v>
      </c>
      <c r="H27" s="12"/>
      <c r="I27" s="24"/>
      <c r="J27" s="24"/>
      <c r="P27" s="12"/>
      <c r="Q27" s="24"/>
      <c r="Y27" s="12"/>
      <c r="AH27" s="12"/>
      <c r="AI27" t="s">
        <v>432</v>
      </c>
      <c r="AJ27" t="s">
        <v>366</v>
      </c>
      <c r="AK27">
        <v>91</v>
      </c>
      <c r="AL27">
        <v>0</v>
      </c>
      <c r="AM27">
        <f t="shared" si="0"/>
        <v>0</v>
      </c>
    </row>
    <row r="28" spans="2:39" x14ac:dyDescent="0.25">
      <c r="B28" t="s">
        <v>578</v>
      </c>
      <c r="C28">
        <v>1614</v>
      </c>
      <c r="D28">
        <v>1</v>
      </c>
      <c r="E28" s="4">
        <v>6.1957868649318466E-2</v>
      </c>
      <c r="H28" s="12"/>
      <c r="I28" s="24"/>
      <c r="J28" s="38"/>
      <c r="K28" t="s">
        <v>535</v>
      </c>
      <c r="P28" s="12"/>
      <c r="Q28" s="24"/>
      <c r="Y28" s="12"/>
      <c r="AH28" s="12"/>
      <c r="AJ28" t="s">
        <v>368</v>
      </c>
      <c r="AK28">
        <v>271</v>
      </c>
      <c r="AL28">
        <v>3</v>
      </c>
      <c r="AM28">
        <f t="shared" si="0"/>
        <v>1.107011070110701</v>
      </c>
    </row>
    <row r="29" spans="2:39" x14ac:dyDescent="0.25">
      <c r="B29" t="s">
        <v>579</v>
      </c>
      <c r="C29">
        <v>4169</v>
      </c>
      <c r="D29">
        <v>7</v>
      </c>
      <c r="E29" s="4">
        <v>0.16790597265531304</v>
      </c>
      <c r="H29" s="12"/>
      <c r="I29" s="24"/>
      <c r="J29" s="38"/>
      <c r="K29" s="37" t="s">
        <v>572</v>
      </c>
      <c r="P29" s="12"/>
      <c r="Q29" s="24"/>
      <c r="Y29" s="12"/>
      <c r="AA29" s="4" t="s">
        <v>557</v>
      </c>
      <c r="AH29" s="12"/>
      <c r="AI29" t="s">
        <v>422</v>
      </c>
      <c r="AJ29" t="s">
        <v>366</v>
      </c>
      <c r="AK29">
        <v>68</v>
      </c>
      <c r="AL29">
        <v>0</v>
      </c>
      <c r="AM29">
        <f t="shared" si="0"/>
        <v>0</v>
      </c>
    </row>
    <row r="30" spans="2:39" x14ac:dyDescent="0.25">
      <c r="E30" s="4"/>
      <c r="H30" s="12"/>
      <c r="I30" s="24"/>
      <c r="J30" s="38"/>
      <c r="K30" s="19" t="s">
        <v>444</v>
      </c>
      <c r="L30" s="19" t="s">
        <v>445</v>
      </c>
      <c r="M30" s="4"/>
      <c r="N30" s="4"/>
      <c r="P30" s="12"/>
      <c r="Q30" s="24"/>
      <c r="R30" t="s">
        <v>473</v>
      </c>
      <c r="S30" t="s">
        <v>553</v>
      </c>
      <c r="T30" s="4" t="s">
        <v>555</v>
      </c>
      <c r="U30" s="4"/>
      <c r="V30" s="4"/>
      <c r="W30" s="4"/>
      <c r="Y30" s="12"/>
      <c r="AA30" t="s">
        <v>473</v>
      </c>
      <c r="AB30" t="s">
        <v>553</v>
      </c>
      <c r="AC30" t="s">
        <v>554</v>
      </c>
      <c r="AD30" s="4" t="s">
        <v>555</v>
      </c>
      <c r="AE30" s="4"/>
      <c r="AF30" s="4"/>
      <c r="AH30" s="12"/>
      <c r="AJ30" t="s">
        <v>368</v>
      </c>
      <c r="AK30">
        <v>273</v>
      </c>
      <c r="AL30">
        <v>0</v>
      </c>
      <c r="AM30">
        <f t="shared" si="0"/>
        <v>0</v>
      </c>
    </row>
    <row r="31" spans="2:39" x14ac:dyDescent="0.25">
      <c r="E31" s="4"/>
      <c r="H31" s="12"/>
      <c r="I31" s="24"/>
      <c r="J31" s="38"/>
      <c r="K31">
        <v>2.9535864978902953</v>
      </c>
      <c r="L31">
        <v>0.463821892393321</v>
      </c>
      <c r="M31" s="4"/>
      <c r="N31" s="4"/>
      <c r="P31" s="12"/>
      <c r="Q31" s="24" t="s">
        <v>476</v>
      </c>
      <c r="R31">
        <v>358</v>
      </c>
      <c r="S31">
        <v>18</v>
      </c>
      <c r="T31" s="4">
        <f>S31/R31*100</f>
        <v>5.027932960893855</v>
      </c>
      <c r="U31" s="4"/>
      <c r="V31" s="4"/>
      <c r="W31" s="4"/>
      <c r="Y31" s="12"/>
      <c r="Z31" t="s">
        <v>476</v>
      </c>
      <c r="AA31">
        <v>1017</v>
      </c>
      <c r="AB31">
        <v>2</v>
      </c>
      <c r="AC31" t="e">
        <f>(AA31/#REF!)*1000000</f>
        <v>#REF!</v>
      </c>
      <c r="AD31" s="4">
        <f>AB31/AA31*100</f>
        <v>0.19665683382497542</v>
      </c>
      <c r="AE31" s="4"/>
      <c r="AF31" s="4"/>
      <c r="AH31" s="12"/>
    </row>
    <row r="32" spans="2:39" x14ac:dyDescent="0.25">
      <c r="B32" t="s">
        <v>581</v>
      </c>
      <c r="C32" t="s">
        <v>576</v>
      </c>
      <c r="D32" t="s">
        <v>593</v>
      </c>
      <c r="E32" s="4" t="s">
        <v>594</v>
      </c>
      <c r="H32" s="12"/>
      <c r="I32" s="24"/>
      <c r="J32" s="38"/>
      <c r="M32" s="4"/>
      <c r="N32" s="4"/>
      <c r="P32" s="12"/>
      <c r="Q32" s="24" t="s">
        <v>456</v>
      </c>
      <c r="R32">
        <v>1810</v>
      </c>
      <c r="S32">
        <v>27</v>
      </c>
      <c r="T32" s="4">
        <f>S32/R32*100</f>
        <v>1.4917127071823204</v>
      </c>
      <c r="U32" s="4"/>
      <c r="V32" s="4"/>
      <c r="W32" s="4"/>
      <c r="Y32" s="12"/>
      <c r="Z32" t="s">
        <v>456</v>
      </c>
      <c r="AA32">
        <v>3722</v>
      </c>
      <c r="AB32">
        <v>9</v>
      </c>
      <c r="AC32" t="e">
        <f>(AA32/#REF!)*1000000</f>
        <v>#REF!</v>
      </c>
      <c r="AD32" s="4">
        <f>AB32/AA32*100</f>
        <v>0.24180548092423426</v>
      </c>
      <c r="AE32" s="4"/>
      <c r="AF32" s="4"/>
      <c r="AH32" s="12"/>
    </row>
    <row r="33" spans="2:39" x14ac:dyDescent="0.25">
      <c r="B33" t="s">
        <v>578</v>
      </c>
      <c r="C33">
        <v>984</v>
      </c>
      <c r="D33">
        <v>0</v>
      </c>
      <c r="E33" s="4">
        <v>6.1957868649318466E-2</v>
      </c>
      <c r="H33" s="12"/>
      <c r="J33" s="39" t="s">
        <v>518</v>
      </c>
      <c r="K33" s="4">
        <f>AVERAGE(K31:K32)</f>
        <v>2.9535864978902953</v>
      </c>
      <c r="L33" s="4">
        <f t="shared" ref="L33" si="1">AVERAGE(L31:L32)</f>
        <v>0.463821892393321</v>
      </c>
      <c r="P33" s="12"/>
      <c r="Q33" s="24"/>
      <c r="Y33" s="12"/>
      <c r="AH33" s="12"/>
      <c r="AK33" s="4">
        <f>SUM(AK25,AK27,AK29,AK31)</f>
        <v>237</v>
      </c>
      <c r="AL33" s="4">
        <f>SUM(AL25,AL27,AL29,AL31)</f>
        <v>0</v>
      </c>
      <c r="AM33" s="4">
        <f>AL33/AK33*100</f>
        <v>0</v>
      </c>
    </row>
    <row r="34" spans="2:39" x14ac:dyDescent="0.25">
      <c r="B34" t="s">
        <v>579</v>
      </c>
      <c r="C34">
        <v>2563</v>
      </c>
      <c r="D34">
        <v>4</v>
      </c>
      <c r="E34" s="4">
        <v>0.16790597265531304</v>
      </c>
      <c r="H34" s="12"/>
      <c r="J34" s="38"/>
      <c r="P34" s="12"/>
      <c r="Q34" s="24"/>
      <c r="Y34" s="12"/>
      <c r="AH34" s="12"/>
      <c r="AK34" s="4">
        <f>SUM(AK26,AK28,AK30,AK32)</f>
        <v>701</v>
      </c>
      <c r="AL34" s="4">
        <f>SUM(AL26,AL28,AL30,AL32)</f>
        <v>4</v>
      </c>
      <c r="AM34" s="4">
        <f>AL34/AK34*100</f>
        <v>0.57061340941512129</v>
      </c>
    </row>
    <row r="35" spans="2:39" x14ac:dyDescent="0.25">
      <c r="H35" s="12"/>
      <c r="J35" s="38"/>
      <c r="P35" s="12"/>
      <c r="Q35" s="24"/>
      <c r="Y35" s="12"/>
      <c r="AH35" s="12"/>
    </row>
    <row r="36" spans="2:39" x14ac:dyDescent="0.25">
      <c r="H36" s="12"/>
      <c r="J36" s="38"/>
      <c r="K36" s="45" t="s">
        <v>573</v>
      </c>
      <c r="P36" s="12"/>
      <c r="Q36" s="24"/>
      <c r="Y36" s="12"/>
      <c r="AH36" s="12"/>
    </row>
    <row r="37" spans="2:39" x14ac:dyDescent="0.25">
      <c r="B37" t="s">
        <v>633</v>
      </c>
      <c r="C37" t="s">
        <v>576</v>
      </c>
      <c r="D37" t="s">
        <v>593</v>
      </c>
      <c r="E37" s="4" t="s">
        <v>594</v>
      </c>
      <c r="H37" s="12"/>
      <c r="J37" s="38"/>
      <c r="K37" s="19" t="s">
        <v>444</v>
      </c>
      <c r="L37" s="19" t="s">
        <v>445</v>
      </c>
      <c r="P37" s="12"/>
      <c r="Q37" s="24"/>
      <c r="R37" t="s">
        <v>473</v>
      </c>
      <c r="S37" t="s">
        <v>553</v>
      </c>
      <c r="T37" s="4" t="s">
        <v>555</v>
      </c>
      <c r="U37" s="4"/>
      <c r="V37" s="4"/>
      <c r="W37" s="4"/>
      <c r="Y37" s="12"/>
      <c r="AH37" s="12"/>
    </row>
    <row r="38" spans="2:39" x14ac:dyDescent="0.25">
      <c r="B38" s="24" t="s">
        <v>578</v>
      </c>
      <c r="C38" s="24">
        <v>782</v>
      </c>
      <c r="D38" s="24">
        <v>2</v>
      </c>
      <c r="E38" s="46">
        <v>0.25575399999999998</v>
      </c>
      <c r="H38" s="12"/>
      <c r="J38" s="38"/>
      <c r="K38">
        <v>0.31948881789137379</v>
      </c>
      <c r="L38">
        <v>0.3115264797507788</v>
      </c>
      <c r="P38" s="12"/>
      <c r="Q38" s="24" t="s">
        <v>476</v>
      </c>
      <c r="R38">
        <v>309</v>
      </c>
      <c r="S38">
        <v>2</v>
      </c>
      <c r="T38" s="4">
        <f>S38/R38*100</f>
        <v>0.64724919093851141</v>
      </c>
      <c r="U38" s="4"/>
      <c r="V38" s="4"/>
      <c r="W38" s="4"/>
      <c r="Y38" s="12"/>
      <c r="AH38" s="12"/>
    </row>
    <row r="39" spans="2:39" x14ac:dyDescent="0.25">
      <c r="B39" s="24" t="s">
        <v>579</v>
      </c>
      <c r="C39" s="24">
        <v>2532</v>
      </c>
      <c r="D39" s="24">
        <v>2</v>
      </c>
      <c r="E39" s="46">
        <v>7.8989000000000004E-2</v>
      </c>
      <c r="H39" s="12"/>
      <c r="J39" s="38"/>
      <c r="P39" s="12"/>
      <c r="Q39" s="24" t="s">
        <v>456</v>
      </c>
      <c r="R39">
        <v>1584</v>
      </c>
      <c r="S39">
        <v>4</v>
      </c>
      <c r="T39" s="4">
        <f>S39/R39*100</f>
        <v>0.25252525252525254</v>
      </c>
      <c r="U39" s="4"/>
      <c r="V39" s="4"/>
      <c r="W39" s="4"/>
      <c r="Y39" s="12"/>
      <c r="AH39" s="12"/>
      <c r="AI39" t="s">
        <v>417</v>
      </c>
    </row>
    <row r="40" spans="2:39" x14ac:dyDescent="0.25">
      <c r="B40" s="41"/>
      <c r="C40" s="24"/>
      <c r="D40" s="24"/>
      <c r="E40" s="25"/>
      <c r="H40" s="12"/>
      <c r="J40" s="39" t="s">
        <v>518</v>
      </c>
      <c r="K40" s="4">
        <f>AVERAGE(K38:K39)</f>
        <v>0.31948881789137379</v>
      </c>
      <c r="L40" s="4">
        <f>AVERAGE(L38:L39)</f>
        <v>0.3115264797507788</v>
      </c>
      <c r="P40" s="12"/>
      <c r="Q40" s="24"/>
      <c r="Y40" s="12"/>
      <c r="AH40" s="12"/>
      <c r="AI40" t="s">
        <v>359</v>
      </c>
      <c r="AK40" t="s">
        <v>361</v>
      </c>
      <c r="AL40" t="s">
        <v>429</v>
      </c>
      <c r="AM40" t="s">
        <v>430</v>
      </c>
    </row>
    <row r="41" spans="2:39" x14ac:dyDescent="0.25">
      <c r="B41" s="24"/>
      <c r="C41" s="24"/>
      <c r="D41" s="24"/>
      <c r="E41" s="25"/>
      <c r="H41" s="12"/>
      <c r="P41" s="12"/>
      <c r="Q41" s="24"/>
      <c r="Y41" s="12"/>
      <c r="AH41" s="12"/>
      <c r="AI41" t="s">
        <v>433</v>
      </c>
      <c r="AJ41" t="s">
        <v>366</v>
      </c>
      <c r="AK41">
        <v>133</v>
      </c>
      <c r="AL41">
        <v>2</v>
      </c>
      <c r="AM41">
        <f t="shared" ref="AM41:AM50" si="2">AL41/AK41*100</f>
        <v>1.5037593984962405</v>
      </c>
    </row>
    <row r="42" spans="2:39" x14ac:dyDescent="0.25">
      <c r="B42" s="24"/>
      <c r="C42" s="24"/>
      <c r="D42" s="24"/>
      <c r="E42" s="25"/>
      <c r="H42" s="12"/>
      <c r="P42" s="12"/>
      <c r="Q42" s="24"/>
      <c r="Y42" s="12"/>
      <c r="AH42" s="12"/>
      <c r="AJ42" t="s">
        <v>368</v>
      </c>
      <c r="AK42">
        <v>353</v>
      </c>
      <c r="AL42">
        <v>1</v>
      </c>
      <c r="AM42">
        <f t="shared" si="2"/>
        <v>0.28328611898016998</v>
      </c>
    </row>
    <row r="43" spans="2:39" x14ac:dyDescent="0.25">
      <c r="B43" s="24" t="s">
        <v>634</v>
      </c>
      <c r="C43" s="24" t="s">
        <v>576</v>
      </c>
      <c r="D43" s="24" t="s">
        <v>593</v>
      </c>
      <c r="E43" s="25" t="s">
        <v>594</v>
      </c>
      <c r="H43" s="12"/>
      <c r="P43" s="12"/>
      <c r="Q43" s="24"/>
      <c r="Y43" s="12"/>
      <c r="AH43" s="12"/>
      <c r="AI43" t="s">
        <v>434</v>
      </c>
      <c r="AJ43" t="s">
        <v>366</v>
      </c>
      <c r="AK43">
        <v>92</v>
      </c>
      <c r="AL43">
        <v>2</v>
      </c>
      <c r="AM43">
        <f t="shared" si="2"/>
        <v>2.1739130434782608</v>
      </c>
    </row>
    <row r="44" spans="2:39" x14ac:dyDescent="0.25">
      <c r="B44" s="24" t="s">
        <v>578</v>
      </c>
      <c r="C44" s="24">
        <v>1540</v>
      </c>
      <c r="D44" s="24">
        <v>1</v>
      </c>
      <c r="E44" s="46">
        <v>6.4935000000000007E-2</v>
      </c>
      <c r="H44" s="12"/>
      <c r="K44" s="20" t="s">
        <v>574</v>
      </c>
      <c r="P44" s="12"/>
      <c r="Q44" s="24"/>
      <c r="Y44" s="12"/>
      <c r="AH44" s="12"/>
      <c r="AJ44" t="s">
        <v>368</v>
      </c>
      <c r="AK44">
        <v>351</v>
      </c>
      <c r="AL44">
        <v>4</v>
      </c>
      <c r="AM44">
        <f t="shared" si="2"/>
        <v>1.1396011396011396</v>
      </c>
    </row>
    <row r="45" spans="2:39" x14ac:dyDescent="0.25">
      <c r="B45" s="24" t="s">
        <v>579</v>
      </c>
      <c r="C45" s="24">
        <v>3390</v>
      </c>
      <c r="D45" s="24">
        <v>6</v>
      </c>
      <c r="E45" s="46">
        <v>0.17699100000000001</v>
      </c>
      <c r="H45" s="12"/>
      <c r="K45" s="19" t="s">
        <v>444</v>
      </c>
      <c r="L45" s="19" t="s">
        <v>445</v>
      </c>
      <c r="P45" s="12"/>
      <c r="Q45" s="24"/>
      <c r="Y45" s="12"/>
      <c r="AH45" s="12"/>
      <c r="AI45" t="s">
        <v>435</v>
      </c>
      <c r="AJ45" t="s">
        <v>366</v>
      </c>
      <c r="AK45">
        <v>65</v>
      </c>
      <c r="AL45">
        <v>0</v>
      </c>
      <c r="AM45">
        <f t="shared" si="2"/>
        <v>0</v>
      </c>
    </row>
    <row r="46" spans="2:39" x14ac:dyDescent="0.25">
      <c r="B46" s="24"/>
      <c r="C46" s="24"/>
      <c r="D46" s="24"/>
      <c r="E46" s="25"/>
      <c r="H46" s="12"/>
      <c r="K46">
        <v>1.0638297872340425</v>
      </c>
      <c r="L46">
        <v>0.68965517241379315</v>
      </c>
      <c r="P46" s="12"/>
      <c r="Q46" s="24"/>
      <c r="Y46" s="12"/>
      <c r="AH46" s="12"/>
      <c r="AJ46" t="s">
        <v>368</v>
      </c>
      <c r="AK46">
        <v>354</v>
      </c>
      <c r="AL46">
        <v>1</v>
      </c>
      <c r="AM46">
        <f t="shared" si="2"/>
        <v>0.2824858757062147</v>
      </c>
    </row>
    <row r="47" spans="2:39" x14ac:dyDescent="0.25">
      <c r="B47" s="24"/>
      <c r="C47" s="24"/>
      <c r="D47" s="24"/>
      <c r="E47" s="25"/>
      <c r="H47" s="12"/>
      <c r="K47">
        <v>1.2987012987012987</v>
      </c>
      <c r="L47">
        <v>0.23923444976076555</v>
      </c>
      <c r="P47" s="12"/>
      <c r="Q47" s="24"/>
      <c r="Y47" s="12"/>
      <c r="AH47" s="12"/>
      <c r="AI47" t="s">
        <v>436</v>
      </c>
      <c r="AJ47" t="s">
        <v>366</v>
      </c>
      <c r="AK47">
        <v>103</v>
      </c>
      <c r="AL47">
        <v>0</v>
      </c>
      <c r="AM47">
        <f t="shared" si="2"/>
        <v>0</v>
      </c>
    </row>
    <row r="48" spans="2:39" x14ac:dyDescent="0.25">
      <c r="B48" s="24" t="s">
        <v>635</v>
      </c>
      <c r="C48" s="24" t="s">
        <v>576</v>
      </c>
      <c r="D48" s="24" t="s">
        <v>593</v>
      </c>
      <c r="E48" s="25" t="s">
        <v>594</v>
      </c>
      <c r="H48" s="12"/>
      <c r="J48" s="36" t="s">
        <v>518</v>
      </c>
      <c r="K48" s="4">
        <f>AVERAGE(K46:K47)</f>
        <v>1.1812655429676706</v>
      </c>
      <c r="L48" s="4">
        <f>AVERAGE(L46:L47)</f>
        <v>0.46444481108727936</v>
      </c>
      <c r="P48" s="12"/>
      <c r="Q48" s="24"/>
      <c r="Y48" s="12"/>
      <c r="AH48" s="12"/>
      <c r="AJ48" t="s">
        <v>368</v>
      </c>
      <c r="AK48">
        <v>225</v>
      </c>
      <c r="AL48">
        <v>1</v>
      </c>
      <c r="AM48">
        <f t="shared" si="2"/>
        <v>0.44444444444444442</v>
      </c>
    </row>
    <row r="49" spans="2:53" x14ac:dyDescent="0.25">
      <c r="B49" s="24" t="s">
        <v>578</v>
      </c>
      <c r="C49" s="24">
        <v>1021</v>
      </c>
      <c r="D49" s="24">
        <v>0</v>
      </c>
      <c r="E49" s="46">
        <v>0</v>
      </c>
      <c r="H49" s="12"/>
      <c r="P49" s="12"/>
      <c r="Q49" s="24"/>
      <c r="Y49" s="12"/>
      <c r="AH49" s="12"/>
      <c r="AK49" s="4">
        <f t="shared" ref="AK49:AL50" si="3">SUM(AK41,AK43,AK45,AK47)</f>
        <v>393</v>
      </c>
      <c r="AL49" s="4">
        <f t="shared" si="3"/>
        <v>4</v>
      </c>
      <c r="AM49" s="4">
        <f t="shared" si="2"/>
        <v>1.0178117048346056</v>
      </c>
    </row>
    <row r="50" spans="2:53" x14ac:dyDescent="0.25">
      <c r="B50" s="24" t="s">
        <v>579</v>
      </c>
      <c r="C50" s="24">
        <v>2563</v>
      </c>
      <c r="D50" s="24">
        <v>4</v>
      </c>
      <c r="E50" s="46">
        <v>0.15606700000000001</v>
      </c>
      <c r="H50" s="12"/>
      <c r="P50" s="12"/>
      <c r="Q50" s="24"/>
      <c r="Y50" s="12"/>
      <c r="AH50" s="12"/>
      <c r="AK50" s="4">
        <f t="shared" si="3"/>
        <v>1283</v>
      </c>
      <c r="AL50" s="4">
        <f t="shared" si="3"/>
        <v>7</v>
      </c>
      <c r="AM50" s="4">
        <f t="shared" si="2"/>
        <v>0.54559625876851137</v>
      </c>
    </row>
    <row r="51" spans="2:53" x14ac:dyDescent="0.25">
      <c r="B51" s="24"/>
      <c r="C51" s="24"/>
      <c r="D51" s="24"/>
      <c r="E51" s="25"/>
      <c r="H51" s="12"/>
      <c r="P51" s="12"/>
      <c r="Q51" s="24"/>
      <c r="Y51" s="12"/>
      <c r="AH51" s="12"/>
    </row>
    <row r="52" spans="2:53" x14ac:dyDescent="0.25">
      <c r="B52" s="24" t="s">
        <v>636</v>
      </c>
      <c r="C52" s="24" t="s">
        <v>576</v>
      </c>
      <c r="D52" s="24" t="s">
        <v>593</v>
      </c>
      <c r="E52" s="25" t="s">
        <v>594</v>
      </c>
      <c r="H52" s="12"/>
      <c r="J52" s="24" t="s">
        <v>637</v>
      </c>
      <c r="K52" s="24" t="s">
        <v>576</v>
      </c>
      <c r="L52" s="24" t="s">
        <v>593</v>
      </c>
      <c r="M52" s="25" t="s">
        <v>594</v>
      </c>
      <c r="P52" s="12"/>
      <c r="Q52" s="24"/>
      <c r="Y52" s="12"/>
      <c r="AH52" s="12"/>
    </row>
    <row r="53" spans="2:53" x14ac:dyDescent="0.25">
      <c r="B53" s="24" t="s">
        <v>578</v>
      </c>
      <c r="C53" s="24">
        <v>1234</v>
      </c>
      <c r="D53" s="24">
        <v>0</v>
      </c>
      <c r="E53" s="46">
        <v>0</v>
      </c>
      <c r="H53" s="12"/>
      <c r="J53" s="24" t="s">
        <v>578</v>
      </c>
      <c r="K53" s="24">
        <v>363</v>
      </c>
      <c r="L53" s="24">
        <v>24</v>
      </c>
      <c r="M53" s="47">
        <v>6.6115700000000004</v>
      </c>
      <c r="P53" s="12"/>
      <c r="Q53" s="24"/>
      <c r="Y53" s="12"/>
      <c r="AH53" s="12"/>
      <c r="AI53" s="27" t="s">
        <v>525</v>
      </c>
      <c r="AS53" s="28" t="s">
        <v>526</v>
      </c>
    </row>
    <row r="54" spans="2:53" x14ac:dyDescent="0.25">
      <c r="B54" s="24" t="s">
        <v>579</v>
      </c>
      <c r="C54" s="24">
        <v>2284</v>
      </c>
      <c r="D54" s="24">
        <v>4</v>
      </c>
      <c r="E54" s="46">
        <v>0.17513100000000001</v>
      </c>
      <c r="H54" s="12"/>
      <c r="J54" s="24" t="s">
        <v>579</v>
      </c>
      <c r="K54" s="24">
        <v>1246</v>
      </c>
      <c r="L54" s="24">
        <v>6</v>
      </c>
      <c r="M54" s="46">
        <v>0.481541</v>
      </c>
      <c r="P54" s="12"/>
      <c r="Q54" s="24"/>
      <c r="Y54" s="12"/>
      <c r="AH54" s="12"/>
      <c r="AZ54" s="4"/>
    </row>
    <row r="55" spans="2:53" ht="60" x14ac:dyDescent="0.25">
      <c r="B55" s="24"/>
      <c r="C55" s="24"/>
      <c r="D55" s="24"/>
      <c r="E55" s="25"/>
      <c r="H55" s="12"/>
      <c r="M55" s="4"/>
      <c r="P55" s="12"/>
      <c r="Q55" s="24"/>
      <c r="Y55" s="12"/>
      <c r="AH55" s="12"/>
      <c r="AI55" s="29" t="s">
        <v>527</v>
      </c>
      <c r="AJ55" s="29" t="s">
        <v>528</v>
      </c>
      <c r="AK55" s="29" t="s">
        <v>529</v>
      </c>
      <c r="AL55" s="29" t="s">
        <v>530</v>
      </c>
      <c r="AM55" s="29" t="s">
        <v>531</v>
      </c>
      <c r="AN55" s="29" t="s">
        <v>532</v>
      </c>
      <c r="AO55" s="30" t="s">
        <v>533</v>
      </c>
      <c r="AP55" s="30" t="s">
        <v>534</v>
      </c>
      <c r="AQ55" s="30" t="s">
        <v>535</v>
      </c>
      <c r="AS55" s="29" t="s">
        <v>527</v>
      </c>
      <c r="AT55" s="29" t="s">
        <v>528</v>
      </c>
      <c r="AU55" s="29" t="s">
        <v>529</v>
      </c>
      <c r="AV55" s="29" t="s">
        <v>530</v>
      </c>
      <c r="AW55" s="29" t="s">
        <v>531</v>
      </c>
      <c r="AX55" s="29" t="s">
        <v>536</v>
      </c>
      <c r="AY55" s="31" t="s">
        <v>537</v>
      </c>
      <c r="AZ55" s="30" t="s">
        <v>534</v>
      </c>
      <c r="BA55" s="30" t="s">
        <v>535</v>
      </c>
    </row>
    <row r="56" spans="2:53" x14ac:dyDescent="0.25">
      <c r="H56" s="12"/>
      <c r="J56" s="24" t="s">
        <v>638</v>
      </c>
      <c r="K56" s="24" t="s">
        <v>576</v>
      </c>
      <c r="L56" s="24" t="s">
        <v>593</v>
      </c>
      <c r="M56" s="25" t="s">
        <v>594</v>
      </c>
      <c r="P56" s="12"/>
      <c r="Q56" s="24"/>
      <c r="Y56" s="12"/>
      <c r="AH56" s="12"/>
      <c r="AI56" s="29" t="s">
        <v>538</v>
      </c>
      <c r="AJ56" s="32">
        <v>81396.600000000006</v>
      </c>
      <c r="AK56" s="32">
        <v>247</v>
      </c>
      <c r="AL56" s="32">
        <v>99</v>
      </c>
      <c r="AM56" s="32">
        <v>1</v>
      </c>
      <c r="AN56" s="32">
        <f>AK56/AJ56*1000000</f>
        <v>3034.5247835904693</v>
      </c>
      <c r="AO56" s="32">
        <f>AL56/AJ56*1000000</f>
        <v>1216.2670185241152</v>
      </c>
      <c r="AP56" s="32">
        <v>0</v>
      </c>
      <c r="AQ56" s="32">
        <f>AP56/AL56*100</f>
        <v>0</v>
      </c>
      <c r="AS56" s="29" t="s">
        <v>538</v>
      </c>
      <c r="AT56" s="32">
        <v>207832.8</v>
      </c>
      <c r="AU56" s="32">
        <v>616</v>
      </c>
      <c r="AV56" s="32">
        <v>298</v>
      </c>
      <c r="AW56" s="32">
        <v>6</v>
      </c>
      <c r="AX56" s="32">
        <f>AU56/AT56*1000000</f>
        <v>2963.9209980330343</v>
      </c>
      <c r="AY56" s="32">
        <f>AV56/AT56*1000000</f>
        <v>1433.8448983990979</v>
      </c>
      <c r="AZ56" s="32">
        <v>2</v>
      </c>
      <c r="BA56" s="32">
        <f>AZ56/AV56*100</f>
        <v>0.67114093959731547</v>
      </c>
    </row>
    <row r="57" spans="2:53" x14ac:dyDescent="0.25">
      <c r="H57" s="12"/>
      <c r="J57" s="24" t="s">
        <v>578</v>
      </c>
      <c r="K57" s="24">
        <v>240</v>
      </c>
      <c r="L57" s="24">
        <v>6</v>
      </c>
      <c r="M57" s="47">
        <v>2.5</v>
      </c>
      <c r="P57" s="12"/>
      <c r="Q57" s="24"/>
      <c r="Y57" s="12"/>
      <c r="AH57" s="12"/>
      <c r="AI57" s="29" t="s">
        <v>539</v>
      </c>
      <c r="AJ57" s="32">
        <v>269040.40000000002</v>
      </c>
      <c r="AK57" s="32">
        <v>472</v>
      </c>
      <c r="AL57" s="32">
        <v>280</v>
      </c>
      <c r="AM57" s="32">
        <v>1</v>
      </c>
      <c r="AN57" s="33">
        <f t="shared" ref="AN57:AN66" si="4">AK57/AJ57*1000000</f>
        <v>1754.3833565516554</v>
      </c>
      <c r="AO57" s="32">
        <f t="shared" ref="AO57:AO66" si="5">AL57/AJ57*1000000</f>
        <v>1040.7358894797956</v>
      </c>
      <c r="AP57" s="32">
        <v>0</v>
      </c>
      <c r="AQ57" s="32">
        <f t="shared" ref="AQ57:AQ66" si="6">AP57/AL57*100</f>
        <v>0</v>
      </c>
      <c r="AS57" s="29" t="s">
        <v>539</v>
      </c>
      <c r="AT57" s="32">
        <v>734411.6</v>
      </c>
      <c r="AU57" s="32">
        <v>1213</v>
      </c>
      <c r="AV57" s="32">
        <v>811</v>
      </c>
      <c r="AW57" s="32">
        <v>21</v>
      </c>
      <c r="AX57" s="33">
        <f>AU57/AT57*1000000</f>
        <v>1651.662364810142</v>
      </c>
      <c r="AY57" s="32">
        <f t="shared" ref="AY57:AY66" si="7">AV57/AT57*1000000</f>
        <v>1104.2853898277206</v>
      </c>
      <c r="AZ57" s="32">
        <v>6</v>
      </c>
      <c r="BA57" s="32">
        <f t="shared" ref="BA57:BA66" si="8">AZ57/AV57*100</f>
        <v>0.73982737361282369</v>
      </c>
    </row>
    <row r="58" spans="2:53" x14ac:dyDescent="0.25">
      <c r="H58" s="12"/>
      <c r="J58" s="24" t="s">
        <v>579</v>
      </c>
      <c r="K58" s="24">
        <v>867</v>
      </c>
      <c r="L58" s="24">
        <v>25</v>
      </c>
      <c r="M58" s="46">
        <v>2.8833549999999999</v>
      </c>
      <c r="P58" s="12"/>
      <c r="Q58" s="24"/>
      <c r="Y58" s="12"/>
      <c r="AH58" s="12"/>
      <c r="AI58" s="29" t="s">
        <v>540</v>
      </c>
      <c r="AJ58" s="32">
        <v>50681.8</v>
      </c>
      <c r="AK58" s="32">
        <v>160</v>
      </c>
      <c r="AL58" s="32">
        <v>68</v>
      </c>
      <c r="AM58" s="32">
        <v>4</v>
      </c>
      <c r="AN58" s="32">
        <f t="shared" si="4"/>
        <v>3156.9518051845039</v>
      </c>
      <c r="AO58" s="32">
        <f t="shared" si="5"/>
        <v>1341.7045172034143</v>
      </c>
      <c r="AP58" s="32">
        <v>1</v>
      </c>
      <c r="AQ58" s="32">
        <f t="shared" si="6"/>
        <v>1.4705882352941175</v>
      </c>
      <c r="AS58" s="29" t="s">
        <v>540</v>
      </c>
      <c r="AT58" s="32">
        <v>148363</v>
      </c>
      <c r="AU58" s="32">
        <v>455</v>
      </c>
      <c r="AV58" s="32">
        <v>239</v>
      </c>
      <c r="AW58" s="32">
        <v>14</v>
      </c>
      <c r="AX58" s="32">
        <f t="shared" ref="AX58:AX66" si="9">AU58/AT58*1000000</f>
        <v>3066.8023698631059</v>
      </c>
      <c r="AY58" s="32">
        <f t="shared" si="7"/>
        <v>1610.9137723017193</v>
      </c>
      <c r="AZ58" s="32">
        <v>3</v>
      </c>
      <c r="BA58" s="32">
        <f t="shared" si="8"/>
        <v>1.2552301255230125</v>
      </c>
    </row>
    <row r="59" spans="2:53" x14ac:dyDescent="0.25">
      <c r="H59" s="12"/>
      <c r="K59" s="41"/>
      <c r="M59" s="4"/>
      <c r="P59" s="12"/>
      <c r="Q59" s="24"/>
      <c r="Y59" s="12"/>
      <c r="AH59" s="12"/>
      <c r="AI59" s="29" t="s">
        <v>541</v>
      </c>
      <c r="AJ59" s="32">
        <v>100608</v>
      </c>
      <c r="AK59" s="32">
        <v>312</v>
      </c>
      <c r="AL59" s="32">
        <v>163</v>
      </c>
      <c r="AM59" s="32">
        <v>12</v>
      </c>
      <c r="AN59" s="32">
        <f t="shared" si="4"/>
        <v>3101.1450381679388</v>
      </c>
      <c r="AO59" s="32">
        <f t="shared" si="5"/>
        <v>1620.1494910941476</v>
      </c>
      <c r="AP59" s="32">
        <v>2</v>
      </c>
      <c r="AQ59" s="32">
        <f t="shared" si="6"/>
        <v>1.2269938650306749</v>
      </c>
      <c r="AS59" s="29" t="s">
        <v>541</v>
      </c>
      <c r="AT59" s="32">
        <v>300264.5</v>
      </c>
      <c r="AU59" s="32">
        <v>847</v>
      </c>
      <c r="AV59" s="32">
        <v>452</v>
      </c>
      <c r="AW59" s="32">
        <v>12</v>
      </c>
      <c r="AX59" s="32">
        <f t="shared" si="9"/>
        <v>2820.8462871901274</v>
      </c>
      <c r="AY59" s="32">
        <f t="shared" si="7"/>
        <v>1505.3394590436098</v>
      </c>
      <c r="AZ59" s="32">
        <v>0</v>
      </c>
      <c r="BA59" s="32">
        <f t="shared" si="8"/>
        <v>0</v>
      </c>
    </row>
    <row r="60" spans="2:53" x14ac:dyDescent="0.25">
      <c r="H60" s="12"/>
      <c r="M60" s="4"/>
      <c r="P60" s="12"/>
      <c r="Q60" s="24"/>
      <c r="Y60" s="12"/>
      <c r="AH60" s="12"/>
      <c r="AI60" s="29" t="s">
        <v>542</v>
      </c>
      <c r="AJ60" s="32">
        <v>42144.1</v>
      </c>
      <c r="AK60" s="32">
        <v>129</v>
      </c>
      <c r="AL60" s="32">
        <v>54</v>
      </c>
      <c r="AM60" s="32">
        <v>3</v>
      </c>
      <c r="AN60" s="32">
        <f t="shared" si="4"/>
        <v>3060.9266777556054</v>
      </c>
      <c r="AO60" s="32">
        <f t="shared" si="5"/>
        <v>1281.3181441767649</v>
      </c>
      <c r="AP60" s="32">
        <v>0</v>
      </c>
      <c r="AQ60" s="32">
        <f t="shared" si="6"/>
        <v>0</v>
      </c>
      <c r="AS60" s="29" t="s">
        <v>542</v>
      </c>
      <c r="AT60" s="32">
        <v>153660.1</v>
      </c>
      <c r="AU60" s="32">
        <v>494</v>
      </c>
      <c r="AV60" s="32">
        <v>238</v>
      </c>
      <c r="AW60" s="32">
        <v>11</v>
      </c>
      <c r="AX60" s="32">
        <f t="shared" si="9"/>
        <v>3214.8879247117497</v>
      </c>
      <c r="AY60" s="32">
        <f t="shared" si="7"/>
        <v>1548.8731297194261</v>
      </c>
      <c r="AZ60" s="32">
        <v>0</v>
      </c>
      <c r="BA60" s="32">
        <f t="shared" si="8"/>
        <v>0</v>
      </c>
    </row>
    <row r="61" spans="2:53" x14ac:dyDescent="0.25">
      <c r="H61" s="12"/>
      <c r="J61" s="24" t="s">
        <v>638</v>
      </c>
      <c r="K61" s="24" t="s">
        <v>576</v>
      </c>
      <c r="L61" s="24" t="s">
        <v>593</v>
      </c>
      <c r="M61" s="25" t="s">
        <v>594</v>
      </c>
      <c r="P61" s="12"/>
      <c r="Q61" s="24"/>
      <c r="Y61" s="12"/>
      <c r="AH61" s="12"/>
      <c r="AI61" s="29" t="s">
        <v>543</v>
      </c>
      <c r="AJ61" s="32">
        <v>61701.7</v>
      </c>
      <c r="AK61" s="32">
        <v>174</v>
      </c>
      <c r="AL61" s="32">
        <v>108</v>
      </c>
      <c r="AM61" s="32">
        <v>5</v>
      </c>
      <c r="AN61" s="32">
        <f t="shared" si="4"/>
        <v>2820.0195456527131</v>
      </c>
      <c r="AO61" s="32">
        <f t="shared" si="5"/>
        <v>1750.3569593706495</v>
      </c>
      <c r="AP61" s="32">
        <v>0</v>
      </c>
      <c r="AQ61" s="32">
        <f t="shared" si="6"/>
        <v>0</v>
      </c>
      <c r="AS61" s="29" t="s">
        <v>543</v>
      </c>
      <c r="AT61" s="32">
        <v>170124.6</v>
      </c>
      <c r="AU61" s="32">
        <v>495</v>
      </c>
      <c r="AV61" s="32">
        <v>272</v>
      </c>
      <c r="AW61" s="32">
        <v>9</v>
      </c>
      <c r="AX61" s="32">
        <f t="shared" si="9"/>
        <v>2909.6321166956454</v>
      </c>
      <c r="AY61" s="32">
        <f t="shared" si="7"/>
        <v>1598.8281530125566</v>
      </c>
      <c r="AZ61" s="32">
        <v>1</v>
      </c>
      <c r="BA61" s="32">
        <f t="shared" si="8"/>
        <v>0.36764705882352938</v>
      </c>
    </row>
    <row r="62" spans="2:53" x14ac:dyDescent="0.25">
      <c r="H62" s="12"/>
      <c r="J62" s="24" t="s">
        <v>578</v>
      </c>
      <c r="K62" s="24">
        <v>285</v>
      </c>
      <c r="L62" s="24">
        <v>6</v>
      </c>
      <c r="M62" s="47">
        <v>2.1052629999999999</v>
      </c>
      <c r="P62" s="12"/>
      <c r="Q62" s="24"/>
      <c r="Y62" s="12"/>
      <c r="AH62" s="12"/>
      <c r="AI62" s="29" t="s">
        <v>544</v>
      </c>
      <c r="AJ62" s="32">
        <v>90081.8</v>
      </c>
      <c r="AK62" s="32">
        <v>312</v>
      </c>
      <c r="AL62" s="32">
        <v>168</v>
      </c>
      <c r="AM62" s="32">
        <v>3</v>
      </c>
      <c r="AN62" s="32">
        <f t="shared" si="4"/>
        <v>3463.5187129919696</v>
      </c>
      <c r="AO62" s="32">
        <f t="shared" si="5"/>
        <v>1864.9716146879834</v>
      </c>
      <c r="AP62" s="32">
        <v>1</v>
      </c>
      <c r="AQ62" s="32">
        <f t="shared" si="6"/>
        <v>0.59523809523809523</v>
      </c>
      <c r="AS62" s="29" t="s">
        <v>544</v>
      </c>
      <c r="AT62" s="32">
        <v>252181.7</v>
      </c>
      <c r="AU62" s="32">
        <v>902</v>
      </c>
      <c r="AV62" s="32">
        <v>479</v>
      </c>
      <c r="AW62" s="32">
        <v>13</v>
      </c>
      <c r="AX62" s="32">
        <f t="shared" si="9"/>
        <v>3576.7861030360255</v>
      </c>
      <c r="AY62" s="32">
        <f t="shared" si="7"/>
        <v>1899.4241057142526</v>
      </c>
      <c r="AZ62" s="32">
        <v>2</v>
      </c>
      <c r="BA62" s="32">
        <f t="shared" si="8"/>
        <v>0.41753653444676403</v>
      </c>
    </row>
    <row r="63" spans="2:53" x14ac:dyDescent="0.25">
      <c r="H63" s="12"/>
      <c r="J63" s="24" t="s">
        <v>579</v>
      </c>
      <c r="K63" s="24">
        <v>1014</v>
      </c>
      <c r="L63" s="24">
        <v>15</v>
      </c>
      <c r="M63" s="46">
        <v>1.47929</v>
      </c>
      <c r="P63" s="12"/>
      <c r="Q63" s="24"/>
      <c r="Y63" s="12"/>
      <c r="AH63" s="12"/>
      <c r="AI63" s="29" t="s">
        <v>545</v>
      </c>
      <c r="AJ63" s="32">
        <v>163262.1</v>
      </c>
      <c r="AK63" s="32">
        <v>407</v>
      </c>
      <c r="AL63" s="32">
        <v>191</v>
      </c>
      <c r="AM63" s="32">
        <v>10</v>
      </c>
      <c r="AN63" s="32">
        <f t="shared" si="4"/>
        <v>2492.9239547941625</v>
      </c>
      <c r="AO63" s="32">
        <f t="shared" si="5"/>
        <v>1169.8979738714618</v>
      </c>
      <c r="AP63" s="32">
        <v>1</v>
      </c>
      <c r="AQ63" s="32">
        <f t="shared" si="6"/>
        <v>0.52356020942408377</v>
      </c>
      <c r="AS63" s="29" t="s">
        <v>545</v>
      </c>
      <c r="AT63" s="32">
        <v>531603.69999999995</v>
      </c>
      <c r="AU63" s="32">
        <v>977</v>
      </c>
      <c r="AV63" s="32">
        <v>474</v>
      </c>
      <c r="AW63" s="32">
        <v>9</v>
      </c>
      <c r="AX63" s="33">
        <f t="shared" si="9"/>
        <v>1837.8352144652117</v>
      </c>
      <c r="AY63" s="32">
        <f t="shared" si="7"/>
        <v>891.64164959724712</v>
      </c>
      <c r="AZ63" s="32">
        <v>1</v>
      </c>
      <c r="BA63" s="32">
        <f t="shared" si="8"/>
        <v>0.21097046413502107</v>
      </c>
    </row>
    <row r="64" spans="2:53" x14ac:dyDescent="0.25">
      <c r="H64" s="12"/>
      <c r="P64" s="12"/>
      <c r="Q64" s="24"/>
      <c r="Y64" s="12"/>
      <c r="AH64" s="12"/>
      <c r="AI64" s="29" t="s">
        <v>546</v>
      </c>
      <c r="AJ64" s="32">
        <v>151500.70000000001</v>
      </c>
      <c r="AK64" s="32">
        <v>407</v>
      </c>
      <c r="AL64" s="32">
        <v>161</v>
      </c>
      <c r="AM64" s="32">
        <v>1</v>
      </c>
      <c r="AN64" s="32">
        <f t="shared" si="4"/>
        <v>2686.4562341956175</v>
      </c>
      <c r="AO64" s="32">
        <f t="shared" si="5"/>
        <v>1062.7013604557601</v>
      </c>
      <c r="AP64" s="32">
        <v>0</v>
      </c>
      <c r="AQ64" s="32">
        <f t="shared" si="6"/>
        <v>0</v>
      </c>
      <c r="AS64" s="29" t="s">
        <v>546</v>
      </c>
      <c r="AT64" s="32">
        <v>537938.30000000005</v>
      </c>
      <c r="AU64" s="32">
        <v>1436</v>
      </c>
      <c r="AV64" s="32">
        <v>691</v>
      </c>
      <c r="AW64" s="32">
        <v>4</v>
      </c>
      <c r="AX64" s="32">
        <f t="shared" si="9"/>
        <v>2669.4511247851287</v>
      </c>
      <c r="AY64" s="32">
        <f t="shared" si="7"/>
        <v>1284.5339326089997</v>
      </c>
      <c r="AZ64" s="32">
        <v>0</v>
      </c>
      <c r="BA64" s="32">
        <f t="shared" si="8"/>
        <v>0</v>
      </c>
    </row>
    <row r="65" spans="1:53" x14ac:dyDescent="0.25">
      <c r="H65" s="12"/>
      <c r="P65" s="12"/>
      <c r="Q65" s="24"/>
      <c r="Y65" s="12"/>
      <c r="AH65" s="12"/>
      <c r="AI65" s="29" t="s">
        <v>547</v>
      </c>
      <c r="AJ65" s="32">
        <v>89523.199999999997</v>
      </c>
      <c r="AK65" s="32">
        <v>248</v>
      </c>
      <c r="AL65" s="32">
        <v>105</v>
      </c>
      <c r="AM65" s="32">
        <v>1</v>
      </c>
      <c r="AN65" s="32">
        <f t="shared" si="4"/>
        <v>2770.2316271089503</v>
      </c>
      <c r="AO65" s="32">
        <f t="shared" si="5"/>
        <v>1172.8803259937088</v>
      </c>
      <c r="AP65" s="32">
        <v>0</v>
      </c>
      <c r="AQ65" s="32">
        <f t="shared" si="6"/>
        <v>0</v>
      </c>
      <c r="AS65" s="29" t="s">
        <v>547</v>
      </c>
      <c r="AT65" s="32">
        <v>254441.1</v>
      </c>
      <c r="AU65" s="32">
        <v>701</v>
      </c>
      <c r="AV65" s="32">
        <v>333</v>
      </c>
      <c r="AW65" s="32">
        <v>5</v>
      </c>
      <c r="AX65" s="32">
        <f t="shared" si="9"/>
        <v>2755.0580468328426</v>
      </c>
      <c r="AY65" s="32">
        <f t="shared" si="7"/>
        <v>1308.7508268121778</v>
      </c>
      <c r="AZ65" s="32">
        <v>1</v>
      </c>
      <c r="BA65" s="32">
        <f t="shared" si="8"/>
        <v>0.3003003003003003</v>
      </c>
    </row>
    <row r="66" spans="1:53" x14ac:dyDescent="0.25">
      <c r="H66" s="12"/>
      <c r="L66" s="2"/>
      <c r="M66" s="2"/>
      <c r="P66" s="12"/>
      <c r="Q66" s="24"/>
      <c r="Y66" s="12"/>
      <c r="AH66" s="12"/>
      <c r="AI66" s="29" t="s">
        <v>548</v>
      </c>
      <c r="AJ66" s="32">
        <v>198031.5</v>
      </c>
      <c r="AK66" s="32">
        <v>574</v>
      </c>
      <c r="AL66" s="32">
        <v>261</v>
      </c>
      <c r="AM66" s="32">
        <v>2</v>
      </c>
      <c r="AN66" s="32">
        <f t="shared" si="4"/>
        <v>2898.528769412947</v>
      </c>
      <c r="AO66" s="32">
        <f t="shared" si="5"/>
        <v>1317.9721407957825</v>
      </c>
      <c r="AP66" s="32">
        <v>0</v>
      </c>
      <c r="AQ66" s="32">
        <f t="shared" si="6"/>
        <v>0</v>
      </c>
      <c r="AS66" s="34" t="s">
        <v>548</v>
      </c>
      <c r="AT66" s="32">
        <v>505381.5</v>
      </c>
      <c r="AU66" s="32">
        <v>1294</v>
      </c>
      <c r="AV66" s="32">
        <v>673</v>
      </c>
      <c r="AW66" s="32">
        <v>4</v>
      </c>
      <c r="AX66" s="32">
        <f t="shared" si="9"/>
        <v>2560.4419631506103</v>
      </c>
      <c r="AY66" s="32">
        <f t="shared" si="7"/>
        <v>1331.6672652243899</v>
      </c>
      <c r="AZ66" s="32">
        <v>0</v>
      </c>
      <c r="BA66" s="32">
        <f t="shared" si="8"/>
        <v>0</v>
      </c>
    </row>
    <row r="67" spans="1:53" x14ac:dyDescent="0.25">
      <c r="H67" s="12"/>
      <c r="L67" s="41"/>
      <c r="M67" s="41"/>
      <c r="P67" s="12"/>
      <c r="Q67" s="24"/>
      <c r="Y67" s="12"/>
      <c r="AH67" s="12"/>
      <c r="AI67" s="4"/>
      <c r="AJ67" s="4"/>
      <c r="AS67" s="4"/>
      <c r="AZ67" s="4"/>
    </row>
    <row r="68" spans="1:53" x14ac:dyDescent="0.25">
      <c r="H68" s="12"/>
      <c r="P68" s="12"/>
      <c r="Q68" s="24"/>
      <c r="Y68" s="12"/>
      <c r="AH68" s="12"/>
      <c r="AI68" s="4"/>
      <c r="AJ68" s="4"/>
      <c r="AS68" s="4"/>
      <c r="AZ68" s="4"/>
    </row>
    <row r="69" spans="1:53" x14ac:dyDescent="0.25">
      <c r="H69" s="12"/>
      <c r="P69" s="12"/>
      <c r="Q69" s="24"/>
      <c r="Y69" s="12"/>
      <c r="AH69" s="12"/>
      <c r="AI69" s="4" t="s">
        <v>551</v>
      </c>
      <c r="AS69" s="4" t="s">
        <v>551</v>
      </c>
      <c r="AZ69" s="4"/>
    </row>
    <row r="70" spans="1:53" x14ac:dyDescent="0.25">
      <c r="H70" s="12"/>
      <c r="P70" s="12"/>
      <c r="Q70" s="24"/>
      <c r="Y70" s="12"/>
      <c r="AH70" s="12"/>
      <c r="AI70" s="4" t="s">
        <v>549</v>
      </c>
      <c r="AJ70">
        <f>SUM(AJ56:AJ61)</f>
        <v>605572.6</v>
      </c>
      <c r="AK70">
        <f t="shared" ref="AK70:AM70" si="10">SUM(AK56:AK61)</f>
        <v>1494</v>
      </c>
      <c r="AL70">
        <f>SUM(AL56:AL61)</f>
        <v>772</v>
      </c>
      <c r="AM70">
        <f t="shared" si="10"/>
        <v>26</v>
      </c>
      <c r="AP70">
        <f t="shared" ref="AP70" si="11">SUM(AP56:AP61)</f>
        <v>3</v>
      </c>
      <c r="AQ70" s="4">
        <f>AP70/AL70*100</f>
        <v>0.38860103626943004</v>
      </c>
      <c r="AS70" s="4" t="s">
        <v>549</v>
      </c>
      <c r="AT70">
        <f>SUM(AT56:AT61)</f>
        <v>1714656.6</v>
      </c>
      <c r="AU70">
        <f t="shared" ref="AU70:AW70" si="12">SUM(AU56:AU61)</f>
        <v>4120</v>
      </c>
      <c r="AV70">
        <f t="shared" si="12"/>
        <v>2310</v>
      </c>
      <c r="AW70">
        <f t="shared" si="12"/>
        <v>73</v>
      </c>
      <c r="AZ70">
        <f t="shared" ref="AZ70" si="13">SUM(AZ56:AZ61)</f>
        <v>12</v>
      </c>
      <c r="BA70" s="4">
        <f>AZ70/AV70*100</f>
        <v>0.51948051948051943</v>
      </c>
    </row>
    <row r="71" spans="1:53" x14ac:dyDescent="0.25">
      <c r="H71" s="12"/>
      <c r="P71" s="12"/>
      <c r="Q71" s="24"/>
      <c r="Y71" s="12"/>
      <c r="AH71" s="12"/>
      <c r="AQ71" s="4"/>
      <c r="BA71" s="4"/>
    </row>
    <row r="72" spans="1:53" x14ac:dyDescent="0.25">
      <c r="H72" s="12"/>
      <c r="P72" s="12"/>
      <c r="Q72" s="24"/>
      <c r="Y72" s="12"/>
      <c r="AH72" s="12"/>
      <c r="AI72" s="4" t="s">
        <v>550</v>
      </c>
      <c r="AJ72">
        <f>SUM(AJ62:AJ66)</f>
        <v>692399.3</v>
      </c>
      <c r="AK72">
        <f t="shared" ref="AK72:AM72" si="14">SUM(AK62:AK66)</f>
        <v>1948</v>
      </c>
      <c r="AL72">
        <f t="shared" si="14"/>
        <v>886</v>
      </c>
      <c r="AM72">
        <f t="shared" si="14"/>
        <v>17</v>
      </c>
      <c r="AP72">
        <f t="shared" ref="AP72" si="15">SUM(AP62:AP66)</f>
        <v>2</v>
      </c>
      <c r="AQ72" s="4">
        <f>AP72/AL72*100</f>
        <v>0.22573363431151239</v>
      </c>
      <c r="AS72" s="4" t="s">
        <v>550</v>
      </c>
      <c r="AT72">
        <f>SUM(AT62:AT66)</f>
        <v>2081546.3</v>
      </c>
      <c r="AU72">
        <f t="shared" ref="AU72:AW72" si="16">SUM(AU62:AU66)</f>
        <v>5310</v>
      </c>
      <c r="AV72">
        <f t="shared" si="16"/>
        <v>2650</v>
      </c>
      <c r="AW72">
        <f t="shared" si="16"/>
        <v>35</v>
      </c>
      <c r="AZ72">
        <f t="shared" ref="AZ72" si="17">SUM(AZ62:AZ66)</f>
        <v>4</v>
      </c>
      <c r="BA72" s="4">
        <f>AZ72/AV72*100</f>
        <v>0.15094339622641509</v>
      </c>
    </row>
    <row r="73" spans="1:53" x14ac:dyDescent="0.25">
      <c r="H73" s="12"/>
      <c r="P73" s="12"/>
      <c r="Q73" s="24"/>
      <c r="Y73" s="12"/>
      <c r="AH73" s="12"/>
    </row>
    <row r="74" spans="1:53" x14ac:dyDescent="0.25">
      <c r="H74" s="12"/>
      <c r="P74" s="12"/>
      <c r="Q74" s="24"/>
      <c r="Y74" s="12"/>
      <c r="AH74" s="12"/>
    </row>
    <row r="75" spans="1:53" x14ac:dyDescent="0.25">
      <c r="H75" s="12"/>
      <c r="P75" s="12"/>
      <c r="Q75" s="24"/>
      <c r="Y75" s="12"/>
      <c r="AH75" s="12"/>
    </row>
    <row r="76" spans="1:53" x14ac:dyDescent="0.25"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</row>
    <row r="77" spans="1:53" x14ac:dyDescent="0.25"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</row>
    <row r="78" spans="1:53" x14ac:dyDescent="0.25">
      <c r="I78" s="24"/>
      <c r="J78" s="24"/>
      <c r="K78" s="24"/>
      <c r="L78" s="24"/>
      <c r="M78" s="24"/>
      <c r="N78" s="24"/>
      <c r="O78" s="24"/>
      <c r="P78" s="24"/>
      <c r="Q78" s="25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</row>
    <row r="79" spans="1:53" x14ac:dyDescent="0.25"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</row>
    <row r="80" spans="1:53" x14ac:dyDescent="0.25">
      <c r="A80" s="7"/>
      <c r="B80" s="48"/>
      <c r="C80" s="48"/>
      <c r="D80" s="48"/>
      <c r="E80" s="48"/>
      <c r="F80" s="48"/>
      <c r="G80" s="48"/>
      <c r="H80" s="48"/>
      <c r="I80" s="49"/>
      <c r="J80" s="49"/>
      <c r="K80" s="49"/>
      <c r="L80" s="49"/>
      <c r="M80" s="49"/>
      <c r="N80" s="49"/>
      <c r="O80" s="49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</row>
    <row r="81" spans="1:40" x14ac:dyDescent="0.25">
      <c r="A81" s="6"/>
      <c r="B81" s="5"/>
      <c r="C81" s="5"/>
      <c r="D81" s="5"/>
      <c r="E81" s="5"/>
      <c r="F81" s="5"/>
      <c r="G81" s="5"/>
      <c r="H81" s="5"/>
      <c r="I81" s="9"/>
      <c r="J81" s="9"/>
      <c r="K81" s="9"/>
      <c r="L81" s="9"/>
      <c r="M81" s="9"/>
      <c r="N81" s="9"/>
      <c r="O81" s="9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</row>
    <row r="82" spans="1:40" x14ac:dyDescent="0.25">
      <c r="A82" s="6"/>
      <c r="B82" s="5"/>
      <c r="C82" s="5"/>
      <c r="D82" s="5"/>
      <c r="E82" s="5"/>
      <c r="F82" s="5"/>
      <c r="G82" s="5"/>
      <c r="H82" s="5"/>
      <c r="I82" s="9"/>
      <c r="J82" s="9"/>
      <c r="K82" s="9"/>
      <c r="L82" s="9"/>
      <c r="M82" s="9"/>
      <c r="N82" s="9"/>
      <c r="O82" s="9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</row>
    <row r="83" spans="1:40" x14ac:dyDescent="0.25">
      <c r="A83" s="6"/>
      <c r="B83" s="5"/>
      <c r="C83" s="5"/>
      <c r="D83" s="5"/>
      <c r="E83" s="5"/>
      <c r="F83" s="5"/>
      <c r="G83" s="5"/>
      <c r="H83" s="5"/>
      <c r="I83" s="9"/>
      <c r="J83" s="9"/>
      <c r="K83" s="9"/>
      <c r="L83" s="9"/>
      <c r="M83" s="9"/>
      <c r="N83" s="9"/>
      <c r="O83" s="9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</row>
    <row r="84" spans="1:40" x14ac:dyDescent="0.25">
      <c r="A84" s="6"/>
      <c r="B84" s="5"/>
      <c r="C84" s="5"/>
      <c r="D84" s="5"/>
      <c r="E84" s="5"/>
      <c r="F84" s="5"/>
      <c r="G84" s="5"/>
      <c r="H84" s="5"/>
      <c r="I84" s="9"/>
      <c r="J84" s="9"/>
      <c r="K84" s="9"/>
      <c r="L84" s="9"/>
      <c r="M84" s="9"/>
      <c r="N84" s="9"/>
      <c r="O84" s="9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</row>
    <row r="85" spans="1:40" x14ac:dyDescent="0.25">
      <c r="A85" s="6"/>
      <c r="B85" s="5"/>
      <c r="C85" s="5"/>
      <c r="D85" s="5"/>
      <c r="E85" s="5"/>
      <c r="F85" s="5"/>
      <c r="G85" s="5"/>
      <c r="H85" s="5"/>
      <c r="I85" s="9"/>
      <c r="J85" s="9"/>
      <c r="K85" s="9"/>
      <c r="L85" s="9"/>
      <c r="M85" s="9"/>
      <c r="N85" s="9"/>
      <c r="O85" s="9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</row>
    <row r="86" spans="1:40" x14ac:dyDescent="0.25"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</row>
    <row r="87" spans="1:40" x14ac:dyDescent="0.25"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</row>
    <row r="88" spans="1:40" x14ac:dyDescent="0.25"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</row>
  </sheetData>
  <mergeCells count="4">
    <mergeCell ref="B80:H80"/>
    <mergeCell ref="I80:O80"/>
    <mergeCell ref="C7:I7"/>
    <mergeCell ref="J7:P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7B1C6-C4DD-4ACC-B655-2A7207ED7361}">
  <dimension ref="A4:AG40"/>
  <sheetViews>
    <sheetView zoomScale="55" zoomScaleNormal="55" workbookViewId="0">
      <selection activeCell="H25" sqref="H25:H27"/>
    </sheetView>
  </sheetViews>
  <sheetFormatPr baseColWidth="10" defaultRowHeight="15" x14ac:dyDescent="0.25"/>
  <sheetData>
    <row r="4" spans="1:28" x14ac:dyDescent="0.25">
      <c r="A4" s="4" t="s">
        <v>519</v>
      </c>
    </row>
    <row r="5" spans="1:28" x14ac:dyDescent="0.25">
      <c r="A5" s="3"/>
      <c r="B5" s="50" t="s">
        <v>410</v>
      </c>
      <c r="C5" s="50"/>
      <c r="D5" s="50"/>
      <c r="E5" s="50"/>
      <c r="F5" s="50"/>
      <c r="G5" s="50"/>
      <c r="H5" s="51" t="s">
        <v>411</v>
      </c>
      <c r="I5" s="51"/>
      <c r="J5" s="51"/>
      <c r="K5" s="51"/>
      <c r="L5" s="51"/>
      <c r="M5" s="51"/>
    </row>
    <row r="6" spans="1:28" x14ac:dyDescent="0.25">
      <c r="A6" s="13" t="s">
        <v>412</v>
      </c>
      <c r="B6" s="2">
        <v>91</v>
      </c>
      <c r="C6" s="2">
        <v>97.5</v>
      </c>
      <c r="D6" s="2">
        <v>100</v>
      </c>
      <c r="E6" s="2">
        <v>135</v>
      </c>
      <c r="F6" s="2">
        <v>56</v>
      </c>
      <c r="G6" s="2">
        <v>95</v>
      </c>
      <c r="H6" s="26">
        <v>51</v>
      </c>
      <c r="I6" s="26">
        <v>33.5</v>
      </c>
      <c r="J6" s="26">
        <v>66</v>
      </c>
      <c r="K6" s="26">
        <v>64</v>
      </c>
      <c r="L6" s="26">
        <v>20</v>
      </c>
      <c r="M6" s="26">
        <v>41</v>
      </c>
    </row>
    <row r="7" spans="1:28" x14ac:dyDescent="0.25">
      <c r="A7" s="13" t="s">
        <v>413</v>
      </c>
      <c r="B7" s="2">
        <v>201.5</v>
      </c>
      <c r="C7" s="2">
        <v>462</v>
      </c>
      <c r="D7" s="2">
        <v>413</v>
      </c>
      <c r="E7" s="2"/>
      <c r="F7" s="2"/>
      <c r="G7" s="2"/>
      <c r="H7" s="26">
        <v>128</v>
      </c>
      <c r="I7" s="26">
        <v>385</v>
      </c>
      <c r="J7" s="26">
        <v>380</v>
      </c>
      <c r="K7" s="26"/>
      <c r="L7" s="26"/>
      <c r="M7" s="26"/>
    </row>
    <row r="8" spans="1:28" x14ac:dyDescent="0.25">
      <c r="A8" s="13" t="s">
        <v>414</v>
      </c>
      <c r="B8" s="2">
        <v>328.5</v>
      </c>
      <c r="C8" s="2">
        <v>469</v>
      </c>
      <c r="D8" s="2">
        <v>202</v>
      </c>
      <c r="E8" s="2"/>
      <c r="F8" s="2"/>
      <c r="G8" s="2"/>
      <c r="H8" s="26">
        <v>183</v>
      </c>
      <c r="I8" s="26">
        <v>153.5</v>
      </c>
      <c r="J8" s="26">
        <v>94</v>
      </c>
      <c r="K8" s="26"/>
      <c r="L8" s="26"/>
      <c r="M8" s="26"/>
    </row>
    <row r="9" spans="1:28" x14ac:dyDescent="0.25">
      <c r="A9" s="13" t="s">
        <v>415</v>
      </c>
      <c r="B9" s="2">
        <v>219</v>
      </c>
      <c r="C9" s="2">
        <v>237</v>
      </c>
      <c r="D9" s="2"/>
      <c r="E9" s="2"/>
      <c r="F9" s="2"/>
      <c r="G9" s="2"/>
      <c r="H9" s="26">
        <v>87</v>
      </c>
      <c r="I9" s="26">
        <v>87</v>
      </c>
      <c r="J9" s="26"/>
      <c r="K9" s="26"/>
      <c r="L9" s="26"/>
      <c r="M9" s="26"/>
    </row>
    <row r="10" spans="1:28" x14ac:dyDescent="0.25">
      <c r="A10" s="13" t="s">
        <v>416</v>
      </c>
      <c r="B10" s="2">
        <v>233</v>
      </c>
      <c r="C10" s="2">
        <v>224.5</v>
      </c>
      <c r="D10" s="2">
        <v>161</v>
      </c>
      <c r="E10" s="2">
        <v>121.75</v>
      </c>
      <c r="F10" s="2"/>
      <c r="G10" s="2"/>
      <c r="H10" s="26">
        <v>142.5</v>
      </c>
      <c r="I10" s="26">
        <v>185</v>
      </c>
      <c r="J10" s="26">
        <v>151</v>
      </c>
      <c r="K10" s="26">
        <v>106.25</v>
      </c>
      <c r="L10" s="26"/>
      <c r="M10" s="26"/>
    </row>
    <row r="13" spans="1:28" s="12" customFormat="1" x14ac:dyDescent="0.25"/>
    <row r="14" spans="1:28" x14ac:dyDescent="0.25">
      <c r="G14" s="12"/>
      <c r="N14" s="12"/>
      <c r="U14" s="12"/>
      <c r="AB14" s="12"/>
    </row>
    <row r="15" spans="1:28" x14ac:dyDescent="0.25">
      <c r="G15" s="12"/>
      <c r="N15" s="12"/>
      <c r="U15" s="12"/>
      <c r="AB15" s="12"/>
    </row>
    <row r="16" spans="1:28" x14ac:dyDescent="0.25">
      <c r="G16" s="12"/>
      <c r="N16" s="12"/>
      <c r="U16" s="12"/>
      <c r="AB16" s="12"/>
    </row>
    <row r="17" spans="2:33" x14ac:dyDescent="0.25">
      <c r="B17" s="4" t="s">
        <v>412</v>
      </c>
      <c r="G17" s="12"/>
      <c r="H17" s="4" t="s">
        <v>520</v>
      </c>
      <c r="N17" s="12"/>
      <c r="O17" s="4" t="s">
        <v>522</v>
      </c>
      <c r="U17" s="12"/>
      <c r="V17" s="4" t="s">
        <v>521</v>
      </c>
      <c r="AB17" s="12"/>
      <c r="AC17" s="4" t="s">
        <v>523</v>
      </c>
    </row>
    <row r="18" spans="2:33" x14ac:dyDescent="0.25">
      <c r="D18" t="s">
        <v>482</v>
      </c>
      <c r="G18" s="12"/>
      <c r="K18" t="s">
        <v>482</v>
      </c>
      <c r="N18" s="12"/>
      <c r="R18" t="s">
        <v>482</v>
      </c>
      <c r="U18" s="12"/>
      <c r="Y18" t="s">
        <v>482</v>
      </c>
      <c r="AB18" s="12"/>
      <c r="AF18" t="s">
        <v>482</v>
      </c>
    </row>
    <row r="19" spans="2:33" x14ac:dyDescent="0.25">
      <c r="B19" t="s">
        <v>483</v>
      </c>
      <c r="D19" t="s">
        <v>366</v>
      </c>
      <c r="E19" t="s">
        <v>368</v>
      </c>
      <c r="G19" s="12"/>
      <c r="I19" t="s">
        <v>484</v>
      </c>
      <c r="K19" t="s">
        <v>366</v>
      </c>
      <c r="L19" t="s">
        <v>368</v>
      </c>
      <c r="N19" s="12"/>
      <c r="P19" t="s">
        <v>485</v>
      </c>
      <c r="R19" t="s">
        <v>366</v>
      </c>
      <c r="S19" t="s">
        <v>368</v>
      </c>
      <c r="U19" s="12"/>
      <c r="W19" t="s">
        <v>486</v>
      </c>
      <c r="Y19" t="s">
        <v>366</v>
      </c>
      <c r="Z19" t="s">
        <v>368</v>
      </c>
      <c r="AB19" s="12"/>
      <c r="AD19" t="s">
        <v>487</v>
      </c>
      <c r="AF19" t="s">
        <v>366</v>
      </c>
      <c r="AG19" t="s">
        <v>368</v>
      </c>
    </row>
    <row r="20" spans="2:33" x14ac:dyDescent="0.25">
      <c r="B20" t="s">
        <v>488</v>
      </c>
      <c r="D20" s="4">
        <v>91</v>
      </c>
      <c r="E20" s="4">
        <v>51</v>
      </c>
      <c r="G20" s="12"/>
      <c r="N20" s="12"/>
      <c r="P20" t="s">
        <v>489</v>
      </c>
      <c r="R20">
        <v>313</v>
      </c>
      <c r="S20">
        <v>192</v>
      </c>
      <c r="U20" s="12"/>
      <c r="W20" t="s">
        <v>490</v>
      </c>
      <c r="Y20">
        <v>185</v>
      </c>
      <c r="Z20">
        <v>71</v>
      </c>
      <c r="AB20" s="12"/>
      <c r="AD20" t="s">
        <v>491</v>
      </c>
      <c r="AF20">
        <v>232</v>
      </c>
      <c r="AG20">
        <v>127</v>
      </c>
    </row>
    <row r="21" spans="2:33" x14ac:dyDescent="0.25">
      <c r="G21" s="12"/>
      <c r="I21" t="s">
        <v>492</v>
      </c>
      <c r="K21">
        <v>171</v>
      </c>
      <c r="L21">
        <v>120</v>
      </c>
      <c r="N21" s="12"/>
      <c r="P21" t="s">
        <v>493</v>
      </c>
      <c r="R21">
        <v>344</v>
      </c>
      <c r="S21">
        <v>174</v>
      </c>
      <c r="U21" s="12"/>
      <c r="W21" t="s">
        <v>494</v>
      </c>
      <c r="Y21">
        <v>253</v>
      </c>
      <c r="Z21">
        <v>103</v>
      </c>
      <c r="AB21" s="12"/>
      <c r="AD21" t="s">
        <v>495</v>
      </c>
      <c r="AF21">
        <v>234</v>
      </c>
      <c r="AG21">
        <v>158</v>
      </c>
    </row>
    <row r="22" spans="2:33" x14ac:dyDescent="0.25">
      <c r="B22" t="s">
        <v>496</v>
      </c>
      <c r="D22">
        <v>97</v>
      </c>
      <c r="E22">
        <v>30</v>
      </c>
      <c r="G22" s="12"/>
      <c r="I22" t="s">
        <v>497</v>
      </c>
      <c r="K22">
        <v>232</v>
      </c>
      <c r="L22">
        <v>136</v>
      </c>
      <c r="N22" s="12"/>
      <c r="Q22" s="4" t="s">
        <v>518</v>
      </c>
      <c r="R22" s="4">
        <f>AVERAGE(R20:R21)</f>
        <v>328.5</v>
      </c>
      <c r="S22" s="4">
        <f>AVERAGE(S20:S21)</f>
        <v>183</v>
      </c>
      <c r="U22" s="12"/>
      <c r="X22" s="4" t="s">
        <v>518</v>
      </c>
      <c r="Y22" s="4">
        <f>AVERAGE(Y20:Y21)</f>
        <v>219</v>
      </c>
      <c r="Z22" s="4">
        <f>AVERAGE(Z20:Z21)</f>
        <v>87</v>
      </c>
      <c r="AB22" s="12"/>
      <c r="AE22" s="4" t="s">
        <v>518</v>
      </c>
      <c r="AF22" s="4">
        <f>AVERAGE(AF20:AF21)</f>
        <v>233</v>
      </c>
      <c r="AG22" s="4">
        <f>AVERAGE(AG20:AG21)</f>
        <v>142.5</v>
      </c>
    </row>
    <row r="23" spans="2:33" x14ac:dyDescent="0.25">
      <c r="B23" t="s">
        <v>498</v>
      </c>
      <c r="D23">
        <v>98</v>
      </c>
      <c r="E23">
        <v>37</v>
      </c>
      <c r="G23" s="12"/>
      <c r="J23" s="4" t="s">
        <v>518</v>
      </c>
      <c r="K23" s="4">
        <f>AVERAGE(K21:K22)</f>
        <v>201.5</v>
      </c>
      <c r="L23" s="4">
        <f>AVERAGE(L21:L22)</f>
        <v>128</v>
      </c>
      <c r="N23" s="12"/>
      <c r="P23" t="s">
        <v>499</v>
      </c>
      <c r="R23">
        <v>562</v>
      </c>
      <c r="S23">
        <v>184</v>
      </c>
      <c r="U23" s="12"/>
      <c r="W23" t="s">
        <v>500</v>
      </c>
      <c r="Y23">
        <v>301</v>
      </c>
      <c r="Z23">
        <v>108</v>
      </c>
      <c r="AB23" s="12"/>
    </row>
    <row r="24" spans="2:33" x14ac:dyDescent="0.25">
      <c r="C24" s="4" t="s">
        <v>518</v>
      </c>
      <c r="D24" s="4">
        <f>AVERAGE(D22:D23)</f>
        <v>97.5</v>
      </c>
      <c r="E24" s="4">
        <f>AVERAGE(E22:E23)</f>
        <v>33.5</v>
      </c>
      <c r="G24" s="12"/>
      <c r="N24" s="12"/>
      <c r="P24" t="s">
        <v>501</v>
      </c>
      <c r="R24">
        <v>376</v>
      </c>
      <c r="S24">
        <v>123</v>
      </c>
      <c r="U24" s="12"/>
      <c r="W24" t="s">
        <v>494</v>
      </c>
      <c r="Y24">
        <v>173</v>
      </c>
      <c r="Z24">
        <v>66</v>
      </c>
      <c r="AB24" s="12"/>
      <c r="AD24" t="s">
        <v>502</v>
      </c>
      <c r="AF24">
        <v>271</v>
      </c>
      <c r="AG24">
        <v>230</v>
      </c>
    </row>
    <row r="25" spans="2:33" x14ac:dyDescent="0.25">
      <c r="G25" s="12"/>
      <c r="I25" t="s">
        <v>503</v>
      </c>
      <c r="K25" s="4">
        <v>462</v>
      </c>
      <c r="L25" s="4">
        <v>385</v>
      </c>
      <c r="N25" s="12"/>
      <c r="Q25" s="4" t="s">
        <v>518</v>
      </c>
      <c r="R25" s="4">
        <f>AVERAGE(R23:R24)</f>
        <v>469</v>
      </c>
      <c r="S25" s="4">
        <f>AVERAGE(S23:S24)</f>
        <v>153.5</v>
      </c>
      <c r="U25" s="12"/>
      <c r="X25" s="4" t="s">
        <v>518</v>
      </c>
      <c r="Y25" s="4">
        <f>AVERAGE(Y23:Y24)</f>
        <v>237</v>
      </c>
      <c r="Z25" s="4">
        <f>AVERAGE(Z23:Z24)</f>
        <v>87</v>
      </c>
      <c r="AB25" s="12"/>
      <c r="AD25" t="s">
        <v>495</v>
      </c>
      <c r="AF25">
        <v>178</v>
      </c>
      <c r="AG25">
        <v>140</v>
      </c>
    </row>
    <row r="26" spans="2:33" x14ac:dyDescent="0.25">
      <c r="B26" t="s">
        <v>504</v>
      </c>
      <c r="D26" s="4">
        <v>100</v>
      </c>
      <c r="E26" s="4">
        <v>66</v>
      </c>
      <c r="G26" s="12"/>
      <c r="K26" s="4"/>
      <c r="L26" s="4"/>
      <c r="N26" s="12"/>
      <c r="P26" t="s">
        <v>505</v>
      </c>
      <c r="R26">
        <v>130</v>
      </c>
      <c r="S26">
        <v>55</v>
      </c>
      <c r="U26" s="12"/>
      <c r="AB26" s="12"/>
      <c r="AE26" s="4" t="s">
        <v>518</v>
      </c>
      <c r="AF26" s="4">
        <f>AVERAGE(AF24:AF25)</f>
        <v>224.5</v>
      </c>
      <c r="AG26" s="4">
        <f>AVERAGE(AG24:AG25)</f>
        <v>185</v>
      </c>
    </row>
    <row r="27" spans="2:33" x14ac:dyDescent="0.25">
      <c r="G27" s="12"/>
      <c r="I27" t="s">
        <v>506</v>
      </c>
      <c r="K27" s="4">
        <v>413</v>
      </c>
      <c r="L27" s="4">
        <v>380</v>
      </c>
      <c r="N27" s="12"/>
      <c r="P27" t="s">
        <v>507</v>
      </c>
      <c r="R27">
        <v>274</v>
      </c>
      <c r="S27">
        <v>133</v>
      </c>
      <c r="U27" s="12"/>
      <c r="AB27" s="12"/>
    </row>
    <row r="28" spans="2:33" x14ac:dyDescent="0.25">
      <c r="B28" t="s">
        <v>508</v>
      </c>
      <c r="D28" s="4">
        <v>135</v>
      </c>
      <c r="E28" s="4">
        <v>64</v>
      </c>
      <c r="G28" s="12"/>
      <c r="N28" s="12"/>
      <c r="Q28" s="4" t="s">
        <v>518</v>
      </c>
      <c r="R28" s="4">
        <f>AVERAGE(R26:R27)</f>
        <v>202</v>
      </c>
      <c r="S28" s="4">
        <f>AVERAGE(S26:S27)</f>
        <v>94</v>
      </c>
      <c r="U28" s="12"/>
      <c r="AB28" s="12"/>
      <c r="AD28" t="s">
        <v>511</v>
      </c>
      <c r="AF28">
        <v>31</v>
      </c>
      <c r="AG28">
        <v>18</v>
      </c>
    </row>
    <row r="29" spans="2:33" x14ac:dyDescent="0.25">
      <c r="G29" s="12"/>
      <c r="N29" s="12"/>
      <c r="U29" s="12"/>
      <c r="AB29" s="12"/>
      <c r="AD29" t="s">
        <v>512</v>
      </c>
      <c r="AF29">
        <v>283</v>
      </c>
      <c r="AG29">
        <v>311</v>
      </c>
    </row>
    <row r="30" spans="2:33" x14ac:dyDescent="0.25">
      <c r="B30" t="s">
        <v>509</v>
      </c>
      <c r="D30" s="4">
        <v>56</v>
      </c>
      <c r="E30" s="4">
        <v>20</v>
      </c>
      <c r="G30" s="12"/>
      <c r="N30" s="12"/>
      <c r="U30" s="12"/>
      <c r="AB30" s="12"/>
      <c r="AD30" t="s">
        <v>513</v>
      </c>
      <c r="AF30">
        <v>169</v>
      </c>
      <c r="AG30">
        <v>124</v>
      </c>
    </row>
    <row r="31" spans="2:33" x14ac:dyDescent="0.25">
      <c r="D31" s="4"/>
      <c r="E31" s="4"/>
      <c r="G31" s="12"/>
      <c r="N31" s="12"/>
      <c r="U31" s="12"/>
      <c r="AB31" s="12"/>
      <c r="AE31" s="4" t="s">
        <v>518</v>
      </c>
      <c r="AF31" s="4">
        <f>AVERAGE(AF28:AF30)</f>
        <v>161</v>
      </c>
      <c r="AG31" s="4">
        <f>AVERAGE(AG28:AG30)</f>
        <v>151</v>
      </c>
    </row>
    <row r="32" spans="2:33" x14ac:dyDescent="0.25">
      <c r="B32" t="s">
        <v>510</v>
      </c>
      <c r="D32" s="4">
        <v>95</v>
      </c>
      <c r="E32" s="4">
        <v>41</v>
      </c>
      <c r="G32" s="12"/>
      <c r="N32" s="12"/>
      <c r="U32" s="12"/>
      <c r="AB32" s="12"/>
    </row>
    <row r="33" spans="7:33" x14ac:dyDescent="0.25">
      <c r="G33" s="12"/>
      <c r="N33" s="12"/>
      <c r="U33" s="12"/>
      <c r="AB33" s="12"/>
      <c r="AD33" t="s">
        <v>514</v>
      </c>
      <c r="AF33">
        <v>17</v>
      </c>
      <c r="AG33">
        <v>11</v>
      </c>
    </row>
    <row r="34" spans="7:33" x14ac:dyDescent="0.25">
      <c r="G34" s="12"/>
      <c r="N34" s="12"/>
      <c r="U34" s="12"/>
      <c r="AB34" s="12"/>
      <c r="AD34" t="s">
        <v>515</v>
      </c>
      <c r="AF34">
        <v>149</v>
      </c>
      <c r="AG34">
        <v>128</v>
      </c>
    </row>
    <row r="35" spans="7:33" x14ac:dyDescent="0.25">
      <c r="G35" s="12"/>
      <c r="N35" s="12"/>
      <c r="U35" s="12"/>
      <c r="AB35" s="12"/>
      <c r="AD35" t="s">
        <v>516</v>
      </c>
      <c r="AF35">
        <v>186</v>
      </c>
      <c r="AG35">
        <v>166</v>
      </c>
    </row>
    <row r="36" spans="7:33" x14ac:dyDescent="0.25">
      <c r="G36" s="12"/>
      <c r="N36" s="12"/>
      <c r="U36" s="12"/>
      <c r="AB36" s="12"/>
      <c r="AD36" t="s">
        <v>517</v>
      </c>
      <c r="AF36">
        <v>135</v>
      </c>
      <c r="AG36">
        <v>120</v>
      </c>
    </row>
    <row r="37" spans="7:33" x14ac:dyDescent="0.25">
      <c r="G37" s="12"/>
      <c r="N37" s="12"/>
      <c r="U37" s="12"/>
      <c r="AB37" s="12"/>
      <c r="AE37" s="4" t="s">
        <v>518</v>
      </c>
      <c r="AF37" s="4">
        <f>AVERAGE(AF33:AF36)</f>
        <v>121.75</v>
      </c>
      <c r="AG37" s="4">
        <f>AVERAGE(AG33:AG36)</f>
        <v>106.25</v>
      </c>
    </row>
    <row r="38" spans="7:33" x14ac:dyDescent="0.25">
      <c r="G38" s="12"/>
      <c r="N38" s="12"/>
      <c r="U38" s="12"/>
      <c r="AB38" s="12"/>
    </row>
    <row r="39" spans="7:33" x14ac:dyDescent="0.25">
      <c r="U39" s="12"/>
      <c r="AB39" s="12"/>
    </row>
    <row r="40" spans="7:33" x14ac:dyDescent="0.25">
      <c r="AB40" s="12"/>
    </row>
  </sheetData>
  <mergeCells count="2">
    <mergeCell ref="B5:G5"/>
    <mergeCell ref="H5:M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39284-5D98-465B-8002-6C5210C131D0}">
  <dimension ref="A1:AY99"/>
  <sheetViews>
    <sheetView zoomScale="40" zoomScaleNormal="40" workbookViewId="0">
      <selection activeCell="T9" sqref="T9"/>
    </sheetView>
  </sheetViews>
  <sheetFormatPr baseColWidth="10" defaultRowHeight="15" x14ac:dyDescent="0.25"/>
  <sheetData>
    <row r="1" spans="2:51" x14ac:dyDescent="0.25">
      <c r="U1" s="24"/>
    </row>
    <row r="2" spans="2:51" x14ac:dyDescent="0.25">
      <c r="U2" s="24"/>
    </row>
    <row r="3" spans="2:51" x14ac:dyDescent="0.25">
      <c r="B3" s="4" t="s">
        <v>560</v>
      </c>
      <c r="U3" s="24"/>
    </row>
    <row r="4" spans="2:51" x14ac:dyDescent="0.25">
      <c r="U4" s="24"/>
    </row>
    <row r="5" spans="2:51" x14ac:dyDescent="0.25">
      <c r="B5" s="8"/>
      <c r="C5" s="50" t="s">
        <v>410</v>
      </c>
      <c r="D5" s="50"/>
      <c r="E5" s="50"/>
      <c r="F5" s="50"/>
      <c r="G5" s="50"/>
      <c r="H5" s="50"/>
      <c r="I5" s="50"/>
      <c r="J5" s="50"/>
      <c r="K5" s="51" t="s">
        <v>411</v>
      </c>
      <c r="L5" s="51"/>
      <c r="M5" s="51"/>
      <c r="N5" s="51"/>
      <c r="O5" s="51"/>
      <c r="P5" s="51"/>
      <c r="Q5" s="51"/>
      <c r="R5" s="51"/>
      <c r="U5" s="24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</row>
    <row r="6" spans="2:51" x14ac:dyDescent="0.25">
      <c r="B6" s="13" t="s">
        <v>412</v>
      </c>
      <c r="C6" s="2">
        <v>1377.9770000000001</v>
      </c>
      <c r="D6">
        <v>1474.5115179600355</v>
      </c>
      <c r="E6" s="41">
        <v>1542.904</v>
      </c>
      <c r="F6" s="41">
        <v>1607.6120000000001</v>
      </c>
      <c r="G6" s="41">
        <v>1335.125</v>
      </c>
      <c r="H6" s="41">
        <v>1378.5809999999999</v>
      </c>
      <c r="I6" s="41"/>
      <c r="J6" s="2"/>
      <c r="K6" s="26">
        <v>1088.5530000000001</v>
      </c>
      <c r="L6" s="35">
        <v>1003.9006907448394</v>
      </c>
      <c r="M6" s="26">
        <v>1104.2049999999999</v>
      </c>
      <c r="N6" s="26">
        <v>1714.825</v>
      </c>
      <c r="O6" s="26">
        <v>1440.85</v>
      </c>
      <c r="P6" s="26">
        <v>1433.2639999999999</v>
      </c>
      <c r="Q6" s="26"/>
      <c r="R6" s="26"/>
      <c r="U6" s="24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2:51" x14ac:dyDescent="0.25">
      <c r="B7" s="13" t="s">
        <v>413</v>
      </c>
      <c r="C7" s="2">
        <v>996.94780000000003</v>
      </c>
      <c r="D7" s="2">
        <v>608.20709999999997</v>
      </c>
      <c r="E7" s="41">
        <v>488.04289999999997</v>
      </c>
      <c r="F7" s="41">
        <v>633.41079999999999</v>
      </c>
      <c r="G7" s="41">
        <v>255.24109999999999</v>
      </c>
      <c r="H7" s="41">
        <v>694.83399999999995</v>
      </c>
      <c r="I7" s="41">
        <v>468.51749999999998</v>
      </c>
      <c r="J7" s="2"/>
      <c r="K7" s="26">
        <v>1190.634</v>
      </c>
      <c r="L7" s="26">
        <v>1100.8630000000001</v>
      </c>
      <c r="M7" s="26">
        <v>802.30909999999994</v>
      </c>
      <c r="N7" s="26">
        <v>1021.571</v>
      </c>
      <c r="O7" s="26">
        <v>803.92949999999996</v>
      </c>
      <c r="P7" s="26">
        <v>1114.789</v>
      </c>
      <c r="Q7" s="26">
        <v>1117.2139999999999</v>
      </c>
      <c r="R7" s="26"/>
      <c r="U7" s="24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2:51" x14ac:dyDescent="0.25">
      <c r="B8" s="13" t="s">
        <v>414</v>
      </c>
      <c r="C8" s="2">
        <v>888.53369999999995</v>
      </c>
      <c r="D8" s="2">
        <v>648.76649999999995</v>
      </c>
      <c r="E8" s="41">
        <v>719.61310000000003</v>
      </c>
      <c r="F8" s="41"/>
      <c r="G8" s="41"/>
      <c r="H8" s="41"/>
      <c r="I8" s="41"/>
      <c r="J8" s="2"/>
      <c r="K8" s="26">
        <v>1062.386</v>
      </c>
      <c r="L8" s="26">
        <v>1044.9939999999999</v>
      </c>
      <c r="M8" s="26">
        <v>1060.3710000000001</v>
      </c>
      <c r="N8" s="26"/>
      <c r="O8" s="26"/>
      <c r="P8" s="26"/>
      <c r="Q8" s="26"/>
      <c r="R8" s="26"/>
      <c r="U8" s="24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2:51" x14ac:dyDescent="0.25">
      <c r="B9" s="13" t="s">
        <v>415</v>
      </c>
      <c r="C9" s="2">
        <v>1013.479</v>
      </c>
      <c r="D9" s="2">
        <v>1027.2719999999999</v>
      </c>
      <c r="E9" s="41">
        <v>943.00319999999999</v>
      </c>
      <c r="F9" s="41">
        <v>839.96010000000001</v>
      </c>
      <c r="G9" s="41"/>
      <c r="H9" s="41"/>
      <c r="I9" s="41"/>
      <c r="J9" s="2"/>
      <c r="K9" s="26">
        <v>1596.808</v>
      </c>
      <c r="L9" s="26">
        <v>1425.6579999999999</v>
      </c>
      <c r="M9" s="26">
        <v>1118.5429999999999</v>
      </c>
      <c r="N9" s="26">
        <v>1051.654</v>
      </c>
      <c r="O9" s="26"/>
      <c r="P9" s="26"/>
      <c r="Q9" s="26"/>
      <c r="R9" s="26"/>
      <c r="U9" s="24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2:51" x14ac:dyDescent="0.25">
      <c r="B10" s="13" t="s">
        <v>416</v>
      </c>
      <c r="C10" s="2">
        <v>1563.6420000000001</v>
      </c>
      <c r="D10" s="2">
        <v>1357.251</v>
      </c>
      <c r="E10">
        <v>1209.6083987903917</v>
      </c>
      <c r="F10">
        <v>1081.4843715241057</v>
      </c>
      <c r="G10" s="41"/>
      <c r="H10" s="41"/>
      <c r="I10" s="41"/>
      <c r="J10" s="2"/>
      <c r="K10" s="26">
        <v>1494.0840000000001</v>
      </c>
      <c r="L10" s="26">
        <v>1390.4469999999999</v>
      </c>
      <c r="M10" s="35">
        <v>1255.8410586912157</v>
      </c>
      <c r="N10" s="35">
        <v>1401.9143381997485</v>
      </c>
      <c r="O10" s="26"/>
      <c r="P10" s="26"/>
      <c r="Q10" s="26"/>
      <c r="R10" s="26"/>
      <c r="U10" s="24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2:51" x14ac:dyDescent="0.25">
      <c r="G11" s="24"/>
      <c r="H11" s="24"/>
      <c r="I11" s="24"/>
      <c r="U11" s="24"/>
    </row>
    <row r="12" spans="2:51" x14ac:dyDescent="0.25">
      <c r="U12" s="24"/>
    </row>
    <row r="13" spans="2:51" s="12" customFormat="1" x14ac:dyDescent="0.25"/>
    <row r="14" spans="2:51" x14ac:dyDescent="0.25">
      <c r="J14" s="12"/>
      <c r="R14" s="12"/>
      <c r="Y14" s="12"/>
      <c r="AG14" s="12"/>
    </row>
    <row r="15" spans="2:51" x14ac:dyDescent="0.25">
      <c r="J15" s="12"/>
      <c r="R15" s="12"/>
      <c r="Y15" s="12"/>
      <c r="AG15" s="12"/>
    </row>
    <row r="16" spans="2:51" x14ac:dyDescent="0.25">
      <c r="J16" s="12"/>
      <c r="R16" s="12"/>
      <c r="Y16" s="12"/>
      <c r="AG16" s="12"/>
    </row>
    <row r="17" spans="1:41" x14ac:dyDescent="0.25">
      <c r="J17" s="12"/>
      <c r="R17" s="12"/>
      <c r="Y17" s="12"/>
      <c r="AG17" s="12"/>
    </row>
    <row r="18" spans="1:41" x14ac:dyDescent="0.25">
      <c r="J18" s="12"/>
      <c r="R18" s="12"/>
      <c r="Y18" s="12"/>
      <c r="AG18" s="12"/>
    </row>
    <row r="19" spans="1:41" x14ac:dyDescent="0.25">
      <c r="A19" s="23" t="s">
        <v>412</v>
      </c>
      <c r="J19" s="12"/>
      <c r="K19" s="23" t="s">
        <v>357</v>
      </c>
      <c r="R19" s="12"/>
      <c r="S19" s="23" t="s">
        <v>384</v>
      </c>
      <c r="Y19" s="12"/>
      <c r="Z19" s="23" t="s">
        <v>379</v>
      </c>
      <c r="AG19" s="12"/>
      <c r="AH19" s="23" t="s">
        <v>358</v>
      </c>
    </row>
    <row r="20" spans="1:41" x14ac:dyDescent="0.25">
      <c r="J20" s="12"/>
      <c r="R20" s="12"/>
      <c r="Y20" s="12"/>
      <c r="AG20" s="12"/>
    </row>
    <row r="21" spans="1:41" x14ac:dyDescent="0.25">
      <c r="C21" s="18" t="s">
        <v>439</v>
      </c>
      <c r="J21" s="12"/>
      <c r="L21" t="s">
        <v>359</v>
      </c>
      <c r="N21" t="s">
        <v>360</v>
      </c>
      <c r="O21" t="s">
        <v>361</v>
      </c>
      <c r="P21" t="s">
        <v>363</v>
      </c>
      <c r="R21" s="12"/>
      <c r="S21" t="s">
        <v>359</v>
      </c>
      <c r="U21" t="s">
        <v>360</v>
      </c>
      <c r="V21" t="s">
        <v>361</v>
      </c>
      <c r="W21" t="s">
        <v>363</v>
      </c>
      <c r="Y21" s="12"/>
      <c r="AA21" t="s">
        <v>359</v>
      </c>
      <c r="AC21" t="s">
        <v>360</v>
      </c>
      <c r="AD21" t="s">
        <v>361</v>
      </c>
      <c r="AE21" t="s">
        <v>363</v>
      </c>
      <c r="AG21" s="12"/>
      <c r="AJ21" t="s">
        <v>470</v>
      </c>
    </row>
    <row r="22" spans="1:41" x14ac:dyDescent="0.25">
      <c r="C22" s="19" t="s">
        <v>440</v>
      </c>
      <c r="D22" s="19" t="s">
        <v>441</v>
      </c>
      <c r="E22" s="19" t="s">
        <v>444</v>
      </c>
      <c r="F22" s="19" t="s">
        <v>445</v>
      </c>
      <c r="J22" s="12"/>
      <c r="L22" t="s">
        <v>365</v>
      </c>
      <c r="M22" t="s">
        <v>366</v>
      </c>
      <c r="N22">
        <v>276845</v>
      </c>
      <c r="O22">
        <v>276</v>
      </c>
      <c r="P22" s="4">
        <f>O22/N22*1000000</f>
        <v>996.94775054633465</v>
      </c>
      <c r="Q22" s="4"/>
      <c r="R22" s="12"/>
      <c r="S22" t="s">
        <v>398</v>
      </c>
      <c r="T22" t="s">
        <v>366</v>
      </c>
      <c r="U22">
        <v>74328</v>
      </c>
      <c r="V22">
        <v>66</v>
      </c>
      <c r="W22">
        <f t="shared" ref="W22:W43" si="0">V22/U22*1000000</f>
        <v>887.9560865353568</v>
      </c>
      <c r="Y22" s="12"/>
      <c r="AA22" t="s">
        <v>399</v>
      </c>
      <c r="AB22" t="s">
        <v>366</v>
      </c>
      <c r="AC22">
        <v>114962</v>
      </c>
      <c r="AD22">
        <v>106</v>
      </c>
      <c r="AG22" s="12"/>
      <c r="AJ22" t="s">
        <v>360</v>
      </c>
      <c r="AL22" t="s">
        <v>473</v>
      </c>
      <c r="AN22" t="s">
        <v>475</v>
      </c>
    </row>
    <row r="23" spans="1:41" x14ac:dyDescent="0.25">
      <c r="A23" t="s">
        <v>428</v>
      </c>
      <c r="B23" s="18" t="s">
        <v>439</v>
      </c>
      <c r="C23">
        <v>185380.3</v>
      </c>
      <c r="D23">
        <v>1136544</v>
      </c>
      <c r="E23">
        <v>312</v>
      </c>
      <c r="F23">
        <v>1477</v>
      </c>
      <c r="J23" s="12"/>
      <c r="M23" t="s">
        <v>368</v>
      </c>
      <c r="N23">
        <v>1194322</v>
      </c>
      <c r="O23">
        <v>1422</v>
      </c>
      <c r="P23" s="4">
        <f>O23/N23*1000000</f>
        <v>1190.6336817039291</v>
      </c>
      <c r="Q23" s="4"/>
      <c r="R23" s="12"/>
      <c r="T23" t="s">
        <v>368</v>
      </c>
      <c r="U23">
        <v>209475</v>
      </c>
      <c r="V23">
        <v>230</v>
      </c>
      <c r="W23">
        <f t="shared" si="0"/>
        <v>1097.983052870271</v>
      </c>
      <c r="Y23" s="12"/>
      <c r="AB23" t="s">
        <v>368</v>
      </c>
      <c r="AC23">
        <v>317216</v>
      </c>
      <c r="AD23">
        <v>356</v>
      </c>
      <c r="AG23" s="12"/>
      <c r="AJ23" t="s">
        <v>476</v>
      </c>
      <c r="AK23" t="s">
        <v>456</v>
      </c>
      <c r="AL23" t="s">
        <v>476</v>
      </c>
      <c r="AM23" t="s">
        <v>456</v>
      </c>
      <c r="AN23" t="s">
        <v>476</v>
      </c>
      <c r="AO23" t="s">
        <v>456</v>
      </c>
    </row>
    <row r="24" spans="1:41" x14ac:dyDescent="0.25">
      <c r="A24" t="s">
        <v>428</v>
      </c>
      <c r="B24" s="18" t="s">
        <v>446</v>
      </c>
      <c r="C24">
        <v>89404.6</v>
      </c>
      <c r="D24">
        <v>363298.3</v>
      </c>
      <c r="E24">
        <v>111</v>
      </c>
      <c r="F24">
        <v>301</v>
      </c>
      <c r="J24" s="12"/>
      <c r="R24" s="12"/>
      <c r="S24" t="s">
        <v>400</v>
      </c>
      <c r="T24" t="s">
        <v>366</v>
      </c>
      <c r="U24">
        <v>93364</v>
      </c>
      <c r="V24">
        <v>83</v>
      </c>
      <c r="W24">
        <f t="shared" si="0"/>
        <v>888.99361638318828</v>
      </c>
      <c r="Y24" s="12"/>
      <c r="AA24" t="s">
        <v>399</v>
      </c>
      <c r="AB24" t="s">
        <v>366</v>
      </c>
      <c r="AC24">
        <v>103489</v>
      </c>
      <c r="AD24">
        <v>100</v>
      </c>
      <c r="AG24" s="12"/>
      <c r="AI24" t="s">
        <v>477</v>
      </c>
      <c r="AJ24">
        <v>605572.6</v>
      </c>
      <c r="AK24">
        <v>1714656.6</v>
      </c>
      <c r="AL24">
        <v>772</v>
      </c>
      <c r="AM24">
        <v>2310</v>
      </c>
    </row>
    <row r="25" spans="1:41" x14ac:dyDescent="0.25">
      <c r="A25" t="s">
        <v>428</v>
      </c>
      <c r="B25" s="18" t="s">
        <v>447</v>
      </c>
      <c r="C25">
        <v>132571.70000000001</v>
      </c>
      <c r="D25">
        <v>270616.3</v>
      </c>
      <c r="E25">
        <v>148</v>
      </c>
      <c r="F25">
        <v>254</v>
      </c>
      <c r="J25" s="12"/>
      <c r="L25" t="s">
        <v>370</v>
      </c>
      <c r="M25" t="s">
        <v>366</v>
      </c>
      <c r="N25">
        <v>149304</v>
      </c>
      <c r="O25">
        <v>79</v>
      </c>
      <c r="P25">
        <f t="shared" ref="P25:P38" si="1">O25/N25*1000000</f>
        <v>529.12179178052827</v>
      </c>
      <c r="R25" s="12"/>
      <c r="T25" t="s">
        <v>368</v>
      </c>
      <c r="U25">
        <v>146328</v>
      </c>
      <c r="V25">
        <v>148</v>
      </c>
      <c r="W25">
        <f t="shared" si="0"/>
        <v>1011.4263845607129</v>
      </c>
      <c r="Y25" s="12"/>
      <c r="AB25" t="s">
        <v>368</v>
      </c>
      <c r="AC25">
        <v>384590</v>
      </c>
      <c r="AD25">
        <v>429</v>
      </c>
      <c r="AG25" s="12"/>
      <c r="AI25" t="s">
        <v>479</v>
      </c>
      <c r="AJ25">
        <v>963200.99999999988</v>
      </c>
      <c r="AK25">
        <v>4205357.9000000004</v>
      </c>
      <c r="AL25">
        <v>1681</v>
      </c>
      <c r="AM25">
        <v>6535</v>
      </c>
    </row>
    <row r="26" spans="1:41" x14ac:dyDescent="0.25">
      <c r="A26" t="s">
        <v>428</v>
      </c>
      <c r="B26" s="18" t="s">
        <v>448</v>
      </c>
      <c r="C26">
        <v>125693.8</v>
      </c>
      <c r="D26">
        <v>339010.5</v>
      </c>
      <c r="E26">
        <v>211</v>
      </c>
      <c r="F26">
        <v>500</v>
      </c>
      <c r="J26" s="12"/>
      <c r="M26" t="s">
        <v>368</v>
      </c>
      <c r="N26">
        <v>487505</v>
      </c>
      <c r="O26">
        <v>399</v>
      </c>
      <c r="P26">
        <f t="shared" si="1"/>
        <v>818.45314407031719</v>
      </c>
      <c r="R26" s="12"/>
      <c r="S26" s="4" t="s">
        <v>371</v>
      </c>
      <c r="T26" s="4" t="s">
        <v>366</v>
      </c>
      <c r="U26" s="4">
        <f>SUM(U22,U24)</f>
        <v>167692</v>
      </c>
      <c r="V26" s="4">
        <f t="shared" ref="V26:V27" si="2">SUM(V22,V24)</f>
        <v>149</v>
      </c>
      <c r="W26" s="4">
        <f t="shared" si="0"/>
        <v>888.53374042888152</v>
      </c>
      <c r="X26" s="4"/>
      <c r="Y26" s="12"/>
      <c r="AA26" s="4" t="s">
        <v>371</v>
      </c>
      <c r="AB26" s="4" t="s">
        <v>366</v>
      </c>
      <c r="AC26" s="4">
        <f>SUM(AC22,AC24)</f>
        <v>218451</v>
      </c>
      <c r="AD26" s="4">
        <f t="shared" ref="AD26:AD27" si="3">SUM(AD22,AD24)</f>
        <v>206</v>
      </c>
      <c r="AE26" s="4">
        <f t="shared" ref="AE26:AE37" si="4">AD26/AC26*1000000</f>
        <v>943.00323642372894</v>
      </c>
      <c r="AG26" s="12"/>
      <c r="AI26" t="s">
        <v>481</v>
      </c>
      <c r="AJ26">
        <f t="shared" ref="AJ26:AM26" si="5">SUM(AJ24:AJ25)</f>
        <v>1568773.5999999999</v>
      </c>
      <c r="AK26">
        <f t="shared" si="5"/>
        <v>5920014.5</v>
      </c>
      <c r="AL26">
        <f t="shared" si="5"/>
        <v>2453</v>
      </c>
      <c r="AM26">
        <f t="shared" si="5"/>
        <v>8845</v>
      </c>
      <c r="AN26" s="4">
        <f>AL26/AJ26*1000000</f>
        <v>1563.6418154920507</v>
      </c>
      <c r="AO26" s="4">
        <f>AM26/AK26*1000000</f>
        <v>1494.0841783411172</v>
      </c>
    </row>
    <row r="27" spans="1:41" x14ac:dyDescent="0.25">
      <c r="A27" t="s">
        <v>449</v>
      </c>
      <c r="B27" s="18" t="s">
        <v>439</v>
      </c>
      <c r="C27">
        <v>91191.9</v>
      </c>
      <c r="D27">
        <v>474501.2</v>
      </c>
      <c r="E27">
        <v>99</v>
      </c>
      <c r="F27">
        <v>455</v>
      </c>
      <c r="J27" s="12"/>
      <c r="L27" t="s">
        <v>372</v>
      </c>
      <c r="M27" t="s">
        <v>366</v>
      </c>
      <c r="N27">
        <v>64439</v>
      </c>
      <c r="O27">
        <v>51</v>
      </c>
      <c r="P27">
        <f t="shared" si="1"/>
        <v>791.44617390089854</v>
      </c>
      <c r="R27" s="12"/>
      <c r="S27" s="4"/>
      <c r="T27" s="4" t="s">
        <v>368</v>
      </c>
      <c r="U27" s="4">
        <f>SUM(U23,U25)</f>
        <v>355803</v>
      </c>
      <c r="V27" s="4">
        <f t="shared" si="2"/>
        <v>378</v>
      </c>
      <c r="W27" s="4">
        <f t="shared" si="0"/>
        <v>1062.3856459894942</v>
      </c>
      <c r="X27" s="4"/>
      <c r="Y27" s="12"/>
      <c r="AA27" s="4"/>
      <c r="AB27" s="4" t="s">
        <v>368</v>
      </c>
      <c r="AC27" s="4">
        <f>SUM(AC23,AC25)</f>
        <v>701806</v>
      </c>
      <c r="AD27" s="4">
        <f t="shared" si="3"/>
        <v>785</v>
      </c>
      <c r="AE27" s="4">
        <f t="shared" si="4"/>
        <v>1118.5427311821215</v>
      </c>
      <c r="AG27" s="12"/>
    </row>
    <row r="28" spans="1:41" x14ac:dyDescent="0.25">
      <c r="A28" t="s">
        <v>449</v>
      </c>
      <c r="B28" s="18" t="s">
        <v>450</v>
      </c>
      <c r="C28">
        <v>75692</v>
      </c>
      <c r="D28">
        <v>408230.6</v>
      </c>
      <c r="E28">
        <v>111</v>
      </c>
      <c r="F28">
        <v>405</v>
      </c>
      <c r="J28" s="22"/>
      <c r="M28" t="s">
        <v>368</v>
      </c>
      <c r="N28">
        <v>245556</v>
      </c>
      <c r="O28">
        <v>408</v>
      </c>
      <c r="P28">
        <f t="shared" si="1"/>
        <v>1661.5354542344719</v>
      </c>
      <c r="R28" s="12"/>
      <c r="S28" t="s">
        <v>401</v>
      </c>
      <c r="T28" t="s">
        <v>366</v>
      </c>
      <c r="U28">
        <v>91793</v>
      </c>
      <c r="V28">
        <v>24</v>
      </c>
      <c r="W28">
        <f t="shared" si="0"/>
        <v>261.45784536947258</v>
      </c>
      <c r="Y28" s="12"/>
      <c r="AA28" t="s">
        <v>399</v>
      </c>
      <c r="AB28" t="s">
        <v>366</v>
      </c>
      <c r="AC28">
        <v>145278</v>
      </c>
      <c r="AD28">
        <v>81</v>
      </c>
      <c r="AG28" s="12"/>
    </row>
    <row r="29" spans="1:41" x14ac:dyDescent="0.25">
      <c r="A29" t="s">
        <v>449</v>
      </c>
      <c r="B29" s="18" t="s">
        <v>451</v>
      </c>
      <c r="C29">
        <v>67471.899999999994</v>
      </c>
      <c r="D29">
        <v>254001.4</v>
      </c>
      <c r="E29">
        <v>84</v>
      </c>
      <c r="F29">
        <v>287</v>
      </c>
      <c r="J29" s="22"/>
      <c r="L29" s="4" t="s">
        <v>371</v>
      </c>
      <c r="M29" s="4" t="s">
        <v>366</v>
      </c>
      <c r="N29" s="4">
        <f>SUM(N25,N27)</f>
        <v>213743</v>
      </c>
      <c r="O29" s="4">
        <f>SUM(O25,O27)</f>
        <v>130</v>
      </c>
      <c r="P29" s="4">
        <f t="shared" si="1"/>
        <v>608.20705239469828</v>
      </c>
      <c r="Q29" s="4"/>
      <c r="R29" s="12"/>
      <c r="T29" t="s">
        <v>368</v>
      </c>
      <c r="U29">
        <v>196408</v>
      </c>
      <c r="V29">
        <v>212</v>
      </c>
      <c r="W29">
        <f t="shared" si="0"/>
        <v>1079.3857684004727</v>
      </c>
      <c r="Y29" s="12"/>
      <c r="AB29" t="s">
        <v>368</v>
      </c>
      <c r="AC29">
        <v>546801</v>
      </c>
      <c r="AD29">
        <v>603</v>
      </c>
      <c r="AG29" s="12"/>
    </row>
    <row r="30" spans="1:41" x14ac:dyDescent="0.25">
      <c r="A30" t="s">
        <v>449</v>
      </c>
      <c r="B30" s="18" t="s">
        <v>446</v>
      </c>
      <c r="C30">
        <v>56807</v>
      </c>
      <c r="D30">
        <v>254065.6</v>
      </c>
      <c r="E30">
        <v>86</v>
      </c>
      <c r="F30">
        <v>224</v>
      </c>
      <c r="J30" s="12"/>
      <c r="L30" s="4"/>
      <c r="M30" s="4" t="s">
        <v>368</v>
      </c>
      <c r="N30" s="4">
        <f>SUM(N26,N28)</f>
        <v>733061</v>
      </c>
      <c r="O30" s="4">
        <f>SUM(O26,O28)</f>
        <v>807</v>
      </c>
      <c r="P30" s="4">
        <f t="shared" si="1"/>
        <v>1100.8633660773114</v>
      </c>
      <c r="Q30" s="4"/>
      <c r="R30" s="12"/>
      <c r="S30" t="s">
        <v>402</v>
      </c>
      <c r="T30" t="s">
        <v>366</v>
      </c>
      <c r="U30">
        <v>106008</v>
      </c>
      <c r="V30">
        <v>68</v>
      </c>
      <c r="W30">
        <f t="shared" si="0"/>
        <v>641.46102180967466</v>
      </c>
      <c r="Y30" s="12"/>
      <c r="AA30" t="s">
        <v>403</v>
      </c>
      <c r="AB30" t="s">
        <v>366</v>
      </c>
      <c r="AC30">
        <v>58549</v>
      </c>
      <c r="AD30">
        <v>22</v>
      </c>
      <c r="AG30" s="12"/>
    </row>
    <row r="31" spans="1:41" x14ac:dyDescent="0.25">
      <c r="A31" t="s">
        <v>449</v>
      </c>
      <c r="B31" s="18" t="s">
        <v>448</v>
      </c>
      <c r="C31">
        <v>215922.7</v>
      </c>
      <c r="D31">
        <v>454368.8</v>
      </c>
      <c r="E31">
        <v>283</v>
      </c>
      <c r="F31">
        <v>441</v>
      </c>
      <c r="J31" s="12"/>
      <c r="L31" t="s">
        <v>375</v>
      </c>
      <c r="M31" t="s">
        <v>366</v>
      </c>
      <c r="N31">
        <v>91097</v>
      </c>
      <c r="O31">
        <v>61</v>
      </c>
      <c r="P31">
        <f t="shared" si="1"/>
        <v>669.61590392658377</v>
      </c>
      <c r="R31" s="12"/>
      <c r="T31" t="s">
        <v>368</v>
      </c>
      <c r="U31">
        <v>292624</v>
      </c>
      <c r="V31">
        <v>333</v>
      </c>
      <c r="W31">
        <f t="shared" si="0"/>
        <v>1137.9791131281099</v>
      </c>
      <c r="Y31" s="12"/>
      <c r="AB31" t="s">
        <v>368</v>
      </c>
      <c r="AC31">
        <v>232430</v>
      </c>
      <c r="AD31">
        <v>183</v>
      </c>
      <c r="AG31" s="12"/>
      <c r="AJ31" t="s">
        <v>471</v>
      </c>
    </row>
    <row r="32" spans="1:41" x14ac:dyDescent="0.25">
      <c r="A32" t="s">
        <v>449</v>
      </c>
      <c r="B32" s="18" t="s">
        <v>452</v>
      </c>
      <c r="C32">
        <v>130420.8</v>
      </c>
      <c r="D32">
        <v>409872.7</v>
      </c>
      <c r="E32">
        <v>168</v>
      </c>
      <c r="F32">
        <v>407</v>
      </c>
      <c r="G32" t="s">
        <v>453</v>
      </c>
      <c r="J32" s="12"/>
      <c r="M32" t="s">
        <v>368</v>
      </c>
      <c r="N32">
        <v>351109</v>
      </c>
      <c r="O32">
        <v>277</v>
      </c>
      <c r="P32">
        <f t="shared" si="1"/>
        <v>788.92879419211692</v>
      </c>
      <c r="R32" s="12"/>
      <c r="S32" t="s">
        <v>404</v>
      </c>
      <c r="T32" t="s">
        <v>366</v>
      </c>
      <c r="U32">
        <v>91290</v>
      </c>
      <c r="V32">
        <v>68</v>
      </c>
      <c r="W32">
        <f t="shared" si="0"/>
        <v>744.87895716945991</v>
      </c>
      <c r="Y32" s="12"/>
      <c r="AA32" t="s">
        <v>405</v>
      </c>
      <c r="AB32" t="s">
        <v>366</v>
      </c>
      <c r="AC32">
        <v>95598</v>
      </c>
      <c r="AD32">
        <v>135</v>
      </c>
      <c r="AG32" s="12"/>
      <c r="AJ32" t="s">
        <v>360</v>
      </c>
      <c r="AL32" t="s">
        <v>473</v>
      </c>
      <c r="AN32" t="s">
        <v>475</v>
      </c>
    </row>
    <row r="33" spans="1:41" x14ac:dyDescent="0.25">
      <c r="G33" t="s">
        <v>455</v>
      </c>
      <c r="H33" t="s">
        <v>456</v>
      </c>
      <c r="J33" s="12"/>
      <c r="L33" t="s">
        <v>376</v>
      </c>
      <c r="M33" t="s">
        <v>366</v>
      </c>
      <c r="N33">
        <v>94306</v>
      </c>
      <c r="O33">
        <v>34</v>
      </c>
      <c r="P33">
        <f t="shared" si="1"/>
        <v>360.52849235467517</v>
      </c>
      <c r="R33" s="12"/>
      <c r="T33" t="s">
        <v>368</v>
      </c>
      <c r="U33">
        <v>393341</v>
      </c>
      <c r="V33">
        <v>384</v>
      </c>
      <c r="W33">
        <f t="shared" si="0"/>
        <v>976.25215779692428</v>
      </c>
      <c r="Y33" s="12"/>
      <c r="AB33" t="s">
        <v>368</v>
      </c>
      <c r="AC33">
        <v>220525</v>
      </c>
      <c r="AD33">
        <v>260</v>
      </c>
      <c r="AG33" s="12"/>
      <c r="AJ33" t="s">
        <v>476</v>
      </c>
      <c r="AK33" t="s">
        <v>456</v>
      </c>
      <c r="AL33" t="s">
        <v>476</v>
      </c>
      <c r="AM33" t="s">
        <v>456</v>
      </c>
      <c r="AN33" t="s">
        <v>476</v>
      </c>
      <c r="AO33" t="s">
        <v>456</v>
      </c>
    </row>
    <row r="34" spans="1:41" x14ac:dyDescent="0.25">
      <c r="B34" t="s">
        <v>371</v>
      </c>
      <c r="C34">
        <f>SUM(C23:C32)</f>
        <v>1170556.7000000002</v>
      </c>
      <c r="D34">
        <f t="shared" ref="D34:F34" si="6">SUM(D23:D32)</f>
        <v>4364509.4000000004</v>
      </c>
      <c r="E34">
        <f t="shared" si="6"/>
        <v>1613</v>
      </c>
      <c r="F34">
        <f t="shared" si="6"/>
        <v>4751</v>
      </c>
      <c r="G34" s="4">
        <f>(E34/C34)*1000000</f>
        <v>1377.9768207725433</v>
      </c>
      <c r="H34" s="4">
        <f>(F34/D34)*1000000</f>
        <v>1088.5530456183687</v>
      </c>
      <c r="I34" s="4"/>
      <c r="J34" s="12"/>
      <c r="M34" t="s">
        <v>368</v>
      </c>
      <c r="N34">
        <v>302894</v>
      </c>
      <c r="O34">
        <v>240</v>
      </c>
      <c r="P34">
        <f t="shared" si="1"/>
        <v>792.35640190957884</v>
      </c>
      <c r="R34" s="12"/>
      <c r="S34" t="s">
        <v>406</v>
      </c>
      <c r="T34" t="s">
        <v>366</v>
      </c>
      <c r="U34">
        <v>77759</v>
      </c>
      <c r="V34">
        <v>78</v>
      </c>
      <c r="W34">
        <f t="shared" si="0"/>
        <v>1003.0993196928973</v>
      </c>
      <c r="Y34" s="12"/>
      <c r="AA34" t="s">
        <v>407</v>
      </c>
      <c r="AB34" t="s">
        <v>366</v>
      </c>
      <c r="AC34">
        <v>64878</v>
      </c>
      <c r="AD34">
        <v>68</v>
      </c>
      <c r="AG34" s="12"/>
      <c r="AI34" t="s">
        <v>478</v>
      </c>
      <c r="AJ34">
        <v>754643.5</v>
      </c>
      <c r="AK34">
        <v>2497555.4</v>
      </c>
      <c r="AL34">
        <v>1078</v>
      </c>
      <c r="AM34">
        <v>3717</v>
      </c>
    </row>
    <row r="35" spans="1:41" x14ac:dyDescent="0.25">
      <c r="B35" s="4"/>
      <c r="C35" s="4"/>
      <c r="D35" s="4"/>
      <c r="E35" s="4"/>
      <c r="F35" s="4"/>
      <c r="G35" s="4"/>
      <c r="H35" s="4"/>
      <c r="I35" s="4"/>
      <c r="J35" s="12"/>
      <c r="L35" t="s">
        <v>377</v>
      </c>
      <c r="M35" t="s">
        <v>366</v>
      </c>
      <c r="N35">
        <v>89163</v>
      </c>
      <c r="O35">
        <v>39</v>
      </c>
      <c r="P35">
        <f t="shared" si="1"/>
        <v>437.40116416002155</v>
      </c>
      <c r="R35" s="12"/>
      <c r="T35" t="s">
        <v>368</v>
      </c>
      <c r="U35">
        <v>410457</v>
      </c>
      <c r="V35">
        <v>422</v>
      </c>
      <c r="W35">
        <f t="shared" si="0"/>
        <v>1028.1223124468581</v>
      </c>
      <c r="Y35" s="12"/>
      <c r="AB35" t="s">
        <v>368</v>
      </c>
      <c r="AC35">
        <v>177437</v>
      </c>
      <c r="AD35">
        <v>192</v>
      </c>
      <c r="AG35" s="12"/>
      <c r="AI35" t="s">
        <v>480</v>
      </c>
      <c r="AJ35">
        <v>692399.3</v>
      </c>
      <c r="AK35">
        <v>2081546.3</v>
      </c>
      <c r="AL35">
        <v>886</v>
      </c>
      <c r="AM35">
        <v>2650</v>
      </c>
    </row>
    <row r="36" spans="1:41" x14ac:dyDescent="0.25">
      <c r="B36" s="4"/>
      <c r="C36" s="4"/>
      <c r="D36" s="4"/>
      <c r="E36" s="4"/>
      <c r="F36" s="4"/>
      <c r="G36" s="4"/>
      <c r="H36" s="4"/>
      <c r="I36" s="4"/>
      <c r="J36" s="12"/>
      <c r="M36" t="s">
        <v>368</v>
      </c>
      <c r="N36">
        <v>259610</v>
      </c>
      <c r="O36">
        <v>216</v>
      </c>
      <c r="P36">
        <f t="shared" si="1"/>
        <v>832.01725665421213</v>
      </c>
      <c r="R36" s="12"/>
      <c r="S36" s="4" t="s">
        <v>371</v>
      </c>
      <c r="T36" s="4" t="s">
        <v>366</v>
      </c>
      <c r="U36" s="4">
        <f>SUM(U28,U30,U32,U34)</f>
        <v>366850</v>
      </c>
      <c r="V36" s="4">
        <f>SUM(V28,V30,V32,V34)</f>
        <v>238</v>
      </c>
      <c r="W36" s="4">
        <f t="shared" si="0"/>
        <v>648.76652582799511</v>
      </c>
      <c r="X36" s="4"/>
      <c r="Y36" s="12"/>
      <c r="AA36" s="4" t="s">
        <v>371</v>
      </c>
      <c r="AB36" s="4" t="s">
        <v>366</v>
      </c>
      <c r="AC36" s="4">
        <f>SUM(AC28,AC30,AC32,AC34)</f>
        <v>364303</v>
      </c>
      <c r="AD36" s="4">
        <f>SUM(AD28,AD30,AD32,AD34)</f>
        <v>306</v>
      </c>
      <c r="AE36" s="4">
        <f t="shared" si="4"/>
        <v>839.96014306772111</v>
      </c>
      <c r="AG36" s="12"/>
      <c r="AI36" t="s">
        <v>481</v>
      </c>
      <c r="AJ36">
        <f t="shared" ref="AJ36:AM36" si="7">SUM(AJ34:AJ35)</f>
        <v>1447042.8</v>
      </c>
      <c r="AK36">
        <f t="shared" si="7"/>
        <v>4579101.7</v>
      </c>
      <c r="AL36">
        <f t="shared" si="7"/>
        <v>1964</v>
      </c>
      <c r="AM36">
        <f t="shared" si="7"/>
        <v>6367</v>
      </c>
      <c r="AN36" s="4">
        <f>AL36/AJ36*1000000</f>
        <v>1357.2508014275736</v>
      </c>
      <c r="AO36" s="4">
        <f>AM36/AK36*1000000</f>
        <v>1390.4473884037125</v>
      </c>
    </row>
    <row r="37" spans="1:41" x14ac:dyDescent="0.25">
      <c r="J37" s="12"/>
      <c r="L37" s="4" t="s">
        <v>371</v>
      </c>
      <c r="M37" s="4" t="s">
        <v>366</v>
      </c>
      <c r="N37" s="4">
        <f>SUM(N33,N35,N31)</f>
        <v>274566</v>
      </c>
      <c r="O37" s="4">
        <f>SUM(O33,O35,O31)</f>
        <v>134</v>
      </c>
      <c r="P37" s="4">
        <f t="shared" si="1"/>
        <v>488.04294777940459</v>
      </c>
      <c r="Q37" s="4"/>
      <c r="R37" s="12"/>
      <c r="S37" s="4"/>
      <c r="T37" s="4" t="s">
        <v>368</v>
      </c>
      <c r="U37" s="4">
        <f>SUM(U29,U31,U33,U35)</f>
        <v>1292830</v>
      </c>
      <c r="V37" s="4">
        <f>SUM(V29,V31,V33,V35)</f>
        <v>1351</v>
      </c>
      <c r="W37" s="4">
        <f t="shared" si="0"/>
        <v>1044.9943147977692</v>
      </c>
      <c r="X37" s="4"/>
      <c r="Y37" s="12"/>
      <c r="AA37" s="4"/>
      <c r="AB37" s="4" t="s">
        <v>368</v>
      </c>
      <c r="AC37" s="4">
        <f>SUM(AC29,AC31,AC33,AC35)</f>
        <v>1177193</v>
      </c>
      <c r="AD37" s="4">
        <f>SUM(AD29,AD31,AD33,AD35)</f>
        <v>1238</v>
      </c>
      <c r="AE37" s="4">
        <f t="shared" si="4"/>
        <v>1051.6542317190128</v>
      </c>
      <c r="AG37" s="12"/>
    </row>
    <row r="38" spans="1:41" x14ac:dyDescent="0.25">
      <c r="J38" s="12"/>
      <c r="L38" s="4"/>
      <c r="M38" s="4" t="s">
        <v>368</v>
      </c>
      <c r="N38" s="4">
        <f>SUM(N34,N36,N32)</f>
        <v>913613</v>
      </c>
      <c r="O38" s="4">
        <f>SUM(O34,O36,O32)</f>
        <v>733</v>
      </c>
      <c r="P38" s="4">
        <f t="shared" si="1"/>
        <v>802.30907397333442</v>
      </c>
      <c r="Q38" s="4"/>
      <c r="R38" s="12"/>
      <c r="S38" t="s">
        <v>408</v>
      </c>
      <c r="T38" t="s">
        <v>366</v>
      </c>
      <c r="U38">
        <v>88258</v>
      </c>
      <c r="V38">
        <v>56</v>
      </c>
      <c r="W38">
        <f t="shared" si="0"/>
        <v>634.50338779487413</v>
      </c>
      <c r="Y38" s="12"/>
      <c r="AA38" t="s">
        <v>625</v>
      </c>
      <c r="AB38" t="s">
        <v>366</v>
      </c>
      <c r="AC38">
        <v>148371</v>
      </c>
      <c r="AD38">
        <v>157</v>
      </c>
      <c r="AG38" s="12"/>
    </row>
    <row r="39" spans="1:41" x14ac:dyDescent="0.25">
      <c r="C39" s="21" t="s">
        <v>465</v>
      </c>
      <c r="J39" s="12"/>
      <c r="R39" s="12"/>
      <c r="T39" t="s">
        <v>368</v>
      </c>
      <c r="U39">
        <v>277740</v>
      </c>
      <c r="V39">
        <v>286</v>
      </c>
      <c r="W39">
        <f t="shared" si="0"/>
        <v>1029.740044646072</v>
      </c>
      <c r="Y39" s="12"/>
      <c r="AB39" t="s">
        <v>368</v>
      </c>
      <c r="AC39">
        <v>542805</v>
      </c>
      <c r="AD39">
        <v>771</v>
      </c>
      <c r="AG39" s="12"/>
    </row>
    <row r="40" spans="1:41" x14ac:dyDescent="0.25">
      <c r="C40" s="19" t="s">
        <v>440</v>
      </c>
      <c r="D40" s="19" t="s">
        <v>441</v>
      </c>
      <c r="E40" s="19" t="s">
        <v>444</v>
      </c>
      <c r="F40" s="19" t="s">
        <v>445</v>
      </c>
      <c r="J40" s="12"/>
      <c r="L40" t="s">
        <v>378</v>
      </c>
      <c r="M40" t="s">
        <v>366</v>
      </c>
      <c r="N40">
        <v>89989</v>
      </c>
      <c r="O40">
        <v>57</v>
      </c>
      <c r="P40" s="4">
        <f>O40/N40*1000000</f>
        <v>633.41075020280255</v>
      </c>
      <c r="Q40" s="4"/>
      <c r="R40" s="12"/>
      <c r="S40" t="s">
        <v>409</v>
      </c>
      <c r="T40" t="s">
        <v>366</v>
      </c>
      <c r="U40">
        <v>91005</v>
      </c>
      <c r="V40">
        <v>73</v>
      </c>
      <c r="W40">
        <f t="shared" si="0"/>
        <v>802.15372781715291</v>
      </c>
      <c r="Y40" s="12"/>
      <c r="AA40" t="s">
        <v>626</v>
      </c>
      <c r="AB40" t="s">
        <v>366</v>
      </c>
      <c r="AC40">
        <v>115078</v>
      </c>
      <c r="AD40">
        <v>110</v>
      </c>
      <c r="AG40" s="12"/>
    </row>
    <row r="41" spans="1:41" x14ac:dyDescent="0.25">
      <c r="A41" t="s">
        <v>428</v>
      </c>
      <c r="B41" s="21" t="s">
        <v>465</v>
      </c>
      <c r="C41">
        <v>83486.899999999994</v>
      </c>
      <c r="D41">
        <v>335931.3</v>
      </c>
      <c r="E41">
        <v>138</v>
      </c>
      <c r="F41">
        <v>383</v>
      </c>
      <c r="J41" s="12"/>
      <c r="M41" t="s">
        <v>368</v>
      </c>
      <c r="N41">
        <v>278982</v>
      </c>
      <c r="O41">
        <v>285</v>
      </c>
      <c r="P41" s="4">
        <f>O41/N41*1000000</f>
        <v>1021.5712841688711</v>
      </c>
      <c r="Q41" s="4"/>
      <c r="R41" s="12"/>
      <c r="T41" t="s">
        <v>368</v>
      </c>
      <c r="U41">
        <v>289043</v>
      </c>
      <c r="V41">
        <v>315</v>
      </c>
      <c r="W41">
        <f t="shared" si="0"/>
        <v>1089.8032472677075</v>
      </c>
      <c r="Y41" s="12"/>
      <c r="AB41" t="s">
        <v>368</v>
      </c>
      <c r="AC41">
        <v>401579</v>
      </c>
      <c r="AD41">
        <v>737</v>
      </c>
      <c r="AG41" s="12"/>
      <c r="AI41" t="s">
        <v>359</v>
      </c>
      <c r="AK41" t="s">
        <v>360</v>
      </c>
      <c r="AL41" t="s">
        <v>361</v>
      </c>
      <c r="AM41" t="s">
        <v>363</v>
      </c>
    </row>
    <row r="42" spans="1:41" x14ac:dyDescent="0.25">
      <c r="A42" t="s">
        <v>428</v>
      </c>
      <c r="B42" s="21" t="s">
        <v>464</v>
      </c>
      <c r="C42">
        <v>108674.3</v>
      </c>
      <c r="D42">
        <v>400310.8</v>
      </c>
      <c r="E42">
        <v>128</v>
      </c>
      <c r="F42">
        <v>372</v>
      </c>
      <c r="J42" s="12"/>
      <c r="R42" s="12"/>
      <c r="S42" s="4" t="s">
        <v>371</v>
      </c>
      <c r="T42" s="4" t="s">
        <v>366</v>
      </c>
      <c r="U42" s="4">
        <f>SUM(U38,U40)</f>
        <v>179263</v>
      </c>
      <c r="V42" s="4">
        <f t="shared" ref="V42:V43" si="8">SUM(V38,V40)</f>
        <v>129</v>
      </c>
      <c r="W42" s="4">
        <f t="shared" si="0"/>
        <v>719.61308245427108</v>
      </c>
      <c r="X42" s="4"/>
      <c r="Y42" s="12"/>
      <c r="AA42" s="4" t="s">
        <v>371</v>
      </c>
      <c r="AB42" s="4" t="s">
        <v>366</v>
      </c>
      <c r="AC42" s="4">
        <f>SUM(AC38,AC40)</f>
        <v>263449</v>
      </c>
      <c r="AD42" s="4">
        <f t="shared" ref="AD42:AD43" si="9">SUM(AD38,AD40)</f>
        <v>267</v>
      </c>
      <c r="AE42" s="4">
        <f>AD42/AC42*1000000</f>
        <v>1013.4788896522667</v>
      </c>
      <c r="AG42" s="12"/>
      <c r="AI42" t="s">
        <v>420</v>
      </c>
      <c r="AJ42" t="s">
        <v>366</v>
      </c>
      <c r="AK42">
        <v>78182</v>
      </c>
      <c r="AL42">
        <v>82</v>
      </c>
    </row>
    <row r="43" spans="1:41" x14ac:dyDescent="0.25">
      <c r="A43" t="s">
        <v>428</v>
      </c>
      <c r="B43" s="21" t="s">
        <v>469</v>
      </c>
      <c r="C43">
        <v>134452.79999999999</v>
      </c>
      <c r="D43">
        <v>466523</v>
      </c>
      <c r="E43">
        <v>187</v>
      </c>
      <c r="F43">
        <v>578</v>
      </c>
      <c r="J43" s="12"/>
      <c r="L43" t="s">
        <v>381</v>
      </c>
      <c r="M43" t="s">
        <v>366</v>
      </c>
      <c r="N43">
        <v>90408</v>
      </c>
      <c r="O43">
        <v>24</v>
      </c>
      <c r="P43">
        <f t="shared" ref="P43:P48" si="10">O43/N43*1000000</f>
        <v>265.46323334218215</v>
      </c>
      <c r="R43" s="12"/>
      <c r="S43" s="4"/>
      <c r="T43" s="4" t="s">
        <v>368</v>
      </c>
      <c r="U43" s="4">
        <f>SUM(U39,U41)</f>
        <v>566783</v>
      </c>
      <c r="V43" s="4">
        <f t="shared" si="8"/>
        <v>601</v>
      </c>
      <c r="W43" s="4">
        <f t="shared" si="0"/>
        <v>1060.3705474581982</v>
      </c>
      <c r="X43" s="4"/>
      <c r="Y43" s="12"/>
      <c r="AA43" s="4"/>
      <c r="AB43" s="4" t="s">
        <v>368</v>
      </c>
      <c r="AC43" s="4">
        <f>SUM(AC39,AC41)</f>
        <v>944384</v>
      </c>
      <c r="AD43" s="4">
        <f t="shared" si="9"/>
        <v>1508</v>
      </c>
      <c r="AE43" s="4">
        <f>AD43/AC43*1000000</f>
        <v>1596.8080780699377</v>
      </c>
      <c r="AG43" s="12"/>
      <c r="AJ43" t="s">
        <v>368</v>
      </c>
      <c r="AK43">
        <v>221049</v>
      </c>
      <c r="AL43">
        <v>262</v>
      </c>
    </row>
    <row r="44" spans="1:41" x14ac:dyDescent="0.25">
      <c r="A44" t="s">
        <v>428</v>
      </c>
      <c r="B44" s="21" t="s">
        <v>468</v>
      </c>
      <c r="C44">
        <v>305767.09999999998</v>
      </c>
      <c r="D44">
        <v>1283632.2000000002</v>
      </c>
      <c r="E44">
        <v>509</v>
      </c>
      <c r="F44">
        <v>1382</v>
      </c>
      <c r="J44" s="22"/>
      <c r="M44" t="s">
        <v>368</v>
      </c>
      <c r="N44">
        <v>314898</v>
      </c>
      <c r="O44">
        <v>260</v>
      </c>
      <c r="P44">
        <f t="shared" si="10"/>
        <v>825.66418332285377</v>
      </c>
      <c r="R44" s="12"/>
      <c r="Y44" s="12"/>
      <c r="AA44" s="4"/>
      <c r="AB44" s="4"/>
      <c r="AC44" s="4"/>
      <c r="AD44" s="4"/>
      <c r="AE44" s="4"/>
      <c r="AG44" s="12"/>
      <c r="AI44" t="s">
        <v>421</v>
      </c>
      <c r="AJ44" t="s">
        <v>366</v>
      </c>
      <c r="AK44">
        <v>42989</v>
      </c>
      <c r="AL44">
        <v>51</v>
      </c>
    </row>
    <row r="45" spans="1:41" x14ac:dyDescent="0.25">
      <c r="A45" t="s">
        <v>428</v>
      </c>
      <c r="B45" s="21" t="s">
        <v>467</v>
      </c>
      <c r="C45">
        <v>125397.4</v>
      </c>
      <c r="D45">
        <v>459463.9</v>
      </c>
      <c r="E45">
        <v>217</v>
      </c>
      <c r="F45">
        <v>453</v>
      </c>
      <c r="J45" s="22"/>
      <c r="M45" t="s">
        <v>366</v>
      </c>
      <c r="N45">
        <v>81978</v>
      </c>
      <c r="O45">
        <v>20</v>
      </c>
      <c r="P45">
        <f t="shared" si="10"/>
        <v>243.96789382517261</v>
      </c>
      <c r="R45" s="12"/>
      <c r="Y45" s="12"/>
      <c r="AA45" t="s">
        <v>627</v>
      </c>
      <c r="AB45" t="s">
        <v>366</v>
      </c>
      <c r="AC45">
        <v>128618</v>
      </c>
      <c r="AD45">
        <v>116</v>
      </c>
      <c r="AG45" s="12"/>
      <c r="AJ45" t="s">
        <v>368</v>
      </c>
      <c r="AK45">
        <v>128745</v>
      </c>
      <c r="AL45">
        <v>155</v>
      </c>
    </row>
    <row r="46" spans="1:41" x14ac:dyDescent="0.25">
      <c r="A46" t="s">
        <v>428</v>
      </c>
      <c r="B46" s="21" t="s">
        <v>463</v>
      </c>
      <c r="C46">
        <v>124894.2</v>
      </c>
      <c r="D46">
        <v>421717.5</v>
      </c>
      <c r="E46">
        <v>213</v>
      </c>
      <c r="F46">
        <v>510</v>
      </c>
      <c r="J46" s="12"/>
      <c r="M46" t="s">
        <v>368</v>
      </c>
      <c r="N46">
        <v>228682</v>
      </c>
      <c r="O46">
        <v>177</v>
      </c>
      <c r="P46">
        <f t="shared" si="10"/>
        <v>774.00057722076951</v>
      </c>
      <c r="R46" s="12"/>
      <c r="Y46" s="12"/>
      <c r="AB46" t="s">
        <v>368</v>
      </c>
      <c r="AC46">
        <v>271560</v>
      </c>
      <c r="AD46">
        <v>385</v>
      </c>
      <c r="AG46" s="12"/>
      <c r="AI46" t="s">
        <v>422</v>
      </c>
      <c r="AJ46" t="s">
        <v>366</v>
      </c>
      <c r="AK46">
        <v>68702</v>
      </c>
      <c r="AL46">
        <v>82</v>
      </c>
    </row>
    <row r="47" spans="1:41" x14ac:dyDescent="0.25">
      <c r="A47" t="s">
        <v>428</v>
      </c>
      <c r="B47" s="21" t="s">
        <v>466</v>
      </c>
      <c r="C47">
        <v>113309.8</v>
      </c>
      <c r="D47">
        <v>330780.59999999998</v>
      </c>
      <c r="E47">
        <v>148</v>
      </c>
      <c r="F47">
        <v>277</v>
      </c>
      <c r="J47" s="12"/>
      <c r="L47" s="4" t="s">
        <v>371</v>
      </c>
      <c r="M47" s="4" t="s">
        <v>366</v>
      </c>
      <c r="N47" s="4">
        <f>SUM(N43,N45)</f>
        <v>172386</v>
      </c>
      <c r="O47" s="4">
        <f>SUM(O43,O45)</f>
        <v>44</v>
      </c>
      <c r="P47" s="4">
        <f t="shared" si="10"/>
        <v>255.24114487255349</v>
      </c>
      <c r="Q47" s="4"/>
      <c r="R47" s="12"/>
      <c r="Y47" s="12"/>
      <c r="AA47" t="s">
        <v>628</v>
      </c>
      <c r="AB47" t="s">
        <v>366</v>
      </c>
      <c r="AC47">
        <v>142975</v>
      </c>
      <c r="AD47">
        <v>163</v>
      </c>
      <c r="AG47" s="12"/>
      <c r="AJ47" t="s">
        <v>368</v>
      </c>
      <c r="AK47">
        <v>275670</v>
      </c>
      <c r="AL47">
        <v>382</v>
      </c>
    </row>
    <row r="48" spans="1:41" x14ac:dyDescent="0.25">
      <c r="J48" s="12"/>
      <c r="L48" s="4"/>
      <c r="M48" s="4" t="s">
        <v>368</v>
      </c>
      <c r="N48" s="4">
        <f>SUM(N44,N46)</f>
        <v>543580</v>
      </c>
      <c r="O48" s="4">
        <f>SUM(O44,O46)</f>
        <v>437</v>
      </c>
      <c r="P48" s="4">
        <f t="shared" si="10"/>
        <v>803.92950439677691</v>
      </c>
      <c r="Q48" s="4"/>
      <c r="R48" s="12"/>
      <c r="Y48" s="12"/>
      <c r="AB48" t="s">
        <v>368</v>
      </c>
      <c r="AC48">
        <v>264333</v>
      </c>
      <c r="AD48">
        <v>379</v>
      </c>
      <c r="AG48" s="12"/>
      <c r="AI48" t="s">
        <v>423</v>
      </c>
      <c r="AJ48" t="s">
        <v>366</v>
      </c>
      <c r="AK48">
        <v>73022</v>
      </c>
      <c r="AL48">
        <v>103</v>
      </c>
    </row>
    <row r="49" spans="1:41" x14ac:dyDescent="0.25">
      <c r="A49" t="s">
        <v>449</v>
      </c>
      <c r="B49" s="21" t="s">
        <v>465</v>
      </c>
      <c r="C49">
        <v>209500.79999999999</v>
      </c>
      <c r="D49">
        <v>810384.9</v>
      </c>
      <c r="E49">
        <v>239</v>
      </c>
      <c r="F49">
        <v>659</v>
      </c>
      <c r="J49" s="12"/>
      <c r="R49" s="12"/>
      <c r="Y49" s="12"/>
      <c r="AA49" s="4" t="s">
        <v>371</v>
      </c>
      <c r="AB49" s="4" t="s">
        <v>366</v>
      </c>
      <c r="AC49" s="4">
        <f>SUM(AC45,AC47)</f>
        <v>271593</v>
      </c>
      <c r="AD49" s="4">
        <f>SUM(AD45,AD47)</f>
        <v>279</v>
      </c>
      <c r="AE49" s="4">
        <f>AD49/AC49*1000000</f>
        <v>1027.2724260198165</v>
      </c>
      <c r="AG49" s="12"/>
      <c r="AJ49" t="s">
        <v>368</v>
      </c>
      <c r="AK49">
        <v>304590</v>
      </c>
      <c r="AL49">
        <v>369</v>
      </c>
    </row>
    <row r="50" spans="1:41" x14ac:dyDescent="0.25">
      <c r="A50" t="s">
        <v>449</v>
      </c>
      <c r="B50" s="21" t="s">
        <v>464</v>
      </c>
      <c r="C50">
        <v>142137.70000000001</v>
      </c>
      <c r="D50">
        <v>688086.9</v>
      </c>
      <c r="E50">
        <v>207</v>
      </c>
      <c r="F50">
        <v>638</v>
      </c>
      <c r="J50" s="12"/>
      <c r="R50" s="12"/>
      <c r="Y50" s="12"/>
      <c r="AA50" s="4"/>
      <c r="AB50" s="4" t="s">
        <v>368</v>
      </c>
      <c r="AC50" s="4">
        <f>SUM(AC46,AC48)</f>
        <v>535893</v>
      </c>
      <c r="AD50" s="4">
        <f>SUM(AD46,AD48)</f>
        <v>764</v>
      </c>
      <c r="AE50" s="4">
        <f>AD50/AC50*1000000</f>
        <v>1425.6577339132998</v>
      </c>
      <c r="AF50" s="4"/>
      <c r="AG50" s="12"/>
      <c r="AK50" s="4">
        <f>SUM(AK42,AK44,AK46,AK48)</f>
        <v>262895</v>
      </c>
      <c r="AL50" s="4">
        <f t="shared" ref="AL50:AL51" si="11">SUM(AL42,AL44,AL46,AL48)</f>
        <v>318</v>
      </c>
      <c r="AM50" s="4">
        <f>AL50/AK50*1000000</f>
        <v>1209.6083987903917</v>
      </c>
    </row>
    <row r="51" spans="1:41" x14ac:dyDescent="0.25">
      <c r="A51" t="s">
        <v>449</v>
      </c>
      <c r="B51" s="21" t="s">
        <v>463</v>
      </c>
      <c r="C51">
        <v>74544.899999999994</v>
      </c>
      <c r="D51">
        <v>263868.40000000002</v>
      </c>
      <c r="E51">
        <v>111</v>
      </c>
      <c r="F51">
        <v>230</v>
      </c>
      <c r="G51" t="s">
        <v>453</v>
      </c>
      <c r="J51" s="12"/>
      <c r="R51" s="12"/>
      <c r="Y51" s="12"/>
      <c r="AF51" s="4"/>
      <c r="AG51" s="12"/>
      <c r="AK51" s="4">
        <f>SUM(AK43,AK45,AK47,AK49)</f>
        <v>930054</v>
      </c>
      <c r="AL51" s="4">
        <f t="shared" si="11"/>
        <v>1168</v>
      </c>
      <c r="AM51" s="4">
        <f>AL51/AK51*1000000</f>
        <v>1255.8410586912157</v>
      </c>
    </row>
    <row r="52" spans="1:41" x14ac:dyDescent="0.25">
      <c r="G52" t="s">
        <v>455</v>
      </c>
      <c r="H52" t="s">
        <v>456</v>
      </c>
      <c r="J52" s="12"/>
      <c r="L52" t="s">
        <v>359</v>
      </c>
      <c r="N52" t="s">
        <v>360</v>
      </c>
      <c r="O52" t="s">
        <v>361</v>
      </c>
      <c r="P52" t="s">
        <v>363</v>
      </c>
      <c r="R52" s="12"/>
      <c r="Y52" s="12"/>
      <c r="AF52" s="4"/>
      <c r="AG52" s="12"/>
    </row>
    <row r="53" spans="1:41" x14ac:dyDescent="0.25">
      <c r="B53" t="s">
        <v>371</v>
      </c>
      <c r="C53">
        <f>SUM(C41:C51)</f>
        <v>1422165.9</v>
      </c>
      <c r="D53">
        <f>SUM(D41:D51)</f>
        <v>5460699.5000000009</v>
      </c>
      <c r="E53">
        <f>SUM(E41:E51)</f>
        <v>2097</v>
      </c>
      <c r="F53">
        <f>SUM(F41:F51)</f>
        <v>5482</v>
      </c>
      <c r="G53" s="4">
        <f>(E53/C53)*1000000</f>
        <v>1474.5115179600355</v>
      </c>
      <c r="H53" s="4">
        <f>(F53/D53)*1000000</f>
        <v>1003.9006907448394</v>
      </c>
      <c r="I53" s="4"/>
      <c r="J53" s="12"/>
      <c r="L53" t="s">
        <v>620</v>
      </c>
      <c r="M53" t="s">
        <v>366</v>
      </c>
      <c r="N53">
        <v>82065</v>
      </c>
      <c r="O53">
        <v>50</v>
      </c>
      <c r="P53">
        <f t="shared" ref="P53:P58" si="12">O53/N53*1000000</f>
        <v>609.27313714738318</v>
      </c>
      <c r="R53" s="12"/>
      <c r="Y53" s="12"/>
      <c r="AG53" s="12"/>
    </row>
    <row r="54" spans="1:41" x14ac:dyDescent="0.25">
      <c r="J54" s="12"/>
      <c r="M54" t="s">
        <v>368</v>
      </c>
      <c r="N54">
        <v>293234</v>
      </c>
      <c r="O54">
        <v>319</v>
      </c>
      <c r="P54">
        <f t="shared" si="12"/>
        <v>1087.8683917963128</v>
      </c>
      <c r="R54" s="12"/>
      <c r="Y54" s="12"/>
      <c r="AG54" s="12"/>
    </row>
    <row r="55" spans="1:41" x14ac:dyDescent="0.25">
      <c r="J55" s="12"/>
      <c r="L55" t="s">
        <v>621</v>
      </c>
      <c r="M55" t="s">
        <v>366</v>
      </c>
      <c r="N55">
        <v>74807</v>
      </c>
      <c r="O55">
        <v>59</v>
      </c>
      <c r="P55">
        <f t="shared" si="12"/>
        <v>788.69624500380985</v>
      </c>
      <c r="R55" s="12"/>
      <c r="Y55" s="12"/>
      <c r="AG55" s="12"/>
    </row>
    <row r="56" spans="1:41" x14ac:dyDescent="0.25">
      <c r="J56" s="12"/>
      <c r="M56" t="s">
        <v>368</v>
      </c>
      <c r="N56">
        <v>262028</v>
      </c>
      <c r="O56">
        <v>300</v>
      </c>
      <c r="P56">
        <f t="shared" si="12"/>
        <v>1144.915810524066</v>
      </c>
      <c r="R56" s="12"/>
      <c r="Y56" s="12"/>
      <c r="AG56" s="12"/>
      <c r="AI56" t="s">
        <v>417</v>
      </c>
    </row>
    <row r="57" spans="1:41" x14ac:dyDescent="0.25">
      <c r="J57" s="12"/>
      <c r="L57" s="4" t="s">
        <v>371</v>
      </c>
      <c r="M57" s="4" t="s">
        <v>366</v>
      </c>
      <c r="N57" s="4">
        <f>SUM(N53,N55)</f>
        <v>156872</v>
      </c>
      <c r="O57" s="4">
        <f t="shared" ref="O57:O58" si="13">SUM(O53,O55)</f>
        <v>109</v>
      </c>
      <c r="P57" s="4">
        <f t="shared" si="12"/>
        <v>694.8340047937171</v>
      </c>
      <c r="Q57" s="4"/>
      <c r="R57" s="12"/>
      <c r="Y57" s="12"/>
      <c r="AE57" s="4"/>
      <c r="AF57" s="4"/>
      <c r="AG57" s="12"/>
      <c r="AI57" t="s">
        <v>359</v>
      </c>
      <c r="AK57" t="s">
        <v>360</v>
      </c>
      <c r="AL57" t="s">
        <v>361</v>
      </c>
      <c r="AM57" t="s">
        <v>363</v>
      </c>
    </row>
    <row r="58" spans="1:41" x14ac:dyDescent="0.25">
      <c r="J58" s="12"/>
      <c r="L58" s="4"/>
      <c r="M58" s="4" t="s">
        <v>368</v>
      </c>
      <c r="N58" s="4">
        <f>SUM(N54,N56)</f>
        <v>555262</v>
      </c>
      <c r="O58" s="4">
        <f t="shared" si="13"/>
        <v>619</v>
      </c>
      <c r="P58" s="4">
        <f t="shared" si="12"/>
        <v>1114.7890545364169</v>
      </c>
      <c r="Q58" s="4"/>
      <c r="R58" s="12"/>
      <c r="Y58" s="12"/>
      <c r="AE58" s="4"/>
      <c r="AF58" s="4"/>
      <c r="AG58" s="12"/>
      <c r="AI58" t="s">
        <v>424</v>
      </c>
      <c r="AJ58" t="s">
        <v>366</v>
      </c>
      <c r="AK58">
        <v>82540</v>
      </c>
      <c r="AL58">
        <v>137</v>
      </c>
      <c r="AN58" s="4"/>
      <c r="AO58" s="4"/>
    </row>
    <row r="59" spans="1:41" x14ac:dyDescent="0.25">
      <c r="J59" s="12"/>
      <c r="R59" s="12"/>
      <c r="Y59" s="12"/>
      <c r="AG59" s="12"/>
      <c r="AJ59" t="s">
        <v>368</v>
      </c>
      <c r="AK59">
        <v>255483</v>
      </c>
      <c r="AL59">
        <v>423</v>
      </c>
      <c r="AN59" s="4"/>
      <c r="AO59" s="4"/>
    </row>
    <row r="60" spans="1:41" x14ac:dyDescent="0.25">
      <c r="C60" s="20" t="s">
        <v>460</v>
      </c>
      <c r="J60" s="12"/>
      <c r="L60" t="s">
        <v>622</v>
      </c>
      <c r="M60" t="s">
        <v>366</v>
      </c>
      <c r="N60">
        <v>92972</v>
      </c>
      <c r="O60">
        <v>39</v>
      </c>
      <c r="P60">
        <f t="shared" ref="P60:P65" si="14">O60/N60*1000000</f>
        <v>419.48113410489179</v>
      </c>
      <c r="R60" s="12"/>
      <c r="Y60" s="12"/>
      <c r="AG60" s="12"/>
      <c r="AI60" t="s">
        <v>425</v>
      </c>
      <c r="AJ60" t="s">
        <v>366</v>
      </c>
      <c r="AK60">
        <v>62082</v>
      </c>
      <c r="AL60">
        <v>68</v>
      </c>
    </row>
    <row r="61" spans="1:41" x14ac:dyDescent="0.25">
      <c r="C61" s="19" t="s">
        <v>440</v>
      </c>
      <c r="D61" s="19" t="s">
        <v>441</v>
      </c>
      <c r="E61" s="19" t="s">
        <v>444</v>
      </c>
      <c r="F61" s="19" t="s">
        <v>445</v>
      </c>
      <c r="J61" s="12"/>
      <c r="M61" t="s">
        <v>368</v>
      </c>
      <c r="N61">
        <v>291166</v>
      </c>
      <c r="O61">
        <v>298</v>
      </c>
      <c r="P61">
        <f t="shared" si="14"/>
        <v>1023.4711470432675</v>
      </c>
      <c r="R61" s="12"/>
      <c r="Y61" s="12"/>
      <c r="AG61" s="12"/>
      <c r="AJ61" t="s">
        <v>368</v>
      </c>
      <c r="AK61">
        <v>271684</v>
      </c>
      <c r="AL61">
        <v>372</v>
      </c>
    </row>
    <row r="62" spans="1:41" x14ac:dyDescent="0.25">
      <c r="A62" t="s">
        <v>428</v>
      </c>
      <c r="B62" s="20" t="s">
        <v>460</v>
      </c>
      <c r="C62">
        <v>106868.1</v>
      </c>
      <c r="D62">
        <v>410669.6</v>
      </c>
      <c r="E62">
        <v>151</v>
      </c>
      <c r="F62">
        <v>448</v>
      </c>
      <c r="J62" s="12"/>
      <c r="L62" t="s">
        <v>622</v>
      </c>
      <c r="M62" t="s">
        <v>366</v>
      </c>
      <c r="N62">
        <v>64973</v>
      </c>
      <c r="O62">
        <v>35</v>
      </c>
      <c r="P62">
        <f t="shared" si="14"/>
        <v>538.68530004771219</v>
      </c>
      <c r="R62" s="12"/>
      <c r="Y62" s="12"/>
      <c r="AG62" s="12"/>
      <c r="AI62" t="s">
        <v>426</v>
      </c>
      <c r="AJ62" t="s">
        <v>366</v>
      </c>
      <c r="AK62">
        <v>82900</v>
      </c>
      <c r="AL62">
        <v>61</v>
      </c>
    </row>
    <row r="63" spans="1:41" x14ac:dyDescent="0.25">
      <c r="A63" t="s">
        <v>428</v>
      </c>
      <c r="B63" s="20" t="s">
        <v>459</v>
      </c>
      <c r="C63">
        <v>49288.6</v>
      </c>
      <c r="D63">
        <v>173560.3</v>
      </c>
      <c r="E63">
        <v>85</v>
      </c>
      <c r="F63">
        <v>192</v>
      </c>
      <c r="J63" s="12"/>
      <c r="M63" t="s">
        <v>368</v>
      </c>
      <c r="N63">
        <v>201130</v>
      </c>
      <c r="O63">
        <v>252</v>
      </c>
      <c r="P63">
        <f t="shared" si="14"/>
        <v>1252.9209963705066</v>
      </c>
      <c r="R63" s="12"/>
      <c r="Y63" s="12"/>
      <c r="AG63" s="12"/>
      <c r="AJ63" t="s">
        <v>368</v>
      </c>
      <c r="AK63">
        <v>254076</v>
      </c>
      <c r="AL63">
        <v>365</v>
      </c>
    </row>
    <row r="64" spans="1:41" x14ac:dyDescent="0.25">
      <c r="A64" t="s">
        <v>428</v>
      </c>
      <c r="B64" s="20" t="s">
        <v>462</v>
      </c>
      <c r="C64">
        <v>46948.4</v>
      </c>
      <c r="D64">
        <v>212563.8</v>
      </c>
      <c r="E64">
        <v>84</v>
      </c>
      <c r="F64">
        <v>267</v>
      </c>
      <c r="J64" s="12"/>
      <c r="L64" s="4" t="s">
        <v>371</v>
      </c>
      <c r="M64" s="4" t="s">
        <v>366</v>
      </c>
      <c r="N64" s="4">
        <f>SUM(N60,N62)</f>
        <v>157945</v>
      </c>
      <c r="O64" s="4">
        <f t="shared" ref="O64:O65" si="15">SUM(O60,O62)</f>
        <v>74</v>
      </c>
      <c r="P64" s="4">
        <f t="shared" si="14"/>
        <v>468.51752192218811</v>
      </c>
      <c r="Q64" s="4"/>
      <c r="R64" s="12"/>
      <c r="Y64" s="12"/>
      <c r="AG64" s="12"/>
      <c r="AI64" t="s">
        <v>427</v>
      </c>
      <c r="AJ64" t="s">
        <v>366</v>
      </c>
      <c r="AK64">
        <v>64669</v>
      </c>
      <c r="AL64">
        <v>50</v>
      </c>
    </row>
    <row r="65" spans="1:41" x14ac:dyDescent="0.25">
      <c r="A65" t="s">
        <v>428</v>
      </c>
      <c r="B65" s="20" t="s">
        <v>458</v>
      </c>
      <c r="C65">
        <v>95385</v>
      </c>
      <c r="D65">
        <v>305184.09999999998</v>
      </c>
      <c r="E65">
        <v>150</v>
      </c>
      <c r="F65">
        <v>331</v>
      </c>
      <c r="J65" s="12"/>
      <c r="L65" s="4"/>
      <c r="M65" s="4" t="s">
        <v>368</v>
      </c>
      <c r="N65" s="4">
        <f>SUM(N61,N63)</f>
        <v>492296</v>
      </c>
      <c r="O65" s="4">
        <f t="shared" si="15"/>
        <v>550</v>
      </c>
      <c r="P65" s="4">
        <f t="shared" si="14"/>
        <v>1117.2140338333036</v>
      </c>
      <c r="Q65" s="4"/>
      <c r="R65" s="12"/>
      <c r="Y65" s="12"/>
      <c r="AG65" s="12"/>
      <c r="AJ65" t="s">
        <v>368</v>
      </c>
      <c r="AK65">
        <v>294429</v>
      </c>
      <c r="AL65">
        <v>348</v>
      </c>
    </row>
    <row r="66" spans="1:41" x14ac:dyDescent="0.25">
      <c r="A66" t="s">
        <v>428</v>
      </c>
      <c r="B66" s="20" t="s">
        <v>457</v>
      </c>
      <c r="C66">
        <v>174155.6</v>
      </c>
      <c r="D66">
        <v>654816</v>
      </c>
      <c r="E66">
        <v>292</v>
      </c>
      <c r="F66">
        <v>683</v>
      </c>
      <c r="J66" s="12"/>
      <c r="R66" s="12"/>
      <c r="Y66" s="12"/>
      <c r="AG66" s="12"/>
      <c r="AK66" s="4">
        <f>SUM(AK58,AK60,AK62,AK64)</f>
        <v>292191</v>
      </c>
      <c r="AL66" s="4">
        <f t="shared" ref="AL66:AL67" si="16">SUM(AL58,AL60,AL62,AL64)</f>
        <v>316</v>
      </c>
      <c r="AM66" s="4">
        <f>AL66/AK66*1000000</f>
        <v>1081.4843715241057</v>
      </c>
    </row>
    <row r="67" spans="1:41" x14ac:dyDescent="0.25">
      <c r="A67" t="s">
        <v>428</v>
      </c>
      <c r="B67" s="20" t="s">
        <v>461</v>
      </c>
      <c r="C67">
        <v>151716.5</v>
      </c>
      <c r="D67">
        <v>459983.9</v>
      </c>
      <c r="E67">
        <v>222</v>
      </c>
      <c r="F67">
        <v>642</v>
      </c>
      <c r="J67" s="12"/>
      <c r="R67" s="12"/>
      <c r="Y67" s="12"/>
      <c r="AG67" s="12"/>
      <c r="AK67" s="4">
        <f>SUM(AK59,AK61,AK63,AK65)</f>
        <v>1075672</v>
      </c>
      <c r="AL67" s="4">
        <f t="shared" si="16"/>
        <v>1508</v>
      </c>
      <c r="AM67" s="4">
        <f>AL67/AK67*1000000</f>
        <v>1401.9143381997485</v>
      </c>
    </row>
    <row r="68" spans="1:41" x14ac:dyDescent="0.25">
      <c r="A68" t="s">
        <v>449</v>
      </c>
      <c r="B68" s="20" t="s">
        <v>460</v>
      </c>
      <c r="C68">
        <v>62757.2</v>
      </c>
      <c r="D68">
        <v>232870</v>
      </c>
      <c r="E68">
        <v>82</v>
      </c>
      <c r="F68">
        <v>264</v>
      </c>
      <c r="J68" s="12"/>
      <c r="R68" s="12"/>
      <c r="Y68" s="12"/>
      <c r="AG68" s="12"/>
    </row>
    <row r="69" spans="1:41" x14ac:dyDescent="0.25">
      <c r="A69" t="s">
        <v>449</v>
      </c>
      <c r="B69" s="20" t="s">
        <v>459</v>
      </c>
      <c r="C69">
        <v>138686.20000000001</v>
      </c>
      <c r="D69">
        <v>608667.9</v>
      </c>
      <c r="E69">
        <v>197</v>
      </c>
      <c r="F69">
        <v>546</v>
      </c>
      <c r="J69" s="12"/>
      <c r="R69" s="12"/>
      <c r="Y69" s="12"/>
      <c r="AG69" s="12"/>
    </row>
    <row r="70" spans="1:41" x14ac:dyDescent="0.25">
      <c r="A70" t="s">
        <v>449</v>
      </c>
      <c r="B70" s="20" t="s">
        <v>458</v>
      </c>
      <c r="C70">
        <v>72254.399999999994</v>
      </c>
      <c r="D70">
        <v>270007.40000000002</v>
      </c>
      <c r="E70">
        <v>115</v>
      </c>
      <c r="F70">
        <v>313</v>
      </c>
      <c r="J70" s="12"/>
      <c r="R70" s="12"/>
      <c r="Y70" s="12"/>
      <c r="AG70" s="12"/>
    </row>
    <row r="71" spans="1:41" x14ac:dyDescent="0.25">
      <c r="A71" t="s">
        <v>449</v>
      </c>
      <c r="B71" s="20" t="s">
        <v>457</v>
      </c>
      <c r="C71">
        <v>39781.800000000003</v>
      </c>
      <c r="D71">
        <v>171026.7</v>
      </c>
      <c r="E71">
        <v>69</v>
      </c>
      <c r="F71">
        <v>178</v>
      </c>
      <c r="G71" t="s">
        <v>453</v>
      </c>
      <c r="J71" s="12"/>
      <c r="R71" s="12"/>
      <c r="Y71" s="12"/>
      <c r="AG71" s="12"/>
    </row>
    <row r="72" spans="1:41" x14ac:dyDescent="0.25">
      <c r="G72" t="s">
        <v>455</v>
      </c>
      <c r="H72" t="s">
        <v>456</v>
      </c>
      <c r="J72" s="12"/>
      <c r="R72" s="12"/>
      <c r="Y72" s="12"/>
      <c r="AG72" s="12"/>
    </row>
    <row r="73" spans="1:41" x14ac:dyDescent="0.25">
      <c r="B73" t="s">
        <v>371</v>
      </c>
      <c r="C73">
        <f>SUM(C62:C71)</f>
        <v>937841.79999999993</v>
      </c>
      <c r="D73">
        <f>SUM(D62:D71)</f>
        <v>3499349.6999999997</v>
      </c>
      <c r="E73">
        <f>SUM(E62:E71)</f>
        <v>1447</v>
      </c>
      <c r="F73">
        <f>SUM(F62:F71)</f>
        <v>3864</v>
      </c>
      <c r="G73" s="4">
        <f>(E73/C73)*1000000</f>
        <v>1542.9041443876783</v>
      </c>
      <c r="H73" s="4">
        <f>(F73/D73)*1000000</f>
        <v>1104.2051613189733</v>
      </c>
      <c r="I73" s="4"/>
      <c r="J73" s="12"/>
      <c r="R73" s="12"/>
      <c r="Y73" s="12"/>
      <c r="AG73" s="12"/>
    </row>
    <row r="74" spans="1:41" x14ac:dyDescent="0.25">
      <c r="J74" s="12"/>
      <c r="R74" s="12"/>
      <c r="Y74" s="12"/>
      <c r="AG74" s="12"/>
      <c r="AN74" s="4"/>
      <c r="AO74" s="4"/>
    </row>
    <row r="75" spans="1:41" x14ac:dyDescent="0.25">
      <c r="J75" s="12"/>
      <c r="R75" s="12"/>
      <c r="Y75" s="12"/>
      <c r="AG75" s="12"/>
      <c r="AN75" s="4"/>
      <c r="AO75" s="4"/>
    </row>
    <row r="76" spans="1:41" x14ac:dyDescent="0.25">
      <c r="J76" s="12"/>
      <c r="R76" s="12"/>
      <c r="Y76" s="12"/>
      <c r="AG76" s="12"/>
    </row>
    <row r="77" spans="1:41" x14ac:dyDescent="0.25">
      <c r="J77" s="12"/>
      <c r="R77" s="12"/>
      <c r="Y77" s="12"/>
      <c r="AG77" s="12"/>
    </row>
    <row r="78" spans="1:41" x14ac:dyDescent="0.25">
      <c r="A78" t="s">
        <v>359</v>
      </c>
      <c r="C78" t="s">
        <v>360</v>
      </c>
      <c r="D78" t="s">
        <v>361</v>
      </c>
      <c r="E78" t="s">
        <v>363</v>
      </c>
      <c r="J78" s="12"/>
      <c r="R78" s="12"/>
      <c r="Y78" s="12"/>
      <c r="AG78" s="12"/>
    </row>
    <row r="79" spans="1:41" x14ac:dyDescent="0.25">
      <c r="A79" t="s">
        <v>616</v>
      </c>
      <c r="B79" t="s">
        <v>366</v>
      </c>
      <c r="C79">
        <v>31521</v>
      </c>
      <c r="D79">
        <v>52</v>
      </c>
      <c r="E79">
        <f t="shared" ref="E79:E84" si="17">D79/C79*1000000</f>
        <v>1649.6938548903904</v>
      </c>
      <c r="J79" s="12"/>
      <c r="R79" s="12"/>
      <c r="Y79" s="12"/>
      <c r="AG79" s="12"/>
    </row>
    <row r="80" spans="1:41" x14ac:dyDescent="0.25">
      <c r="B80" t="s">
        <v>368</v>
      </c>
      <c r="C80">
        <v>105377</v>
      </c>
      <c r="D80">
        <v>187</v>
      </c>
      <c r="E80">
        <f t="shared" si="17"/>
        <v>1774.5807908746692</v>
      </c>
      <c r="J80" s="12"/>
      <c r="R80" s="12"/>
      <c r="Y80" s="12"/>
      <c r="AG80" s="12"/>
    </row>
    <row r="81" spans="1:33" x14ac:dyDescent="0.25">
      <c r="A81" t="s">
        <v>617</v>
      </c>
      <c r="B81" t="s">
        <v>366</v>
      </c>
      <c r="C81">
        <v>44990</v>
      </c>
      <c r="D81">
        <v>71</v>
      </c>
      <c r="E81">
        <f t="shared" si="17"/>
        <v>1578.1284729939987</v>
      </c>
      <c r="J81" s="12"/>
      <c r="R81" s="12"/>
      <c r="Y81" s="12"/>
      <c r="AG81" s="12"/>
    </row>
    <row r="82" spans="1:33" x14ac:dyDescent="0.25">
      <c r="B82" t="s">
        <v>368</v>
      </c>
      <c r="C82">
        <v>127883</v>
      </c>
      <c r="D82">
        <v>213</v>
      </c>
      <c r="E82">
        <f t="shared" si="17"/>
        <v>1665.5849487422097</v>
      </c>
      <c r="J82" s="12"/>
      <c r="R82" s="12"/>
      <c r="Y82" s="12"/>
      <c r="AG82" s="12"/>
    </row>
    <row r="83" spans="1:33" x14ac:dyDescent="0.25">
      <c r="A83" s="4" t="s">
        <v>371</v>
      </c>
      <c r="B83" s="4" t="s">
        <v>366</v>
      </c>
      <c r="C83" s="4">
        <f>SUM(C79,C81)</f>
        <v>76511</v>
      </c>
      <c r="D83" s="4">
        <f t="shared" ref="D83:D84" si="18">SUM(D79,D81)</f>
        <v>123</v>
      </c>
      <c r="E83" s="4">
        <f t="shared" si="17"/>
        <v>1607.611977362732</v>
      </c>
      <c r="F83" s="4"/>
      <c r="G83" s="4"/>
      <c r="H83" s="4"/>
      <c r="I83" s="4"/>
      <c r="J83" s="12"/>
      <c r="R83" s="12"/>
      <c r="Y83" s="12"/>
      <c r="AG83" s="12"/>
    </row>
    <row r="84" spans="1:33" x14ac:dyDescent="0.25">
      <c r="A84" s="4"/>
      <c r="B84" s="4" t="s">
        <v>368</v>
      </c>
      <c r="C84" s="4">
        <f>SUM(C80,C82)</f>
        <v>233260</v>
      </c>
      <c r="D84" s="4">
        <f t="shared" si="18"/>
        <v>400</v>
      </c>
      <c r="E84" s="4">
        <f t="shared" si="17"/>
        <v>1714.8246591785992</v>
      </c>
      <c r="F84" s="4"/>
      <c r="G84" s="4"/>
      <c r="H84" s="4"/>
      <c r="I84" s="4"/>
      <c r="J84" s="12"/>
      <c r="R84" s="12"/>
      <c r="Y84" s="12"/>
      <c r="AG84" s="12"/>
    </row>
    <row r="85" spans="1:33" x14ac:dyDescent="0.25">
      <c r="A85" t="s">
        <v>359</v>
      </c>
      <c r="C85" t="s">
        <v>360</v>
      </c>
      <c r="D85" t="s">
        <v>361</v>
      </c>
      <c r="E85" t="s">
        <v>363</v>
      </c>
      <c r="J85" s="12"/>
      <c r="R85" s="12"/>
      <c r="Y85" s="12"/>
      <c r="AG85" s="12"/>
    </row>
    <row r="86" spans="1:33" x14ac:dyDescent="0.25">
      <c r="A86" t="s">
        <v>618</v>
      </c>
      <c r="B86" t="s">
        <v>366</v>
      </c>
      <c r="C86">
        <v>70682</v>
      </c>
      <c r="D86">
        <v>86</v>
      </c>
      <c r="E86">
        <f t="shared" ref="E86:E91" si="19">D86/C86*1000000</f>
        <v>1216.7171274157495</v>
      </c>
      <c r="J86" s="12"/>
      <c r="R86" s="12"/>
      <c r="Y86" s="12"/>
      <c r="AG86" s="12"/>
    </row>
    <row r="87" spans="1:33" x14ac:dyDescent="0.25">
      <c r="B87" t="s">
        <v>368</v>
      </c>
      <c r="C87">
        <v>205900</v>
      </c>
      <c r="D87">
        <v>293</v>
      </c>
      <c r="E87">
        <f t="shared" si="19"/>
        <v>1423.020883924235</v>
      </c>
      <c r="J87" s="12"/>
      <c r="R87" s="12"/>
      <c r="Y87" s="12"/>
      <c r="AG87" s="12"/>
    </row>
    <row r="88" spans="1:33" x14ac:dyDescent="0.25">
      <c r="A88" t="s">
        <v>619</v>
      </c>
      <c r="B88" t="s">
        <v>366</v>
      </c>
      <c r="C88">
        <v>43914</v>
      </c>
      <c r="D88">
        <v>67</v>
      </c>
      <c r="E88">
        <f t="shared" si="19"/>
        <v>1525.7093409846518</v>
      </c>
      <c r="J88" s="12"/>
      <c r="R88" s="12"/>
      <c r="Y88" s="12"/>
      <c r="AG88" s="12"/>
    </row>
    <row r="89" spans="1:33" x14ac:dyDescent="0.25">
      <c r="B89" t="s">
        <v>368</v>
      </c>
      <c r="C89">
        <v>153610</v>
      </c>
      <c r="D89">
        <v>225</v>
      </c>
      <c r="E89">
        <f t="shared" si="19"/>
        <v>1464.7483887767723</v>
      </c>
      <c r="J89" s="12"/>
      <c r="R89" s="12"/>
      <c r="Y89" s="12"/>
      <c r="AG89" s="12"/>
    </row>
    <row r="90" spans="1:33" x14ac:dyDescent="0.25">
      <c r="A90" s="4" t="s">
        <v>371</v>
      </c>
      <c r="B90" s="4" t="s">
        <v>366</v>
      </c>
      <c r="C90" s="4">
        <f>SUM(C86,C88)</f>
        <v>114596</v>
      </c>
      <c r="D90" s="4">
        <f t="shared" ref="D90:D91" si="20">SUM(D86,D88)</f>
        <v>153</v>
      </c>
      <c r="E90" s="4">
        <f t="shared" si="19"/>
        <v>1335.1251352577751</v>
      </c>
      <c r="F90" s="4"/>
      <c r="G90" s="4"/>
      <c r="H90" s="4"/>
      <c r="I90" s="4"/>
      <c r="J90" s="12"/>
      <c r="R90" s="12"/>
      <c r="Y90" s="12"/>
      <c r="AG90" s="12"/>
    </row>
    <row r="91" spans="1:33" x14ac:dyDescent="0.25">
      <c r="A91" s="4"/>
      <c r="B91" s="4" t="s">
        <v>368</v>
      </c>
      <c r="C91" s="4">
        <f>SUM(C87,C89)</f>
        <v>359510</v>
      </c>
      <c r="D91" s="4">
        <f t="shared" si="20"/>
        <v>518</v>
      </c>
      <c r="E91" s="4">
        <f t="shared" si="19"/>
        <v>1440.8500458958026</v>
      </c>
      <c r="F91" s="4"/>
      <c r="G91" s="4"/>
      <c r="H91" s="4"/>
      <c r="I91" s="4"/>
      <c r="J91" s="12"/>
      <c r="R91" s="12"/>
      <c r="Y91" s="12"/>
      <c r="AG91" s="12"/>
    </row>
    <row r="92" spans="1:33" x14ac:dyDescent="0.25">
      <c r="J92" s="12"/>
      <c r="R92" s="12"/>
      <c r="Y92" s="12"/>
      <c r="AG92" s="12"/>
    </row>
    <row r="93" spans="1:33" x14ac:dyDescent="0.25">
      <c r="A93" t="s">
        <v>359</v>
      </c>
      <c r="C93" t="s">
        <v>360</v>
      </c>
      <c r="D93" t="s">
        <v>361</v>
      </c>
      <c r="E93" t="s">
        <v>363</v>
      </c>
      <c r="J93" s="12"/>
      <c r="R93" s="12"/>
      <c r="Y93" s="12"/>
      <c r="AG93" s="12"/>
    </row>
    <row r="94" spans="1:33" x14ac:dyDescent="0.25">
      <c r="A94" t="s">
        <v>631</v>
      </c>
      <c r="B94" t="s">
        <v>366</v>
      </c>
      <c r="C94">
        <v>72862</v>
      </c>
      <c r="D94">
        <v>81</v>
      </c>
      <c r="E94">
        <f t="shared" ref="E94:E99" si="21">D94/C94*1000000</f>
        <v>1111.6905931761412</v>
      </c>
      <c r="J94" s="12"/>
      <c r="R94" s="12"/>
      <c r="Y94" s="12"/>
      <c r="AG94" s="12"/>
    </row>
    <row r="95" spans="1:33" x14ac:dyDescent="0.25">
      <c r="B95" t="s">
        <v>368</v>
      </c>
      <c r="C95">
        <v>244949</v>
      </c>
      <c r="D95">
        <v>347</v>
      </c>
      <c r="E95">
        <f t="shared" si="21"/>
        <v>1416.6214191525582</v>
      </c>
      <c r="J95" s="12"/>
      <c r="R95" s="12"/>
      <c r="Y95" s="12"/>
      <c r="AG95" s="12"/>
    </row>
    <row r="96" spans="1:33" x14ac:dyDescent="0.25">
      <c r="A96" t="s">
        <v>631</v>
      </c>
      <c r="B96" t="s">
        <v>366</v>
      </c>
      <c r="C96">
        <v>57707</v>
      </c>
      <c r="D96">
        <v>99</v>
      </c>
      <c r="E96">
        <f t="shared" si="21"/>
        <v>1715.5631032630358</v>
      </c>
      <c r="J96" s="12"/>
      <c r="R96" s="12"/>
      <c r="Y96" s="12"/>
      <c r="AG96" s="12"/>
    </row>
    <row r="97" spans="1:33" x14ac:dyDescent="0.25">
      <c r="B97" t="s">
        <v>368</v>
      </c>
      <c r="C97">
        <v>182746</v>
      </c>
      <c r="D97">
        <v>266</v>
      </c>
      <c r="E97">
        <f t="shared" si="21"/>
        <v>1455.5722149869218</v>
      </c>
      <c r="J97" s="12"/>
      <c r="R97" s="12"/>
      <c r="Y97" s="12"/>
      <c r="AG97" s="12"/>
    </row>
    <row r="98" spans="1:33" x14ac:dyDescent="0.25">
      <c r="A98" s="4" t="s">
        <v>371</v>
      </c>
      <c r="B98" s="4" t="s">
        <v>366</v>
      </c>
      <c r="C98" s="4">
        <f>SUM(C94,C96)</f>
        <v>130569</v>
      </c>
      <c r="D98" s="4">
        <f t="shared" ref="D98:D99" si="22">SUM(D94,D96)</f>
        <v>180</v>
      </c>
      <c r="E98" s="4">
        <f t="shared" si="21"/>
        <v>1378.5814396985502</v>
      </c>
      <c r="F98" s="4"/>
      <c r="G98" s="4"/>
      <c r="H98" s="4"/>
      <c r="I98" s="4"/>
    </row>
    <row r="99" spans="1:33" x14ac:dyDescent="0.25">
      <c r="A99" s="4"/>
      <c r="B99" s="4" t="s">
        <v>368</v>
      </c>
      <c r="C99" s="4">
        <f>SUM(C95,C97)</f>
        <v>427695</v>
      </c>
      <c r="D99" s="4">
        <f t="shared" si="22"/>
        <v>613</v>
      </c>
      <c r="E99" s="4">
        <f t="shared" si="21"/>
        <v>1433.2643589473807</v>
      </c>
      <c r="F99" s="4"/>
      <c r="G99" s="4"/>
      <c r="H99" s="4"/>
      <c r="I99" s="4"/>
    </row>
  </sheetData>
  <mergeCells count="4">
    <mergeCell ref="C5:J5"/>
    <mergeCell ref="K5:R5"/>
    <mergeCell ref="AL5:AR5"/>
    <mergeCell ref="AS5:AY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99424-3AE1-4F44-BFDC-C87449D4F8F4}">
  <dimension ref="A3:AO161"/>
  <sheetViews>
    <sheetView topLeftCell="D6" zoomScale="55" zoomScaleNormal="55" workbookViewId="0">
      <selection activeCell="D6" sqref="D6:P10"/>
    </sheetView>
  </sheetViews>
  <sheetFormatPr baseColWidth="10" defaultRowHeight="15" x14ac:dyDescent="0.25"/>
  <sheetData>
    <row r="3" spans="1:34" x14ac:dyDescent="0.25">
      <c r="C3" s="4" t="s">
        <v>629</v>
      </c>
    </row>
    <row r="5" spans="1:34" x14ac:dyDescent="0.25">
      <c r="C5" s="8"/>
      <c r="D5" s="50" t="s">
        <v>410</v>
      </c>
      <c r="E5" s="50"/>
      <c r="F5" s="50"/>
      <c r="G5" s="50"/>
      <c r="H5" s="50"/>
      <c r="I5" s="50"/>
      <c r="J5" s="50"/>
      <c r="K5" s="53" t="s">
        <v>411</v>
      </c>
      <c r="L5" s="53"/>
      <c r="M5" s="53"/>
      <c r="N5" s="53"/>
      <c r="O5" s="53"/>
      <c r="P5" s="53"/>
      <c r="Q5" s="53"/>
    </row>
    <row r="6" spans="1:34" x14ac:dyDescent="0.25">
      <c r="C6" s="13" t="s">
        <v>412</v>
      </c>
      <c r="D6" s="2">
        <v>2453.5329999999999</v>
      </c>
      <c r="E6" s="2">
        <v>2643.855</v>
      </c>
      <c r="F6" s="2">
        <v>2746.732</v>
      </c>
      <c r="G6" s="41">
        <v>3006.1039999999998</v>
      </c>
      <c r="H6" s="41">
        <v>2696.4290000000001</v>
      </c>
      <c r="I6" s="41">
        <v>2450.8110000000001</v>
      </c>
      <c r="K6" s="42">
        <v>1782.789</v>
      </c>
      <c r="L6" s="42">
        <v>1802.6990000000001</v>
      </c>
      <c r="M6" s="42">
        <v>1837.77</v>
      </c>
      <c r="N6" s="42">
        <v>3425.3620000000001</v>
      </c>
      <c r="O6" s="42">
        <v>3017.9969999999998</v>
      </c>
      <c r="P6" s="42">
        <v>2595.3069999999998</v>
      </c>
      <c r="Q6" s="43"/>
    </row>
    <row r="7" spans="1:34" x14ac:dyDescent="0.25">
      <c r="C7" s="13" t="s">
        <v>413</v>
      </c>
      <c r="D7">
        <v>2608.5029598911015</v>
      </c>
      <c r="E7">
        <v>2517.9764393900759</v>
      </c>
      <c r="F7">
        <v>2298.5901493170009</v>
      </c>
      <c r="G7">
        <v>2355.8119991701915</v>
      </c>
      <c r="H7">
        <v>3041.9825444352423</v>
      </c>
      <c r="I7" s="11">
        <v>1821.4085559499347</v>
      </c>
      <c r="J7" s="2"/>
      <c r="K7" s="43">
        <v>3481.6451890732405</v>
      </c>
      <c r="L7" s="43">
        <v>3025.5987263670122</v>
      </c>
      <c r="M7" s="43">
        <v>3075.4245396133961</v>
      </c>
      <c r="N7" s="43">
        <v>4926.2602447877534</v>
      </c>
      <c r="O7" s="43">
        <v>5164.9426174669343</v>
      </c>
      <c r="P7" s="44">
        <v>4735.5776907981817</v>
      </c>
      <c r="Q7" s="42"/>
    </row>
    <row r="8" spans="1:34" x14ac:dyDescent="0.25">
      <c r="C8" s="13" t="s">
        <v>414</v>
      </c>
      <c r="D8" s="2">
        <v>2350.165</v>
      </c>
      <c r="E8" s="2">
        <v>2986.1849999999999</v>
      </c>
      <c r="F8" s="2">
        <v>2818.393</v>
      </c>
      <c r="G8" s="2"/>
      <c r="H8" s="2"/>
      <c r="I8" s="2"/>
      <c r="J8" s="2"/>
      <c r="K8" s="42">
        <v>1509.6559999999999</v>
      </c>
      <c r="L8" s="42">
        <v>1935.646</v>
      </c>
      <c r="M8" s="42">
        <v>1808.1410000000001</v>
      </c>
      <c r="N8" s="42"/>
      <c r="O8" s="42"/>
      <c r="P8" s="42"/>
      <c r="Q8" s="42"/>
    </row>
    <row r="9" spans="1:34" x14ac:dyDescent="0.25">
      <c r="C9" s="13" t="s">
        <v>415</v>
      </c>
      <c r="D9">
        <v>2575.6378996531475</v>
      </c>
      <c r="E9">
        <v>2407.059767672104</v>
      </c>
      <c r="F9">
        <v>2873.4214212238426</v>
      </c>
      <c r="G9">
        <v>2021.4070318454453</v>
      </c>
      <c r="H9" s="2"/>
      <c r="I9" s="2"/>
      <c r="J9" s="2"/>
      <c r="K9" s="43">
        <v>1802.9202825931857</v>
      </c>
      <c r="L9" s="43">
        <v>1780.0630670950543</v>
      </c>
      <c r="M9" s="43">
        <v>2834.6520059636759</v>
      </c>
      <c r="N9" s="43">
        <v>2429.5894889464871</v>
      </c>
      <c r="O9" s="42"/>
      <c r="P9" s="42"/>
      <c r="Q9" s="42"/>
    </row>
    <row r="10" spans="1:34" x14ac:dyDescent="0.25">
      <c r="C10" s="13" t="s">
        <v>416</v>
      </c>
      <c r="D10" s="2">
        <v>2946.25</v>
      </c>
      <c r="E10" s="2">
        <v>2780.1529999999998</v>
      </c>
      <c r="F10">
        <v>2647.4447973525553</v>
      </c>
      <c r="G10">
        <v>2748.202374474231</v>
      </c>
      <c r="H10" s="2"/>
      <c r="I10" s="2"/>
      <c r="J10" s="2"/>
      <c r="K10" s="42">
        <v>2735.4659999999999</v>
      </c>
      <c r="L10" s="42">
        <v>2587.4070000000002</v>
      </c>
      <c r="M10" s="43">
        <v>2460.0722108608747</v>
      </c>
      <c r="N10" s="43">
        <v>2344.5808759547522</v>
      </c>
      <c r="O10" s="42"/>
      <c r="P10" s="42"/>
      <c r="Q10" s="42"/>
    </row>
    <row r="12" spans="1:34" s="12" customFormat="1" x14ac:dyDescent="0.25"/>
    <row r="13" spans="1:34" x14ac:dyDescent="0.25">
      <c r="I13" s="12"/>
      <c r="Q13" s="12"/>
      <c r="Y13" s="12"/>
      <c r="AG13" s="12"/>
    </row>
    <row r="14" spans="1:34" x14ac:dyDescent="0.25">
      <c r="A14" s="23" t="s">
        <v>412</v>
      </c>
      <c r="I14" s="12"/>
      <c r="J14" s="4" t="s">
        <v>582</v>
      </c>
      <c r="Q14" s="12"/>
      <c r="R14" s="4" t="s">
        <v>559</v>
      </c>
      <c r="Y14" s="12"/>
      <c r="Z14" s="4" t="s">
        <v>558</v>
      </c>
      <c r="AG14" s="12"/>
      <c r="AH14" s="23" t="s">
        <v>630</v>
      </c>
    </row>
    <row r="15" spans="1:34" x14ac:dyDescent="0.25">
      <c r="I15" s="12"/>
      <c r="Q15" s="12"/>
      <c r="Y15" s="12"/>
      <c r="AG15" s="12"/>
    </row>
    <row r="16" spans="1:34" x14ac:dyDescent="0.25">
      <c r="C16" s="18" t="s">
        <v>439</v>
      </c>
      <c r="I16" s="12"/>
      <c r="Q16" s="12"/>
      <c r="Y16" s="12"/>
      <c r="AG16" s="12"/>
    </row>
    <row r="17" spans="1:41" ht="30" x14ac:dyDescent="0.25">
      <c r="C17" s="19" t="s">
        <v>440</v>
      </c>
      <c r="D17" s="19" t="s">
        <v>441</v>
      </c>
      <c r="E17" s="19" t="s">
        <v>442</v>
      </c>
      <c r="F17" s="19" t="s">
        <v>443</v>
      </c>
      <c r="I17" s="12"/>
      <c r="Q17" s="12"/>
      <c r="Y17" s="12"/>
      <c r="AG17" s="12"/>
    </row>
    <row r="18" spans="1:41" x14ac:dyDescent="0.25">
      <c r="A18" t="s">
        <v>428</v>
      </c>
      <c r="B18" s="18" t="s">
        <v>439</v>
      </c>
      <c r="C18">
        <v>185380.3</v>
      </c>
      <c r="D18">
        <v>1136544</v>
      </c>
      <c r="E18">
        <v>487</v>
      </c>
      <c r="F18">
        <v>2123</v>
      </c>
      <c r="I18" s="12"/>
      <c r="K18" t="s">
        <v>359</v>
      </c>
      <c r="M18" t="s">
        <v>360</v>
      </c>
      <c r="N18" t="s">
        <v>472</v>
      </c>
      <c r="O18" t="s">
        <v>595</v>
      </c>
      <c r="Q18" s="12"/>
      <c r="Y18" s="12"/>
      <c r="AB18" s="23" t="s">
        <v>590</v>
      </c>
      <c r="AG18" s="12"/>
    </row>
    <row r="19" spans="1:41" x14ac:dyDescent="0.25">
      <c r="A19" t="s">
        <v>428</v>
      </c>
      <c r="B19" s="18" t="s">
        <v>446</v>
      </c>
      <c r="C19">
        <v>89404.6</v>
      </c>
      <c r="D19">
        <v>363298.3</v>
      </c>
      <c r="E19">
        <v>189</v>
      </c>
      <c r="F19">
        <v>519</v>
      </c>
      <c r="I19" s="12"/>
      <c r="K19" t="s">
        <v>596</v>
      </c>
      <c r="L19" t="s">
        <v>366</v>
      </c>
      <c r="M19">
        <v>56750</v>
      </c>
      <c r="N19">
        <v>76</v>
      </c>
      <c r="Q19" s="12"/>
      <c r="T19" s="23" t="s">
        <v>584</v>
      </c>
      <c r="Y19" s="12"/>
      <c r="AB19" s="11" t="s">
        <v>360</v>
      </c>
      <c r="AC19" s="11" t="s">
        <v>472</v>
      </c>
      <c r="AD19" t="s">
        <v>595</v>
      </c>
      <c r="AG19" s="12"/>
      <c r="AJ19" t="s">
        <v>470</v>
      </c>
    </row>
    <row r="20" spans="1:41" x14ac:dyDescent="0.25">
      <c r="A20" t="s">
        <v>428</v>
      </c>
      <c r="B20" s="18" t="s">
        <v>447</v>
      </c>
      <c r="C20">
        <v>132571.70000000001</v>
      </c>
      <c r="D20">
        <v>270616.3</v>
      </c>
      <c r="E20">
        <v>274</v>
      </c>
      <c r="F20">
        <v>439</v>
      </c>
      <c r="I20" s="12"/>
      <c r="L20" t="s">
        <v>368</v>
      </c>
      <c r="M20">
        <v>140181</v>
      </c>
      <c r="N20">
        <v>686</v>
      </c>
      <c r="Q20" s="12"/>
      <c r="T20" t="s">
        <v>360</v>
      </c>
      <c r="U20" t="s">
        <v>472</v>
      </c>
      <c r="V20" t="s">
        <v>595</v>
      </c>
      <c r="Y20" s="12"/>
      <c r="AA20" t="s">
        <v>585</v>
      </c>
      <c r="AB20" s="11">
        <v>477551.6</v>
      </c>
      <c r="AC20" s="11">
        <v>1230</v>
      </c>
      <c r="AD20" s="4">
        <f>AC20/AB20*1000000</f>
        <v>2575.6378996531475</v>
      </c>
      <c r="AG20" s="12"/>
      <c r="AJ20" t="s">
        <v>360</v>
      </c>
      <c r="AL20" t="s">
        <v>472</v>
      </c>
      <c r="AN20" t="s">
        <v>474</v>
      </c>
    </row>
    <row r="21" spans="1:41" x14ac:dyDescent="0.25">
      <c r="A21" t="s">
        <v>428</v>
      </c>
      <c r="B21" s="18" t="s">
        <v>448</v>
      </c>
      <c r="C21">
        <v>125693.8</v>
      </c>
      <c r="D21">
        <v>339010.5</v>
      </c>
      <c r="E21">
        <v>324</v>
      </c>
      <c r="F21">
        <v>774</v>
      </c>
      <c r="I21" s="12"/>
      <c r="K21" t="s">
        <v>597</v>
      </c>
      <c r="L21" t="s">
        <v>366</v>
      </c>
      <c r="M21">
        <v>100141</v>
      </c>
      <c r="N21">
        <v>148</v>
      </c>
      <c r="Q21" s="12"/>
      <c r="S21" t="s">
        <v>585</v>
      </c>
      <c r="T21">
        <v>744987.7</v>
      </c>
      <c r="U21">
        <v>1804</v>
      </c>
      <c r="V21" s="4">
        <f>U21/T21*1000000</f>
        <v>2421.5164894668733</v>
      </c>
      <c r="Y21" s="12"/>
      <c r="AA21" t="s">
        <v>586</v>
      </c>
      <c r="AB21" s="11">
        <v>2230825.2000000002</v>
      </c>
      <c r="AC21" s="11">
        <v>4022</v>
      </c>
      <c r="AD21" s="4">
        <f>AC21/AB21*1000000</f>
        <v>1802.9202825931857</v>
      </c>
      <c r="AG21" s="12"/>
      <c r="AJ21" t="s">
        <v>476</v>
      </c>
      <c r="AK21" t="s">
        <v>456</v>
      </c>
      <c r="AL21" t="s">
        <v>476</v>
      </c>
      <c r="AM21" t="s">
        <v>456</v>
      </c>
      <c r="AN21" t="s">
        <v>476</v>
      </c>
      <c r="AO21" t="s">
        <v>456</v>
      </c>
    </row>
    <row r="22" spans="1:41" x14ac:dyDescent="0.25">
      <c r="A22" t="s">
        <v>449</v>
      </c>
      <c r="B22" s="18" t="s">
        <v>439</v>
      </c>
      <c r="C22">
        <v>91191.9</v>
      </c>
      <c r="D22">
        <v>474501.2</v>
      </c>
      <c r="E22">
        <v>197</v>
      </c>
      <c r="F22">
        <v>752</v>
      </c>
      <c r="I22" s="12"/>
      <c r="L22" t="s">
        <v>368</v>
      </c>
      <c r="M22">
        <v>187521</v>
      </c>
      <c r="N22">
        <v>841</v>
      </c>
      <c r="Q22" s="12"/>
      <c r="S22" t="s">
        <v>586</v>
      </c>
      <c r="T22">
        <v>4146835.3</v>
      </c>
      <c r="U22">
        <v>6337</v>
      </c>
      <c r="V22" s="4">
        <f>U22/T22*1000000</f>
        <v>1528.1532883642619</v>
      </c>
      <c r="Y22" s="12"/>
      <c r="AG22" s="12"/>
      <c r="AI22" t="s">
        <v>477</v>
      </c>
      <c r="AJ22">
        <v>605572.6</v>
      </c>
      <c r="AK22">
        <v>1714656.6</v>
      </c>
      <c r="AL22">
        <v>1494</v>
      </c>
      <c r="AM22">
        <v>4120</v>
      </c>
    </row>
    <row r="23" spans="1:41" x14ac:dyDescent="0.25">
      <c r="A23" t="s">
        <v>449</v>
      </c>
      <c r="B23" s="18" t="s">
        <v>450</v>
      </c>
      <c r="C23">
        <v>75692</v>
      </c>
      <c r="D23">
        <v>408230.6</v>
      </c>
      <c r="E23">
        <v>197</v>
      </c>
      <c r="F23">
        <v>685</v>
      </c>
      <c r="I23" s="12"/>
      <c r="K23" t="s">
        <v>598</v>
      </c>
      <c r="L23" t="s">
        <v>366</v>
      </c>
      <c r="M23">
        <v>121465</v>
      </c>
      <c r="N23">
        <v>283</v>
      </c>
      <c r="Q23" s="12"/>
      <c r="Y23" s="12"/>
      <c r="AG23" s="12"/>
      <c r="AI23" t="s">
        <v>479</v>
      </c>
      <c r="AJ23">
        <v>963200.99999999988</v>
      </c>
      <c r="AK23">
        <v>4205357.9000000004</v>
      </c>
      <c r="AL23">
        <v>3128</v>
      </c>
      <c r="AM23">
        <v>12074</v>
      </c>
    </row>
    <row r="24" spans="1:41" x14ac:dyDescent="0.25">
      <c r="A24" t="s">
        <v>449</v>
      </c>
      <c r="B24" s="18" t="s">
        <v>451</v>
      </c>
      <c r="C24">
        <v>67471.899999999994</v>
      </c>
      <c r="D24">
        <v>254001.4</v>
      </c>
      <c r="E24">
        <v>183</v>
      </c>
      <c r="F24">
        <v>462</v>
      </c>
      <c r="I24" s="12"/>
      <c r="L24" t="s">
        <v>368</v>
      </c>
      <c r="M24">
        <v>235904</v>
      </c>
      <c r="N24">
        <v>1142</v>
      </c>
      <c r="Q24" s="12"/>
      <c r="Y24" s="12"/>
      <c r="AG24" s="12"/>
      <c r="AI24" t="s">
        <v>481</v>
      </c>
      <c r="AJ24">
        <f t="shared" ref="AJ24:AM24" si="0">SUM(AJ22:AJ23)</f>
        <v>1568773.5999999999</v>
      </c>
      <c r="AK24">
        <f t="shared" si="0"/>
        <v>5920014.5</v>
      </c>
      <c r="AL24">
        <f t="shared" si="0"/>
        <v>4622</v>
      </c>
      <c r="AM24">
        <f t="shared" si="0"/>
        <v>16194</v>
      </c>
      <c r="AN24" s="4">
        <f>AL24/AJ24*1000000</f>
        <v>2946.2504978411166</v>
      </c>
      <c r="AO24" s="4">
        <f>AM24/AK24*1000000</f>
        <v>2735.4662729288925</v>
      </c>
    </row>
    <row r="25" spans="1:41" x14ac:dyDescent="0.25">
      <c r="A25" t="s">
        <v>449</v>
      </c>
      <c r="B25" s="18" t="s">
        <v>446</v>
      </c>
      <c r="C25">
        <v>56807</v>
      </c>
      <c r="D25">
        <v>254065.6</v>
      </c>
      <c r="E25">
        <v>164</v>
      </c>
      <c r="F25">
        <v>518</v>
      </c>
      <c r="I25" s="12"/>
      <c r="K25" s="4" t="s">
        <v>371</v>
      </c>
      <c r="L25" s="4" t="s">
        <v>366</v>
      </c>
      <c r="M25" s="4">
        <f>SUM(M19,M21,M23)</f>
        <v>278356</v>
      </c>
      <c r="N25" s="4">
        <f t="shared" ref="N25:N26" si="1">SUM(N19,N21,N23)</f>
        <v>507</v>
      </c>
      <c r="O25" s="4">
        <f>N25/M25*1000000</f>
        <v>1821.4085559499347</v>
      </c>
      <c r="Q25" s="12"/>
      <c r="Y25" s="12"/>
      <c r="AG25" s="12"/>
    </row>
    <row r="26" spans="1:41" x14ac:dyDescent="0.25">
      <c r="A26" t="s">
        <v>449</v>
      </c>
      <c r="B26" s="18" t="s">
        <v>448</v>
      </c>
      <c r="C26">
        <v>215922.7</v>
      </c>
      <c r="D26">
        <v>454368.8</v>
      </c>
      <c r="E26">
        <v>573</v>
      </c>
      <c r="F26">
        <v>865</v>
      </c>
      <c r="I26" s="12"/>
      <c r="K26" s="4"/>
      <c r="L26" s="4" t="s">
        <v>368</v>
      </c>
      <c r="M26" s="4">
        <f>SUM(M20,M22,M24)</f>
        <v>563606</v>
      </c>
      <c r="N26" s="4">
        <f t="shared" si="1"/>
        <v>2669</v>
      </c>
      <c r="O26" s="4">
        <f>N26/M26*1000000</f>
        <v>4735.5776907981817</v>
      </c>
      <c r="Q26" s="12"/>
      <c r="T26" s="23" t="s">
        <v>583</v>
      </c>
      <c r="Y26" s="12"/>
      <c r="AB26" s="23" t="s">
        <v>591</v>
      </c>
      <c r="AG26" s="12"/>
    </row>
    <row r="27" spans="1:41" x14ac:dyDescent="0.25">
      <c r="A27" t="s">
        <v>449</v>
      </c>
      <c r="B27" s="18" t="s">
        <v>452</v>
      </c>
      <c r="C27">
        <v>130420.8</v>
      </c>
      <c r="D27">
        <v>409872.7</v>
      </c>
      <c r="E27">
        <v>284</v>
      </c>
      <c r="F27">
        <v>644</v>
      </c>
      <c r="G27" t="s">
        <v>454</v>
      </c>
      <c r="I27" s="12"/>
      <c r="K27" t="s">
        <v>599</v>
      </c>
      <c r="L27" t="s">
        <v>366</v>
      </c>
      <c r="M27">
        <v>84129</v>
      </c>
      <c r="N27">
        <v>310</v>
      </c>
      <c r="Q27" s="12"/>
      <c r="Y27" s="12"/>
      <c r="AB27" s="11" t="s">
        <v>360</v>
      </c>
      <c r="AC27" s="11" t="s">
        <v>472</v>
      </c>
      <c r="AD27" t="s">
        <v>595</v>
      </c>
      <c r="AG27" s="12"/>
    </row>
    <row r="28" spans="1:41" x14ac:dyDescent="0.25">
      <c r="G28" t="s">
        <v>455</v>
      </c>
      <c r="H28" t="s">
        <v>456</v>
      </c>
      <c r="I28" s="12"/>
      <c r="L28" t="s">
        <v>368</v>
      </c>
      <c r="M28">
        <v>114503</v>
      </c>
      <c r="N28">
        <v>695</v>
      </c>
      <c r="Q28" s="12"/>
      <c r="T28" t="s">
        <v>360</v>
      </c>
      <c r="U28" t="s">
        <v>472</v>
      </c>
      <c r="V28" t="s">
        <v>595</v>
      </c>
      <c r="Y28" s="12"/>
      <c r="AA28" t="s">
        <v>585</v>
      </c>
      <c r="AB28" s="11">
        <v>396749.6</v>
      </c>
      <c r="AC28" s="11">
        <v>955</v>
      </c>
      <c r="AD28" s="4">
        <f>AC28/AB28*1000000</f>
        <v>2407.059767672104</v>
      </c>
      <c r="AG28" s="12"/>
    </row>
    <row r="29" spans="1:41" x14ac:dyDescent="0.25">
      <c r="B29" t="s">
        <v>371</v>
      </c>
      <c r="C29">
        <f>SUM(C18:C27)</f>
        <v>1170556.7000000002</v>
      </c>
      <c r="D29">
        <f t="shared" ref="D29:F29" si="2">SUM(D18:D27)</f>
        <v>4364509.4000000004</v>
      </c>
      <c r="E29">
        <f t="shared" si="2"/>
        <v>2872</v>
      </c>
      <c r="F29">
        <f t="shared" si="2"/>
        <v>7781</v>
      </c>
      <c r="G29" s="4">
        <f>E29/C29*1000000</f>
        <v>2453.5334341343732</v>
      </c>
      <c r="H29" s="4">
        <f>F29/D29*1000000</f>
        <v>1782.7891492225906</v>
      </c>
      <c r="I29" s="22"/>
      <c r="J29" s="4"/>
      <c r="K29" t="s">
        <v>600</v>
      </c>
      <c r="L29" t="s">
        <v>366</v>
      </c>
      <c r="M29">
        <v>80011</v>
      </c>
      <c r="N29">
        <v>189</v>
      </c>
      <c r="Q29" s="12"/>
      <c r="S29" t="s">
        <v>585</v>
      </c>
      <c r="T29">
        <v>887439.4</v>
      </c>
      <c r="U29">
        <v>2646</v>
      </c>
      <c r="V29" s="4">
        <f>U29/T29*1000000</f>
        <v>2981.6120402136753</v>
      </c>
      <c r="Y29" s="12"/>
      <c r="AA29" t="s">
        <v>586</v>
      </c>
      <c r="AB29" s="11">
        <v>1853866.9</v>
      </c>
      <c r="AC29" s="11">
        <v>3300</v>
      </c>
      <c r="AD29" s="4">
        <f>AC29/AB29*1000000</f>
        <v>1780.0630670950543</v>
      </c>
      <c r="AG29" s="12"/>
      <c r="AJ29" t="s">
        <v>471</v>
      </c>
    </row>
    <row r="30" spans="1:41" x14ac:dyDescent="0.25">
      <c r="B30" s="4"/>
      <c r="C30" s="4"/>
      <c r="D30" s="4"/>
      <c r="E30" s="4"/>
      <c r="F30" s="4"/>
      <c r="I30" s="12"/>
      <c r="L30" t="s">
        <v>368</v>
      </c>
      <c r="M30">
        <v>180310</v>
      </c>
      <c r="N30">
        <v>894</v>
      </c>
      <c r="Q30" s="12"/>
      <c r="S30" t="s">
        <v>586</v>
      </c>
      <c r="T30">
        <v>3780485.2</v>
      </c>
      <c r="U30">
        <v>7307</v>
      </c>
      <c r="V30" s="4">
        <f>U30/T30*1000000</f>
        <v>1932.8206866145117</v>
      </c>
      <c r="Y30" s="12"/>
      <c r="AG30" s="12"/>
      <c r="AJ30" t="s">
        <v>360</v>
      </c>
      <c r="AL30" t="s">
        <v>472</v>
      </c>
      <c r="AN30" t="s">
        <v>474</v>
      </c>
    </row>
    <row r="31" spans="1:41" x14ac:dyDescent="0.25">
      <c r="B31" s="4"/>
      <c r="C31" s="4"/>
      <c r="D31" s="4"/>
      <c r="E31" s="4"/>
      <c r="F31" s="4"/>
      <c r="I31" s="12"/>
      <c r="K31" t="s">
        <v>601</v>
      </c>
      <c r="L31" t="s">
        <v>366</v>
      </c>
      <c r="M31">
        <v>87012</v>
      </c>
      <c r="N31">
        <v>265</v>
      </c>
      <c r="Q31" s="12"/>
      <c r="Y31" s="12"/>
      <c r="AG31" s="12"/>
      <c r="AJ31" t="s">
        <v>476</v>
      </c>
      <c r="AK31" t="s">
        <v>456</v>
      </c>
      <c r="AL31" t="s">
        <v>476</v>
      </c>
      <c r="AM31" t="s">
        <v>456</v>
      </c>
      <c r="AN31" t="s">
        <v>476</v>
      </c>
      <c r="AO31" t="s">
        <v>456</v>
      </c>
    </row>
    <row r="32" spans="1:41" x14ac:dyDescent="0.25">
      <c r="I32" s="12"/>
      <c r="L32" t="s">
        <v>368</v>
      </c>
      <c r="M32">
        <v>190962</v>
      </c>
      <c r="N32">
        <v>920</v>
      </c>
      <c r="Q32" s="12"/>
      <c r="Y32" s="12"/>
      <c r="AG32" s="12"/>
      <c r="AI32" t="s">
        <v>478</v>
      </c>
      <c r="AJ32">
        <v>754643.5</v>
      </c>
      <c r="AK32">
        <v>2497555.4</v>
      </c>
      <c r="AL32">
        <v>2075</v>
      </c>
      <c r="AM32">
        <v>6538</v>
      </c>
    </row>
    <row r="33" spans="1:41" x14ac:dyDescent="0.25">
      <c r="I33" s="12"/>
      <c r="K33" s="4" t="s">
        <v>371</v>
      </c>
      <c r="L33" s="4" t="s">
        <v>366</v>
      </c>
      <c r="M33" s="4">
        <f>SUM(M27,M29,M31)</f>
        <v>251152</v>
      </c>
      <c r="N33" s="4">
        <f t="shared" ref="N33:N34" si="3">SUM(N27,N29,N31)</f>
        <v>764</v>
      </c>
      <c r="O33" s="4">
        <f>N33/M33*1000000</f>
        <v>3041.9825444352423</v>
      </c>
      <c r="Q33" s="12"/>
      <c r="Y33" s="12"/>
      <c r="AA33" t="s">
        <v>359</v>
      </c>
      <c r="AC33" t="s">
        <v>360</v>
      </c>
      <c r="AD33" t="s">
        <v>472</v>
      </c>
      <c r="AE33" t="s">
        <v>595</v>
      </c>
      <c r="AG33" s="12"/>
      <c r="AI33" t="s">
        <v>480</v>
      </c>
      <c r="AJ33">
        <v>692399.3</v>
      </c>
      <c r="AK33">
        <v>2081546.3</v>
      </c>
      <c r="AL33">
        <v>1948</v>
      </c>
      <c r="AM33">
        <v>5310</v>
      </c>
    </row>
    <row r="34" spans="1:41" x14ac:dyDescent="0.25">
      <c r="C34" s="21" t="s">
        <v>465</v>
      </c>
      <c r="I34" s="12"/>
      <c r="K34" s="4"/>
      <c r="L34" s="4" t="s">
        <v>368</v>
      </c>
      <c r="M34" s="4">
        <f>SUM(M28,M30,M32)</f>
        <v>485775</v>
      </c>
      <c r="N34" s="4">
        <f t="shared" si="3"/>
        <v>2509</v>
      </c>
      <c r="O34" s="4">
        <f>N34/M34*1000000</f>
        <v>5164.9426174669343</v>
      </c>
      <c r="Q34" s="12"/>
      <c r="T34" s="23" t="s">
        <v>587</v>
      </c>
      <c r="Y34" s="12"/>
      <c r="AA34" t="s">
        <v>625</v>
      </c>
      <c r="AB34" t="s">
        <v>366</v>
      </c>
      <c r="AC34">
        <v>148371</v>
      </c>
      <c r="AD34">
        <v>429</v>
      </c>
      <c r="AG34" s="12"/>
      <c r="AI34" t="s">
        <v>481</v>
      </c>
      <c r="AJ34">
        <f t="shared" ref="AJ34:AM34" si="4">SUM(AJ32:AJ33)</f>
        <v>1447042.8</v>
      </c>
      <c r="AK34">
        <f t="shared" si="4"/>
        <v>4579101.7</v>
      </c>
      <c r="AL34">
        <f t="shared" si="4"/>
        <v>4023</v>
      </c>
      <c r="AM34">
        <f t="shared" si="4"/>
        <v>11848</v>
      </c>
      <c r="AN34" s="4">
        <f>AL34/AJ34*1000000</f>
        <v>2780.1527363254218</v>
      </c>
      <c r="AO34" s="4">
        <f>AM34/AK34*1000000</f>
        <v>2587.4070453600098</v>
      </c>
    </row>
    <row r="35" spans="1:41" ht="30" x14ac:dyDescent="0.25">
      <c r="C35" s="19" t="s">
        <v>440</v>
      </c>
      <c r="D35" s="19" t="s">
        <v>441</v>
      </c>
      <c r="E35" s="19" t="s">
        <v>442</v>
      </c>
      <c r="F35" s="19" t="s">
        <v>443</v>
      </c>
      <c r="I35" s="12"/>
      <c r="K35" t="s">
        <v>602</v>
      </c>
      <c r="L35" t="s">
        <v>366</v>
      </c>
      <c r="M35">
        <v>78216</v>
      </c>
      <c r="N35">
        <v>174</v>
      </c>
      <c r="Q35" s="12"/>
      <c r="T35" t="s">
        <v>360</v>
      </c>
      <c r="U35" t="s">
        <v>472</v>
      </c>
      <c r="V35" t="s">
        <v>595</v>
      </c>
      <c r="Y35" s="12"/>
      <c r="AB35" t="s">
        <v>368</v>
      </c>
      <c r="AC35">
        <v>542805</v>
      </c>
      <c r="AD35">
        <v>1385</v>
      </c>
      <c r="AG35" s="12"/>
    </row>
    <row r="36" spans="1:41" x14ac:dyDescent="0.25">
      <c r="A36" t="s">
        <v>428</v>
      </c>
      <c r="B36" s="21" t="s">
        <v>465</v>
      </c>
      <c r="C36">
        <v>83486.899999999994</v>
      </c>
      <c r="D36">
        <v>335931.3</v>
      </c>
      <c r="E36">
        <v>244</v>
      </c>
      <c r="F36">
        <v>690</v>
      </c>
      <c r="I36" s="12"/>
      <c r="L36" t="s">
        <v>368</v>
      </c>
      <c r="M36">
        <v>187907</v>
      </c>
      <c r="N36">
        <v>857</v>
      </c>
      <c r="Q36" s="12"/>
      <c r="S36" t="s">
        <v>585</v>
      </c>
      <c r="T36">
        <v>691942.6</v>
      </c>
      <c r="U36">
        <v>1916</v>
      </c>
      <c r="V36" s="4">
        <f>U36/T36*1000000</f>
        <v>2769.015811427133</v>
      </c>
      <c r="Y36" s="12"/>
      <c r="AA36" t="s">
        <v>626</v>
      </c>
      <c r="AB36" t="s">
        <v>366</v>
      </c>
      <c r="AC36">
        <v>115078</v>
      </c>
      <c r="AD36">
        <v>328</v>
      </c>
      <c r="AG36" s="12"/>
    </row>
    <row r="37" spans="1:41" x14ac:dyDescent="0.25">
      <c r="A37" t="s">
        <v>428</v>
      </c>
      <c r="B37" s="21" t="s">
        <v>464</v>
      </c>
      <c r="C37">
        <v>108674.3</v>
      </c>
      <c r="D37">
        <v>400310.8</v>
      </c>
      <c r="E37">
        <v>224</v>
      </c>
      <c r="F37">
        <v>651</v>
      </c>
      <c r="I37" s="12"/>
      <c r="K37" t="s">
        <v>603</v>
      </c>
      <c r="L37" t="s">
        <v>366</v>
      </c>
      <c r="M37">
        <v>82621</v>
      </c>
      <c r="N37">
        <v>197</v>
      </c>
      <c r="Q37" s="12"/>
      <c r="S37" t="s">
        <v>586</v>
      </c>
      <c r="T37">
        <v>4444337.5999999996</v>
      </c>
      <c r="U37">
        <v>7924</v>
      </c>
      <c r="V37" s="4">
        <f>U37/T37*1000000</f>
        <v>1782.9428619464015</v>
      </c>
      <c r="Y37" s="12"/>
      <c r="AB37" t="s">
        <v>368</v>
      </c>
      <c r="AC37">
        <v>401579</v>
      </c>
      <c r="AD37">
        <v>1292</v>
      </c>
      <c r="AG37" s="12"/>
    </row>
    <row r="38" spans="1:41" x14ac:dyDescent="0.25">
      <c r="A38" t="s">
        <v>428</v>
      </c>
      <c r="B38" s="21" t="s">
        <v>469</v>
      </c>
      <c r="C38">
        <v>134452.79999999999</v>
      </c>
      <c r="D38">
        <v>466523</v>
      </c>
      <c r="E38">
        <v>334</v>
      </c>
      <c r="F38">
        <v>998</v>
      </c>
      <c r="I38" s="12"/>
      <c r="L38" t="s">
        <v>368</v>
      </c>
      <c r="M38">
        <v>208347</v>
      </c>
      <c r="N38">
        <v>1156</v>
      </c>
      <c r="Q38" s="12"/>
      <c r="Y38" s="12"/>
      <c r="AA38" s="4" t="s">
        <v>371</v>
      </c>
      <c r="AB38" s="4" t="s">
        <v>366</v>
      </c>
      <c r="AC38" s="4">
        <f>SUM(AC34,AC36)</f>
        <v>263449</v>
      </c>
      <c r="AD38" s="4">
        <f t="shared" ref="AD38:AD39" si="5">SUM(AD34,AD36)</f>
        <v>757</v>
      </c>
      <c r="AE38" s="4">
        <f>AD38/AC38*1000000</f>
        <v>2873.4214212238426</v>
      </c>
      <c r="AG38" s="12"/>
    </row>
    <row r="39" spans="1:41" x14ac:dyDescent="0.25">
      <c r="A39" t="s">
        <v>428</v>
      </c>
      <c r="B39" s="21" t="s">
        <v>468</v>
      </c>
      <c r="C39">
        <v>305767.09999999998</v>
      </c>
      <c r="D39">
        <v>1283632.2000000002</v>
      </c>
      <c r="E39">
        <v>847</v>
      </c>
      <c r="F39">
        <v>2345</v>
      </c>
      <c r="I39" s="12"/>
      <c r="K39" t="s">
        <v>604</v>
      </c>
      <c r="L39" t="s">
        <v>366</v>
      </c>
      <c r="M39">
        <v>123566</v>
      </c>
      <c r="N39">
        <v>299</v>
      </c>
      <c r="Q39" s="12"/>
      <c r="Y39" s="12"/>
      <c r="AA39" s="4"/>
      <c r="AB39" s="4" t="s">
        <v>368</v>
      </c>
      <c r="AC39" s="4">
        <f>SUM(AC35,AC37)</f>
        <v>944384</v>
      </c>
      <c r="AD39" s="4">
        <f t="shared" si="5"/>
        <v>2677</v>
      </c>
      <c r="AE39" s="4">
        <f>AD39/AC39*1000000</f>
        <v>2834.6520059636759</v>
      </c>
      <c r="AG39" s="12"/>
      <c r="AI39" t="s">
        <v>359</v>
      </c>
      <c r="AK39" t="s">
        <v>360</v>
      </c>
      <c r="AL39" t="s">
        <v>632</v>
      </c>
      <c r="AM39" t="s">
        <v>474</v>
      </c>
    </row>
    <row r="40" spans="1:41" x14ac:dyDescent="0.25">
      <c r="A40" t="s">
        <v>428</v>
      </c>
      <c r="B40" s="21" t="s">
        <v>467</v>
      </c>
      <c r="C40">
        <v>125397.4</v>
      </c>
      <c r="D40">
        <v>459463.9</v>
      </c>
      <c r="E40">
        <v>350</v>
      </c>
      <c r="F40">
        <v>796</v>
      </c>
      <c r="I40" s="12"/>
      <c r="L40" t="s">
        <v>368</v>
      </c>
      <c r="M40">
        <v>220035</v>
      </c>
      <c r="N40">
        <v>1023</v>
      </c>
      <c r="Q40" s="12"/>
      <c r="Y40" s="12"/>
      <c r="AA40" t="s">
        <v>627</v>
      </c>
      <c r="AB40" t="s">
        <v>366</v>
      </c>
      <c r="AC40">
        <v>128618</v>
      </c>
      <c r="AD40">
        <v>267</v>
      </c>
      <c r="AG40" s="12"/>
      <c r="AI40" t="s">
        <v>420</v>
      </c>
      <c r="AJ40" t="s">
        <v>366</v>
      </c>
      <c r="AK40">
        <v>78182</v>
      </c>
      <c r="AL40">
        <v>238</v>
      </c>
    </row>
    <row r="41" spans="1:41" x14ac:dyDescent="0.25">
      <c r="A41" t="s">
        <v>428</v>
      </c>
      <c r="B41" s="21" t="s">
        <v>463</v>
      </c>
      <c r="C41">
        <v>124894.2</v>
      </c>
      <c r="D41">
        <v>421717.5</v>
      </c>
      <c r="E41">
        <v>368</v>
      </c>
      <c r="F41">
        <v>913</v>
      </c>
      <c r="I41" s="12"/>
      <c r="K41" s="4" t="s">
        <v>371</v>
      </c>
      <c r="L41" s="4" t="s">
        <v>366</v>
      </c>
      <c r="M41" s="4">
        <f>SUM(M35,M37,M39)</f>
        <v>284403</v>
      </c>
      <c r="N41" s="4">
        <f t="shared" ref="N41:N42" si="6">SUM(N35,N37,N39)</f>
        <v>670</v>
      </c>
      <c r="O41" s="4">
        <f>N41/M41*1000000</f>
        <v>2355.8119991701915</v>
      </c>
      <c r="Q41" s="12"/>
      <c r="Y41" s="12"/>
      <c r="AB41" t="s">
        <v>368</v>
      </c>
      <c r="AC41">
        <v>271560</v>
      </c>
      <c r="AD41">
        <v>735</v>
      </c>
      <c r="AG41" s="12"/>
      <c r="AJ41" t="s">
        <v>368</v>
      </c>
      <c r="AK41">
        <v>221049</v>
      </c>
      <c r="AL41">
        <v>527</v>
      </c>
    </row>
    <row r="42" spans="1:41" x14ac:dyDescent="0.25">
      <c r="A42" t="s">
        <v>428</v>
      </c>
      <c r="B42" s="21" t="s">
        <v>466</v>
      </c>
      <c r="C42">
        <v>113309.8</v>
      </c>
      <c r="D42">
        <v>330780.59999999998</v>
      </c>
      <c r="E42">
        <v>305</v>
      </c>
      <c r="F42">
        <v>559</v>
      </c>
      <c r="I42" s="12"/>
      <c r="K42" s="4"/>
      <c r="L42" s="4" t="s">
        <v>368</v>
      </c>
      <c r="M42" s="4">
        <f>SUM(M36,M38,M40)</f>
        <v>616289</v>
      </c>
      <c r="N42" s="4">
        <f t="shared" si="6"/>
        <v>3036</v>
      </c>
      <c r="O42" s="4">
        <f>N42/M42*1000000</f>
        <v>4926.2602447877534</v>
      </c>
      <c r="Q42" s="12"/>
      <c r="Y42" s="12"/>
      <c r="AA42" t="s">
        <v>628</v>
      </c>
      <c r="AB42" t="s">
        <v>366</v>
      </c>
      <c r="AC42">
        <v>142975</v>
      </c>
      <c r="AD42">
        <v>282</v>
      </c>
      <c r="AG42" s="12"/>
      <c r="AI42" t="s">
        <v>421</v>
      </c>
      <c r="AJ42" t="s">
        <v>366</v>
      </c>
      <c r="AK42">
        <v>42989</v>
      </c>
      <c r="AL42">
        <v>92</v>
      </c>
    </row>
    <row r="43" spans="1:41" x14ac:dyDescent="0.25">
      <c r="I43" s="12"/>
      <c r="K43" t="s">
        <v>605</v>
      </c>
      <c r="L43" t="s">
        <v>366</v>
      </c>
      <c r="M43">
        <v>83288</v>
      </c>
      <c r="N43">
        <v>189</v>
      </c>
      <c r="Q43" s="12"/>
      <c r="Y43" s="12"/>
      <c r="AB43" t="s">
        <v>368</v>
      </c>
      <c r="AC43">
        <v>264333</v>
      </c>
      <c r="AD43">
        <v>567</v>
      </c>
      <c r="AG43" s="12"/>
      <c r="AJ43" t="s">
        <v>368</v>
      </c>
      <c r="AK43">
        <v>128745</v>
      </c>
      <c r="AL43">
        <v>286</v>
      </c>
    </row>
    <row r="44" spans="1:41" x14ac:dyDescent="0.25">
      <c r="A44" t="s">
        <v>449</v>
      </c>
      <c r="B44" s="21" t="s">
        <v>465</v>
      </c>
      <c r="C44">
        <v>209500.79999999999</v>
      </c>
      <c r="D44">
        <v>810384.9</v>
      </c>
      <c r="E44">
        <v>496</v>
      </c>
      <c r="F44">
        <v>1207</v>
      </c>
      <c r="I44" s="12"/>
      <c r="L44" t="s">
        <v>368</v>
      </c>
      <c r="M44">
        <v>199760</v>
      </c>
      <c r="N44">
        <v>594</v>
      </c>
      <c r="Q44" s="12"/>
      <c r="Y44" s="12"/>
      <c r="AA44" s="4" t="s">
        <v>371</v>
      </c>
      <c r="AB44" s="4" t="s">
        <v>366</v>
      </c>
      <c r="AC44" s="4">
        <f>SUM(AC40,AC42)</f>
        <v>271593</v>
      </c>
      <c r="AD44" s="4">
        <f t="shared" ref="AD44:AD45" si="7">SUM(AD40,AD42)</f>
        <v>549</v>
      </c>
      <c r="AE44" s="4">
        <f>AD44/AC44*1000000</f>
        <v>2021.4070318454453</v>
      </c>
      <c r="AG44" s="12"/>
      <c r="AI44" t="s">
        <v>422</v>
      </c>
      <c r="AJ44" t="s">
        <v>366</v>
      </c>
      <c r="AK44">
        <v>68702</v>
      </c>
      <c r="AL44">
        <v>180</v>
      </c>
    </row>
    <row r="45" spans="1:41" x14ac:dyDescent="0.25">
      <c r="A45" t="s">
        <v>449</v>
      </c>
      <c r="B45" s="21" t="s">
        <v>464</v>
      </c>
      <c r="C45">
        <v>142137.70000000001</v>
      </c>
      <c r="D45">
        <v>688086.9</v>
      </c>
      <c r="E45">
        <v>378</v>
      </c>
      <c r="F45">
        <v>1157</v>
      </c>
      <c r="I45" s="12"/>
      <c r="K45" t="s">
        <v>606</v>
      </c>
      <c r="L45" t="s">
        <v>366</v>
      </c>
      <c r="M45">
        <v>106869</v>
      </c>
      <c r="N45">
        <v>254</v>
      </c>
      <c r="Q45" s="12"/>
      <c r="Y45" s="12"/>
      <c r="AA45" s="4"/>
      <c r="AB45" s="4" t="s">
        <v>368</v>
      </c>
      <c r="AC45" s="4">
        <f>SUM(AC41,AC43)</f>
        <v>535893</v>
      </c>
      <c r="AD45" s="4">
        <f t="shared" si="7"/>
        <v>1302</v>
      </c>
      <c r="AE45" s="4">
        <f>AD45/AC45*1000000</f>
        <v>2429.5894889464871</v>
      </c>
      <c r="AG45" s="12"/>
      <c r="AJ45" t="s">
        <v>368</v>
      </c>
      <c r="AK45">
        <v>275670</v>
      </c>
      <c r="AL45">
        <v>826</v>
      </c>
    </row>
    <row r="46" spans="1:41" x14ac:dyDescent="0.25">
      <c r="A46" t="s">
        <v>449</v>
      </c>
      <c r="B46" s="21" t="s">
        <v>463</v>
      </c>
      <c r="C46">
        <v>74544.899999999994</v>
      </c>
      <c r="D46">
        <v>263868.40000000002</v>
      </c>
      <c r="E46">
        <v>214</v>
      </c>
      <c r="F46">
        <v>528</v>
      </c>
      <c r="G46" t="s">
        <v>454</v>
      </c>
      <c r="I46" s="12"/>
      <c r="L46" t="s">
        <v>368</v>
      </c>
      <c r="M46">
        <v>227801</v>
      </c>
      <c r="N46">
        <v>690</v>
      </c>
      <c r="Q46" s="12"/>
      <c r="Y46" s="12"/>
      <c r="AG46" s="12"/>
      <c r="AI46" t="s">
        <v>423</v>
      </c>
      <c r="AJ46" t="s">
        <v>366</v>
      </c>
      <c r="AK46">
        <v>73022</v>
      </c>
      <c r="AL46">
        <v>186</v>
      </c>
    </row>
    <row r="47" spans="1:41" x14ac:dyDescent="0.25">
      <c r="G47" t="s">
        <v>455</v>
      </c>
      <c r="H47" t="s">
        <v>456</v>
      </c>
      <c r="I47" s="12"/>
      <c r="K47" t="s">
        <v>607</v>
      </c>
      <c r="L47" t="s">
        <v>366</v>
      </c>
      <c r="M47">
        <v>83489</v>
      </c>
      <c r="N47">
        <v>186</v>
      </c>
      <c r="Q47" s="12"/>
      <c r="Y47" s="12"/>
      <c r="AG47" s="12"/>
      <c r="AJ47" t="s">
        <v>368</v>
      </c>
      <c r="AK47">
        <v>304590</v>
      </c>
      <c r="AL47">
        <v>649</v>
      </c>
    </row>
    <row r="48" spans="1:41" x14ac:dyDescent="0.25">
      <c r="B48" t="s">
        <v>371</v>
      </c>
      <c r="C48">
        <f>SUM(C36:C46)</f>
        <v>1422165.9</v>
      </c>
      <c r="D48">
        <f>SUM(D36:D46)</f>
        <v>5460699.5000000009</v>
      </c>
      <c r="E48">
        <f>SUM(E36:E46)</f>
        <v>3760</v>
      </c>
      <c r="F48">
        <f>SUM(F36:F46)</f>
        <v>9844</v>
      </c>
      <c r="G48" s="4">
        <f>E48/C48*1000000</f>
        <v>2643.854700777174</v>
      </c>
      <c r="H48" s="4">
        <f>F48/D48*1000000</f>
        <v>1802.6994526983217</v>
      </c>
      <c r="I48" s="22"/>
      <c r="J48" s="4"/>
      <c r="L48" t="s">
        <v>368</v>
      </c>
      <c r="M48">
        <v>381433</v>
      </c>
      <c r="N48">
        <v>1204</v>
      </c>
      <c r="Q48" s="12"/>
      <c r="Y48" s="12"/>
      <c r="AG48" s="12"/>
      <c r="AK48" s="4">
        <f>SUM(AK40,AK42,AK44,AK46)</f>
        <v>262895</v>
      </c>
      <c r="AL48" s="4">
        <f t="shared" ref="AL48:AL49" si="8">SUM(AL40,AL42,AL44,AL46)</f>
        <v>696</v>
      </c>
      <c r="AM48" s="4">
        <f>AL48/AK48*1000000</f>
        <v>2647.4447973525553</v>
      </c>
    </row>
    <row r="49" spans="1:39" x14ac:dyDescent="0.25">
      <c r="I49" s="12"/>
      <c r="K49" s="4" t="s">
        <v>371</v>
      </c>
      <c r="L49" s="4" t="s">
        <v>366</v>
      </c>
      <c r="M49" s="4">
        <f>SUM(M43,M45,M47)</f>
        <v>273646</v>
      </c>
      <c r="N49" s="4">
        <f t="shared" ref="N49:N50" si="9">SUM(N43,N45,N47)</f>
        <v>629</v>
      </c>
      <c r="O49" s="4">
        <f>N49/M49*1000000</f>
        <v>2298.5901493170009</v>
      </c>
      <c r="Q49" s="12"/>
      <c r="Y49" s="12"/>
      <c r="AG49" s="12"/>
      <c r="AK49" s="4">
        <f>SUM(AK41,AK43,AK45,AK47)</f>
        <v>930054</v>
      </c>
      <c r="AL49" s="4">
        <f t="shared" si="8"/>
        <v>2288</v>
      </c>
      <c r="AM49" s="4">
        <f>AL49/AK49*1000000</f>
        <v>2460.0722108608747</v>
      </c>
    </row>
    <row r="50" spans="1:39" x14ac:dyDescent="0.25">
      <c r="I50" s="12"/>
      <c r="K50" s="4"/>
      <c r="L50" s="4" t="s">
        <v>368</v>
      </c>
      <c r="M50" s="4">
        <f>SUM(M44,M46,M48)</f>
        <v>808994</v>
      </c>
      <c r="N50" s="4">
        <f t="shared" si="9"/>
        <v>2488</v>
      </c>
      <c r="O50" s="4">
        <f>N50/M50*1000000</f>
        <v>3075.4245396133961</v>
      </c>
      <c r="Q50" s="12"/>
      <c r="Y50" s="12"/>
      <c r="AG50" s="12"/>
    </row>
    <row r="51" spans="1:39" x14ac:dyDescent="0.25">
      <c r="I51" s="12"/>
      <c r="Q51" s="12"/>
      <c r="Y51" s="12"/>
      <c r="AG51" s="12"/>
    </row>
    <row r="52" spans="1:39" x14ac:dyDescent="0.25">
      <c r="I52" s="12"/>
      <c r="Q52" s="12"/>
      <c r="Y52" s="12"/>
      <c r="AG52" s="12"/>
    </row>
    <row r="53" spans="1:39" x14ac:dyDescent="0.25">
      <c r="I53" s="12"/>
      <c r="Q53" s="12"/>
      <c r="Y53" s="12"/>
      <c r="AG53" s="12"/>
    </row>
    <row r="54" spans="1:39" x14ac:dyDescent="0.25">
      <c r="I54" s="12"/>
      <c r="Q54" s="12"/>
      <c r="Y54" s="12"/>
      <c r="AG54" s="12"/>
      <c r="AI54" t="s">
        <v>417</v>
      </c>
    </row>
    <row r="55" spans="1:39" x14ac:dyDescent="0.25">
      <c r="C55" s="20" t="s">
        <v>460</v>
      </c>
      <c r="I55" s="12"/>
      <c r="K55" t="s">
        <v>359</v>
      </c>
      <c r="M55" t="s">
        <v>360</v>
      </c>
      <c r="N55" t="s">
        <v>472</v>
      </c>
      <c r="O55" t="s">
        <v>595</v>
      </c>
      <c r="Q55" s="12"/>
      <c r="Y55" s="12"/>
      <c r="AG55" s="12"/>
      <c r="AI55" t="s">
        <v>359</v>
      </c>
      <c r="AK55" t="s">
        <v>360</v>
      </c>
      <c r="AL55" t="s">
        <v>632</v>
      </c>
      <c r="AM55" t="s">
        <v>474</v>
      </c>
    </row>
    <row r="56" spans="1:39" ht="30" x14ac:dyDescent="0.25">
      <c r="C56" s="19" t="s">
        <v>440</v>
      </c>
      <c r="D56" s="19" t="s">
        <v>441</v>
      </c>
      <c r="E56" s="19" t="s">
        <v>442</v>
      </c>
      <c r="F56" s="19" t="s">
        <v>443</v>
      </c>
      <c r="I56" s="12"/>
      <c r="K56" t="s">
        <v>620</v>
      </c>
      <c r="L56" t="s">
        <v>366</v>
      </c>
      <c r="M56">
        <v>82065</v>
      </c>
      <c r="N56">
        <v>214</v>
      </c>
      <c r="Q56" s="12"/>
      <c r="Y56" s="12"/>
      <c r="AG56" s="12"/>
      <c r="AI56" t="s">
        <v>424</v>
      </c>
      <c r="AJ56" t="s">
        <v>366</v>
      </c>
      <c r="AK56">
        <v>82540</v>
      </c>
      <c r="AL56">
        <v>271</v>
      </c>
    </row>
    <row r="57" spans="1:39" x14ac:dyDescent="0.25">
      <c r="A57" t="s">
        <v>428</v>
      </c>
      <c r="B57" s="20" t="s">
        <v>460</v>
      </c>
      <c r="C57">
        <v>106868.1</v>
      </c>
      <c r="D57">
        <v>410669.6</v>
      </c>
      <c r="E57">
        <v>283</v>
      </c>
      <c r="F57">
        <v>774</v>
      </c>
      <c r="I57" s="12"/>
      <c r="L57" t="s">
        <v>368</v>
      </c>
      <c r="M57">
        <v>293234</v>
      </c>
      <c r="N57">
        <v>891</v>
      </c>
      <c r="Q57" s="12"/>
      <c r="Y57" s="12"/>
      <c r="AG57" s="12"/>
      <c r="AJ57" t="s">
        <v>368</v>
      </c>
      <c r="AK57">
        <v>255483</v>
      </c>
      <c r="AL57">
        <v>643</v>
      </c>
    </row>
    <row r="58" spans="1:39" x14ac:dyDescent="0.25">
      <c r="A58" t="s">
        <v>428</v>
      </c>
      <c r="B58" s="20" t="s">
        <v>459</v>
      </c>
      <c r="C58">
        <v>49288.6</v>
      </c>
      <c r="D58">
        <v>173560.3</v>
      </c>
      <c r="E58">
        <v>141</v>
      </c>
      <c r="F58">
        <v>345</v>
      </c>
      <c r="I58" s="12"/>
      <c r="K58" t="s">
        <v>621</v>
      </c>
      <c r="L58" t="s">
        <v>366</v>
      </c>
      <c r="M58">
        <v>74807</v>
      </c>
      <c r="N58">
        <v>181</v>
      </c>
      <c r="Q58" s="12"/>
      <c r="Y58" s="12"/>
      <c r="AG58" s="12"/>
      <c r="AI58" t="s">
        <v>425</v>
      </c>
      <c r="AJ58" t="s">
        <v>366</v>
      </c>
      <c r="AK58">
        <v>62082</v>
      </c>
      <c r="AL58">
        <v>186</v>
      </c>
    </row>
    <row r="59" spans="1:39" x14ac:dyDescent="0.25">
      <c r="A59" t="s">
        <v>428</v>
      </c>
      <c r="B59" s="20" t="s">
        <v>462</v>
      </c>
      <c r="C59">
        <v>46948.4</v>
      </c>
      <c r="D59">
        <v>212563.8</v>
      </c>
      <c r="E59">
        <v>132</v>
      </c>
      <c r="F59">
        <v>414</v>
      </c>
      <c r="I59" s="12"/>
      <c r="L59" t="s">
        <v>368</v>
      </c>
      <c r="M59">
        <v>262028</v>
      </c>
      <c r="N59">
        <v>789</v>
      </c>
      <c r="Q59" s="12"/>
      <c r="Y59" s="12"/>
      <c r="AG59" s="12"/>
      <c r="AJ59" t="s">
        <v>368</v>
      </c>
      <c r="AK59">
        <v>271684</v>
      </c>
      <c r="AL59">
        <v>634</v>
      </c>
    </row>
    <row r="60" spans="1:39" x14ac:dyDescent="0.25">
      <c r="A60" t="s">
        <v>428</v>
      </c>
      <c r="B60" s="20" t="s">
        <v>458</v>
      </c>
      <c r="C60">
        <v>95385</v>
      </c>
      <c r="D60">
        <v>305184.09999999998</v>
      </c>
      <c r="E60">
        <v>269</v>
      </c>
      <c r="F60">
        <v>584</v>
      </c>
      <c r="I60" s="12"/>
      <c r="K60" s="4" t="s">
        <v>371</v>
      </c>
      <c r="L60" s="4" t="s">
        <v>366</v>
      </c>
      <c r="M60" s="4">
        <f>SUM(M56,M58)</f>
        <v>156872</v>
      </c>
      <c r="N60" s="4">
        <f t="shared" ref="N60:N61" si="10">SUM(N56,N58)</f>
        <v>395</v>
      </c>
      <c r="O60" s="4">
        <f>N60/M60*1000000</f>
        <v>2517.9764393900759</v>
      </c>
      <c r="Q60" s="12"/>
      <c r="Y60" s="12"/>
      <c r="AG60" s="12"/>
      <c r="AI60" t="s">
        <v>426</v>
      </c>
      <c r="AJ60" t="s">
        <v>366</v>
      </c>
      <c r="AK60">
        <v>82900</v>
      </c>
      <c r="AL60">
        <v>216</v>
      </c>
    </row>
    <row r="61" spans="1:39" x14ac:dyDescent="0.25">
      <c r="A61" t="s">
        <v>428</v>
      </c>
      <c r="B61" s="20" t="s">
        <v>457</v>
      </c>
      <c r="C61">
        <v>174155.6</v>
      </c>
      <c r="D61">
        <v>654816</v>
      </c>
      <c r="E61">
        <v>473</v>
      </c>
      <c r="F61">
        <v>1076</v>
      </c>
      <c r="I61" s="12"/>
      <c r="K61" s="4"/>
      <c r="L61" s="4" t="s">
        <v>368</v>
      </c>
      <c r="M61" s="4">
        <f>SUM(M57,M59)</f>
        <v>555262</v>
      </c>
      <c r="N61" s="4">
        <f t="shared" si="10"/>
        <v>1680</v>
      </c>
      <c r="O61" s="4">
        <f>N61/M61*1000000</f>
        <v>3025.5987263670122</v>
      </c>
      <c r="Q61" s="12"/>
      <c r="Y61" s="12"/>
      <c r="AG61" s="12"/>
      <c r="AJ61" t="s">
        <v>368</v>
      </c>
      <c r="AK61">
        <v>254076</v>
      </c>
      <c r="AL61">
        <v>650</v>
      </c>
    </row>
    <row r="62" spans="1:39" x14ac:dyDescent="0.25">
      <c r="A62" t="s">
        <v>428</v>
      </c>
      <c r="B62" s="20" t="s">
        <v>461</v>
      </c>
      <c r="C62">
        <v>151716.5</v>
      </c>
      <c r="D62">
        <v>459983.9</v>
      </c>
      <c r="E62">
        <v>422</v>
      </c>
      <c r="F62">
        <v>947</v>
      </c>
      <c r="I62" s="12"/>
      <c r="K62" t="s">
        <v>359</v>
      </c>
      <c r="M62" t="s">
        <v>360</v>
      </c>
      <c r="N62" t="s">
        <v>472</v>
      </c>
      <c r="O62" t="s">
        <v>595</v>
      </c>
      <c r="Q62" s="12"/>
      <c r="Y62" s="12"/>
      <c r="AG62" s="12"/>
      <c r="AI62" t="s">
        <v>427</v>
      </c>
      <c r="AJ62" t="s">
        <v>366</v>
      </c>
      <c r="AK62">
        <v>64669</v>
      </c>
      <c r="AL62">
        <v>130</v>
      </c>
    </row>
    <row r="63" spans="1:39" x14ac:dyDescent="0.25">
      <c r="A63" t="s">
        <v>449</v>
      </c>
      <c r="B63" s="20" t="s">
        <v>460</v>
      </c>
      <c r="C63">
        <v>62757.2</v>
      </c>
      <c r="D63">
        <v>232870</v>
      </c>
      <c r="E63">
        <v>186</v>
      </c>
      <c r="F63">
        <v>501</v>
      </c>
      <c r="I63" s="12"/>
      <c r="K63" t="s">
        <v>622</v>
      </c>
      <c r="L63" t="s">
        <v>366</v>
      </c>
      <c r="M63">
        <v>92972</v>
      </c>
      <c r="N63">
        <v>229</v>
      </c>
      <c r="Q63" s="12"/>
      <c r="Y63" s="12"/>
      <c r="AG63" s="12"/>
      <c r="AJ63" t="s">
        <v>368</v>
      </c>
      <c r="AK63">
        <v>294429</v>
      </c>
      <c r="AL63">
        <v>595</v>
      </c>
    </row>
    <row r="64" spans="1:39" x14ac:dyDescent="0.25">
      <c r="A64" t="s">
        <v>449</v>
      </c>
      <c r="B64" s="20" t="s">
        <v>459</v>
      </c>
      <c r="C64">
        <v>138686.20000000001</v>
      </c>
      <c r="D64">
        <v>608667.9</v>
      </c>
      <c r="E64">
        <v>375</v>
      </c>
      <c r="F64">
        <v>979</v>
      </c>
      <c r="I64" s="12"/>
      <c r="L64" t="s">
        <v>368</v>
      </c>
      <c r="M64">
        <v>291166</v>
      </c>
      <c r="N64">
        <v>955</v>
      </c>
      <c r="Q64" s="12"/>
      <c r="Y64" s="12"/>
      <c r="AG64" s="12"/>
      <c r="AK64" s="4">
        <f>SUM(AK56,AK58,AK60,AK62)</f>
        <v>292191</v>
      </c>
      <c r="AL64" s="4">
        <f t="shared" ref="AL64:AL65" si="11">SUM(AL56,AL58,AL60,AL62)</f>
        <v>803</v>
      </c>
      <c r="AM64" s="4">
        <f>AL64/AK64*1000000</f>
        <v>2748.202374474231</v>
      </c>
    </row>
    <row r="65" spans="1:39" x14ac:dyDescent="0.25">
      <c r="A65" t="s">
        <v>449</v>
      </c>
      <c r="B65" s="20" t="s">
        <v>458</v>
      </c>
      <c r="C65">
        <v>72254.399999999994</v>
      </c>
      <c r="D65">
        <v>270007.40000000002</v>
      </c>
      <c r="E65">
        <v>185</v>
      </c>
      <c r="F65">
        <v>494</v>
      </c>
      <c r="I65" s="12"/>
      <c r="K65" t="s">
        <v>622</v>
      </c>
      <c r="L65" t="s">
        <v>366</v>
      </c>
      <c r="M65">
        <v>64973</v>
      </c>
      <c r="N65">
        <v>183</v>
      </c>
      <c r="Q65" s="12"/>
      <c r="Y65" s="12"/>
      <c r="AG65" s="12"/>
      <c r="AK65" s="4">
        <f>SUM(AK57,AK59,AK61,AK63)</f>
        <v>1075672</v>
      </c>
      <c r="AL65" s="4">
        <f t="shared" si="11"/>
        <v>2522</v>
      </c>
      <c r="AM65" s="4">
        <f>AL65/AK65*1000000</f>
        <v>2344.5808759547522</v>
      </c>
    </row>
    <row r="66" spans="1:39" x14ac:dyDescent="0.25">
      <c r="A66" t="s">
        <v>449</v>
      </c>
      <c r="B66" s="20" t="s">
        <v>457</v>
      </c>
      <c r="C66">
        <v>39781.800000000003</v>
      </c>
      <c r="D66">
        <v>171026.7</v>
      </c>
      <c r="E66">
        <v>110</v>
      </c>
      <c r="F66">
        <v>317</v>
      </c>
      <c r="G66" t="s">
        <v>454</v>
      </c>
      <c r="I66" s="12"/>
      <c r="L66" t="s">
        <v>368</v>
      </c>
      <c r="M66">
        <v>201130</v>
      </c>
      <c r="N66">
        <v>759</v>
      </c>
      <c r="Q66" s="12"/>
      <c r="Y66" s="12"/>
      <c r="AG66" s="12"/>
    </row>
    <row r="67" spans="1:39" x14ac:dyDescent="0.25">
      <c r="G67" t="s">
        <v>455</v>
      </c>
      <c r="H67" t="s">
        <v>456</v>
      </c>
      <c r="I67" s="12"/>
      <c r="K67" s="4" t="s">
        <v>371</v>
      </c>
      <c r="L67" s="4" t="s">
        <v>366</v>
      </c>
      <c r="M67" s="4">
        <f>SUM(M63,M65)</f>
        <v>157945</v>
      </c>
      <c r="N67" s="4">
        <f t="shared" ref="N67:N68" si="12">SUM(N63,N65)</f>
        <v>412</v>
      </c>
      <c r="O67" s="4">
        <f>N67/M67*1000000</f>
        <v>2608.5029598911015</v>
      </c>
      <c r="Q67" s="12"/>
      <c r="Y67" s="12"/>
      <c r="AG67" s="12"/>
    </row>
    <row r="68" spans="1:39" x14ac:dyDescent="0.25">
      <c r="B68" t="s">
        <v>371</v>
      </c>
      <c r="C68">
        <f>SUM(C57:C66)</f>
        <v>937841.79999999993</v>
      </c>
      <c r="D68">
        <f>SUM(D57:D66)</f>
        <v>3499349.6999999997</v>
      </c>
      <c r="E68">
        <f>SUM(E57:E66)</f>
        <v>2576</v>
      </c>
      <c r="F68">
        <f>SUM(F57:F66)</f>
        <v>6431</v>
      </c>
      <c r="G68" s="4">
        <f>E68/C68*1000000</f>
        <v>2746.7319115014925</v>
      </c>
      <c r="H68" s="4">
        <f>F68/D68*1000000</f>
        <v>1837.7700290999783</v>
      </c>
      <c r="I68" s="22"/>
      <c r="J68" s="4"/>
      <c r="K68" s="4"/>
      <c r="L68" s="4" t="s">
        <v>368</v>
      </c>
      <c r="M68" s="4">
        <f>SUM(M64,M66)</f>
        <v>492296</v>
      </c>
      <c r="N68" s="4">
        <f t="shared" si="12"/>
        <v>1714</v>
      </c>
      <c r="O68" s="4">
        <f>N68/M68*1000000</f>
        <v>3481.6451890732405</v>
      </c>
      <c r="Q68" s="12"/>
      <c r="Y68" s="12"/>
      <c r="AG68" s="12"/>
    </row>
    <row r="69" spans="1:39" x14ac:dyDescent="0.25">
      <c r="I69" s="12"/>
      <c r="Q69" s="12"/>
      <c r="Y69" s="12"/>
      <c r="AG69" s="12"/>
    </row>
    <row r="70" spans="1:39" x14ac:dyDescent="0.25">
      <c r="I70" s="12"/>
      <c r="Q70" s="12"/>
      <c r="Y70" s="12"/>
      <c r="AG70" s="12"/>
    </row>
    <row r="71" spans="1:39" x14ac:dyDescent="0.25">
      <c r="A71" t="s">
        <v>359</v>
      </c>
      <c r="C71" t="s">
        <v>360</v>
      </c>
      <c r="D71" t="s">
        <v>472</v>
      </c>
      <c r="E71" t="s">
        <v>595</v>
      </c>
      <c r="I71" s="12"/>
      <c r="Q71" s="12"/>
      <c r="Y71" s="12"/>
      <c r="AG71" s="12"/>
    </row>
    <row r="72" spans="1:39" x14ac:dyDescent="0.25">
      <c r="A72" t="s">
        <v>616</v>
      </c>
      <c r="B72" t="s">
        <v>366</v>
      </c>
      <c r="C72">
        <v>31521</v>
      </c>
      <c r="D72">
        <v>97</v>
      </c>
      <c r="E72">
        <f t="shared" ref="E72:E77" si="13">D72/C72*1000000</f>
        <v>3077.3135370070745</v>
      </c>
      <c r="I72" s="12"/>
      <c r="Q72" s="12"/>
      <c r="Y72" s="12"/>
      <c r="AG72" s="12"/>
    </row>
    <row r="73" spans="1:39" x14ac:dyDescent="0.25">
      <c r="B73" t="s">
        <v>368</v>
      </c>
      <c r="C73">
        <v>105377</v>
      </c>
      <c r="D73">
        <v>361</v>
      </c>
      <c r="E73">
        <f t="shared" si="13"/>
        <v>3425.7950027045749</v>
      </c>
      <c r="I73" s="12"/>
      <c r="Q73" s="12"/>
      <c r="Y73" s="12"/>
      <c r="AG73" s="12"/>
    </row>
    <row r="74" spans="1:39" x14ac:dyDescent="0.25">
      <c r="A74" t="s">
        <v>617</v>
      </c>
      <c r="B74" t="s">
        <v>366</v>
      </c>
      <c r="C74">
        <v>44990</v>
      </c>
      <c r="D74">
        <v>133</v>
      </c>
      <c r="E74">
        <f t="shared" si="13"/>
        <v>2956.2124916648145</v>
      </c>
      <c r="I74" s="12"/>
      <c r="Q74" s="12"/>
      <c r="Y74" s="12"/>
      <c r="AG74" s="12"/>
    </row>
    <row r="75" spans="1:39" x14ac:dyDescent="0.25">
      <c r="B75" t="s">
        <v>368</v>
      </c>
      <c r="C75">
        <v>127883</v>
      </c>
      <c r="D75">
        <v>438</v>
      </c>
      <c r="E75">
        <f t="shared" si="13"/>
        <v>3425.0056692445442</v>
      </c>
      <c r="I75" s="12"/>
      <c r="Q75" s="12"/>
      <c r="Y75" s="12"/>
      <c r="AG75" s="12"/>
    </row>
    <row r="76" spans="1:39" x14ac:dyDescent="0.25">
      <c r="A76" s="4" t="s">
        <v>371</v>
      </c>
      <c r="B76" s="4" t="s">
        <v>366</v>
      </c>
      <c r="C76" s="4">
        <f>SUM(C72,C74)</f>
        <v>76511</v>
      </c>
      <c r="D76" s="4">
        <f t="shared" ref="D76:D77" si="14">SUM(D72,D74)</f>
        <v>230</v>
      </c>
      <c r="E76" s="4">
        <f t="shared" si="13"/>
        <v>3006.1036975075476</v>
      </c>
      <c r="I76" s="12"/>
      <c r="Q76" s="12"/>
      <c r="Y76" s="12"/>
      <c r="AG76" s="12"/>
    </row>
    <row r="77" spans="1:39" x14ac:dyDescent="0.25">
      <c r="A77" s="4"/>
      <c r="B77" s="4" t="s">
        <v>368</v>
      </c>
      <c r="C77" s="4">
        <f>SUM(C73,C75)</f>
        <v>233260</v>
      </c>
      <c r="D77" s="4">
        <f t="shared" si="14"/>
        <v>799</v>
      </c>
      <c r="E77" s="4">
        <f t="shared" si="13"/>
        <v>3425.3622567092516</v>
      </c>
      <c r="I77" s="12"/>
      <c r="Q77" s="12"/>
      <c r="Y77" s="12"/>
      <c r="AG77" s="12"/>
    </row>
    <row r="78" spans="1:39" x14ac:dyDescent="0.25">
      <c r="A78" t="s">
        <v>359</v>
      </c>
      <c r="C78" t="s">
        <v>360</v>
      </c>
      <c r="D78" t="s">
        <v>472</v>
      </c>
      <c r="E78" t="s">
        <v>595</v>
      </c>
      <c r="I78" s="12"/>
      <c r="Q78" s="12"/>
      <c r="Y78" s="12"/>
      <c r="AG78" s="12"/>
    </row>
    <row r="79" spans="1:39" x14ac:dyDescent="0.25">
      <c r="A79" t="s">
        <v>618</v>
      </c>
      <c r="B79" t="s">
        <v>366</v>
      </c>
      <c r="C79">
        <v>70682</v>
      </c>
      <c r="D79">
        <v>187</v>
      </c>
      <c r="E79">
        <f t="shared" ref="E79:E84" si="15">D79/C79*1000000</f>
        <v>2645.6523584505248</v>
      </c>
      <c r="I79" s="12"/>
      <c r="Q79" s="12"/>
      <c r="Y79" s="12"/>
      <c r="AG79" s="12"/>
    </row>
    <row r="80" spans="1:39" x14ac:dyDescent="0.25">
      <c r="B80" t="s">
        <v>368</v>
      </c>
      <c r="C80">
        <v>205900</v>
      </c>
      <c r="D80">
        <v>623</v>
      </c>
      <c r="E80">
        <f t="shared" si="15"/>
        <v>3025.7406508013596</v>
      </c>
      <c r="I80" s="12"/>
      <c r="Q80" s="12"/>
      <c r="Y80" s="12"/>
      <c r="AG80" s="12"/>
    </row>
    <row r="81" spans="1:33" x14ac:dyDescent="0.25">
      <c r="A81" t="s">
        <v>619</v>
      </c>
      <c r="B81" t="s">
        <v>366</v>
      </c>
      <c r="C81">
        <v>43914</v>
      </c>
      <c r="D81">
        <v>122</v>
      </c>
      <c r="E81">
        <f t="shared" si="15"/>
        <v>2778.1573074645903</v>
      </c>
      <c r="I81" s="12"/>
      <c r="Q81" s="12"/>
      <c r="Y81" s="12"/>
      <c r="AG81" s="12"/>
    </row>
    <row r="82" spans="1:33" x14ac:dyDescent="0.25">
      <c r="B82" t="s">
        <v>368</v>
      </c>
      <c r="C82">
        <v>153610</v>
      </c>
      <c r="D82">
        <v>462</v>
      </c>
      <c r="E82">
        <f t="shared" si="15"/>
        <v>3007.6166916216393</v>
      </c>
      <c r="I82" s="12"/>
      <c r="Q82" s="12"/>
      <c r="Y82" s="12"/>
      <c r="AG82" s="12"/>
    </row>
    <row r="83" spans="1:33" x14ac:dyDescent="0.25">
      <c r="A83" s="4" t="s">
        <v>371</v>
      </c>
      <c r="B83" s="4" t="s">
        <v>366</v>
      </c>
      <c r="C83" s="4">
        <f>SUM(C79,C81)</f>
        <v>114596</v>
      </c>
      <c r="D83" s="4">
        <f t="shared" ref="D83:D84" si="16">SUM(D79,D81)</f>
        <v>309</v>
      </c>
      <c r="E83" s="4">
        <f t="shared" si="15"/>
        <v>2696.4291947362913</v>
      </c>
      <c r="I83" s="12"/>
      <c r="Q83" s="12"/>
      <c r="Y83" s="12"/>
      <c r="AG83" s="12"/>
    </row>
    <row r="84" spans="1:33" x14ac:dyDescent="0.25">
      <c r="A84" s="4"/>
      <c r="B84" s="4" t="s">
        <v>368</v>
      </c>
      <c r="C84" s="4">
        <f>SUM(C80,C82)</f>
        <v>359510</v>
      </c>
      <c r="D84" s="4">
        <f t="shared" si="16"/>
        <v>1085</v>
      </c>
      <c r="E84" s="4">
        <f t="shared" si="15"/>
        <v>3017.9967177547219</v>
      </c>
      <c r="I84" s="12"/>
      <c r="Q84" s="12"/>
      <c r="AG84" s="12"/>
    </row>
    <row r="85" spans="1:33" x14ac:dyDescent="0.25">
      <c r="I85" s="12"/>
      <c r="Q85" s="12"/>
    </row>
    <row r="86" spans="1:33" x14ac:dyDescent="0.25">
      <c r="A86" t="s">
        <v>359</v>
      </c>
      <c r="C86" t="s">
        <v>360</v>
      </c>
      <c r="D86" t="s">
        <v>472</v>
      </c>
      <c r="E86" t="s">
        <v>595</v>
      </c>
      <c r="I86" s="12"/>
      <c r="Q86" s="12"/>
    </row>
    <row r="87" spans="1:33" x14ac:dyDescent="0.25">
      <c r="A87" t="s">
        <v>623</v>
      </c>
      <c r="B87" t="s">
        <v>366</v>
      </c>
      <c r="C87">
        <v>72862</v>
      </c>
      <c r="D87">
        <v>181</v>
      </c>
      <c r="E87">
        <f t="shared" ref="E87:E92" si="17">D87/C87*1000000</f>
        <v>2484.148115615822</v>
      </c>
      <c r="I87" s="12"/>
      <c r="Q87" s="12"/>
    </row>
    <row r="88" spans="1:33" x14ac:dyDescent="0.25">
      <c r="B88" t="s">
        <v>368</v>
      </c>
      <c r="C88">
        <v>244949</v>
      </c>
      <c r="D88">
        <v>599</v>
      </c>
      <c r="E88">
        <f t="shared" si="17"/>
        <v>2445.407003090439</v>
      </c>
      <c r="I88" s="12"/>
      <c r="Q88" s="12"/>
    </row>
    <row r="89" spans="1:33" x14ac:dyDescent="0.25">
      <c r="A89" t="s">
        <v>624</v>
      </c>
      <c r="B89" t="s">
        <v>366</v>
      </c>
      <c r="C89">
        <v>57707</v>
      </c>
      <c r="D89">
        <v>139</v>
      </c>
      <c r="E89">
        <f t="shared" si="17"/>
        <v>2408.7199126622418</v>
      </c>
      <c r="I89" s="12"/>
      <c r="Q89" s="12"/>
    </row>
    <row r="90" spans="1:33" x14ac:dyDescent="0.25">
      <c r="B90" t="s">
        <v>368</v>
      </c>
      <c r="C90">
        <v>182746</v>
      </c>
      <c r="D90">
        <v>511</v>
      </c>
      <c r="E90">
        <f t="shared" si="17"/>
        <v>2796.2308340538234</v>
      </c>
      <c r="I90" s="12"/>
      <c r="Q90" s="12"/>
    </row>
    <row r="91" spans="1:33" x14ac:dyDescent="0.25">
      <c r="A91" s="4" t="s">
        <v>371</v>
      </c>
      <c r="B91" s="4" t="s">
        <v>366</v>
      </c>
      <c r="C91" s="4">
        <f>SUM(C87,C89)</f>
        <v>130569</v>
      </c>
      <c r="D91" s="4">
        <f t="shared" ref="D91:D92" si="18">SUM(D87,D89)</f>
        <v>320</v>
      </c>
      <c r="E91" s="4">
        <f t="shared" si="17"/>
        <v>2450.811448352978</v>
      </c>
      <c r="I91" s="12"/>
      <c r="Q91" s="12"/>
    </row>
    <row r="92" spans="1:33" x14ac:dyDescent="0.25">
      <c r="A92" s="4"/>
      <c r="B92" s="4" t="s">
        <v>368</v>
      </c>
      <c r="C92" s="4">
        <f>SUM(C88,C90)</f>
        <v>427695</v>
      </c>
      <c r="D92" s="4">
        <f t="shared" si="18"/>
        <v>1110</v>
      </c>
      <c r="E92" s="4">
        <f t="shared" si="17"/>
        <v>2595.3074036404446</v>
      </c>
      <c r="I92" s="12"/>
      <c r="Q92" s="12"/>
    </row>
    <row r="93" spans="1:33" x14ac:dyDescent="0.25">
      <c r="I93" s="12"/>
      <c r="Q93" s="12"/>
    </row>
    <row r="94" spans="1:33" x14ac:dyDescent="0.25">
      <c r="I94" s="12"/>
      <c r="Q94" s="12"/>
    </row>
    <row r="95" spans="1:33" x14ac:dyDescent="0.25">
      <c r="I95" s="12"/>
      <c r="Q95" s="12"/>
    </row>
    <row r="96" spans="1:33" x14ac:dyDescent="0.25">
      <c r="I96" s="12"/>
      <c r="Q96" s="12"/>
    </row>
    <row r="97" spans="9:17" x14ac:dyDescent="0.25">
      <c r="I97" s="12"/>
      <c r="Q97" s="12"/>
    </row>
    <row r="98" spans="9:17" x14ac:dyDescent="0.25">
      <c r="I98" s="12"/>
      <c r="Q98" s="12"/>
    </row>
    <row r="99" spans="9:17" x14ac:dyDescent="0.25">
      <c r="I99" s="12"/>
      <c r="Q99" s="12"/>
    </row>
    <row r="100" spans="9:17" x14ac:dyDescent="0.25">
      <c r="I100" s="12"/>
      <c r="Q100" s="12"/>
    </row>
    <row r="101" spans="9:17" x14ac:dyDescent="0.25">
      <c r="I101" s="12"/>
      <c r="Q101" s="12"/>
    </row>
    <row r="102" spans="9:17" x14ac:dyDescent="0.25">
      <c r="I102" s="12"/>
      <c r="Q102" s="12"/>
    </row>
    <row r="103" spans="9:17" x14ac:dyDescent="0.25">
      <c r="I103" s="12"/>
      <c r="Q103" s="12"/>
    </row>
    <row r="104" spans="9:17" x14ac:dyDescent="0.25">
      <c r="I104" s="12"/>
      <c r="Q104" s="12"/>
    </row>
    <row r="105" spans="9:17" x14ac:dyDescent="0.25">
      <c r="I105" s="12"/>
      <c r="Q105" s="12"/>
    </row>
    <row r="106" spans="9:17" x14ac:dyDescent="0.25">
      <c r="I106" s="12"/>
      <c r="Q106" s="12"/>
    </row>
    <row r="107" spans="9:17" x14ac:dyDescent="0.25">
      <c r="I107" s="12"/>
      <c r="Q107" s="12"/>
    </row>
    <row r="108" spans="9:17" x14ac:dyDescent="0.25">
      <c r="I108" s="12"/>
      <c r="Q108" s="12"/>
    </row>
    <row r="109" spans="9:17" x14ac:dyDescent="0.25">
      <c r="I109" s="12"/>
      <c r="Q109" s="12"/>
    </row>
    <row r="110" spans="9:17" x14ac:dyDescent="0.25">
      <c r="I110" s="12"/>
      <c r="Q110" s="12"/>
    </row>
    <row r="111" spans="9:17" x14ac:dyDescent="0.25">
      <c r="I111" s="12"/>
    </row>
    <row r="112" spans="9:17" x14ac:dyDescent="0.25">
      <c r="I112" s="12"/>
    </row>
    <row r="113" spans="9:9" x14ac:dyDescent="0.25">
      <c r="I113" s="12"/>
    </row>
    <row r="114" spans="9:9" x14ac:dyDescent="0.25">
      <c r="I114" s="12"/>
    </row>
    <row r="115" spans="9:9" x14ac:dyDescent="0.25">
      <c r="I115" s="12"/>
    </row>
    <row r="116" spans="9:9" x14ac:dyDescent="0.25">
      <c r="I116" s="12"/>
    </row>
    <row r="117" spans="9:9" x14ac:dyDescent="0.25">
      <c r="I117" s="12"/>
    </row>
    <row r="118" spans="9:9" x14ac:dyDescent="0.25">
      <c r="I118" s="12"/>
    </row>
    <row r="119" spans="9:9" x14ac:dyDescent="0.25">
      <c r="I119" s="12"/>
    </row>
    <row r="120" spans="9:9" x14ac:dyDescent="0.25">
      <c r="I120" s="12"/>
    </row>
    <row r="121" spans="9:9" x14ac:dyDescent="0.25">
      <c r="I121" s="12"/>
    </row>
    <row r="122" spans="9:9" x14ac:dyDescent="0.25">
      <c r="I122" s="12"/>
    </row>
    <row r="123" spans="9:9" x14ac:dyDescent="0.25">
      <c r="I123" s="12"/>
    </row>
    <row r="124" spans="9:9" x14ac:dyDescent="0.25">
      <c r="I124" s="12"/>
    </row>
    <row r="125" spans="9:9" x14ac:dyDescent="0.25">
      <c r="I125" s="12"/>
    </row>
    <row r="126" spans="9:9" x14ac:dyDescent="0.25">
      <c r="I126" s="12"/>
    </row>
    <row r="127" spans="9:9" x14ac:dyDescent="0.25">
      <c r="I127" s="12"/>
    </row>
    <row r="128" spans="9:9" x14ac:dyDescent="0.25">
      <c r="I128" s="12"/>
    </row>
    <row r="129" spans="1:9" x14ac:dyDescent="0.25">
      <c r="I129" s="12"/>
    </row>
    <row r="130" spans="1:9" x14ac:dyDescent="0.25">
      <c r="I130" s="12"/>
    </row>
    <row r="131" spans="1:9" x14ac:dyDescent="0.25">
      <c r="I131" s="12"/>
    </row>
    <row r="132" spans="1:9" x14ac:dyDescent="0.25">
      <c r="I132" s="12"/>
    </row>
    <row r="133" spans="1:9" x14ac:dyDescent="0.25">
      <c r="I133" s="12"/>
    </row>
    <row r="134" spans="1:9" x14ac:dyDescent="0.25">
      <c r="I134" s="12"/>
    </row>
    <row r="135" spans="1:9" x14ac:dyDescent="0.25">
      <c r="I135" s="12"/>
    </row>
    <row r="136" spans="1:9" x14ac:dyDescent="0.25">
      <c r="I136" s="12"/>
    </row>
    <row r="137" spans="1:9" x14ac:dyDescent="0.25">
      <c r="A137" t="s">
        <v>359</v>
      </c>
      <c r="C137" t="s">
        <v>360</v>
      </c>
      <c r="D137" t="s">
        <v>472</v>
      </c>
      <c r="E137" t="s">
        <v>595</v>
      </c>
    </row>
    <row r="138" spans="1:9" x14ac:dyDescent="0.25">
      <c r="A138" t="s">
        <v>608</v>
      </c>
      <c r="B138" t="s">
        <v>366</v>
      </c>
      <c r="C138">
        <v>61118</v>
      </c>
      <c r="D138">
        <v>126</v>
      </c>
      <c r="E138">
        <f t="shared" ref="E138:E160" si="19">D138/C138*1000000</f>
        <v>2061.5857848751593</v>
      </c>
    </row>
    <row r="139" spans="1:9" x14ac:dyDescent="0.25">
      <c r="B139" t="s">
        <v>368</v>
      </c>
      <c r="C139">
        <v>119855</v>
      </c>
      <c r="D139">
        <v>476</v>
      </c>
      <c r="E139">
        <f t="shared" si="19"/>
        <v>3971.4655208376789</v>
      </c>
    </row>
    <row r="140" spans="1:9" x14ac:dyDescent="0.25">
      <c r="A140" t="s">
        <v>609</v>
      </c>
      <c r="B140" t="s">
        <v>366</v>
      </c>
      <c r="C140">
        <v>37012</v>
      </c>
      <c r="D140">
        <v>83</v>
      </c>
      <c r="E140">
        <f t="shared" si="19"/>
        <v>2242.5159407759647</v>
      </c>
    </row>
    <row r="141" spans="1:9" x14ac:dyDescent="0.25">
      <c r="B141" t="s">
        <v>368</v>
      </c>
      <c r="C141">
        <v>67761</v>
      </c>
      <c r="D141">
        <v>291</v>
      </c>
      <c r="E141">
        <f t="shared" si="19"/>
        <v>4294.5056891132062</v>
      </c>
    </row>
    <row r="142" spans="1:9" x14ac:dyDescent="0.25">
      <c r="A142" s="4" t="s">
        <v>371</v>
      </c>
      <c r="B142" s="4" t="s">
        <v>366</v>
      </c>
      <c r="C142" s="4">
        <f>SUM(C138,C140)</f>
        <v>98130</v>
      </c>
      <c r="D142" s="4">
        <f>SUM(D138,D140)</f>
        <v>209</v>
      </c>
      <c r="E142" s="4">
        <f t="shared" si="19"/>
        <v>2129.8277794762048</v>
      </c>
    </row>
    <row r="143" spans="1:9" x14ac:dyDescent="0.25">
      <c r="A143" s="4"/>
      <c r="B143" s="4" t="s">
        <v>368</v>
      </c>
      <c r="C143" s="4">
        <f>SUM(C139,C141)</f>
        <v>187616</v>
      </c>
      <c r="D143" s="4">
        <f>SUM(D139,D141)</f>
        <v>767</v>
      </c>
      <c r="E143" s="4">
        <f t="shared" si="19"/>
        <v>4088.1374722838141</v>
      </c>
    </row>
    <row r="144" spans="1:9" x14ac:dyDescent="0.25">
      <c r="A144" t="s">
        <v>610</v>
      </c>
      <c r="B144" t="s">
        <v>366</v>
      </c>
      <c r="C144">
        <v>54103</v>
      </c>
      <c r="D144">
        <v>156</v>
      </c>
      <c r="E144">
        <f t="shared" si="19"/>
        <v>2883.3890911779386</v>
      </c>
    </row>
    <row r="145" spans="1:5" x14ac:dyDescent="0.25">
      <c r="B145" t="s">
        <v>368</v>
      </c>
      <c r="C145">
        <v>159523</v>
      </c>
      <c r="D145">
        <v>519</v>
      </c>
      <c r="E145">
        <f t="shared" si="19"/>
        <v>3253.4493458623519</v>
      </c>
    </row>
    <row r="146" spans="1:5" x14ac:dyDescent="0.25">
      <c r="A146" t="s">
        <v>611</v>
      </c>
      <c r="B146" t="s">
        <v>366</v>
      </c>
      <c r="C146">
        <v>60218</v>
      </c>
      <c r="D146">
        <v>186</v>
      </c>
      <c r="E146">
        <f t="shared" si="19"/>
        <v>3088.7774419608754</v>
      </c>
    </row>
    <row r="147" spans="1:5" x14ac:dyDescent="0.25">
      <c r="B147" t="s">
        <v>368</v>
      </c>
      <c r="C147">
        <v>158342</v>
      </c>
      <c r="D147">
        <v>570</v>
      </c>
      <c r="E147">
        <f t="shared" si="19"/>
        <v>3599.8029581538694</v>
      </c>
    </row>
    <row r="148" spans="1:5" x14ac:dyDescent="0.25">
      <c r="A148" s="4" t="s">
        <v>371</v>
      </c>
      <c r="B148" s="4" t="s">
        <v>366</v>
      </c>
      <c r="C148" s="4">
        <f>SUM(C144,C146)</f>
        <v>114321</v>
      </c>
      <c r="D148" s="4">
        <f>SUM(D144,D146)</f>
        <v>342</v>
      </c>
      <c r="E148" s="4">
        <f t="shared" si="19"/>
        <v>2991.5763508016898</v>
      </c>
    </row>
    <row r="149" spans="1:5" x14ac:dyDescent="0.25">
      <c r="A149" s="4"/>
      <c r="B149" s="4" t="s">
        <v>368</v>
      </c>
      <c r="C149" s="4">
        <f>SUM(C145,C147)</f>
        <v>317865</v>
      </c>
      <c r="D149" s="4">
        <f>SUM(D145,D147)</f>
        <v>1089</v>
      </c>
      <c r="E149" s="4">
        <f t="shared" si="19"/>
        <v>3425.982728516823</v>
      </c>
    </row>
    <row r="150" spans="1:5" x14ac:dyDescent="0.25">
      <c r="A150" t="s">
        <v>612</v>
      </c>
      <c r="B150" t="s">
        <v>366</v>
      </c>
      <c r="C150">
        <v>56816</v>
      </c>
      <c r="D150">
        <v>139</v>
      </c>
      <c r="E150">
        <f t="shared" si="19"/>
        <v>2446.4939453675024</v>
      </c>
    </row>
    <row r="151" spans="1:5" x14ac:dyDescent="0.25">
      <c r="B151" t="s">
        <v>368</v>
      </c>
      <c r="C151">
        <v>122726</v>
      </c>
      <c r="D151">
        <v>429</v>
      </c>
      <c r="E151">
        <f t="shared" si="19"/>
        <v>3495.5918061372486</v>
      </c>
    </row>
    <row r="152" spans="1:5" x14ac:dyDescent="0.25">
      <c r="A152" t="s">
        <v>613</v>
      </c>
      <c r="B152" t="s">
        <v>366</v>
      </c>
      <c r="C152">
        <v>54724</v>
      </c>
      <c r="D152">
        <v>124</v>
      </c>
      <c r="E152">
        <f t="shared" si="19"/>
        <v>2265.916234193407</v>
      </c>
    </row>
    <row r="153" spans="1:5" x14ac:dyDescent="0.25">
      <c r="B153" t="s">
        <v>368</v>
      </c>
      <c r="C153">
        <v>130914</v>
      </c>
      <c r="D153">
        <v>486</v>
      </c>
      <c r="E153">
        <f t="shared" si="19"/>
        <v>3712.3607864705073</v>
      </c>
    </row>
    <row r="154" spans="1:5" x14ac:dyDescent="0.25">
      <c r="A154" s="4" t="s">
        <v>371</v>
      </c>
      <c r="B154" s="4" t="s">
        <v>366</v>
      </c>
      <c r="C154" s="4">
        <f>SUM(C150,C152)</f>
        <v>111540</v>
      </c>
      <c r="D154" s="4">
        <f>SUM(D150,D152)</f>
        <v>263</v>
      </c>
      <c r="E154" s="4">
        <f t="shared" si="19"/>
        <v>2357.8985117446655</v>
      </c>
    </row>
    <row r="155" spans="1:5" x14ac:dyDescent="0.25">
      <c r="A155" s="4"/>
      <c r="B155" s="4" t="s">
        <v>368</v>
      </c>
      <c r="C155" s="4">
        <f>SUM(C151,C153)</f>
        <v>253640</v>
      </c>
      <c r="D155" s="4">
        <f>SUM(D151,D153)</f>
        <v>915</v>
      </c>
      <c r="E155" s="4">
        <f t="shared" si="19"/>
        <v>3607.4751616464282</v>
      </c>
    </row>
    <row r="156" spans="1:5" x14ac:dyDescent="0.25">
      <c r="A156" t="s">
        <v>614</v>
      </c>
      <c r="B156" t="s">
        <v>366</v>
      </c>
      <c r="C156">
        <v>87776</v>
      </c>
      <c r="D156">
        <v>186</v>
      </c>
      <c r="E156">
        <f t="shared" si="19"/>
        <v>2119.0302588406853</v>
      </c>
    </row>
    <row r="157" spans="1:5" x14ac:dyDescent="0.25">
      <c r="B157" t="s">
        <v>368</v>
      </c>
      <c r="C157">
        <v>335494</v>
      </c>
      <c r="D157">
        <v>610</v>
      </c>
      <c r="E157">
        <f t="shared" si="19"/>
        <v>1818.2143346825874</v>
      </c>
    </row>
    <row r="158" spans="1:5" x14ac:dyDescent="0.25">
      <c r="A158" t="s">
        <v>615</v>
      </c>
      <c r="B158" t="s">
        <v>366</v>
      </c>
      <c r="C158">
        <v>82625</v>
      </c>
      <c r="D158">
        <v>214</v>
      </c>
      <c r="E158">
        <f t="shared" si="19"/>
        <v>2590.015128593041</v>
      </c>
    </row>
    <row r="159" spans="1:5" x14ac:dyDescent="0.25">
      <c r="B159" t="s">
        <v>368</v>
      </c>
      <c r="C159">
        <v>384917</v>
      </c>
      <c r="D159">
        <v>801</v>
      </c>
      <c r="E159">
        <f t="shared" si="19"/>
        <v>2080.9681048122061</v>
      </c>
    </row>
    <row r="160" spans="1:5" x14ac:dyDescent="0.25">
      <c r="A160" s="4" t="s">
        <v>371</v>
      </c>
      <c r="B160" s="4" t="s">
        <v>366</v>
      </c>
      <c r="C160" s="4">
        <f>SUM(C156,C158)</f>
        <v>170401</v>
      </c>
      <c r="D160" s="4">
        <f>SUM(D156,D158)</f>
        <v>400</v>
      </c>
      <c r="E160" s="4">
        <f t="shared" si="19"/>
        <v>2347.4040645301379</v>
      </c>
    </row>
    <row r="161" spans="1:5" x14ac:dyDescent="0.25">
      <c r="A161" s="4"/>
      <c r="B161" s="4" t="s">
        <v>368</v>
      </c>
      <c r="C161" s="4">
        <f>SUM(C157,C159)</f>
        <v>720411</v>
      </c>
      <c r="D161" s="4">
        <f>SUM(D157,D159)</f>
        <v>1411</v>
      </c>
      <c r="E161" s="4">
        <f t="shared" ref="E161" si="20">D161/C161*1000000</f>
        <v>1958.6041856662378</v>
      </c>
    </row>
  </sheetData>
  <mergeCells count="2">
    <mergeCell ref="D5:J5"/>
    <mergeCell ref="K5:Q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71ABE-A7FE-4131-9CD6-E86E5D6F45EA}">
  <dimension ref="A2:AS85"/>
  <sheetViews>
    <sheetView zoomScale="55" zoomScaleNormal="55" workbookViewId="0">
      <selection activeCell="C3" sqref="C3"/>
    </sheetView>
  </sheetViews>
  <sheetFormatPr baseColWidth="10" defaultRowHeight="15" x14ac:dyDescent="0.25"/>
  <sheetData>
    <row r="2" spans="1:26" x14ac:dyDescent="0.25">
      <c r="I2" s="11"/>
      <c r="J2" s="11"/>
      <c r="K2" s="11"/>
    </row>
    <row r="3" spans="1:26" x14ac:dyDescent="0.25">
      <c r="C3" s="4" t="s">
        <v>639</v>
      </c>
      <c r="I3" s="4"/>
      <c r="J3" s="4"/>
      <c r="K3" s="4"/>
    </row>
    <row r="5" spans="1:26" x14ac:dyDescent="0.25">
      <c r="B5" s="8"/>
      <c r="C5" s="50" t="s">
        <v>410</v>
      </c>
      <c r="D5" s="50"/>
      <c r="E5" s="50"/>
      <c r="F5" s="50"/>
      <c r="G5" s="50"/>
      <c r="H5" s="50"/>
      <c r="I5" s="51" t="s">
        <v>411</v>
      </c>
      <c r="J5" s="51"/>
      <c r="K5" s="51"/>
      <c r="L5" s="51"/>
      <c r="M5" s="51"/>
      <c r="N5" s="51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x14ac:dyDescent="0.25">
      <c r="B6" s="13" t="s">
        <v>412</v>
      </c>
      <c r="C6" s="2">
        <v>0.240674</v>
      </c>
      <c r="D6" s="2">
        <v>0</v>
      </c>
      <c r="E6" s="2">
        <v>0.21598300000000001</v>
      </c>
      <c r="F6" s="2"/>
      <c r="G6" s="2"/>
      <c r="H6" s="2"/>
      <c r="I6" s="26">
        <v>0</v>
      </c>
      <c r="J6" s="26">
        <v>0.1431297709923664</v>
      </c>
      <c r="K6" s="26">
        <v>0.153728</v>
      </c>
      <c r="L6" s="26"/>
      <c r="M6" s="26"/>
      <c r="N6" s="26"/>
      <c r="O6" s="2"/>
      <c r="P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B7" s="13" t="s">
        <v>413</v>
      </c>
      <c r="C7" s="2">
        <v>0.13850415512465375</v>
      </c>
      <c r="D7" s="2">
        <v>0.14814814814814814</v>
      </c>
      <c r="E7" s="2">
        <v>0.69204151999999997</v>
      </c>
      <c r="F7" s="2">
        <v>0.91743119266055051</v>
      </c>
      <c r="G7" s="2"/>
      <c r="H7" s="2"/>
      <c r="I7" s="26">
        <v>7.6026355803345158E-2</v>
      </c>
      <c r="J7" s="26">
        <v>0.32272937000000002</v>
      </c>
      <c r="K7" s="26">
        <v>0.32336297000000003</v>
      </c>
      <c r="L7" s="26">
        <v>1.938610662358643</v>
      </c>
      <c r="M7" s="26"/>
      <c r="N7" s="26"/>
      <c r="O7" s="2"/>
      <c r="P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B8" s="13" t="s">
        <v>414</v>
      </c>
      <c r="C8" s="11">
        <v>3.4106412005457027</v>
      </c>
      <c r="D8" s="11">
        <v>1.2787723785166241</v>
      </c>
      <c r="E8" s="11">
        <v>1.056338028169014</v>
      </c>
      <c r="F8" s="2"/>
      <c r="G8" s="2"/>
      <c r="H8" s="2"/>
      <c r="I8" s="26">
        <v>1.2767315671879986</v>
      </c>
      <c r="J8" s="26">
        <v>0.95838587641866335</v>
      </c>
      <c r="K8" s="26">
        <v>0.3931203931203931</v>
      </c>
      <c r="L8" s="26"/>
      <c r="M8" s="26"/>
      <c r="N8" s="26"/>
      <c r="O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B9" s="13" t="s">
        <v>415</v>
      </c>
      <c r="C9" s="2">
        <v>6.7415729999999998</v>
      </c>
      <c r="D9" s="2">
        <v>0.70175438999999995</v>
      </c>
      <c r="E9" s="2">
        <v>1.88679245</v>
      </c>
      <c r="F9" s="2">
        <v>1.1780104712041886</v>
      </c>
      <c r="G9" s="2"/>
      <c r="H9" s="2"/>
      <c r="I9" s="26">
        <v>1.9230769999999999</v>
      </c>
      <c r="J9" s="26">
        <v>0.97951915000000001</v>
      </c>
      <c r="K9" s="26">
        <v>0.50704225000000003</v>
      </c>
      <c r="L9" s="26">
        <v>0.71684587813620071</v>
      </c>
      <c r="M9" s="26"/>
      <c r="N9" s="26"/>
      <c r="O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B10" s="13" t="s">
        <v>416</v>
      </c>
      <c r="C10" s="2">
        <v>0.77334919700000004</v>
      </c>
      <c r="D10" s="2">
        <v>0.27829313500000002</v>
      </c>
      <c r="E10" s="2">
        <v>0.62893082</v>
      </c>
      <c r="F10" s="2">
        <v>0.94936708999999997</v>
      </c>
      <c r="G10" s="2"/>
      <c r="H10" s="2"/>
      <c r="I10" s="26">
        <v>0.39785768999999999</v>
      </c>
      <c r="J10" s="26">
        <v>0.13451708000000001</v>
      </c>
      <c r="K10" s="26">
        <v>0.68493150999999997</v>
      </c>
      <c r="L10" s="26">
        <v>0.59681698000000005</v>
      </c>
      <c r="M10" s="26"/>
      <c r="N10" s="2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2" spans="1:26" s="12" customFormat="1" x14ac:dyDescent="0.25"/>
    <row r="13" spans="1:26" x14ac:dyDescent="0.25">
      <c r="G13" s="12"/>
      <c r="M13" s="12"/>
      <c r="S13" s="12"/>
      <c r="Z13" s="12"/>
    </row>
    <row r="14" spans="1:26" x14ac:dyDescent="0.25">
      <c r="G14" s="12"/>
      <c r="M14" s="12"/>
      <c r="S14" s="12"/>
      <c r="Z14" s="12"/>
    </row>
    <row r="15" spans="1:26" x14ac:dyDescent="0.25">
      <c r="G15" s="12"/>
      <c r="M15" s="12"/>
      <c r="S15" s="12"/>
      <c r="Z15" s="12"/>
    </row>
    <row r="16" spans="1:26" x14ac:dyDescent="0.25">
      <c r="A16" s="4" t="s">
        <v>412</v>
      </c>
      <c r="G16" s="12"/>
      <c r="M16" s="12"/>
      <c r="S16" s="12"/>
      <c r="Z16" s="12"/>
    </row>
    <row r="17" spans="2:31" x14ac:dyDescent="0.25">
      <c r="G17" s="12"/>
      <c r="H17" s="4" t="s">
        <v>582</v>
      </c>
      <c r="M17" s="12"/>
      <c r="N17" s="4" t="s">
        <v>588</v>
      </c>
      <c r="S17" s="12"/>
      <c r="T17" s="4" t="s">
        <v>589</v>
      </c>
      <c r="Z17" s="12"/>
    </row>
    <row r="18" spans="2:31" x14ac:dyDescent="0.25">
      <c r="G18" s="12"/>
      <c r="M18" s="12"/>
      <c r="S18" s="12"/>
      <c r="Z18" s="12"/>
      <c r="AA18" s="4" t="s">
        <v>552</v>
      </c>
    </row>
    <row r="19" spans="2:31" x14ac:dyDescent="0.25">
      <c r="G19" s="12"/>
      <c r="I19" s="38"/>
      <c r="J19" s="39" t="s">
        <v>563</v>
      </c>
      <c r="M19" s="12"/>
      <c r="O19" s="23" t="s">
        <v>584</v>
      </c>
      <c r="S19" s="12"/>
      <c r="U19" s="23" t="s">
        <v>590</v>
      </c>
      <c r="Z19" s="12"/>
    </row>
    <row r="20" spans="2:31" x14ac:dyDescent="0.25">
      <c r="B20" s="4" t="s">
        <v>581</v>
      </c>
      <c r="C20" t="s">
        <v>576</v>
      </c>
      <c r="D20" t="s">
        <v>577</v>
      </c>
      <c r="E20" s="39" t="s">
        <v>563</v>
      </c>
      <c r="G20" s="12"/>
      <c r="I20" s="38"/>
      <c r="J20" s="40" t="s">
        <v>572</v>
      </c>
      <c r="M20" s="12"/>
      <c r="O20" t="s">
        <v>473</v>
      </c>
      <c r="P20" t="s">
        <v>571</v>
      </c>
      <c r="Q20" t="s">
        <v>570</v>
      </c>
      <c r="S20" s="12"/>
      <c r="U20" s="11" t="s">
        <v>473</v>
      </c>
      <c r="V20" s="11" t="s">
        <v>569</v>
      </c>
      <c r="W20" s="4" t="s">
        <v>570</v>
      </c>
      <c r="X20" s="4"/>
      <c r="Y20" s="4"/>
      <c r="Z20" s="12"/>
    </row>
    <row r="21" spans="2:31" x14ac:dyDescent="0.25">
      <c r="B21" t="s">
        <v>578</v>
      </c>
      <c r="C21">
        <v>831</v>
      </c>
      <c r="D21">
        <v>2</v>
      </c>
      <c r="E21" s="4">
        <v>0.24067388688327318</v>
      </c>
      <c r="G21" s="12"/>
      <c r="I21" s="38"/>
      <c r="J21" s="19" t="s">
        <v>444</v>
      </c>
      <c r="K21" s="19" t="s">
        <v>445</v>
      </c>
      <c r="M21" s="12"/>
      <c r="N21" t="s">
        <v>585</v>
      </c>
      <c r="O21">
        <v>733</v>
      </c>
      <c r="P21">
        <v>25</v>
      </c>
      <c r="Q21" s="4">
        <v>3.4106412005457027</v>
      </c>
      <c r="R21" s="4"/>
      <c r="S21" s="22"/>
      <c r="T21" t="s">
        <v>585</v>
      </c>
      <c r="U21" s="11">
        <v>570</v>
      </c>
      <c r="V21" s="11">
        <v>4</v>
      </c>
      <c r="W21" s="4">
        <v>0.70175438596491224</v>
      </c>
      <c r="X21" s="4"/>
      <c r="Y21" s="4"/>
      <c r="Z21" s="12"/>
    </row>
    <row r="22" spans="2:31" x14ac:dyDescent="0.25">
      <c r="B22" t="s">
        <v>579</v>
      </c>
      <c r="C22">
        <v>2219</v>
      </c>
      <c r="D22">
        <v>0</v>
      </c>
      <c r="E22" s="4">
        <v>0</v>
      </c>
      <c r="G22" s="12"/>
      <c r="I22" s="38"/>
      <c r="J22">
        <v>0.2770083102493075</v>
      </c>
      <c r="K22">
        <v>0.15205271160669032</v>
      </c>
      <c r="M22" s="12"/>
      <c r="N22" t="s">
        <v>586</v>
      </c>
      <c r="O22">
        <v>3133</v>
      </c>
      <c r="P22">
        <v>40</v>
      </c>
      <c r="Q22" s="4">
        <v>1.2767315671879986</v>
      </c>
      <c r="R22" s="4"/>
      <c r="S22" s="22"/>
      <c r="T22" t="s">
        <v>586</v>
      </c>
      <c r="U22" s="11">
        <v>2246</v>
      </c>
      <c r="V22" s="11">
        <v>22</v>
      </c>
      <c r="W22" s="4">
        <v>0.97951914514692784</v>
      </c>
      <c r="X22" s="4"/>
      <c r="Y22" s="4"/>
      <c r="Z22" s="12"/>
      <c r="AA22" t="s">
        <v>417</v>
      </c>
    </row>
    <row r="23" spans="2:31" x14ac:dyDescent="0.25">
      <c r="G23" s="12"/>
      <c r="I23" s="38"/>
      <c r="J23">
        <v>0</v>
      </c>
      <c r="K23">
        <v>0</v>
      </c>
      <c r="M23" s="12"/>
      <c r="S23" s="12"/>
      <c r="W23" s="4"/>
      <c r="X23" s="4"/>
      <c r="Y23" s="4"/>
      <c r="Z23" s="12"/>
      <c r="AA23" t="s">
        <v>359</v>
      </c>
      <c r="AC23" t="s">
        <v>361</v>
      </c>
      <c r="AD23" t="s">
        <v>418</v>
      </c>
      <c r="AE23" t="s">
        <v>419</v>
      </c>
    </row>
    <row r="24" spans="2:31" x14ac:dyDescent="0.25">
      <c r="G24" s="12"/>
      <c r="I24" s="39" t="s">
        <v>518</v>
      </c>
      <c r="J24" s="4">
        <f>AVERAGE(J22:J23)</f>
        <v>0.13850415512465375</v>
      </c>
      <c r="K24" s="4">
        <f t="shared" ref="K24" si="0">AVERAGE(K22:K23)</f>
        <v>7.6026355803345158E-2</v>
      </c>
      <c r="M24" s="12"/>
      <c r="S24" s="12"/>
      <c r="W24" s="4"/>
      <c r="X24" s="4"/>
      <c r="Y24" s="4"/>
      <c r="Z24" s="12"/>
      <c r="AA24" t="s">
        <v>420</v>
      </c>
      <c r="AB24" t="s">
        <v>366</v>
      </c>
      <c r="AC24">
        <v>82</v>
      </c>
      <c r="AD24">
        <v>2</v>
      </c>
    </row>
    <row r="25" spans="2:31" x14ac:dyDescent="0.25">
      <c r="B25" s="4" t="s">
        <v>580</v>
      </c>
      <c r="C25" t="s">
        <v>576</v>
      </c>
      <c r="D25" t="s">
        <v>577</v>
      </c>
      <c r="E25" s="39" t="s">
        <v>563</v>
      </c>
      <c r="G25" s="12"/>
      <c r="M25" s="12"/>
      <c r="S25" s="12"/>
      <c r="W25" s="4"/>
      <c r="X25" s="4"/>
      <c r="Y25" s="4"/>
      <c r="Z25" s="12"/>
      <c r="AB25" t="s">
        <v>368</v>
      </c>
      <c r="AC25">
        <v>262</v>
      </c>
      <c r="AD25">
        <v>4</v>
      </c>
    </row>
    <row r="26" spans="2:31" x14ac:dyDescent="0.25">
      <c r="B26" t="s">
        <v>578</v>
      </c>
      <c r="C26">
        <v>619.14312977099235</v>
      </c>
      <c r="D26">
        <v>0</v>
      </c>
      <c r="E26" s="4">
        <v>0</v>
      </c>
      <c r="G26" s="12"/>
      <c r="M26" s="12"/>
      <c r="S26" s="12"/>
      <c r="W26" s="4"/>
      <c r="X26" s="4"/>
      <c r="Y26" s="4"/>
      <c r="Z26" s="12"/>
      <c r="AA26" t="s">
        <v>421</v>
      </c>
      <c r="AB26" t="s">
        <v>366</v>
      </c>
      <c r="AC26">
        <v>51</v>
      </c>
      <c r="AD26">
        <v>0</v>
      </c>
    </row>
    <row r="27" spans="2:31" x14ac:dyDescent="0.25">
      <c r="B27" t="s">
        <v>579</v>
      </c>
      <c r="C27">
        <v>2096</v>
      </c>
      <c r="D27">
        <v>3</v>
      </c>
      <c r="E27" s="4">
        <v>0.1431297709923664</v>
      </c>
      <c r="G27" s="12"/>
      <c r="M27" s="12"/>
      <c r="O27" s="23" t="s">
        <v>583</v>
      </c>
      <c r="S27" s="12"/>
      <c r="U27" s="23" t="s">
        <v>591</v>
      </c>
      <c r="W27" s="4"/>
      <c r="X27" s="4"/>
      <c r="Y27" s="4"/>
      <c r="Z27" s="12"/>
      <c r="AB27" t="s">
        <v>368</v>
      </c>
      <c r="AC27">
        <v>155</v>
      </c>
      <c r="AD27">
        <v>0</v>
      </c>
    </row>
    <row r="28" spans="2:31" x14ac:dyDescent="0.25">
      <c r="G28" s="12"/>
      <c r="M28" s="12"/>
      <c r="O28" t="s">
        <v>473</v>
      </c>
      <c r="P28" t="s">
        <v>569</v>
      </c>
      <c r="Q28" t="s">
        <v>570</v>
      </c>
      <c r="S28" s="12"/>
      <c r="U28" s="11" t="s">
        <v>473</v>
      </c>
      <c r="V28" s="11" t="s">
        <v>569</v>
      </c>
      <c r="W28" s="4" t="s">
        <v>570</v>
      </c>
      <c r="X28" s="4"/>
      <c r="Y28" s="4"/>
      <c r="Z28" s="12"/>
      <c r="AA28" t="s">
        <v>422</v>
      </c>
      <c r="AB28" t="s">
        <v>366</v>
      </c>
      <c r="AC28">
        <v>82</v>
      </c>
      <c r="AD28">
        <v>0</v>
      </c>
    </row>
    <row r="29" spans="2:31" x14ac:dyDescent="0.25">
      <c r="G29" s="12"/>
      <c r="J29" s="21" t="s">
        <v>573</v>
      </c>
      <c r="M29" s="12"/>
      <c r="N29" t="s">
        <v>585</v>
      </c>
      <c r="O29">
        <v>782</v>
      </c>
      <c r="P29">
        <v>10</v>
      </c>
      <c r="Q29" s="4">
        <v>1.2787723785166241</v>
      </c>
      <c r="R29" s="4"/>
      <c r="S29" s="22"/>
      <c r="T29" t="s">
        <v>585</v>
      </c>
      <c r="U29" s="11">
        <v>371</v>
      </c>
      <c r="V29" s="11">
        <v>7</v>
      </c>
      <c r="W29" s="4">
        <v>1.8867924528301887</v>
      </c>
      <c r="X29" s="4"/>
      <c r="Y29" s="4"/>
      <c r="Z29" s="12"/>
      <c r="AB29" t="s">
        <v>368</v>
      </c>
      <c r="AC29">
        <v>382</v>
      </c>
      <c r="AD29">
        <v>3</v>
      </c>
    </row>
    <row r="30" spans="2:31" x14ac:dyDescent="0.25">
      <c r="B30" s="4" t="s">
        <v>575</v>
      </c>
      <c r="C30" t="s">
        <v>576</v>
      </c>
      <c r="D30" t="s">
        <v>577</v>
      </c>
      <c r="E30" s="39" t="s">
        <v>563</v>
      </c>
      <c r="G30" s="12"/>
      <c r="J30" s="19" t="s">
        <v>444</v>
      </c>
      <c r="K30" s="19" t="s">
        <v>445</v>
      </c>
      <c r="M30" s="12"/>
      <c r="N30" t="s">
        <v>586</v>
      </c>
      <c r="O30">
        <v>3965</v>
      </c>
      <c r="P30">
        <v>38</v>
      </c>
      <c r="Q30" s="4">
        <v>0.95838587641866335</v>
      </c>
      <c r="R30" s="4"/>
      <c r="S30" s="22"/>
      <c r="T30" t="s">
        <v>586</v>
      </c>
      <c r="U30" s="11">
        <v>1775</v>
      </c>
      <c r="V30" s="11">
        <v>9</v>
      </c>
      <c r="W30" s="4">
        <v>0.50704225352112675</v>
      </c>
      <c r="X30" s="4"/>
      <c r="Y30" s="4"/>
      <c r="Z30" s="12"/>
      <c r="AA30" t="s">
        <v>423</v>
      </c>
      <c r="AB30" t="s">
        <v>366</v>
      </c>
      <c r="AC30">
        <v>103</v>
      </c>
      <c r="AD30">
        <v>0</v>
      </c>
    </row>
    <row r="31" spans="2:31" x14ac:dyDescent="0.25">
      <c r="B31" t="s">
        <v>578</v>
      </c>
      <c r="C31">
        <v>463.15372790161416</v>
      </c>
      <c r="D31">
        <v>1</v>
      </c>
      <c r="E31" s="4">
        <v>0.21591103336912487</v>
      </c>
      <c r="G31" s="12"/>
      <c r="J31">
        <v>0.14814814814814814</v>
      </c>
      <c r="K31">
        <v>0.32272936837252186</v>
      </c>
      <c r="M31" s="12"/>
      <c r="S31" s="12"/>
      <c r="Z31" s="12"/>
      <c r="AB31" t="s">
        <v>368</v>
      </c>
      <c r="AC31">
        <v>369</v>
      </c>
      <c r="AD31">
        <v>1</v>
      </c>
    </row>
    <row r="32" spans="2:31" x14ac:dyDescent="0.25">
      <c r="B32" t="s">
        <v>579</v>
      </c>
      <c r="C32">
        <v>1301</v>
      </c>
      <c r="D32">
        <v>2</v>
      </c>
      <c r="E32" s="4">
        <v>0.15372790161414296</v>
      </c>
      <c r="G32" s="12"/>
      <c r="M32" s="12"/>
      <c r="S32" s="12"/>
      <c r="Z32" s="12"/>
      <c r="AC32" s="4">
        <f>SUM(AC24,AC26,AC28,AC30)</f>
        <v>318</v>
      </c>
      <c r="AD32" s="4">
        <f>SUM(AD24,AD26,AD28,AD30)</f>
        <v>2</v>
      </c>
      <c r="AE32" s="4">
        <f>AD32/AC32*100</f>
        <v>0.62893081761006298</v>
      </c>
    </row>
    <row r="33" spans="7:31" x14ac:dyDescent="0.25">
      <c r="G33" s="12"/>
      <c r="I33" s="39" t="s">
        <v>518</v>
      </c>
      <c r="J33" s="4">
        <f t="shared" ref="J33:K33" si="1">AVERAGE(J31:J32)</f>
        <v>0.14814814814814814</v>
      </c>
      <c r="K33" s="4">
        <f t="shared" si="1"/>
        <v>0.32272936837252186</v>
      </c>
      <c r="M33" s="12"/>
      <c r="S33" s="12"/>
      <c r="T33" t="s">
        <v>359</v>
      </c>
      <c r="V33" t="s">
        <v>361</v>
      </c>
      <c r="W33" t="s">
        <v>418</v>
      </c>
      <c r="X33" t="s">
        <v>419</v>
      </c>
      <c r="Z33" s="12"/>
      <c r="AC33" s="4">
        <f>SUM(AC25,AC27,AC29,AC31)</f>
        <v>1168</v>
      </c>
      <c r="AD33" s="4">
        <f>SUM(AD25,AD27,AD29,AD31)</f>
        <v>8</v>
      </c>
      <c r="AE33" s="4">
        <f>AD33/AC33*100</f>
        <v>0.68493150684931503</v>
      </c>
    </row>
    <row r="34" spans="7:31" x14ac:dyDescent="0.25">
      <c r="G34" s="12"/>
      <c r="M34" s="12"/>
      <c r="O34" s="23" t="s">
        <v>587</v>
      </c>
      <c r="S34" s="12"/>
      <c r="T34" t="s">
        <v>625</v>
      </c>
      <c r="U34" t="s">
        <v>366</v>
      </c>
      <c r="V34">
        <v>157</v>
      </c>
      <c r="W34">
        <v>9</v>
      </c>
      <c r="X34">
        <f t="shared" ref="X34:X39" si="2">W34/V34*100</f>
        <v>5.7324840764331215</v>
      </c>
      <c r="Z34" s="12"/>
    </row>
    <row r="35" spans="7:31" x14ac:dyDescent="0.25">
      <c r="G35" s="12"/>
      <c r="M35" s="12"/>
      <c r="O35" t="s">
        <v>473</v>
      </c>
      <c r="P35" t="s">
        <v>569</v>
      </c>
      <c r="Q35" t="s">
        <v>570</v>
      </c>
      <c r="S35" s="12"/>
      <c r="U35" t="s">
        <v>368</v>
      </c>
      <c r="V35">
        <v>771</v>
      </c>
      <c r="W35">
        <v>15</v>
      </c>
      <c r="X35">
        <f t="shared" si="2"/>
        <v>1.9455252918287937</v>
      </c>
      <c r="Z35" s="12"/>
    </row>
    <row r="36" spans="7:31" x14ac:dyDescent="0.25">
      <c r="G36" s="12"/>
      <c r="J36" s="20" t="s">
        <v>574</v>
      </c>
      <c r="M36" s="12"/>
      <c r="N36" t="s">
        <v>585</v>
      </c>
      <c r="O36">
        <v>568</v>
      </c>
      <c r="P36">
        <v>6</v>
      </c>
      <c r="Q36" s="4">
        <v>1.056338028169014</v>
      </c>
      <c r="R36" s="4"/>
      <c r="S36" s="22"/>
      <c r="T36" t="s">
        <v>626</v>
      </c>
      <c r="U36" t="s">
        <v>366</v>
      </c>
      <c r="V36">
        <v>110</v>
      </c>
      <c r="W36">
        <v>9</v>
      </c>
      <c r="X36">
        <f t="shared" si="2"/>
        <v>8.1818181818181817</v>
      </c>
      <c r="Y36" s="4"/>
      <c r="Z36" s="12"/>
    </row>
    <row r="37" spans="7:31" x14ac:dyDescent="0.25">
      <c r="G37" s="12"/>
      <c r="J37" s="19" t="s">
        <v>444</v>
      </c>
      <c r="K37" s="19" t="s">
        <v>445</v>
      </c>
      <c r="M37" s="12"/>
      <c r="N37" t="s">
        <v>586</v>
      </c>
      <c r="O37">
        <v>4070</v>
      </c>
      <c r="P37">
        <v>16</v>
      </c>
      <c r="Q37" s="4">
        <v>0.3931203931203931</v>
      </c>
      <c r="R37" s="4"/>
      <c r="S37" s="22"/>
      <c r="U37" t="s">
        <v>368</v>
      </c>
      <c r="V37">
        <v>737</v>
      </c>
      <c r="W37">
        <v>14</v>
      </c>
      <c r="X37">
        <f t="shared" si="2"/>
        <v>1.8995929443690638</v>
      </c>
      <c r="Y37" s="4"/>
      <c r="Z37" s="12"/>
    </row>
    <row r="38" spans="7:31" x14ac:dyDescent="0.25">
      <c r="G38" s="12"/>
      <c r="J38">
        <v>0.69204152249134954</v>
      </c>
      <c r="K38">
        <v>0.32336297493936944</v>
      </c>
      <c r="M38" s="12"/>
      <c r="S38" s="12"/>
      <c r="T38" s="4" t="s">
        <v>371</v>
      </c>
      <c r="U38" s="4" t="s">
        <v>366</v>
      </c>
      <c r="V38" s="4">
        <f>SUM(V34,V36)</f>
        <v>267</v>
      </c>
      <c r="W38" s="4">
        <f>SUM(W34,W36)</f>
        <v>18</v>
      </c>
      <c r="X38" s="4">
        <f t="shared" si="2"/>
        <v>6.7415730337078648</v>
      </c>
      <c r="Z38" s="12"/>
      <c r="AA38" t="s">
        <v>417</v>
      </c>
    </row>
    <row r="39" spans="7:31" x14ac:dyDescent="0.25">
      <c r="G39" s="12"/>
      <c r="M39" s="12"/>
      <c r="S39" s="12"/>
      <c r="T39" s="4"/>
      <c r="U39" s="4" t="s">
        <v>368</v>
      </c>
      <c r="V39" s="4">
        <f>SUM(V35,V37)</f>
        <v>1508</v>
      </c>
      <c r="W39" s="4">
        <f>SUM(W35,W37)</f>
        <v>29</v>
      </c>
      <c r="X39" s="4">
        <f t="shared" si="2"/>
        <v>1.9230769230769231</v>
      </c>
      <c r="Z39" s="12"/>
      <c r="AA39" t="s">
        <v>359</v>
      </c>
      <c r="AC39" t="s">
        <v>361</v>
      </c>
      <c r="AD39" t="s">
        <v>418</v>
      </c>
      <c r="AE39" t="s">
        <v>419</v>
      </c>
    </row>
    <row r="40" spans="7:31" x14ac:dyDescent="0.25">
      <c r="G40" s="12"/>
      <c r="I40" s="39" t="s">
        <v>518</v>
      </c>
      <c r="J40" s="4">
        <f t="shared" ref="J40:K40" si="3">AVERAGE(J38:J39)</f>
        <v>0.69204152249134954</v>
      </c>
      <c r="K40" s="4">
        <f t="shared" si="3"/>
        <v>0.32336297493936944</v>
      </c>
      <c r="M40" s="12"/>
      <c r="S40" s="12"/>
      <c r="T40" t="s">
        <v>359</v>
      </c>
      <c r="V40" t="s">
        <v>361</v>
      </c>
      <c r="W40" t="s">
        <v>418</v>
      </c>
      <c r="X40" t="s">
        <v>419</v>
      </c>
      <c r="Z40" s="12"/>
      <c r="AA40" t="s">
        <v>424</v>
      </c>
      <c r="AB40" t="s">
        <v>366</v>
      </c>
      <c r="AC40">
        <v>137</v>
      </c>
      <c r="AD40">
        <v>2</v>
      </c>
    </row>
    <row r="41" spans="7:31" x14ac:dyDescent="0.25">
      <c r="G41" s="12"/>
      <c r="M41" s="12"/>
      <c r="S41" s="12"/>
      <c r="T41" t="s">
        <v>627</v>
      </c>
      <c r="U41" t="s">
        <v>366</v>
      </c>
      <c r="V41">
        <v>116</v>
      </c>
      <c r="W41">
        <v>1</v>
      </c>
      <c r="X41">
        <f t="shared" ref="X41:X46" si="4">W41/V41*100</f>
        <v>0.86206896551724133</v>
      </c>
      <c r="Z41" s="12"/>
      <c r="AB41" t="s">
        <v>368</v>
      </c>
      <c r="AC41">
        <v>423</v>
      </c>
      <c r="AD41">
        <v>1</v>
      </c>
    </row>
    <row r="42" spans="7:31" x14ac:dyDescent="0.25">
      <c r="G42" s="12"/>
      <c r="J42" t="s">
        <v>473</v>
      </c>
      <c r="K42" t="s">
        <v>569</v>
      </c>
      <c r="L42" t="s">
        <v>570</v>
      </c>
      <c r="M42" s="12"/>
      <c r="S42" s="12"/>
      <c r="U42" t="s">
        <v>368</v>
      </c>
      <c r="V42">
        <v>385</v>
      </c>
      <c r="W42">
        <v>6</v>
      </c>
      <c r="X42">
        <f t="shared" si="4"/>
        <v>1.5584415584415585</v>
      </c>
      <c r="Z42" s="12"/>
      <c r="AA42" t="s">
        <v>425</v>
      </c>
      <c r="AB42" t="s">
        <v>366</v>
      </c>
      <c r="AC42">
        <v>68</v>
      </c>
      <c r="AD42">
        <v>1</v>
      </c>
    </row>
    <row r="43" spans="7:31" x14ac:dyDescent="0.25">
      <c r="G43" s="12"/>
      <c r="H43" t="s">
        <v>620</v>
      </c>
      <c r="I43" t="s">
        <v>366</v>
      </c>
      <c r="J43">
        <v>50</v>
      </c>
      <c r="K43">
        <v>0</v>
      </c>
      <c r="L43">
        <f t="shared" ref="L43:L48" si="5">K43/J43*100</f>
        <v>0</v>
      </c>
      <c r="M43" s="12"/>
      <c r="S43" s="12"/>
      <c r="T43" t="s">
        <v>628</v>
      </c>
      <c r="U43" t="s">
        <v>366</v>
      </c>
      <c r="V43">
        <v>163</v>
      </c>
      <c r="W43">
        <v>1</v>
      </c>
      <c r="X43">
        <f t="shared" si="4"/>
        <v>0.61349693251533743</v>
      </c>
      <c r="Z43" s="12"/>
      <c r="AB43" t="s">
        <v>368</v>
      </c>
      <c r="AC43">
        <v>372</v>
      </c>
      <c r="AD43">
        <v>3</v>
      </c>
    </row>
    <row r="44" spans="7:31" x14ac:dyDescent="0.25">
      <c r="G44" s="12"/>
      <c r="I44" t="s">
        <v>368</v>
      </c>
      <c r="J44">
        <v>319</v>
      </c>
      <c r="K44">
        <v>4</v>
      </c>
      <c r="L44">
        <f t="shared" si="5"/>
        <v>1.2539184952978055</v>
      </c>
      <c r="M44" s="12"/>
      <c r="S44" s="12"/>
      <c r="U44" t="s">
        <v>368</v>
      </c>
      <c r="V44">
        <v>379</v>
      </c>
      <c r="W44">
        <v>3</v>
      </c>
      <c r="X44">
        <f t="shared" si="4"/>
        <v>0.79155672823219003</v>
      </c>
      <c r="Z44" s="12"/>
      <c r="AA44" t="s">
        <v>426</v>
      </c>
      <c r="AB44" t="s">
        <v>366</v>
      </c>
      <c r="AC44">
        <v>61</v>
      </c>
      <c r="AD44">
        <v>0</v>
      </c>
    </row>
    <row r="45" spans="7:31" x14ac:dyDescent="0.25">
      <c r="G45" s="12"/>
      <c r="H45" t="s">
        <v>621</v>
      </c>
      <c r="I45" t="s">
        <v>366</v>
      </c>
      <c r="J45">
        <v>59</v>
      </c>
      <c r="K45">
        <v>1</v>
      </c>
      <c r="L45">
        <f t="shared" si="5"/>
        <v>1.6949152542372881</v>
      </c>
      <c r="M45" s="12"/>
      <c r="S45" s="12"/>
      <c r="T45" s="4" t="s">
        <v>371</v>
      </c>
      <c r="U45" s="4" t="s">
        <v>366</v>
      </c>
      <c r="V45" s="4">
        <f t="shared" ref="V45:W46" si="6">SUM(V41,V43)</f>
        <v>279</v>
      </c>
      <c r="W45" s="4">
        <f t="shared" si="6"/>
        <v>2</v>
      </c>
      <c r="X45" s="4">
        <f t="shared" si="4"/>
        <v>0.71684587813620071</v>
      </c>
      <c r="Z45" s="12"/>
      <c r="AB45" t="s">
        <v>368</v>
      </c>
      <c r="AC45">
        <v>365</v>
      </c>
      <c r="AD45">
        <v>1</v>
      </c>
    </row>
    <row r="46" spans="7:31" x14ac:dyDescent="0.25">
      <c r="G46" s="12"/>
      <c r="I46" t="s">
        <v>368</v>
      </c>
      <c r="J46">
        <v>300</v>
      </c>
      <c r="K46">
        <v>8</v>
      </c>
      <c r="L46">
        <f t="shared" si="5"/>
        <v>2.666666666666667</v>
      </c>
      <c r="M46" s="12"/>
      <c r="S46" s="12"/>
      <c r="T46" s="4"/>
      <c r="U46" s="4" t="s">
        <v>368</v>
      </c>
      <c r="V46" s="4">
        <f t="shared" si="6"/>
        <v>764</v>
      </c>
      <c r="W46" s="4">
        <f t="shared" si="6"/>
        <v>9</v>
      </c>
      <c r="X46" s="4">
        <f t="shared" si="4"/>
        <v>1.1780104712041886</v>
      </c>
      <c r="Z46" s="12"/>
      <c r="AA46" t="s">
        <v>427</v>
      </c>
      <c r="AB46" t="s">
        <v>366</v>
      </c>
      <c r="AC46">
        <v>50</v>
      </c>
      <c r="AD46">
        <v>0</v>
      </c>
    </row>
    <row r="47" spans="7:31" x14ac:dyDescent="0.25">
      <c r="G47" s="12"/>
      <c r="H47" s="4" t="s">
        <v>371</v>
      </c>
      <c r="I47" s="4" t="s">
        <v>366</v>
      </c>
      <c r="J47" s="4">
        <f t="shared" ref="J47:K48" si="7">SUM(J43,J45)</f>
        <v>109</v>
      </c>
      <c r="K47" s="4">
        <f t="shared" si="7"/>
        <v>1</v>
      </c>
      <c r="L47" s="4">
        <f t="shared" si="5"/>
        <v>0.91743119266055051</v>
      </c>
      <c r="M47" s="12"/>
      <c r="S47" s="12"/>
      <c r="Y47" s="4"/>
      <c r="Z47" s="12"/>
      <c r="AB47" t="s">
        <v>368</v>
      </c>
      <c r="AC47">
        <v>348</v>
      </c>
      <c r="AD47">
        <v>4</v>
      </c>
    </row>
    <row r="48" spans="7:31" x14ac:dyDescent="0.25">
      <c r="G48" s="12"/>
      <c r="H48" s="4"/>
      <c r="I48" s="4" t="s">
        <v>368</v>
      </c>
      <c r="J48" s="4">
        <f t="shared" si="7"/>
        <v>619</v>
      </c>
      <c r="K48" s="4">
        <f t="shared" si="7"/>
        <v>12</v>
      </c>
      <c r="L48" s="4">
        <f t="shared" si="5"/>
        <v>1.938610662358643</v>
      </c>
      <c r="M48" s="12"/>
      <c r="S48" s="12"/>
      <c r="Y48" s="4"/>
      <c r="Z48" s="12"/>
      <c r="AC48" s="4">
        <f>SUM(AC40,AC42,AC44,AC46)</f>
        <v>316</v>
      </c>
      <c r="AD48" s="4">
        <f>SUM(AD40,AD42,AD44,AD46)</f>
        <v>3</v>
      </c>
      <c r="AE48" s="4">
        <f>AD48/AC48*100</f>
        <v>0.949367088607595</v>
      </c>
    </row>
    <row r="49" spans="7:45" x14ac:dyDescent="0.25">
      <c r="G49" s="12"/>
      <c r="M49" s="12"/>
      <c r="S49" s="12"/>
      <c r="Y49" s="4"/>
      <c r="Z49" s="12"/>
      <c r="AC49" s="4">
        <f>SUM(AC41,AC43,AC45,AC47)</f>
        <v>1508</v>
      </c>
      <c r="AD49" s="4">
        <f>SUM(AD41,AD43,AD45,AD47)</f>
        <v>9</v>
      </c>
      <c r="AE49" s="4">
        <f>AD49/AC49*100</f>
        <v>0.59681697612732088</v>
      </c>
    </row>
    <row r="50" spans="7:45" x14ac:dyDescent="0.25">
      <c r="G50" s="12"/>
      <c r="M50" s="12"/>
      <c r="S50" s="12"/>
      <c r="Z50" s="12"/>
    </row>
    <row r="51" spans="7:45" x14ac:dyDescent="0.25">
      <c r="G51" s="12"/>
      <c r="M51" s="12"/>
      <c r="S51" s="12"/>
      <c r="Z51" s="12"/>
    </row>
    <row r="52" spans="7:45" x14ac:dyDescent="0.25">
      <c r="G52" s="12"/>
      <c r="M52" s="12"/>
      <c r="S52" s="12"/>
      <c r="Z52" s="12"/>
    </row>
    <row r="53" spans="7:45" x14ac:dyDescent="0.25">
      <c r="G53" s="12"/>
      <c r="M53" s="12"/>
      <c r="S53" s="12"/>
      <c r="Z53" s="12"/>
    </row>
    <row r="54" spans="7:45" x14ac:dyDescent="0.25">
      <c r="G54" s="12"/>
      <c r="M54" s="12"/>
      <c r="S54" s="12"/>
      <c r="Y54" s="4"/>
      <c r="Z54" s="12"/>
    </row>
    <row r="55" spans="7:45" x14ac:dyDescent="0.25">
      <c r="G55" s="12"/>
      <c r="M55" s="12"/>
      <c r="S55" s="12"/>
      <c r="Y55" s="4"/>
      <c r="Z55" s="12"/>
      <c r="AA55" s="27" t="s">
        <v>525</v>
      </c>
      <c r="AK55" s="28" t="s">
        <v>526</v>
      </c>
    </row>
    <row r="56" spans="7:45" x14ac:dyDescent="0.25">
      <c r="G56" s="12"/>
      <c r="M56" s="12"/>
      <c r="S56" s="12"/>
      <c r="Z56" s="12"/>
      <c r="AR56" s="4"/>
    </row>
    <row r="57" spans="7:45" ht="47.25" x14ac:dyDescent="0.25">
      <c r="G57" s="12"/>
      <c r="M57" s="12"/>
      <c r="S57" s="12"/>
      <c r="Z57" s="12"/>
      <c r="AA57" s="29" t="s">
        <v>527</v>
      </c>
      <c r="AB57" s="29" t="s">
        <v>528</v>
      </c>
      <c r="AC57" s="29" t="s">
        <v>529</v>
      </c>
      <c r="AD57" s="29" t="s">
        <v>530</v>
      </c>
      <c r="AE57" s="29" t="s">
        <v>561</v>
      </c>
      <c r="AF57" s="29" t="s">
        <v>532</v>
      </c>
      <c r="AG57" s="30" t="s">
        <v>533</v>
      </c>
      <c r="AH57" s="30" t="s">
        <v>562</v>
      </c>
      <c r="AI57" s="30" t="s">
        <v>563</v>
      </c>
      <c r="AK57" s="29" t="s">
        <v>527</v>
      </c>
      <c r="AL57" s="29" t="s">
        <v>528</v>
      </c>
      <c r="AM57" s="29" t="s">
        <v>529</v>
      </c>
      <c r="AN57" s="29" t="s">
        <v>530</v>
      </c>
      <c r="AO57" s="29" t="s">
        <v>561</v>
      </c>
      <c r="AP57" s="29" t="s">
        <v>536</v>
      </c>
      <c r="AQ57" s="29" t="s">
        <v>537</v>
      </c>
      <c r="AR57" s="30" t="s">
        <v>562</v>
      </c>
      <c r="AS57" s="30" t="s">
        <v>563</v>
      </c>
    </row>
    <row r="58" spans="7:45" x14ac:dyDescent="0.25">
      <c r="G58" s="12"/>
      <c r="M58" s="12"/>
      <c r="S58" s="12"/>
      <c r="Z58" s="12"/>
      <c r="AA58" s="29" t="s">
        <v>543</v>
      </c>
      <c r="AB58" s="32">
        <v>57537.4</v>
      </c>
      <c r="AC58" s="32">
        <v>257</v>
      </c>
      <c r="AD58" s="32">
        <v>113</v>
      </c>
      <c r="AE58" s="32">
        <v>8</v>
      </c>
      <c r="AF58" s="33">
        <f>AC58/AB58*1000000</f>
        <v>4466.6599464000801</v>
      </c>
      <c r="AG58" s="32">
        <f>AD58/AB58*1000000</f>
        <v>1963.9399764327204</v>
      </c>
      <c r="AH58" s="32">
        <v>0</v>
      </c>
      <c r="AI58" s="32">
        <f>AH58/AD58*100</f>
        <v>0</v>
      </c>
      <c r="AK58" s="29" t="s">
        <v>543</v>
      </c>
      <c r="AL58" s="32">
        <v>325424.5</v>
      </c>
      <c r="AM58" s="32">
        <v>972</v>
      </c>
      <c r="AN58" s="32">
        <v>525</v>
      </c>
      <c r="AO58" s="32">
        <v>10</v>
      </c>
      <c r="AP58" s="32">
        <f>AM58/AL58*1000000</f>
        <v>2986.8679217452896</v>
      </c>
      <c r="AQ58" s="32">
        <f>AN58/AL58*1000000</f>
        <v>1613.2774268685978</v>
      </c>
      <c r="AR58" s="32">
        <v>2</v>
      </c>
      <c r="AS58" s="32">
        <f>AR58/AN58*100</f>
        <v>0.38095238095238093</v>
      </c>
    </row>
    <row r="59" spans="7:45" x14ac:dyDescent="0.25">
      <c r="G59" s="12"/>
      <c r="M59" s="12"/>
      <c r="S59" s="12"/>
      <c r="Z59" s="12"/>
      <c r="AA59" s="29" t="s">
        <v>542</v>
      </c>
      <c r="AB59" s="32">
        <v>141119.5</v>
      </c>
      <c r="AC59" s="32">
        <v>508</v>
      </c>
      <c r="AD59" s="32">
        <v>277</v>
      </c>
      <c r="AE59" s="32">
        <v>6</v>
      </c>
      <c r="AF59" s="32">
        <f t="shared" ref="AF59:AF71" si="8">AC59/AB59*1000000</f>
        <v>3599.7859969741958</v>
      </c>
      <c r="AG59" s="32">
        <f t="shared" ref="AG59:AG71" si="9">AD59/AB59*1000000</f>
        <v>1962.8754353579768</v>
      </c>
      <c r="AH59" s="32">
        <v>3</v>
      </c>
      <c r="AI59" s="32">
        <f t="shared" ref="AI59:AI71" si="10">AH59/AD59*100</f>
        <v>1.0830324909747291</v>
      </c>
      <c r="AK59" s="29" t="s">
        <v>542</v>
      </c>
      <c r="AL59" s="32">
        <v>693801.9</v>
      </c>
      <c r="AM59" s="32">
        <v>2012</v>
      </c>
      <c r="AN59" s="32">
        <v>1058</v>
      </c>
      <c r="AO59" s="32">
        <v>24</v>
      </c>
      <c r="AP59" s="32">
        <f t="shared" ref="AP59:AP71" si="11">AM59/AL59*1000000</f>
        <v>2899.9632315795038</v>
      </c>
      <c r="AQ59" s="32">
        <f t="shared" ref="AQ59:AQ71" si="12">AN59/AL59*1000000</f>
        <v>1524.9309637232184</v>
      </c>
      <c r="AR59" s="32">
        <v>3</v>
      </c>
      <c r="AS59" s="32">
        <f t="shared" ref="AS59:AS71" si="13">AR59/AN59*100</f>
        <v>0.28355387523629494</v>
      </c>
    </row>
    <row r="60" spans="7:45" x14ac:dyDescent="0.25">
      <c r="G60" s="12"/>
      <c r="M60" s="12"/>
      <c r="S60" s="12"/>
      <c r="Z60" s="12"/>
      <c r="AA60" s="29" t="s">
        <v>541</v>
      </c>
      <c r="AB60" s="32">
        <v>111393.2</v>
      </c>
      <c r="AC60" s="32">
        <v>328</v>
      </c>
      <c r="AD60" s="32">
        <v>195</v>
      </c>
      <c r="AE60" s="32">
        <v>10</v>
      </c>
      <c r="AF60" s="32">
        <f t="shared" si="8"/>
        <v>2944.5244413483051</v>
      </c>
      <c r="AG60" s="32">
        <f t="shared" si="9"/>
        <v>1750.5556892162178</v>
      </c>
      <c r="AH60" s="32">
        <v>6</v>
      </c>
      <c r="AI60" s="32">
        <f t="shared" si="10"/>
        <v>3.0769230769230771</v>
      </c>
      <c r="AK60" s="29" t="s">
        <v>541</v>
      </c>
      <c r="AL60" s="32">
        <v>345702.7</v>
      </c>
      <c r="AM60" s="32">
        <v>933</v>
      </c>
      <c r="AN60" s="32">
        <v>470</v>
      </c>
      <c r="AO60" s="32">
        <v>27</v>
      </c>
      <c r="AP60" s="32">
        <f t="shared" si="11"/>
        <v>2698.8507755363207</v>
      </c>
      <c r="AQ60" s="32">
        <f t="shared" si="12"/>
        <v>1359.5496940000758</v>
      </c>
      <c r="AR60" s="32">
        <v>5</v>
      </c>
      <c r="AS60" s="32">
        <f t="shared" si="13"/>
        <v>1.0638297872340425</v>
      </c>
    </row>
    <row r="61" spans="7:45" x14ac:dyDescent="0.25">
      <c r="G61" s="12"/>
      <c r="M61" s="12"/>
      <c r="S61" s="12"/>
      <c r="Z61" s="12"/>
      <c r="AA61" s="29" t="s">
        <v>540</v>
      </c>
      <c r="AB61" s="32">
        <v>162849.1</v>
      </c>
      <c r="AC61" s="32">
        <v>576</v>
      </c>
      <c r="AD61" s="32">
        <v>299</v>
      </c>
      <c r="AE61" s="32">
        <v>7</v>
      </c>
      <c r="AF61" s="32">
        <f t="shared" si="8"/>
        <v>3537.0167842499586</v>
      </c>
      <c r="AG61" s="32">
        <f t="shared" si="9"/>
        <v>1836.0555876575309</v>
      </c>
      <c r="AH61" s="32">
        <v>1</v>
      </c>
      <c r="AI61" s="32">
        <f t="shared" si="10"/>
        <v>0.33444816053511706</v>
      </c>
      <c r="AK61" s="29" t="s">
        <v>540</v>
      </c>
      <c r="AL61" s="32">
        <v>799592.6</v>
      </c>
      <c r="AM61" s="32">
        <v>2424</v>
      </c>
      <c r="AN61" s="32">
        <v>1268</v>
      </c>
      <c r="AO61" s="32">
        <v>42</v>
      </c>
      <c r="AP61" s="32">
        <f t="shared" si="11"/>
        <v>3031.5438136871203</v>
      </c>
      <c r="AQ61" s="32">
        <f t="shared" si="12"/>
        <v>1585.807572506299</v>
      </c>
      <c r="AR61" s="32">
        <v>3</v>
      </c>
      <c r="AS61" s="32">
        <f t="shared" si="13"/>
        <v>0.23659305993690852</v>
      </c>
    </row>
    <row r="62" spans="7:45" x14ac:dyDescent="0.25">
      <c r="G62" s="12"/>
      <c r="M62" s="12"/>
      <c r="S62" s="12"/>
      <c r="Z62" s="12"/>
      <c r="AA62" s="29" t="s">
        <v>538</v>
      </c>
      <c r="AB62" s="32">
        <v>112365.2</v>
      </c>
      <c r="AC62" s="32">
        <v>331</v>
      </c>
      <c r="AD62" s="32">
        <v>181</v>
      </c>
      <c r="AE62" s="32">
        <v>5</v>
      </c>
      <c r="AF62" s="32">
        <f t="shared" si="8"/>
        <v>2945.7518875950918</v>
      </c>
      <c r="AG62" s="32">
        <f t="shared" si="9"/>
        <v>1610.8190080202769</v>
      </c>
      <c r="AH62" s="32">
        <v>1</v>
      </c>
      <c r="AI62" s="32">
        <f t="shared" si="10"/>
        <v>0.55248618784530379</v>
      </c>
      <c r="AK62" s="29" t="s">
        <v>538</v>
      </c>
      <c r="AL62" s="32">
        <v>469175.5</v>
      </c>
      <c r="AM62" s="32">
        <v>1207</v>
      </c>
      <c r="AN62" s="32">
        <v>637</v>
      </c>
      <c r="AO62" s="32">
        <v>22</v>
      </c>
      <c r="AP62" s="32">
        <f t="shared" si="11"/>
        <v>2572.5981002844351</v>
      </c>
      <c r="AQ62" s="32">
        <f t="shared" si="12"/>
        <v>1357.7009029670132</v>
      </c>
      <c r="AR62" s="32">
        <v>2</v>
      </c>
      <c r="AS62" s="32">
        <f t="shared" si="13"/>
        <v>0.31397174254317112</v>
      </c>
    </row>
    <row r="63" spans="7:45" x14ac:dyDescent="0.25">
      <c r="G63" s="12"/>
      <c r="M63" s="12"/>
      <c r="S63" s="12"/>
      <c r="Z63" s="12"/>
      <c r="AA63" s="29" t="s">
        <v>539</v>
      </c>
      <c r="AB63" s="32">
        <v>321986.5</v>
      </c>
      <c r="AC63" s="32">
        <v>959</v>
      </c>
      <c r="AD63" s="32">
        <v>515</v>
      </c>
      <c r="AE63" s="32">
        <v>7</v>
      </c>
      <c r="AF63" s="32">
        <f t="shared" si="8"/>
        <v>2978.3857397748043</v>
      </c>
      <c r="AG63" s="32">
        <f t="shared" si="9"/>
        <v>1599.4459395036749</v>
      </c>
      <c r="AH63" s="32">
        <v>1</v>
      </c>
      <c r="AI63" s="32">
        <f t="shared" si="10"/>
        <v>0.1941747572815534</v>
      </c>
      <c r="AK63" s="29" t="s">
        <v>539</v>
      </c>
      <c r="AL63" s="32">
        <v>1336555</v>
      </c>
      <c r="AM63" s="32">
        <v>3810</v>
      </c>
      <c r="AN63" s="32">
        <v>2155</v>
      </c>
      <c r="AO63" s="32">
        <v>43</v>
      </c>
      <c r="AP63" s="32">
        <f t="shared" si="11"/>
        <v>2850.6122082518114</v>
      </c>
      <c r="AQ63" s="32">
        <f t="shared" si="12"/>
        <v>1612.3541492867857</v>
      </c>
      <c r="AR63" s="32">
        <v>8</v>
      </c>
      <c r="AS63" s="32">
        <f t="shared" si="13"/>
        <v>0.37122969837587005</v>
      </c>
    </row>
    <row r="64" spans="7:45" x14ac:dyDescent="0.25">
      <c r="G64" s="12"/>
      <c r="M64" s="12"/>
      <c r="S64" s="12"/>
      <c r="Z64" s="12"/>
      <c r="AA64" s="29" t="s">
        <v>564</v>
      </c>
      <c r="AB64" s="32">
        <v>55950.1</v>
      </c>
      <c r="AC64" s="32">
        <v>169</v>
      </c>
      <c r="AD64" s="32">
        <v>101</v>
      </c>
      <c r="AE64" s="32">
        <v>3</v>
      </c>
      <c r="AF64" s="32">
        <f t="shared" si="8"/>
        <v>3020.5486674733379</v>
      </c>
      <c r="AG64" s="32">
        <f t="shared" si="9"/>
        <v>1805.1799728686813</v>
      </c>
      <c r="AH64" s="32">
        <v>1</v>
      </c>
      <c r="AI64" s="32">
        <f t="shared" si="10"/>
        <v>0.99009900990099009</v>
      </c>
      <c r="AK64" s="29" t="s">
        <v>564</v>
      </c>
      <c r="AL64" s="32">
        <v>235105.7</v>
      </c>
      <c r="AM64" s="32">
        <v>716</v>
      </c>
      <c r="AN64" s="32">
        <v>422</v>
      </c>
      <c r="AO64" s="32">
        <v>19</v>
      </c>
      <c r="AP64" s="32">
        <f t="shared" si="11"/>
        <v>3045.4387111839483</v>
      </c>
      <c r="AQ64" s="32">
        <f t="shared" si="12"/>
        <v>1794.9373409491984</v>
      </c>
      <c r="AR64" s="32">
        <v>3</v>
      </c>
      <c r="AS64" s="32">
        <f t="shared" si="13"/>
        <v>0.7109004739336493</v>
      </c>
    </row>
    <row r="65" spans="7:45" x14ac:dyDescent="0.25">
      <c r="G65" s="12"/>
      <c r="M65" s="12"/>
      <c r="S65" s="12"/>
      <c r="Z65" s="12"/>
      <c r="AA65" s="29" t="s">
        <v>544</v>
      </c>
      <c r="AB65" s="32">
        <v>68598.8</v>
      </c>
      <c r="AC65" s="32">
        <v>189</v>
      </c>
      <c r="AD65" s="32">
        <v>119</v>
      </c>
      <c r="AE65" s="32">
        <v>0</v>
      </c>
      <c r="AF65" s="32">
        <f t="shared" si="8"/>
        <v>2755.1502358641842</v>
      </c>
      <c r="AG65" s="32">
        <f t="shared" si="9"/>
        <v>1734.7242225811528</v>
      </c>
      <c r="AH65" s="32">
        <v>0</v>
      </c>
      <c r="AI65" s="32">
        <f t="shared" si="10"/>
        <v>0</v>
      </c>
      <c r="AK65" s="29" t="s">
        <v>544</v>
      </c>
      <c r="AL65" s="32">
        <v>240994</v>
      </c>
      <c r="AM65" s="32">
        <v>784</v>
      </c>
      <c r="AN65" s="32">
        <v>449</v>
      </c>
      <c r="AO65" s="32">
        <v>12</v>
      </c>
      <c r="AP65" s="32">
        <f t="shared" si="11"/>
        <v>3253.1930255525035</v>
      </c>
      <c r="AQ65" s="32">
        <f t="shared" si="12"/>
        <v>1863.1169240727984</v>
      </c>
      <c r="AR65" s="32">
        <v>1</v>
      </c>
      <c r="AS65" s="32">
        <f t="shared" si="13"/>
        <v>0.22271714922048996</v>
      </c>
    </row>
    <row r="66" spans="7:45" x14ac:dyDescent="0.25">
      <c r="G66" s="12"/>
      <c r="M66" s="12"/>
      <c r="S66" s="12"/>
      <c r="Z66" s="12"/>
      <c r="AA66" s="29" t="s">
        <v>545</v>
      </c>
      <c r="AB66" s="32">
        <v>123063.3</v>
      </c>
      <c r="AC66" s="32">
        <v>339</v>
      </c>
      <c r="AD66" s="32">
        <v>203</v>
      </c>
      <c r="AE66" s="32">
        <v>3</v>
      </c>
      <c r="AF66" s="32">
        <f t="shared" si="8"/>
        <v>2754.6799086323867</v>
      </c>
      <c r="AG66" s="32">
        <f t="shared" si="9"/>
        <v>1649.5575854052345</v>
      </c>
      <c r="AH66" s="32">
        <v>3</v>
      </c>
      <c r="AI66" s="32">
        <f t="shared" si="10"/>
        <v>1.4778325123152709</v>
      </c>
      <c r="AK66" s="29" t="s">
        <v>545</v>
      </c>
      <c r="AL66" s="32">
        <v>610975.4</v>
      </c>
      <c r="AM66" s="32">
        <v>1807</v>
      </c>
      <c r="AN66" s="32">
        <v>1039</v>
      </c>
      <c r="AO66" s="32">
        <v>16</v>
      </c>
      <c r="AP66" s="32">
        <f t="shared" si="11"/>
        <v>2957.5658856314017</v>
      </c>
      <c r="AQ66" s="32">
        <f t="shared" si="12"/>
        <v>1700.5594660603356</v>
      </c>
      <c r="AR66" s="32">
        <v>0</v>
      </c>
      <c r="AS66" s="32">
        <f t="shared" si="13"/>
        <v>0</v>
      </c>
    </row>
    <row r="67" spans="7:45" x14ac:dyDescent="0.25">
      <c r="G67" s="12"/>
      <c r="M67" s="12"/>
      <c r="S67" s="12"/>
      <c r="Z67" s="12"/>
      <c r="AA67" s="29" t="s">
        <v>565</v>
      </c>
      <c r="AB67" s="32">
        <v>104212.2</v>
      </c>
      <c r="AC67" s="32">
        <v>286</v>
      </c>
      <c r="AD67" s="32">
        <v>138</v>
      </c>
      <c r="AE67" s="32">
        <v>1</v>
      </c>
      <c r="AF67" s="32">
        <f t="shared" si="8"/>
        <v>2744.400367711266</v>
      </c>
      <c r="AG67" s="32">
        <f t="shared" si="9"/>
        <v>1324.2211564480933</v>
      </c>
      <c r="AH67" s="32">
        <v>0</v>
      </c>
      <c r="AI67" s="32">
        <f t="shared" si="10"/>
        <v>0</v>
      </c>
      <c r="AK67" s="29" t="s">
        <v>565</v>
      </c>
      <c r="AL67" s="32">
        <v>357478.2</v>
      </c>
      <c r="AM67" s="32">
        <v>1021</v>
      </c>
      <c r="AN67" s="32">
        <v>578</v>
      </c>
      <c r="AO67" s="32">
        <v>17</v>
      </c>
      <c r="AP67" s="32">
        <f t="shared" si="11"/>
        <v>2856.1182192368651</v>
      </c>
      <c r="AQ67" s="32">
        <f t="shared" si="12"/>
        <v>1616.8818126531912</v>
      </c>
      <c r="AR67" s="32">
        <v>0</v>
      </c>
      <c r="AS67" s="32">
        <f t="shared" si="13"/>
        <v>0</v>
      </c>
    </row>
    <row r="68" spans="7:45" x14ac:dyDescent="0.25">
      <c r="G68" s="12"/>
      <c r="M68" s="12"/>
      <c r="S68" s="12"/>
      <c r="Z68" s="12"/>
      <c r="AA68" s="29" t="s">
        <v>546</v>
      </c>
      <c r="AB68" s="32">
        <v>158436.79999999999</v>
      </c>
      <c r="AC68" s="32">
        <v>457</v>
      </c>
      <c r="AD68" s="32">
        <v>235</v>
      </c>
      <c r="AE68" s="32">
        <v>1</v>
      </c>
      <c r="AF68" s="32">
        <f t="shared" si="8"/>
        <v>2884.4308897932806</v>
      </c>
      <c r="AG68" s="32">
        <f t="shared" si="9"/>
        <v>1483.2412671803522</v>
      </c>
      <c r="AH68" s="32">
        <v>0</v>
      </c>
      <c r="AI68" s="32">
        <f t="shared" si="10"/>
        <v>0</v>
      </c>
      <c r="AK68" s="29" t="s">
        <v>546</v>
      </c>
      <c r="AL68" s="32">
        <v>437356.7</v>
      </c>
      <c r="AM68" s="32">
        <v>915</v>
      </c>
      <c r="AN68" s="32">
        <v>533</v>
      </c>
      <c r="AO68" s="32">
        <v>8</v>
      </c>
      <c r="AP68" s="32">
        <f t="shared" si="11"/>
        <v>2092.1138283693836</v>
      </c>
      <c r="AQ68" s="32">
        <f t="shared" si="12"/>
        <v>1218.6848858151711</v>
      </c>
      <c r="AR68" s="32">
        <v>1</v>
      </c>
      <c r="AS68" s="32">
        <f t="shared" si="13"/>
        <v>0.18761726078799248</v>
      </c>
    </row>
    <row r="69" spans="7:45" x14ac:dyDescent="0.25">
      <c r="G69" s="12"/>
      <c r="M69" s="12"/>
      <c r="S69" s="12"/>
      <c r="Z69" s="12"/>
      <c r="AA69" s="29" t="s">
        <v>547</v>
      </c>
      <c r="AB69" s="32">
        <v>101741</v>
      </c>
      <c r="AC69" s="32">
        <v>337</v>
      </c>
      <c r="AD69" s="32">
        <v>126</v>
      </c>
      <c r="AE69" s="32">
        <v>2</v>
      </c>
      <c r="AF69" s="32">
        <f t="shared" si="8"/>
        <v>3312.3322947484298</v>
      </c>
      <c r="AG69" s="32">
        <f t="shared" si="9"/>
        <v>1238.4387808258225</v>
      </c>
      <c r="AH69" s="32">
        <v>0</v>
      </c>
      <c r="AI69" s="32">
        <f t="shared" si="10"/>
        <v>0</v>
      </c>
      <c r="AK69" s="29" t="s">
        <v>547</v>
      </c>
      <c r="AL69" s="32">
        <v>255335.59999999998</v>
      </c>
      <c r="AM69" s="32">
        <v>806</v>
      </c>
      <c r="AN69" s="32">
        <v>448</v>
      </c>
      <c r="AO69" s="32">
        <v>6</v>
      </c>
      <c r="AP69" s="32">
        <f t="shared" si="11"/>
        <v>3156.629941144126</v>
      </c>
      <c r="AQ69" s="32">
        <f t="shared" si="12"/>
        <v>1754.553614928745</v>
      </c>
      <c r="AR69" s="32">
        <v>1</v>
      </c>
      <c r="AS69" s="32">
        <f t="shared" si="13"/>
        <v>0.2232142857142857</v>
      </c>
    </row>
    <row r="70" spans="7:45" x14ac:dyDescent="0.25">
      <c r="G70" s="12"/>
      <c r="M70" s="12"/>
      <c r="S70" s="12"/>
      <c r="Z70" s="12"/>
      <c r="AA70" s="29" t="s">
        <v>548</v>
      </c>
      <c r="AB70" s="32">
        <v>102802.4</v>
      </c>
      <c r="AC70" s="32">
        <v>275</v>
      </c>
      <c r="AD70" s="32">
        <v>148</v>
      </c>
      <c r="AE70" s="32">
        <v>1</v>
      </c>
      <c r="AF70" s="32">
        <f t="shared" si="8"/>
        <v>2675.0348240897101</v>
      </c>
      <c r="AG70" s="32">
        <f t="shared" si="9"/>
        <v>1439.6551053282803</v>
      </c>
      <c r="AH70" s="32">
        <v>0</v>
      </c>
      <c r="AI70" s="32">
        <f t="shared" si="10"/>
        <v>0</v>
      </c>
      <c r="AK70" s="29" t="s">
        <v>548</v>
      </c>
      <c r="AL70" s="32">
        <v>437252.2</v>
      </c>
      <c r="AM70" s="32">
        <v>914</v>
      </c>
      <c r="AN70" s="32">
        <v>497</v>
      </c>
      <c r="AO70" s="32">
        <v>11</v>
      </c>
      <c r="AP70" s="32">
        <f t="shared" si="11"/>
        <v>2090.3268182527154</v>
      </c>
      <c r="AQ70" s="32">
        <f t="shared" si="12"/>
        <v>1136.6437950455138</v>
      </c>
      <c r="AR70" s="32">
        <v>1</v>
      </c>
      <c r="AS70" s="32">
        <f t="shared" si="13"/>
        <v>0.2012072434607646</v>
      </c>
    </row>
    <row r="71" spans="7:45" x14ac:dyDescent="0.25">
      <c r="G71" s="12"/>
      <c r="M71" s="12"/>
      <c r="S71" s="12"/>
      <c r="Z71" s="12"/>
      <c r="AA71" s="29" t="s">
        <v>566</v>
      </c>
      <c r="AB71" s="32">
        <v>95789</v>
      </c>
      <c r="AC71" s="32">
        <v>192</v>
      </c>
      <c r="AD71" s="32">
        <v>109</v>
      </c>
      <c r="AE71" s="32">
        <v>2</v>
      </c>
      <c r="AF71" s="32">
        <f t="shared" si="8"/>
        <v>2004.4055162910147</v>
      </c>
      <c r="AG71" s="32">
        <f t="shared" si="9"/>
        <v>1137.9177149777113</v>
      </c>
      <c r="AH71" s="32">
        <v>0</v>
      </c>
      <c r="AI71" s="32">
        <f t="shared" si="10"/>
        <v>0</v>
      </c>
      <c r="AK71" s="29" t="s">
        <v>566</v>
      </c>
      <c r="AL71" s="32">
        <v>158163.29999999999</v>
      </c>
      <c r="AM71" s="32">
        <v>291</v>
      </c>
      <c r="AN71" s="32">
        <v>173</v>
      </c>
      <c r="AO71" s="32">
        <v>4</v>
      </c>
      <c r="AP71" s="32">
        <f t="shared" si="11"/>
        <v>1839.8705641574247</v>
      </c>
      <c r="AQ71" s="32">
        <f t="shared" si="12"/>
        <v>1093.8062116812182</v>
      </c>
      <c r="AR71" s="32">
        <v>1</v>
      </c>
      <c r="AS71" s="32">
        <f t="shared" si="13"/>
        <v>0.57803468208092479</v>
      </c>
    </row>
    <row r="72" spans="7:45" x14ac:dyDescent="0.25">
      <c r="G72" s="12"/>
      <c r="M72" s="12"/>
      <c r="S72" s="12"/>
      <c r="Z72" s="12"/>
      <c r="AA72" s="29"/>
      <c r="AB72" s="32"/>
      <c r="AC72" s="32"/>
      <c r="AD72" s="32"/>
      <c r="AE72" s="32"/>
      <c r="AF72" s="32"/>
      <c r="AG72" s="32"/>
      <c r="AH72" s="32"/>
      <c r="AI72" s="32"/>
      <c r="AK72" s="32"/>
      <c r="AL72" s="32"/>
      <c r="AM72" s="32"/>
      <c r="AN72" s="32"/>
      <c r="AO72" s="32"/>
      <c r="AP72" s="32"/>
      <c r="AQ72" s="32"/>
      <c r="AR72" s="32"/>
      <c r="AS72" s="32"/>
    </row>
    <row r="73" spans="7:45" x14ac:dyDescent="0.25">
      <c r="G73" s="12"/>
      <c r="M73" s="12"/>
      <c r="S73" s="12"/>
      <c r="Z73" s="12"/>
    </row>
    <row r="74" spans="7:45" x14ac:dyDescent="0.25">
      <c r="G74" s="12"/>
      <c r="M74" s="12"/>
      <c r="S74" s="12"/>
      <c r="Z74" s="12"/>
      <c r="AP74" s="4"/>
      <c r="AQ74" s="4"/>
    </row>
    <row r="75" spans="7:45" x14ac:dyDescent="0.25">
      <c r="G75" s="12"/>
      <c r="M75" s="12"/>
      <c r="S75" s="12"/>
      <c r="Z75" s="12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7:45" x14ac:dyDescent="0.25">
      <c r="G76" s="12"/>
      <c r="M76" s="12"/>
      <c r="S76" s="12"/>
      <c r="Z76" s="12"/>
      <c r="AA76" s="4"/>
      <c r="AI76" s="4"/>
      <c r="AQ76" s="4"/>
    </row>
    <row r="77" spans="7:45" x14ac:dyDescent="0.25">
      <c r="G77" s="12"/>
      <c r="M77" s="12"/>
      <c r="S77" s="12"/>
      <c r="Z77" s="12"/>
      <c r="AA77" s="29" t="s">
        <v>567</v>
      </c>
      <c r="AB77">
        <f>SUM(AB58:AB64)</f>
        <v>963200.99999999988</v>
      </c>
      <c r="AC77">
        <f t="shared" ref="AC77:AD77" si="14">SUM(AC58:AC64)</f>
        <v>3128</v>
      </c>
      <c r="AD77">
        <f t="shared" si="14"/>
        <v>1681</v>
      </c>
      <c r="AE77">
        <f>SUM(AE58:AE64)</f>
        <v>46</v>
      </c>
      <c r="AF77">
        <f>(AD77/AB77)*1000000</f>
        <v>1745.2224405913203</v>
      </c>
      <c r="AH77">
        <f>SUM(AH58:AH64)</f>
        <v>13</v>
      </c>
      <c r="AI77" s="4">
        <f>AH77/AD77*100</f>
        <v>0.7733491969066032</v>
      </c>
      <c r="AK77" s="29" t="s">
        <v>567</v>
      </c>
      <c r="AL77">
        <f>SUM(AL58:AL64)</f>
        <v>4205357.9000000004</v>
      </c>
      <c r="AM77">
        <f t="shared" ref="AM77:AO77" si="15">SUM(AM58:AM64)</f>
        <v>12074</v>
      </c>
      <c r="AN77">
        <f t="shared" si="15"/>
        <v>6535</v>
      </c>
      <c r="AO77">
        <f t="shared" si="15"/>
        <v>187</v>
      </c>
      <c r="AP77">
        <f>(AN77/AL77)*1000000</f>
        <v>1553.9699962279071</v>
      </c>
      <c r="AQ77" s="4"/>
      <c r="AR77">
        <f>SUM(AR58:AR64)</f>
        <v>26</v>
      </c>
      <c r="AS77" s="4">
        <f>AR77/AN77*100</f>
        <v>0.39785768936495791</v>
      </c>
    </row>
    <row r="78" spans="7:45" x14ac:dyDescent="0.25">
      <c r="G78" s="12"/>
      <c r="M78" s="12"/>
      <c r="S78" s="12"/>
      <c r="Z78" s="12"/>
      <c r="AA78" s="4"/>
      <c r="AI78" s="4"/>
      <c r="AK78" s="4"/>
      <c r="AS78" s="4"/>
    </row>
    <row r="79" spans="7:45" x14ac:dyDescent="0.25">
      <c r="G79" s="12"/>
      <c r="M79" s="12"/>
      <c r="S79" s="12"/>
      <c r="Z79" s="12"/>
      <c r="AA79" s="4" t="s">
        <v>568</v>
      </c>
      <c r="AB79">
        <f>SUM(AB65:AB71)</f>
        <v>754643.5</v>
      </c>
      <c r="AC79">
        <f t="shared" ref="AC79:AE79" si="16">SUM(AC65:AC71)</f>
        <v>2075</v>
      </c>
      <c r="AD79">
        <f t="shared" si="16"/>
        <v>1078</v>
      </c>
      <c r="AE79">
        <f t="shared" si="16"/>
        <v>10</v>
      </c>
      <c r="AF79">
        <f>(AD79/AB79)*1000000</f>
        <v>1428.4890812681749</v>
      </c>
      <c r="AH79">
        <f t="shared" ref="AH79" si="17">SUM(AH65:AH71)</f>
        <v>3</v>
      </c>
      <c r="AI79" s="4">
        <f>AH79/AD79*100</f>
        <v>0.27829313543599254</v>
      </c>
      <c r="AK79" s="4" t="s">
        <v>568</v>
      </c>
      <c r="AL79">
        <f>SUM(AL65:AL71)</f>
        <v>2497555.4</v>
      </c>
      <c r="AM79">
        <f t="shared" ref="AM79:AO79" si="18">SUM(AM65:AM71)</f>
        <v>6538</v>
      </c>
      <c r="AN79">
        <f t="shared" si="18"/>
        <v>3717</v>
      </c>
      <c r="AO79">
        <f t="shared" si="18"/>
        <v>74</v>
      </c>
      <c r="AP79">
        <f>(AN79/AL79)*1000000</f>
        <v>1488.2552755386328</v>
      </c>
      <c r="AR79">
        <f t="shared" ref="AR79" si="19">SUM(AR65:AR71)</f>
        <v>5</v>
      </c>
      <c r="AS79" s="4">
        <f>AR79/AN79*100</f>
        <v>0.13451708366962603</v>
      </c>
    </row>
    <row r="80" spans="7:45" x14ac:dyDescent="0.25">
      <c r="G80" s="12"/>
      <c r="M80" s="12"/>
      <c r="S80" s="12"/>
      <c r="Z80" s="12"/>
    </row>
    <row r="81" spans="13:32" x14ac:dyDescent="0.25">
      <c r="M81" s="12"/>
      <c r="S81" s="12"/>
      <c r="Z81" s="12"/>
    </row>
    <row r="82" spans="13:32" x14ac:dyDescent="0.25">
      <c r="S82" s="12"/>
      <c r="Z82" s="12"/>
      <c r="AE82" s="24"/>
      <c r="AF82" s="24"/>
    </row>
    <row r="83" spans="13:32" x14ac:dyDescent="0.25">
      <c r="AE83" s="24"/>
      <c r="AF83" s="24"/>
    </row>
    <row r="84" spans="13:32" x14ac:dyDescent="0.25">
      <c r="AE84" s="24"/>
      <c r="AF84" s="24"/>
    </row>
    <row r="85" spans="13:32" x14ac:dyDescent="0.25">
      <c r="AE85" s="24"/>
      <c r="AF85" s="24"/>
    </row>
  </sheetData>
  <mergeCells count="4">
    <mergeCell ref="C5:H5"/>
    <mergeCell ref="I5:N5"/>
    <mergeCell ref="O5:T5"/>
    <mergeCell ref="U5:Z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Figure 1A</vt:lpstr>
      <vt:lpstr>Figure 1C</vt:lpstr>
      <vt:lpstr>Figure 1D</vt:lpstr>
      <vt:lpstr>Figure 1E</vt:lpstr>
      <vt:lpstr>Figure 1F</vt:lpstr>
      <vt:lpstr>Figure 1G</vt:lpstr>
      <vt:lpstr>Figure 1H</vt:lpstr>
    </vt:vector>
  </TitlesOfParts>
  <Company>University of Manchester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Hawkshaw</dc:creator>
  <cp:lastModifiedBy>emurog</cp:lastModifiedBy>
  <dcterms:created xsi:type="dcterms:W3CDTF">2020-01-06T09:02:39Z</dcterms:created>
  <dcterms:modified xsi:type="dcterms:W3CDTF">2021-11-26T12:14:42Z</dcterms:modified>
</cp:coreProperties>
</file>