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AE50196D-01EC-4717-9405-517C1D5D0CBD}" xr6:coauthVersionLast="47" xr6:coauthVersionMax="47" xr10:uidLastSave="{00000000-0000-0000-0000-000000000000}"/>
  <bookViews>
    <workbookView xWindow="-120" yWindow="-120" windowWidth="19440" windowHeight="11640" activeTab="5" xr2:uid="{73DBDC30-0DEC-43B2-97DF-ACBE5B059114}"/>
  </bookViews>
  <sheets>
    <sheet name="Figure 2B" sheetId="1" r:id="rId1"/>
    <sheet name="Figure 2C" sheetId="2" r:id="rId2"/>
    <sheet name="Figure 2D" sheetId="4" r:id="rId3"/>
    <sheet name="Figure 2F" sheetId="3" r:id="rId4"/>
    <sheet name="Figure 2G" sheetId="5" r:id="rId5"/>
    <sheet name="Figure 2H&amp;I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1" l="1"/>
  <c r="X26" i="1"/>
  <c r="X33" i="1"/>
  <c r="X32" i="1"/>
  <c r="X39" i="1"/>
  <c r="X38" i="1"/>
  <c r="L39" i="1"/>
  <c r="L38" i="1"/>
  <c r="L33" i="1"/>
  <c r="L32" i="1"/>
  <c r="L27" i="1"/>
  <c r="L26" i="1"/>
  <c r="W39" i="1"/>
  <c r="V39" i="1"/>
  <c r="U39" i="1"/>
  <c r="T39" i="1"/>
  <c r="S39" i="1"/>
  <c r="Q39" i="1"/>
  <c r="P39" i="1"/>
  <c r="R39" i="1" s="1"/>
  <c r="K39" i="1"/>
  <c r="J39" i="1"/>
  <c r="F39" i="1" s="1"/>
  <c r="H39" i="1"/>
  <c r="I39" i="1" s="1"/>
  <c r="G39" i="1"/>
  <c r="E39" i="1" s="1"/>
  <c r="D39" i="1"/>
  <c r="W38" i="1"/>
  <c r="V38" i="1"/>
  <c r="T38" i="1"/>
  <c r="U38" i="1" s="1"/>
  <c r="S38" i="1"/>
  <c r="Q38" i="1" s="1"/>
  <c r="P38" i="1"/>
  <c r="R38" i="1" s="1"/>
  <c r="K38" i="1"/>
  <c r="J38" i="1"/>
  <c r="H38" i="1"/>
  <c r="I38" i="1" s="1"/>
  <c r="G38" i="1"/>
  <c r="D38" i="1"/>
  <c r="F38" i="1" s="1"/>
  <c r="U37" i="1"/>
  <c r="R37" i="1"/>
  <c r="Q37" i="1"/>
  <c r="I37" i="1"/>
  <c r="F37" i="1"/>
  <c r="E37" i="1"/>
  <c r="U36" i="1"/>
  <c r="R36" i="1"/>
  <c r="Q36" i="1"/>
  <c r="I36" i="1"/>
  <c r="F36" i="1"/>
  <c r="E36" i="1"/>
  <c r="U35" i="1"/>
  <c r="R35" i="1"/>
  <c r="Q35" i="1"/>
  <c r="I35" i="1"/>
  <c r="F35" i="1"/>
  <c r="E35" i="1"/>
  <c r="U34" i="1"/>
  <c r="R34" i="1"/>
  <c r="Q34" i="1"/>
  <c r="I34" i="1"/>
  <c r="F34" i="1"/>
  <c r="E34" i="1"/>
  <c r="W33" i="1"/>
  <c r="V33" i="1"/>
  <c r="U33" i="1"/>
  <c r="T33" i="1"/>
  <c r="S33" i="1"/>
  <c r="Q33" i="1"/>
  <c r="P33" i="1"/>
  <c r="R33" i="1" s="1"/>
  <c r="K33" i="1"/>
  <c r="J33" i="1"/>
  <c r="F33" i="1" s="1"/>
  <c r="H33" i="1"/>
  <c r="I33" i="1" s="1"/>
  <c r="G33" i="1"/>
  <c r="E33" i="1" s="1"/>
  <c r="D33" i="1"/>
  <c r="W32" i="1"/>
  <c r="V32" i="1"/>
  <c r="T32" i="1"/>
  <c r="U32" i="1" s="1"/>
  <c r="S32" i="1"/>
  <c r="Q32" i="1" s="1"/>
  <c r="P32" i="1"/>
  <c r="R32" i="1" s="1"/>
  <c r="K32" i="1"/>
  <c r="J32" i="1"/>
  <c r="H32" i="1"/>
  <c r="I32" i="1" s="1"/>
  <c r="G32" i="1"/>
  <c r="D32" i="1"/>
  <c r="F32" i="1" s="1"/>
  <c r="U31" i="1"/>
  <c r="R31" i="1"/>
  <c r="Q31" i="1"/>
  <c r="I31" i="1"/>
  <c r="F31" i="1"/>
  <c r="E31" i="1"/>
  <c r="U30" i="1"/>
  <c r="R30" i="1"/>
  <c r="Q30" i="1"/>
  <c r="I30" i="1"/>
  <c r="F30" i="1"/>
  <c r="E30" i="1"/>
  <c r="U29" i="1"/>
  <c r="R29" i="1"/>
  <c r="Q29" i="1"/>
  <c r="I29" i="1"/>
  <c r="F29" i="1"/>
  <c r="E29" i="1"/>
  <c r="U28" i="1"/>
  <c r="R28" i="1"/>
  <c r="Q28" i="1"/>
  <c r="I28" i="1"/>
  <c r="F28" i="1"/>
  <c r="E28" i="1"/>
  <c r="W27" i="1"/>
  <c r="V27" i="1"/>
  <c r="U27" i="1"/>
  <c r="T27" i="1"/>
  <c r="S27" i="1"/>
  <c r="Q27" i="1"/>
  <c r="P27" i="1"/>
  <c r="R27" i="1" s="1"/>
  <c r="K27" i="1"/>
  <c r="J27" i="1"/>
  <c r="F27" i="1" s="1"/>
  <c r="H27" i="1"/>
  <c r="I27" i="1" s="1"/>
  <c r="G27" i="1"/>
  <c r="E27" i="1" s="1"/>
  <c r="D27" i="1"/>
  <c r="W26" i="1"/>
  <c r="V26" i="1"/>
  <c r="T26" i="1"/>
  <c r="U26" i="1" s="1"/>
  <c r="S26" i="1"/>
  <c r="Q26" i="1" s="1"/>
  <c r="P26" i="1"/>
  <c r="R26" i="1" s="1"/>
  <c r="K26" i="1"/>
  <c r="J26" i="1"/>
  <c r="H26" i="1"/>
  <c r="I26" i="1" s="1"/>
  <c r="G26" i="1"/>
  <c r="D26" i="1"/>
  <c r="F26" i="1" s="1"/>
  <c r="U25" i="1"/>
  <c r="R25" i="1"/>
  <c r="Q25" i="1"/>
  <c r="I25" i="1"/>
  <c r="F25" i="1"/>
  <c r="E25" i="1"/>
  <c r="U24" i="1"/>
  <c r="R24" i="1"/>
  <c r="Q24" i="1"/>
  <c r="I24" i="1"/>
  <c r="F24" i="1"/>
  <c r="E24" i="1"/>
  <c r="U23" i="1"/>
  <c r="R23" i="1"/>
  <c r="Q23" i="1"/>
  <c r="I23" i="1"/>
  <c r="F23" i="1"/>
  <c r="E23" i="1"/>
  <c r="U22" i="1"/>
  <c r="R22" i="1"/>
  <c r="Q22" i="1"/>
  <c r="I22" i="1"/>
  <c r="F22" i="1"/>
  <c r="E22" i="1"/>
  <c r="E26" i="1" l="1"/>
  <c r="E32" i="1"/>
  <c r="E38" i="1"/>
  <c r="D54" i="3" l="1"/>
  <c r="D53" i="3"/>
  <c r="D46" i="3"/>
  <c r="D45" i="3"/>
  <c r="D38" i="3"/>
  <c r="D37" i="3"/>
  <c r="J36" i="3"/>
  <c r="J35" i="3"/>
  <c r="J29" i="3"/>
  <c r="D29" i="3"/>
  <c r="J28" i="3"/>
  <c r="D28" i="3"/>
  <c r="J22" i="3"/>
  <c r="J21" i="3"/>
  <c r="D21" i="3"/>
  <c r="D20" i="3"/>
  <c r="F51" i="8" l="1"/>
  <c r="F52" i="8"/>
  <c r="E52" i="8"/>
  <c r="D52" i="8"/>
  <c r="H52" i="8" s="1"/>
  <c r="E51" i="8"/>
  <c r="D51" i="8"/>
  <c r="F46" i="8"/>
  <c r="E46" i="8"/>
  <c r="D46" i="8"/>
  <c r="F45" i="8"/>
  <c r="E45" i="8"/>
  <c r="D45" i="8"/>
  <c r="F40" i="8"/>
  <c r="E40" i="8"/>
  <c r="D40" i="8"/>
  <c r="F39" i="8"/>
  <c r="E39" i="8"/>
  <c r="D39" i="8"/>
  <c r="F34" i="8"/>
  <c r="E34" i="8"/>
  <c r="D34" i="8"/>
  <c r="F33" i="8"/>
  <c r="E33" i="8"/>
  <c r="D33" i="8"/>
  <c r="AU132" i="8"/>
  <c r="AT132" i="8"/>
  <c r="AS132" i="8"/>
  <c r="BD132" i="8"/>
  <c r="BC132" i="8"/>
  <c r="BB132" i="8"/>
  <c r="AU131" i="8"/>
  <c r="AT131" i="8"/>
  <c r="AS131" i="8"/>
  <c r="BD131" i="8"/>
  <c r="BC131" i="8"/>
  <c r="BB131" i="8"/>
  <c r="AU129" i="8"/>
  <c r="AT129" i="8"/>
  <c r="AS129" i="8"/>
  <c r="AU128" i="8"/>
  <c r="AT128" i="8"/>
  <c r="AS128" i="8"/>
  <c r="BD128" i="8"/>
  <c r="BC128" i="8"/>
  <c r="BB128" i="8"/>
  <c r="AW127" i="8"/>
  <c r="AV127" i="8"/>
  <c r="BD127" i="8"/>
  <c r="BC127" i="8"/>
  <c r="BB127" i="8"/>
  <c r="AW126" i="8"/>
  <c r="AV126" i="8"/>
  <c r="BF126" i="8"/>
  <c r="BE126" i="8"/>
  <c r="AW125" i="8"/>
  <c r="AV125" i="8"/>
  <c r="BF125" i="8"/>
  <c r="BE125" i="8"/>
  <c r="AW124" i="8"/>
  <c r="AV124" i="8"/>
  <c r="BF124" i="8"/>
  <c r="BE124" i="8"/>
  <c r="BF123" i="8"/>
  <c r="BE123" i="8"/>
  <c r="AU121" i="8"/>
  <c r="AT121" i="8"/>
  <c r="AS121" i="8"/>
  <c r="AU120" i="8"/>
  <c r="AT120" i="8"/>
  <c r="AS120" i="8"/>
  <c r="BD120" i="8"/>
  <c r="BC120" i="8"/>
  <c r="BB120" i="8"/>
  <c r="AW119" i="8"/>
  <c r="AV119" i="8"/>
  <c r="BD119" i="8"/>
  <c r="BC119" i="8"/>
  <c r="BB119" i="8"/>
  <c r="AW118" i="8"/>
  <c r="AV118" i="8"/>
  <c r="BF118" i="8"/>
  <c r="BE118" i="8"/>
  <c r="AW117" i="8"/>
  <c r="AV117" i="8"/>
  <c r="BF117" i="8"/>
  <c r="BE117" i="8"/>
  <c r="AW116" i="8"/>
  <c r="AV116" i="8"/>
  <c r="BF116" i="8"/>
  <c r="BE116" i="8"/>
  <c r="BF115" i="8"/>
  <c r="BE115" i="8"/>
  <c r="AU111" i="8"/>
  <c r="AT111" i="8"/>
  <c r="AS111" i="8"/>
  <c r="BD111" i="8"/>
  <c r="BC111" i="8"/>
  <c r="BB111" i="8"/>
  <c r="AU110" i="8"/>
  <c r="AT110" i="8"/>
  <c r="AS110" i="8"/>
  <c r="BD110" i="8"/>
  <c r="BC110" i="8"/>
  <c r="BB110" i="8"/>
  <c r="AU109" i="8"/>
  <c r="AT109" i="8"/>
  <c r="AS109" i="8"/>
  <c r="AU108" i="8"/>
  <c r="AT108" i="8"/>
  <c r="AS108" i="8"/>
  <c r="AW107" i="8"/>
  <c r="AV107" i="8"/>
  <c r="BD107" i="8"/>
  <c r="BC107" i="8"/>
  <c r="BB107" i="8"/>
  <c r="AW106" i="8"/>
  <c r="AV106" i="8"/>
  <c r="BD106" i="8"/>
  <c r="BC106" i="8"/>
  <c r="BB106" i="8"/>
  <c r="AW105" i="8"/>
  <c r="AV105" i="8"/>
  <c r="BF105" i="8"/>
  <c r="BE105" i="8"/>
  <c r="AW104" i="8"/>
  <c r="AV104" i="8"/>
  <c r="BF104" i="8"/>
  <c r="BE104" i="8"/>
  <c r="AW103" i="8"/>
  <c r="AV103" i="8"/>
  <c r="BF103" i="8"/>
  <c r="BE103" i="8"/>
  <c r="AW102" i="8"/>
  <c r="AV102" i="8"/>
  <c r="BF102" i="8"/>
  <c r="BE102" i="8"/>
  <c r="AU99" i="8"/>
  <c r="AT99" i="8"/>
  <c r="AS99" i="8"/>
  <c r="BD99" i="8"/>
  <c r="BC99" i="8"/>
  <c r="BB99" i="8"/>
  <c r="AU98" i="8"/>
  <c r="AT98" i="8"/>
  <c r="AS98" i="8"/>
  <c r="BD98" i="8"/>
  <c r="BC98" i="8"/>
  <c r="BB98" i="8"/>
  <c r="AW97" i="8"/>
  <c r="AV97" i="8"/>
  <c r="BF97" i="8"/>
  <c r="BE97" i="8"/>
  <c r="AW96" i="8"/>
  <c r="AV96" i="8"/>
  <c r="BF96" i="8"/>
  <c r="BE96" i="8"/>
  <c r="AW95" i="8"/>
  <c r="AV95" i="8"/>
  <c r="BF95" i="8"/>
  <c r="BE95" i="8"/>
  <c r="AW94" i="8"/>
  <c r="AV94" i="8"/>
  <c r="BF94" i="8"/>
  <c r="BE94" i="8"/>
  <c r="AU89" i="8"/>
  <c r="AT89" i="8"/>
  <c r="AS89" i="8"/>
  <c r="BD89" i="8"/>
  <c r="BC89" i="8"/>
  <c r="BB89" i="8"/>
  <c r="AU88" i="8"/>
  <c r="AT88" i="8"/>
  <c r="AS88" i="8"/>
  <c r="BD88" i="8"/>
  <c r="BC88" i="8"/>
  <c r="BB88" i="8"/>
  <c r="AU87" i="8"/>
  <c r="AT87" i="8"/>
  <c r="AS87" i="8"/>
  <c r="BD87" i="8"/>
  <c r="BC87" i="8"/>
  <c r="BB87" i="8"/>
  <c r="AU86" i="8"/>
  <c r="AT86" i="8"/>
  <c r="AS86" i="8"/>
  <c r="BD86" i="8"/>
  <c r="BC86" i="8"/>
  <c r="BB86" i="8"/>
  <c r="AW85" i="8"/>
  <c r="AV85" i="8"/>
  <c r="BF85" i="8"/>
  <c r="BE85" i="8"/>
  <c r="AW84" i="8"/>
  <c r="AV84" i="8"/>
  <c r="BF84" i="8"/>
  <c r="BE84" i="8"/>
  <c r="AW83" i="8"/>
  <c r="AV83" i="8"/>
  <c r="BF83" i="8"/>
  <c r="BE83" i="8"/>
  <c r="AW82" i="8"/>
  <c r="AV82" i="8"/>
  <c r="BF82" i="8"/>
  <c r="BE82" i="8"/>
  <c r="AU79" i="8"/>
  <c r="AT79" i="8"/>
  <c r="AS79" i="8"/>
  <c r="AU78" i="8"/>
  <c r="AT78" i="8"/>
  <c r="AS78" i="8"/>
  <c r="AW77" i="8"/>
  <c r="AV77" i="8"/>
  <c r="BD77" i="8"/>
  <c r="BC77" i="8"/>
  <c r="BB77" i="8"/>
  <c r="AW76" i="8"/>
  <c r="AV76" i="8"/>
  <c r="BD76" i="8"/>
  <c r="BC76" i="8"/>
  <c r="BB76" i="8"/>
  <c r="AW75" i="8"/>
  <c r="AV75" i="8"/>
  <c r="BF75" i="8"/>
  <c r="BE75" i="8"/>
  <c r="AW74" i="8"/>
  <c r="AV74" i="8"/>
  <c r="BF74" i="8"/>
  <c r="BE74" i="8"/>
  <c r="AW73" i="8"/>
  <c r="AV73" i="8"/>
  <c r="BF73" i="8"/>
  <c r="BE73" i="8"/>
  <c r="AW72" i="8"/>
  <c r="AV72" i="8"/>
  <c r="BF72" i="8"/>
  <c r="BE72" i="8"/>
  <c r="AU68" i="8"/>
  <c r="AT68" i="8"/>
  <c r="AS68" i="8"/>
  <c r="BD68" i="8"/>
  <c r="BC68" i="8"/>
  <c r="BB68" i="8"/>
  <c r="AU67" i="8"/>
  <c r="AT67" i="8"/>
  <c r="AS67" i="8"/>
  <c r="BD67" i="8"/>
  <c r="BC67" i="8"/>
  <c r="BB67" i="8"/>
  <c r="AU66" i="8"/>
  <c r="AT66" i="8"/>
  <c r="AS66" i="8"/>
  <c r="BD66" i="8"/>
  <c r="BC66" i="8"/>
  <c r="BB66" i="8"/>
  <c r="AU65" i="8"/>
  <c r="AT65" i="8"/>
  <c r="AS65" i="8"/>
  <c r="BD65" i="8"/>
  <c r="BC65" i="8"/>
  <c r="BB65" i="8"/>
  <c r="AW64" i="8"/>
  <c r="AV64" i="8"/>
  <c r="BF64" i="8"/>
  <c r="BE64" i="8"/>
  <c r="AW63" i="8"/>
  <c r="AV63" i="8"/>
  <c r="BF63" i="8"/>
  <c r="BE63" i="8"/>
  <c r="AW62" i="8"/>
  <c r="AV62" i="8"/>
  <c r="BF62" i="8"/>
  <c r="BE62" i="8"/>
  <c r="AW61" i="8"/>
  <c r="AV61" i="8"/>
  <c r="BF61" i="8"/>
  <c r="BE61" i="8"/>
  <c r="AU57" i="8"/>
  <c r="AT57" i="8"/>
  <c r="AS57" i="8"/>
  <c r="AU56" i="8"/>
  <c r="AT56" i="8"/>
  <c r="AS56" i="8"/>
  <c r="AW55" i="8"/>
  <c r="AV55" i="8"/>
  <c r="BD55" i="8"/>
  <c r="BC55" i="8"/>
  <c r="BB55" i="8"/>
  <c r="AW54" i="8"/>
  <c r="AV54" i="8"/>
  <c r="BD54" i="8"/>
  <c r="BC54" i="8"/>
  <c r="BB54" i="8"/>
  <c r="AW53" i="8"/>
  <c r="AV53" i="8"/>
  <c r="BF53" i="8"/>
  <c r="BE53" i="8"/>
  <c r="AW52" i="8"/>
  <c r="AV52" i="8"/>
  <c r="BF52" i="8"/>
  <c r="BE52" i="8"/>
  <c r="AW51" i="8"/>
  <c r="AV51" i="8"/>
  <c r="BF51" i="8"/>
  <c r="BE51" i="8"/>
  <c r="AW50" i="8"/>
  <c r="AV50" i="8"/>
  <c r="BF50" i="8"/>
  <c r="BE50" i="8"/>
  <c r="AU46" i="8"/>
  <c r="AT46" i="8"/>
  <c r="AS46" i="8"/>
  <c r="BD46" i="8"/>
  <c r="BC46" i="8"/>
  <c r="BB46" i="8"/>
  <c r="AU45" i="8"/>
  <c r="AT45" i="8"/>
  <c r="AS45" i="8"/>
  <c r="BD45" i="8"/>
  <c r="BC45" i="8"/>
  <c r="BB45" i="8"/>
  <c r="AU44" i="8"/>
  <c r="AT44" i="8"/>
  <c r="AS44" i="8"/>
  <c r="BD44" i="8"/>
  <c r="BC44" i="8"/>
  <c r="BB44" i="8"/>
  <c r="AU43" i="8"/>
  <c r="AT43" i="8"/>
  <c r="AS43" i="8"/>
  <c r="BD43" i="8"/>
  <c r="BC43" i="8"/>
  <c r="BB43" i="8"/>
  <c r="AW42" i="8"/>
  <c r="AV42" i="8"/>
  <c r="BF42" i="8"/>
  <c r="BE42" i="8"/>
  <c r="AW41" i="8"/>
  <c r="AV41" i="8"/>
  <c r="BF41" i="8"/>
  <c r="BE41" i="8"/>
  <c r="AW40" i="8"/>
  <c r="AV40" i="8"/>
  <c r="BF40" i="8"/>
  <c r="BE40" i="8"/>
  <c r="AW39" i="8"/>
  <c r="AV39" i="8"/>
  <c r="BF39" i="8"/>
  <c r="BE39" i="8"/>
  <c r="AU36" i="8"/>
  <c r="AT36" i="8"/>
  <c r="AS36" i="8"/>
  <c r="AU35" i="8"/>
  <c r="AT35" i="8"/>
  <c r="AS35" i="8"/>
  <c r="AW34" i="8"/>
  <c r="AV34" i="8"/>
  <c r="BD34" i="8"/>
  <c r="BC34" i="8"/>
  <c r="BB34" i="8"/>
  <c r="AW33" i="8"/>
  <c r="AV33" i="8"/>
  <c r="BD33" i="8"/>
  <c r="BC33" i="8"/>
  <c r="BB33" i="8"/>
  <c r="AW32" i="8"/>
  <c r="AV32" i="8"/>
  <c r="BF32" i="8"/>
  <c r="BE32" i="8"/>
  <c r="AW31" i="8"/>
  <c r="AV31" i="8"/>
  <c r="BF31" i="8"/>
  <c r="BE31" i="8"/>
  <c r="AW30" i="8"/>
  <c r="AV30" i="8"/>
  <c r="BF30" i="8"/>
  <c r="BE30" i="8"/>
  <c r="AW29" i="8"/>
  <c r="AV29" i="8"/>
  <c r="BF29" i="8"/>
  <c r="BE29" i="8"/>
  <c r="Q79" i="8"/>
  <c r="P79" i="8"/>
  <c r="O79" i="8"/>
  <c r="Q78" i="8"/>
  <c r="P78" i="8"/>
  <c r="O78" i="8"/>
  <c r="Q73" i="8"/>
  <c r="P73" i="8"/>
  <c r="O73" i="8"/>
  <c r="Q72" i="8"/>
  <c r="P72" i="8"/>
  <c r="O72" i="8"/>
  <c r="Q67" i="8"/>
  <c r="P67" i="8"/>
  <c r="O67" i="8"/>
  <c r="Q66" i="8"/>
  <c r="P66" i="8"/>
  <c r="O66" i="8"/>
  <c r="Q58" i="8"/>
  <c r="P58" i="8"/>
  <c r="O58" i="8"/>
  <c r="Q57" i="8"/>
  <c r="P57" i="8"/>
  <c r="O57" i="8"/>
  <c r="Q48" i="8"/>
  <c r="P48" i="8"/>
  <c r="O48" i="8"/>
  <c r="Q47" i="8"/>
  <c r="P47" i="8"/>
  <c r="O47" i="8"/>
  <c r="Q36" i="8"/>
  <c r="P36" i="8"/>
  <c r="O36" i="8"/>
  <c r="Q35" i="8"/>
  <c r="P35" i="8"/>
  <c r="O35" i="8"/>
  <c r="G52" i="8" l="1"/>
  <c r="H33" i="8"/>
  <c r="H39" i="8"/>
  <c r="H45" i="8"/>
  <c r="H51" i="8"/>
  <c r="G51" i="8"/>
  <c r="H40" i="8"/>
  <c r="AV35" i="8"/>
  <c r="AV78" i="8"/>
  <c r="BE89" i="8"/>
  <c r="AW35" i="8"/>
  <c r="AV45" i="8"/>
  <c r="BF54" i="8"/>
  <c r="AW56" i="8"/>
  <c r="AV65" i="8"/>
  <c r="AV86" i="8"/>
  <c r="BF87" i="8"/>
  <c r="AV110" i="8"/>
  <c r="BE128" i="8"/>
  <c r="AV131" i="8"/>
  <c r="G34" i="8"/>
  <c r="G46" i="8"/>
  <c r="BE87" i="8"/>
  <c r="BE132" i="8"/>
  <c r="H34" i="8"/>
  <c r="H46" i="8"/>
  <c r="BE45" i="8"/>
  <c r="BE131" i="8"/>
  <c r="BE107" i="8"/>
  <c r="AV129" i="8"/>
  <c r="G40" i="8"/>
  <c r="G39" i="8"/>
  <c r="AW68" i="8"/>
  <c r="AV98" i="8"/>
  <c r="G33" i="8"/>
  <c r="G45" i="8"/>
  <c r="AW36" i="8"/>
  <c r="AW43" i="8"/>
  <c r="BE46" i="8"/>
  <c r="AW108" i="8"/>
  <c r="BE86" i="8"/>
  <c r="BF88" i="8"/>
  <c r="BE99" i="8"/>
  <c r="BE111" i="8"/>
  <c r="BF120" i="8"/>
  <c r="AW129" i="8"/>
  <c r="AW131" i="8"/>
  <c r="BE77" i="8"/>
  <c r="BE119" i="8"/>
  <c r="BE127" i="8"/>
  <c r="BF46" i="8"/>
  <c r="BF55" i="8"/>
  <c r="BE66" i="8"/>
  <c r="BE110" i="8"/>
  <c r="BF119" i="8"/>
  <c r="AV67" i="8"/>
  <c r="AV120" i="8"/>
  <c r="AV128" i="8"/>
  <c r="AV43" i="8"/>
  <c r="AV46" i="8"/>
  <c r="AV57" i="8"/>
  <c r="AW87" i="8"/>
  <c r="AW88" i="8"/>
  <c r="AV109" i="8"/>
  <c r="AW128" i="8"/>
  <c r="AW46" i="8"/>
  <c r="AV56" i="8"/>
  <c r="AW57" i="8"/>
  <c r="AW65" i="8"/>
  <c r="AV68" i="8"/>
  <c r="AV88" i="8"/>
  <c r="AW99" i="8"/>
  <c r="AV108" i="8"/>
  <c r="AW109" i="8"/>
  <c r="AW110" i="8"/>
  <c r="BF33" i="8"/>
  <c r="BE44" i="8"/>
  <c r="BE65" i="8"/>
  <c r="BE68" i="8"/>
  <c r="BF77" i="8"/>
  <c r="BE98" i="8"/>
  <c r="BF99" i="8"/>
  <c r="BF107" i="8"/>
  <c r="BE120" i="8"/>
  <c r="BF43" i="8"/>
  <c r="BE55" i="8"/>
  <c r="BF67" i="8"/>
  <c r="BF68" i="8"/>
  <c r="BF106" i="8"/>
  <c r="BE33" i="8"/>
  <c r="BE67" i="8"/>
  <c r="AV79" i="8"/>
  <c r="BE34" i="8"/>
  <c r="BE43" i="8"/>
  <c r="BF44" i="8"/>
  <c r="AW44" i="8"/>
  <c r="AW45" i="8"/>
  <c r="BE54" i="8"/>
  <c r="BF65" i="8"/>
  <c r="AV66" i="8"/>
  <c r="BF76" i="8"/>
  <c r="AW78" i="8"/>
  <c r="AW79" i="8"/>
  <c r="AW86" i="8"/>
  <c r="BE88" i="8"/>
  <c r="BF89" i="8"/>
  <c r="AW89" i="8"/>
  <c r="AW98" i="8"/>
  <c r="BE106" i="8"/>
  <c r="BF110" i="8"/>
  <c r="AV111" i="8"/>
  <c r="AW120" i="8"/>
  <c r="AW121" i="8"/>
  <c r="BF131" i="8"/>
  <c r="AV132" i="8"/>
  <c r="AV44" i="8"/>
  <c r="AV89" i="8"/>
  <c r="AV121" i="8"/>
  <c r="BF34" i="8"/>
  <c r="AV36" i="8"/>
  <c r="BF45" i="8"/>
  <c r="BF66" i="8"/>
  <c r="AW66" i="8"/>
  <c r="AW67" i="8"/>
  <c r="BE76" i="8"/>
  <c r="BF86" i="8"/>
  <c r="AV87" i="8"/>
  <c r="BF98" i="8"/>
  <c r="AV99" i="8"/>
  <c r="BF111" i="8"/>
  <c r="AW111" i="8"/>
  <c r="BF127" i="8"/>
  <c r="BF128" i="8"/>
  <c r="BF132" i="8"/>
  <c r="AW132" i="8"/>
  <c r="R58" i="8"/>
  <c r="S66" i="8"/>
  <c r="R73" i="8"/>
  <c r="R79" i="8"/>
  <c r="S48" i="8"/>
  <c r="S35" i="8"/>
  <c r="R67" i="8"/>
  <c r="S47" i="8"/>
  <c r="R35" i="8"/>
  <c r="S36" i="8"/>
  <c r="R48" i="8"/>
  <c r="R66" i="8"/>
  <c r="S67" i="8"/>
  <c r="R78" i="8"/>
  <c r="S79" i="8"/>
  <c r="R36" i="8"/>
  <c r="S57" i="8"/>
  <c r="S72" i="8"/>
  <c r="S78" i="8"/>
  <c r="R47" i="8"/>
  <c r="R57" i="8"/>
  <c r="S58" i="8"/>
  <c r="R72" i="8"/>
  <c r="S73" i="8"/>
  <c r="AM60" i="8" l="1"/>
  <c r="AL60" i="8"/>
  <c r="AK60" i="8"/>
  <c r="AJ60" i="8"/>
  <c r="AI60" i="8"/>
  <c r="AM59" i="8"/>
  <c r="AL59" i="8"/>
  <c r="AK59" i="8"/>
  <c r="AJ59" i="8"/>
  <c r="AI59" i="8"/>
  <c r="AC58" i="8"/>
  <c r="AB58" i="8"/>
  <c r="AA58" i="8"/>
  <c r="Z58" i="8"/>
  <c r="Y58" i="8"/>
  <c r="AC57" i="8"/>
  <c r="AB57" i="8"/>
  <c r="AA57" i="8"/>
  <c r="Z57" i="8"/>
  <c r="Y57" i="8"/>
  <c r="AM54" i="8"/>
  <c r="AL54" i="8"/>
  <c r="AK54" i="8"/>
  <c r="AJ54" i="8"/>
  <c r="AI54" i="8"/>
  <c r="AM53" i="8"/>
  <c r="AL53" i="8"/>
  <c r="AK53" i="8"/>
  <c r="AJ53" i="8"/>
  <c r="AI53" i="8"/>
  <c r="AC52" i="8"/>
  <c r="AB52" i="8"/>
  <c r="AA52" i="8"/>
  <c r="Z52" i="8"/>
  <c r="Y52" i="8"/>
  <c r="AC51" i="8"/>
  <c r="AB51" i="8"/>
  <c r="AA51" i="8"/>
  <c r="Z51" i="8"/>
  <c r="Y51" i="8"/>
  <c r="AM48" i="8"/>
  <c r="AL48" i="8"/>
  <c r="AK48" i="8"/>
  <c r="AJ48" i="8"/>
  <c r="AI48" i="8"/>
  <c r="AM47" i="8"/>
  <c r="AL47" i="8"/>
  <c r="AK47" i="8"/>
  <c r="AJ47" i="8"/>
  <c r="AI47" i="8"/>
  <c r="AC46" i="8"/>
  <c r="AB46" i="8"/>
  <c r="AA46" i="8"/>
  <c r="Z46" i="8"/>
  <c r="Y46" i="8"/>
  <c r="AC45" i="8"/>
  <c r="AB45" i="8"/>
  <c r="AA45" i="8"/>
  <c r="Z45" i="8"/>
  <c r="Y45" i="8"/>
  <c r="AM42" i="8"/>
  <c r="AL42" i="8"/>
  <c r="AK42" i="8"/>
  <c r="AJ42" i="8"/>
  <c r="AI42" i="8"/>
  <c r="AM41" i="8"/>
  <c r="AL41" i="8"/>
  <c r="AK41" i="8"/>
  <c r="AJ41" i="8"/>
  <c r="AI41" i="8"/>
  <c r="AC40" i="8"/>
  <c r="AB40" i="8"/>
  <c r="AA40" i="8"/>
  <c r="Z40" i="8"/>
  <c r="Y40" i="8"/>
  <c r="AC39" i="8"/>
  <c r="AB39" i="8"/>
  <c r="AA39" i="8"/>
  <c r="Z39" i="8"/>
  <c r="Y39" i="8"/>
  <c r="AM34" i="8"/>
  <c r="AL34" i="8"/>
  <c r="AK34" i="8"/>
  <c r="AJ34" i="8"/>
  <c r="AI34" i="8"/>
  <c r="AC34" i="8"/>
  <c r="AB34" i="8"/>
  <c r="AA34" i="8"/>
  <c r="Z34" i="8"/>
  <c r="Y34" i="8"/>
  <c r="AM33" i="8"/>
  <c r="AL33" i="8"/>
  <c r="AK33" i="8"/>
  <c r="AJ33" i="8"/>
  <c r="AI33" i="8"/>
  <c r="AC33" i="8"/>
  <c r="AB33" i="8"/>
  <c r="AA33" i="8"/>
  <c r="Z33" i="8"/>
  <c r="Y33" i="8"/>
  <c r="AZ60" i="5"/>
  <c r="AY60" i="5"/>
  <c r="AX60" i="5"/>
  <c r="AW60" i="5"/>
  <c r="AV60" i="5"/>
  <c r="AZ59" i="5"/>
  <c r="AY59" i="5"/>
  <c r="BA59" i="5" s="1"/>
  <c r="AX59" i="5"/>
  <c r="AW59" i="5"/>
  <c r="AV59" i="5"/>
  <c r="AZ54" i="5"/>
  <c r="AY54" i="5"/>
  <c r="BA54" i="5" s="1"/>
  <c r="AX54" i="5"/>
  <c r="AW54" i="5"/>
  <c r="AV54" i="5"/>
  <c r="AZ53" i="5"/>
  <c r="AY53" i="5"/>
  <c r="AX53" i="5"/>
  <c r="AW53" i="5"/>
  <c r="AV53" i="5"/>
  <c r="AZ48" i="5"/>
  <c r="AY48" i="5"/>
  <c r="AX48" i="5"/>
  <c r="AW48" i="5"/>
  <c r="AV48" i="5"/>
  <c r="AZ47" i="5"/>
  <c r="AY47" i="5"/>
  <c r="BA47" i="5" s="1"/>
  <c r="AX47" i="5"/>
  <c r="AW47" i="5"/>
  <c r="AV47" i="5"/>
  <c r="AZ42" i="5"/>
  <c r="AY42" i="5"/>
  <c r="BA42" i="5" s="1"/>
  <c r="AX42" i="5"/>
  <c r="AW42" i="5"/>
  <c r="AV42" i="5"/>
  <c r="AZ41" i="5"/>
  <c r="AY41" i="5"/>
  <c r="AX41" i="5"/>
  <c r="AW41" i="5"/>
  <c r="AV41" i="5"/>
  <c r="AZ34" i="5"/>
  <c r="AY34" i="5"/>
  <c r="AX34" i="5"/>
  <c r="AW34" i="5"/>
  <c r="BA34" i="5" s="1"/>
  <c r="AV34" i="5"/>
  <c r="AZ33" i="5"/>
  <c r="AY33" i="5"/>
  <c r="BA33" i="5" s="1"/>
  <c r="AX33" i="5"/>
  <c r="AW33" i="5"/>
  <c r="AV33" i="5"/>
  <c r="AP64" i="5"/>
  <c r="AO64" i="5"/>
  <c r="AN64" i="5"/>
  <c r="AM64" i="5"/>
  <c r="AL64" i="5"/>
  <c r="AP63" i="5"/>
  <c r="AO63" i="5"/>
  <c r="AN63" i="5"/>
  <c r="AM63" i="5"/>
  <c r="AL63" i="5"/>
  <c r="AP58" i="5"/>
  <c r="AO58" i="5"/>
  <c r="AN58" i="5"/>
  <c r="AM58" i="5"/>
  <c r="AL58" i="5"/>
  <c r="AP57" i="5"/>
  <c r="AO57" i="5"/>
  <c r="AN57" i="5"/>
  <c r="AM57" i="5"/>
  <c r="AL57" i="5"/>
  <c r="AP52" i="5"/>
  <c r="AO52" i="5"/>
  <c r="AN52" i="5"/>
  <c r="AM52" i="5"/>
  <c r="AL52" i="5"/>
  <c r="AP51" i="5"/>
  <c r="AO51" i="5"/>
  <c r="AN51" i="5"/>
  <c r="AM51" i="5"/>
  <c r="AL51" i="5"/>
  <c r="AP46" i="5"/>
  <c r="AO46" i="5"/>
  <c r="AN46" i="5"/>
  <c r="AM46" i="5"/>
  <c r="AL46" i="5"/>
  <c r="AP45" i="5"/>
  <c r="AO45" i="5"/>
  <c r="AN45" i="5"/>
  <c r="AM45" i="5"/>
  <c r="AL45" i="5"/>
  <c r="AP40" i="5"/>
  <c r="AO40" i="5"/>
  <c r="AN40" i="5"/>
  <c r="AM40" i="5"/>
  <c r="AL40" i="5"/>
  <c r="AP39" i="5"/>
  <c r="AO39" i="5"/>
  <c r="AN39" i="5"/>
  <c r="AM39" i="5"/>
  <c r="AL39" i="5"/>
  <c r="AP34" i="5"/>
  <c r="AO34" i="5"/>
  <c r="AN34" i="5"/>
  <c r="AM34" i="5"/>
  <c r="AL34" i="5"/>
  <c r="AP33" i="5"/>
  <c r="AO33" i="5"/>
  <c r="AN33" i="5"/>
  <c r="AM33" i="5"/>
  <c r="AL33" i="5"/>
  <c r="AE33" i="8" l="1"/>
  <c r="AE39" i="8"/>
  <c r="AE45" i="8"/>
  <c r="AE51" i="8"/>
  <c r="AE57" i="8"/>
  <c r="AO33" i="8"/>
  <c r="AE40" i="8"/>
  <c r="AE46" i="8"/>
  <c r="AE52" i="8"/>
  <c r="AE58" i="8"/>
  <c r="AE34" i="8"/>
  <c r="AO41" i="8"/>
  <c r="AO47" i="8"/>
  <c r="AO53" i="8"/>
  <c r="AO59" i="8"/>
  <c r="AO34" i="8"/>
  <c r="AO42" i="8"/>
  <c r="AO48" i="8"/>
  <c r="AO54" i="8"/>
  <c r="AO60" i="8"/>
  <c r="AD45" i="8"/>
  <c r="AD57" i="8"/>
  <c r="AN54" i="8"/>
  <c r="AN33" i="8"/>
  <c r="AD40" i="8"/>
  <c r="AD52" i="8"/>
  <c r="AD34" i="8"/>
  <c r="AN41" i="8"/>
  <c r="AN47" i="8"/>
  <c r="AN53" i="8"/>
  <c r="AN59" i="8"/>
  <c r="AD33" i="8"/>
  <c r="AN34" i="8"/>
  <c r="AN42" i="8"/>
  <c r="AN48" i="8"/>
  <c r="AN60" i="8"/>
  <c r="AD39" i="8"/>
  <c r="AD51" i="8"/>
  <c r="AD46" i="8"/>
  <c r="AD58" i="8"/>
  <c r="AQ34" i="5"/>
  <c r="AQ46" i="5"/>
  <c r="AQ58" i="5"/>
  <c r="BA48" i="5"/>
  <c r="BA60" i="5"/>
  <c r="AQ39" i="5"/>
  <c r="AQ51" i="5"/>
  <c r="AQ63" i="5"/>
  <c r="BA41" i="5"/>
  <c r="BA53" i="5"/>
  <c r="AQ40" i="5"/>
  <c r="AQ52" i="5"/>
  <c r="AQ64" i="5"/>
  <c r="AQ33" i="5"/>
  <c r="AQ45" i="5"/>
  <c r="AQ57" i="5"/>
  <c r="AF70" i="5"/>
  <c r="AE70" i="5"/>
  <c r="AD70" i="5"/>
  <c r="AC70" i="5"/>
  <c r="AG70" i="5" s="1"/>
  <c r="AB70" i="5"/>
  <c r="AF69" i="5"/>
  <c r="AE69" i="5"/>
  <c r="AD69" i="5"/>
  <c r="AC69" i="5"/>
  <c r="AB69" i="5"/>
  <c r="AF62" i="5"/>
  <c r="AE62" i="5"/>
  <c r="AD62" i="5"/>
  <c r="AC62" i="5"/>
  <c r="AB62" i="5"/>
  <c r="AF61" i="5"/>
  <c r="AE61" i="5"/>
  <c r="AD61" i="5"/>
  <c r="AC61" i="5"/>
  <c r="AB61" i="5"/>
  <c r="AF56" i="5"/>
  <c r="AE56" i="5"/>
  <c r="AD56" i="5"/>
  <c r="AC56" i="5"/>
  <c r="AG56" i="5" s="1"/>
  <c r="AB56" i="5"/>
  <c r="AF55" i="5"/>
  <c r="AE55" i="5"/>
  <c r="AD55" i="5"/>
  <c r="AC55" i="5"/>
  <c r="AB55" i="5"/>
  <c r="AF50" i="5"/>
  <c r="AE50" i="5"/>
  <c r="AD50" i="5"/>
  <c r="AC50" i="5"/>
  <c r="AG50" i="5" s="1"/>
  <c r="AB50" i="5"/>
  <c r="AF49" i="5"/>
  <c r="AE49" i="5"/>
  <c r="AD49" i="5"/>
  <c r="AC49" i="5"/>
  <c r="AB49" i="5"/>
  <c r="AF42" i="5"/>
  <c r="AE42" i="5"/>
  <c r="AD42" i="5"/>
  <c r="AC42" i="5"/>
  <c r="AG42" i="5" s="1"/>
  <c r="AB42" i="5"/>
  <c r="AF41" i="5"/>
  <c r="AE41" i="5"/>
  <c r="AD41" i="5"/>
  <c r="AC41" i="5"/>
  <c r="AB41" i="5"/>
  <c r="AF36" i="5"/>
  <c r="AE36" i="5"/>
  <c r="AD36" i="5"/>
  <c r="AC36" i="5"/>
  <c r="AG36" i="5" s="1"/>
  <c r="AB36" i="5"/>
  <c r="AF35" i="5"/>
  <c r="AE35" i="5"/>
  <c r="AD35" i="5"/>
  <c r="AC35" i="5"/>
  <c r="AB35" i="5"/>
  <c r="AG41" i="5" l="1"/>
  <c r="AG55" i="5"/>
  <c r="AG69" i="5"/>
  <c r="AG62" i="5"/>
  <c r="AG35" i="5"/>
  <c r="AG49" i="5"/>
  <c r="AG61" i="5"/>
  <c r="T86" i="5" l="1"/>
  <c r="S86" i="5"/>
  <c r="R86" i="5"/>
  <c r="V86" i="5" s="1"/>
  <c r="Q86" i="5"/>
  <c r="P86" i="5"/>
  <c r="T85" i="5"/>
  <c r="S85" i="5"/>
  <c r="W85" i="5" s="1"/>
  <c r="R85" i="5"/>
  <c r="Q85" i="5"/>
  <c r="P85" i="5"/>
  <c r="V84" i="5"/>
  <c r="U84" i="5"/>
  <c r="V83" i="5"/>
  <c r="U83" i="5"/>
  <c r="V82" i="5"/>
  <c r="U82" i="5"/>
  <c r="V81" i="5"/>
  <c r="U81" i="5"/>
  <c r="T79" i="5"/>
  <c r="S79" i="5"/>
  <c r="R79" i="5"/>
  <c r="Q79" i="5"/>
  <c r="P79" i="5"/>
  <c r="T78" i="5"/>
  <c r="S78" i="5"/>
  <c r="R78" i="5"/>
  <c r="Q78" i="5"/>
  <c r="P78" i="5"/>
  <c r="V77" i="5"/>
  <c r="U77" i="5"/>
  <c r="V76" i="5"/>
  <c r="U76" i="5"/>
  <c r="V75" i="5"/>
  <c r="U75" i="5"/>
  <c r="V74" i="5"/>
  <c r="U74" i="5"/>
  <c r="T72" i="5"/>
  <c r="S72" i="5"/>
  <c r="U72" i="5" s="1"/>
  <c r="R72" i="5"/>
  <c r="V72" i="5" s="1"/>
  <c r="Q72" i="5"/>
  <c r="P72" i="5"/>
  <c r="T71" i="5"/>
  <c r="S71" i="5"/>
  <c r="W71" i="5" s="1"/>
  <c r="R71" i="5"/>
  <c r="Q71" i="5"/>
  <c r="P71" i="5"/>
  <c r="V70" i="5"/>
  <c r="U70" i="5"/>
  <c r="V69" i="5"/>
  <c r="U69" i="5"/>
  <c r="V68" i="5"/>
  <c r="U68" i="5"/>
  <c r="V67" i="5"/>
  <c r="U67" i="5"/>
  <c r="T65" i="5"/>
  <c r="S65" i="5"/>
  <c r="R65" i="5"/>
  <c r="Q65" i="5"/>
  <c r="P65" i="5"/>
  <c r="T64" i="5"/>
  <c r="S64" i="5"/>
  <c r="R64" i="5"/>
  <c r="Q64" i="5"/>
  <c r="P64" i="5"/>
  <c r="V63" i="5"/>
  <c r="U63" i="5"/>
  <c r="V62" i="5"/>
  <c r="U62" i="5"/>
  <c r="V61" i="5"/>
  <c r="U61" i="5"/>
  <c r="V60" i="5"/>
  <c r="U60" i="5"/>
  <c r="T58" i="5"/>
  <c r="S58" i="5"/>
  <c r="R58" i="5"/>
  <c r="Q58" i="5"/>
  <c r="P58" i="5"/>
  <c r="T57" i="5"/>
  <c r="S57" i="5"/>
  <c r="R57" i="5"/>
  <c r="Q57" i="5"/>
  <c r="P57" i="5"/>
  <c r="V56" i="5"/>
  <c r="U56" i="5"/>
  <c r="V55" i="5"/>
  <c r="U55" i="5"/>
  <c r="V54" i="5"/>
  <c r="U54" i="5"/>
  <c r="V53" i="5"/>
  <c r="U53" i="5"/>
  <c r="H50" i="5"/>
  <c r="G50" i="5"/>
  <c r="F50" i="5"/>
  <c r="E50" i="5"/>
  <c r="D50" i="5"/>
  <c r="T50" i="5"/>
  <c r="S50" i="5"/>
  <c r="R50" i="5"/>
  <c r="Q50" i="5"/>
  <c r="P50" i="5"/>
  <c r="H49" i="5"/>
  <c r="G49" i="5"/>
  <c r="F49" i="5"/>
  <c r="J49" i="5" s="1"/>
  <c r="E49" i="5"/>
  <c r="D49" i="5"/>
  <c r="T49" i="5"/>
  <c r="S49" i="5"/>
  <c r="W49" i="5" s="1"/>
  <c r="R49" i="5"/>
  <c r="Q49" i="5"/>
  <c r="P49" i="5"/>
  <c r="J48" i="5"/>
  <c r="I48" i="5"/>
  <c r="V48" i="5"/>
  <c r="U48" i="5"/>
  <c r="J47" i="5"/>
  <c r="I47" i="5"/>
  <c r="V47" i="5"/>
  <c r="U47" i="5"/>
  <c r="J46" i="5"/>
  <c r="I46" i="5"/>
  <c r="V46" i="5"/>
  <c r="U46" i="5"/>
  <c r="J45" i="5"/>
  <c r="I45" i="5"/>
  <c r="V45" i="5"/>
  <c r="U45" i="5"/>
  <c r="H43" i="5"/>
  <c r="G43" i="5"/>
  <c r="F43" i="5"/>
  <c r="E43" i="5"/>
  <c r="D43" i="5"/>
  <c r="T43" i="5"/>
  <c r="S43" i="5"/>
  <c r="R43" i="5"/>
  <c r="Q43" i="5"/>
  <c r="P43" i="5"/>
  <c r="H42" i="5"/>
  <c r="G42" i="5"/>
  <c r="F42" i="5"/>
  <c r="E42" i="5"/>
  <c r="D42" i="5"/>
  <c r="T42" i="5"/>
  <c r="S42" i="5"/>
  <c r="R42" i="5"/>
  <c r="Q42" i="5"/>
  <c r="P42" i="5"/>
  <c r="J41" i="5"/>
  <c r="I41" i="5"/>
  <c r="V41" i="5"/>
  <c r="U41" i="5"/>
  <c r="J40" i="5"/>
  <c r="I40" i="5"/>
  <c r="V40" i="5"/>
  <c r="U40" i="5"/>
  <c r="J39" i="5"/>
  <c r="I39" i="5"/>
  <c r="V39" i="5"/>
  <c r="U39" i="5"/>
  <c r="J38" i="5"/>
  <c r="I38" i="5"/>
  <c r="V38" i="5"/>
  <c r="U38" i="5"/>
  <c r="H34" i="5"/>
  <c r="G34" i="5"/>
  <c r="F34" i="5"/>
  <c r="E34" i="5"/>
  <c r="D34" i="5"/>
  <c r="T34" i="5"/>
  <c r="S34" i="5"/>
  <c r="R34" i="5"/>
  <c r="Q34" i="5"/>
  <c r="P34" i="5"/>
  <c r="H33" i="5"/>
  <c r="G33" i="5"/>
  <c r="F33" i="5"/>
  <c r="E33" i="5"/>
  <c r="D33" i="5"/>
  <c r="T33" i="5"/>
  <c r="S33" i="5"/>
  <c r="R33" i="5"/>
  <c r="Q33" i="5"/>
  <c r="P33" i="5"/>
  <c r="J32" i="5"/>
  <c r="I32" i="5"/>
  <c r="V32" i="5"/>
  <c r="U32" i="5"/>
  <c r="J31" i="5"/>
  <c r="I31" i="5"/>
  <c r="V31" i="5"/>
  <c r="U31" i="5"/>
  <c r="J30" i="5"/>
  <c r="I30" i="5"/>
  <c r="V30" i="5"/>
  <c r="U30" i="5"/>
  <c r="J29" i="5"/>
  <c r="I29" i="5"/>
  <c r="V29" i="5"/>
  <c r="U29" i="5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D89" i="4"/>
  <c r="E89" i="4" s="1"/>
  <c r="C89" i="4"/>
  <c r="D88" i="4"/>
  <c r="C88" i="4"/>
  <c r="D87" i="4"/>
  <c r="E87" i="4" s="1"/>
  <c r="C87" i="4"/>
  <c r="D86" i="4"/>
  <c r="C86" i="4"/>
  <c r="D85" i="4"/>
  <c r="E85" i="4" s="1"/>
  <c r="C85" i="4"/>
  <c r="D84" i="4"/>
  <c r="C84" i="4"/>
  <c r="J87" i="4"/>
  <c r="I87" i="4"/>
  <c r="D83" i="4"/>
  <c r="C83" i="4"/>
  <c r="J86" i="4"/>
  <c r="I86" i="4"/>
  <c r="D82" i="4"/>
  <c r="C82" i="4"/>
  <c r="J85" i="4"/>
  <c r="I85" i="4"/>
  <c r="J84" i="4"/>
  <c r="I84" i="4"/>
  <c r="J83" i="4"/>
  <c r="I83" i="4"/>
  <c r="J82" i="4"/>
  <c r="I82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K44" i="4"/>
  <c r="E20" i="4"/>
  <c r="K43" i="4"/>
  <c r="E19" i="4"/>
  <c r="K42" i="4"/>
  <c r="E18" i="4"/>
  <c r="K41" i="4"/>
  <c r="E17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K149" i="2"/>
  <c r="J149" i="2"/>
  <c r="E149" i="2"/>
  <c r="D149" i="2"/>
  <c r="K148" i="2"/>
  <c r="J148" i="2"/>
  <c r="E148" i="2"/>
  <c r="D148" i="2"/>
  <c r="K147" i="2"/>
  <c r="J147" i="2"/>
  <c r="E147" i="2"/>
  <c r="D147" i="2"/>
  <c r="K146" i="2"/>
  <c r="J146" i="2"/>
  <c r="E146" i="2"/>
  <c r="D146" i="2"/>
  <c r="K145" i="2"/>
  <c r="J145" i="2"/>
  <c r="E145" i="2"/>
  <c r="D145" i="2"/>
  <c r="K144" i="2"/>
  <c r="J144" i="2"/>
  <c r="E144" i="2"/>
  <c r="D144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L49" i="2"/>
  <c r="F49" i="2"/>
  <c r="L48" i="2"/>
  <c r="F48" i="2"/>
  <c r="L47" i="2"/>
  <c r="F47" i="2"/>
  <c r="L46" i="2"/>
  <c r="F46" i="2"/>
  <c r="L45" i="2"/>
  <c r="F45" i="2"/>
  <c r="L44" i="2"/>
  <c r="F44" i="2"/>
  <c r="L43" i="2"/>
  <c r="F43" i="2"/>
  <c r="L42" i="2"/>
  <c r="F42" i="2"/>
  <c r="L41" i="2"/>
  <c r="F41" i="2"/>
  <c r="L40" i="2"/>
  <c r="F40" i="2"/>
  <c r="L39" i="2"/>
  <c r="F39" i="2"/>
  <c r="L38" i="2"/>
  <c r="F38" i="2"/>
  <c r="L37" i="2"/>
  <c r="F37" i="2"/>
  <c r="L36" i="2"/>
  <c r="F36" i="2"/>
  <c r="L35" i="2"/>
  <c r="F35" i="2"/>
  <c r="L34" i="2"/>
  <c r="F34" i="2"/>
  <c r="L33" i="2"/>
  <c r="F33" i="2"/>
  <c r="L32" i="2"/>
  <c r="F32" i="2"/>
  <c r="L31" i="2"/>
  <c r="F31" i="2"/>
  <c r="L30" i="2"/>
  <c r="F30" i="2"/>
  <c r="L29" i="2"/>
  <c r="F29" i="2"/>
  <c r="L28" i="2"/>
  <c r="F28" i="2"/>
  <c r="L27" i="2"/>
  <c r="F27" i="2"/>
  <c r="L26" i="2"/>
  <c r="F26" i="2"/>
  <c r="L25" i="2"/>
  <c r="F25" i="2"/>
  <c r="L24" i="2"/>
  <c r="F24" i="2"/>
  <c r="L23" i="2"/>
  <c r="F23" i="2"/>
  <c r="L22" i="2"/>
  <c r="F22" i="2"/>
  <c r="I43" i="5" l="1"/>
  <c r="K33" i="5"/>
  <c r="U65" i="5"/>
  <c r="J43" i="5"/>
  <c r="K49" i="5"/>
  <c r="I42" i="5"/>
  <c r="U34" i="5"/>
  <c r="K34" i="5"/>
  <c r="U58" i="5"/>
  <c r="W64" i="5"/>
  <c r="V65" i="5"/>
  <c r="J33" i="5"/>
  <c r="K50" i="5"/>
  <c r="U33" i="5"/>
  <c r="U79" i="5"/>
  <c r="I34" i="5"/>
  <c r="J42" i="5"/>
  <c r="U43" i="5"/>
  <c r="K43" i="5"/>
  <c r="I50" i="5"/>
  <c r="W57" i="5"/>
  <c r="V58" i="5"/>
  <c r="I33" i="5"/>
  <c r="J34" i="5"/>
  <c r="U42" i="5"/>
  <c r="K42" i="5"/>
  <c r="I49" i="5"/>
  <c r="W50" i="5"/>
  <c r="J50" i="5"/>
  <c r="W78" i="5"/>
  <c r="V79" i="5"/>
  <c r="U49" i="5"/>
  <c r="U50" i="5"/>
  <c r="U57" i="5"/>
  <c r="W58" i="5"/>
  <c r="U64" i="5"/>
  <c r="W65" i="5"/>
  <c r="U71" i="5"/>
  <c r="W72" i="5"/>
  <c r="U78" i="5"/>
  <c r="W79" i="5"/>
  <c r="U85" i="5"/>
  <c r="W86" i="5"/>
  <c r="V33" i="5"/>
  <c r="V34" i="5"/>
  <c r="V42" i="5"/>
  <c r="V43" i="5"/>
  <c r="V49" i="5"/>
  <c r="V50" i="5"/>
  <c r="V57" i="5"/>
  <c r="V64" i="5"/>
  <c r="V71" i="5"/>
  <c r="V78" i="5"/>
  <c r="V85" i="5"/>
  <c r="W33" i="5"/>
  <c r="W34" i="5"/>
  <c r="W42" i="5"/>
  <c r="W43" i="5"/>
  <c r="U86" i="5"/>
  <c r="K82" i="4"/>
  <c r="K83" i="4"/>
  <c r="K84" i="4"/>
  <c r="K85" i="4"/>
  <c r="K86" i="4"/>
  <c r="K87" i="4"/>
  <c r="E86" i="4"/>
  <c r="E82" i="4"/>
  <c r="E83" i="4"/>
  <c r="E84" i="4"/>
  <c r="E88" i="4"/>
  <c r="L144" i="2"/>
  <c r="L148" i="2"/>
  <c r="L146" i="2"/>
  <c r="F150" i="2"/>
  <c r="F158" i="2"/>
  <c r="F151" i="2"/>
  <c r="F155" i="2"/>
  <c r="F161" i="2"/>
  <c r="L145" i="2"/>
  <c r="L147" i="2"/>
  <c r="F160" i="2"/>
  <c r="L149" i="2"/>
  <c r="F152" i="2"/>
  <c r="F153" i="2"/>
  <c r="F156" i="2"/>
  <c r="F157" i="2"/>
  <c r="F144" i="2"/>
  <c r="F145" i="2"/>
  <c r="F146" i="2"/>
  <c r="F147" i="2"/>
  <c r="F148" i="2"/>
  <c r="F149" i="2"/>
  <c r="F154" i="2"/>
  <c r="F159" i="2"/>
</calcChain>
</file>

<file path=xl/sharedStrings.xml><?xml version="1.0" encoding="utf-8"?>
<sst xmlns="http://schemas.openxmlformats.org/spreadsheetml/2006/main" count="1669" uniqueCount="325">
  <si>
    <t>Upper dermis</t>
  </si>
  <si>
    <t>Lower dermis</t>
  </si>
  <si>
    <t>Control</t>
  </si>
  <si>
    <t>chUVB</t>
  </si>
  <si>
    <t>treated mice</t>
  </si>
  <si>
    <r>
      <t>Area in µm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</si>
  <si>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GFP</t>
  </si>
  <si>
    <t>cCasp3+ in GFP+ cells</t>
  </si>
  <si>
    <t>sum intensity AF 633 - CD45</t>
  </si>
  <si>
    <t>% of cCasp3+ GFP+ fibroblasts</t>
  </si>
  <si>
    <t>CD45 AF633 intensity/ area in µm²</t>
  </si>
  <si>
    <t>controls</t>
  </si>
  <si>
    <t>AF633 intensity/ area in µm²</t>
  </si>
  <si>
    <t>#1</t>
  </si>
  <si>
    <t>papillary</t>
  </si>
  <si>
    <t>reticular</t>
  </si>
  <si>
    <t>#2</t>
  </si>
  <si>
    <t>#3</t>
  </si>
  <si>
    <t>#4</t>
  </si>
  <si>
    <t>#5</t>
  </si>
  <si>
    <t>#6</t>
  </si>
  <si>
    <t>#7</t>
  </si>
  <si>
    <t>#8</t>
  </si>
  <si>
    <t>#9</t>
  </si>
  <si>
    <t>Chronic UVB treated</t>
  </si>
  <si>
    <t>DAPI sensitivity 500 - object size 7 pixels -filtering min size 10 pixels</t>
  </si>
  <si>
    <t>GFP sensitivity 170- object size 7 pixels -filtering min size 35 pixels</t>
  </si>
  <si>
    <t>cCasp3 - manually counted</t>
  </si>
  <si>
    <t>cCasp3</t>
  </si>
  <si>
    <t>cCasp3-Staining - controls</t>
  </si>
  <si>
    <t>sample</t>
  </si>
  <si>
    <t>#1 BSO 20x-1</t>
  </si>
  <si>
    <t>C1 BSO 20x-1</t>
  </si>
  <si>
    <t>#1 BSO 20x-2</t>
  </si>
  <si>
    <t>C1 BSO 20x-2</t>
  </si>
  <si>
    <t>#1 BSU 20x-1</t>
  </si>
  <si>
    <t>C1 BSO 20x-3</t>
  </si>
  <si>
    <t>#1 BSU 20x-2</t>
  </si>
  <si>
    <t>C1 BSU 20x-1</t>
  </si>
  <si>
    <t>#1 BSU 20x-3</t>
  </si>
  <si>
    <t>C1 BSU 20x-2</t>
  </si>
  <si>
    <t>#1 BSU 20x-4</t>
  </si>
  <si>
    <t>C1 BSU 20x-3</t>
  </si>
  <si>
    <t>#2 BSO 20x-1</t>
  </si>
  <si>
    <t>C2 BSO 20x-1</t>
  </si>
  <si>
    <t>#2 BSO 20x-2</t>
  </si>
  <si>
    <t>C2 BSO 20x-2</t>
  </si>
  <si>
    <t>#2 BSO 20x-3</t>
  </si>
  <si>
    <t>C2 BSU 20x-1</t>
  </si>
  <si>
    <t>#2 BSO 20x-4</t>
  </si>
  <si>
    <t>C2 BSU 20x-2</t>
  </si>
  <si>
    <t>#2 BSO 20x-5</t>
  </si>
  <si>
    <t>C2 BSU 20x-3</t>
  </si>
  <si>
    <t>#2 BSU 20x-2</t>
  </si>
  <si>
    <t>C3 BSU 20x-1</t>
  </si>
  <si>
    <t>#3 BSO 20x-1</t>
  </si>
  <si>
    <t>C3 BSU 20x-2</t>
  </si>
  <si>
    <t>#3 BSO 20x-2</t>
  </si>
  <si>
    <t>C3 BSU 20x-3</t>
  </si>
  <si>
    <t>#3 BSU 20x-1</t>
  </si>
  <si>
    <t>#3 BSU 20x-2</t>
  </si>
  <si>
    <t>#3 BSU 20x-3</t>
  </si>
  <si>
    <t>#3 BSU 20x-4</t>
  </si>
  <si>
    <t>#3 BSU 20x-5</t>
  </si>
  <si>
    <t>#4 BSO 20x-1</t>
  </si>
  <si>
    <t>#4 BSO 20x-2</t>
  </si>
  <si>
    <t>#4 BSO 20x-3</t>
  </si>
  <si>
    <t>#4 BSU 20x-1</t>
  </si>
  <si>
    <t>#4 BSU 20x-2</t>
  </si>
  <si>
    <t>3940178</t>
  </si>
  <si>
    <t>#4 BSU 20x-3</t>
  </si>
  <si>
    <t>#4 BSU 20x-4</t>
  </si>
  <si>
    <t>#5 BSO 20x-1</t>
  </si>
  <si>
    <t>#5 BSO 20x-2</t>
  </si>
  <si>
    <t>#5 BSU 20x-1</t>
  </si>
  <si>
    <t>#5 BSU 20x-2</t>
  </si>
  <si>
    <t>#5 BSU 20x-3</t>
  </si>
  <si>
    <t>#6 BSO 20x-1</t>
  </si>
  <si>
    <t>#6 BSO 20x-2</t>
  </si>
  <si>
    <t>#6 BSO 20x-3</t>
  </si>
  <si>
    <t>#6 BSO 20x-4</t>
  </si>
  <si>
    <t>#6 BSU 20x-1</t>
  </si>
  <si>
    <t>#6 BSU 20x-2</t>
  </si>
  <si>
    <t>#6 BSU 20x-3</t>
  </si>
  <si>
    <t>#7 BSO 20x-1</t>
  </si>
  <si>
    <t>#7 BSO 20x-2</t>
  </si>
  <si>
    <t>#7 BSO 20x-3</t>
  </si>
  <si>
    <t>#7 BSU 20x-1</t>
  </si>
  <si>
    <t>#7 BSU 20x-2</t>
  </si>
  <si>
    <t>#7 BSU 20x-3</t>
  </si>
  <si>
    <t>#7 BSU 20x-4</t>
  </si>
  <si>
    <t>#8 BSO 20x-1</t>
  </si>
  <si>
    <t>#8 BSO 20x-2</t>
  </si>
  <si>
    <t>#8 BSO 20x-3</t>
  </si>
  <si>
    <t>#8 BSO 20x-4</t>
  </si>
  <si>
    <t>#8 BSO 20x-5</t>
  </si>
  <si>
    <t>#8 BSO 20x-6</t>
  </si>
  <si>
    <t>#8 BSU 20x-1</t>
  </si>
  <si>
    <t>#8 BSU 20x-2</t>
  </si>
  <si>
    <t>#9 BSO 20x-1</t>
  </si>
  <si>
    <t>#9 BSO 20x-2</t>
  </si>
  <si>
    <t>#9 BSU 20x-1</t>
  </si>
  <si>
    <t>#9 BSU 20x-2</t>
  </si>
  <si>
    <t>UVB treated mice</t>
  </si>
  <si>
    <t>control mice</t>
  </si>
  <si>
    <t>Summe cCasp3+ GFP</t>
  </si>
  <si>
    <t>Summe GFP+</t>
  </si>
  <si>
    <t>Summe  GFP+</t>
  </si>
  <si>
    <t>Summary CD45 expression after chUVB exposure</t>
  </si>
  <si>
    <t>Sum and summary</t>
  </si>
  <si>
    <t>Summary Ki67+ Fbs after chUVB (%)</t>
  </si>
  <si>
    <t>Summary of CHP intensity after chUVB (MFI)</t>
  </si>
  <si>
    <t>1 day</t>
  </si>
  <si>
    <t>3 days</t>
  </si>
  <si>
    <t>7 days</t>
  </si>
  <si>
    <t>10 days</t>
  </si>
  <si>
    <t>Summary of yH2AX+ Fbs after chUVB (%)</t>
  </si>
  <si>
    <t>UV_1_BSO 20x1</t>
  </si>
  <si>
    <t>area µm2</t>
  </si>
  <si>
    <t>DAPI</t>
  </si>
  <si>
    <t>yH2AX +</t>
  </si>
  <si>
    <t>yH2AX+ GFP+</t>
  </si>
  <si>
    <t>positive per area mm2</t>
  </si>
  <si>
    <t>% double positive</t>
  </si>
  <si>
    <t>% of total</t>
  </si>
  <si>
    <t>UV_C1_BSO 20x1</t>
  </si>
  <si>
    <t>area</t>
  </si>
  <si>
    <t>positive per area</t>
  </si>
  <si>
    <t xml:space="preserve">papillary </t>
  </si>
  <si>
    <t xml:space="preserve">reticular </t>
  </si>
  <si>
    <t>CD45_UV_1_BSO 20x1</t>
  </si>
  <si>
    <t>CD45_UV_C1_BSO 20x1</t>
  </si>
  <si>
    <t>sum</t>
  </si>
  <si>
    <t>UV_2_BSO 20x1</t>
  </si>
  <si>
    <t>UV_C2_BSO 20x1</t>
  </si>
  <si>
    <t>CD45 UV_2_BSO 20x1</t>
  </si>
  <si>
    <t>UV_3_BSO 20x1</t>
  </si>
  <si>
    <t>UV_C3_BSO 20x1</t>
  </si>
  <si>
    <t>CD45 UV_3_BSO 20x1</t>
  </si>
  <si>
    <t>CD45_UV_C3_BSO 20x1</t>
  </si>
  <si>
    <t>UV_4_BSO 20x1</t>
  </si>
  <si>
    <t>CD45 UV_4_BSO 20x1</t>
  </si>
  <si>
    <t>UV_5_BSO 20x1</t>
  </si>
  <si>
    <t>CD45 UV_5_BSO 20x1</t>
  </si>
  <si>
    <t>UV_6_BSO 20x1</t>
  </si>
  <si>
    <t>UV_7_BSO 20x1</t>
  </si>
  <si>
    <t>CD45 UV_7_BSO 20x2</t>
  </si>
  <si>
    <t>UV_8_BSO 20x1</t>
  </si>
  <si>
    <t>CD45 UV_8_BSO 20x2</t>
  </si>
  <si>
    <t>UVB treated mice PI 1day</t>
  </si>
  <si>
    <t>Sample</t>
  </si>
  <si>
    <t>PDGFR+</t>
  </si>
  <si>
    <t>yH2Ax+</t>
  </si>
  <si>
    <t>yH2Ax+ PDGFR+</t>
  </si>
  <si>
    <t>PDGFRper area in mm2</t>
  </si>
  <si>
    <t>yH2Ax positive Fb%</t>
  </si>
  <si>
    <t>DAPI per area in mm2</t>
  </si>
  <si>
    <t>chUVB PI3d yH2AX Ki67 1 BSO 20x1</t>
  </si>
  <si>
    <t>upper</t>
  </si>
  <si>
    <t>lower</t>
  </si>
  <si>
    <t>chUVB PI3d yH2AX Ki67 1 BSO 20x2</t>
  </si>
  <si>
    <t>chUVB PI3d yH2AX Ki67 1 BSO 20x3</t>
  </si>
  <si>
    <t>Sum</t>
  </si>
  <si>
    <t>chUVB PI3d yH2AX Ki67 1 BSU 20x1</t>
  </si>
  <si>
    <t>chUVB PI3d yH2AX Ki67 1 BSU 20x2</t>
  </si>
  <si>
    <t>chUVB PI3d yH2AX Ki67 2 BSO 20x1</t>
  </si>
  <si>
    <t>chUVB PI3d yH2AX Ki67 2 BSO 20x2</t>
  </si>
  <si>
    <t>chUVB PI3d yH2AX Ki67 2 BSO 20x3</t>
  </si>
  <si>
    <t>chUVB PI3d yH2AX Ki67 2 BSU 20x1</t>
  </si>
  <si>
    <t>chUVB PI3d yH2AX Ki67 2 BSU 20x2</t>
  </si>
  <si>
    <t>chUVB PI3d yH2AX Ki67 3 BSO 20x1</t>
  </si>
  <si>
    <t>chUVB PI3d yH2AX Ki67 3 BSO 20x2</t>
  </si>
  <si>
    <t>chUVB PI3d yH2AX Ki67 3 BSU 20x1</t>
  </si>
  <si>
    <t>chUVB PI3d yH2AX Ki67 3 BSU 20x2</t>
  </si>
  <si>
    <t>chUVB PI3d yH2AX Ki67 3 BSU 20x3</t>
  </si>
  <si>
    <t>UVB treated mice PI 3days</t>
  </si>
  <si>
    <t>UVB treated mice PI 7days</t>
  </si>
  <si>
    <t>chUVB PI 7d yH2AX CD31 1 BSO 20x1</t>
  </si>
  <si>
    <t>chUVB PI7d yH2AX CD31 1BSU 20x1</t>
  </si>
  <si>
    <t>chUVB PI7d yH2AX CD31 1BSU 20x2</t>
  </si>
  <si>
    <t>chUVB PI7d yH2AX CD31 2BSO 20x1</t>
  </si>
  <si>
    <t>chUVB PI7d yH2AX CD31 2BSO 20x2</t>
  </si>
  <si>
    <t>chUVB PI7d yH2AX CD31 2BSU 20x1</t>
  </si>
  <si>
    <t>chUVB PI7d yH2AX CD31 2BSU 20x2</t>
  </si>
  <si>
    <t>chUVB PI7d yH2AX CD31 3BSO 20x1</t>
  </si>
  <si>
    <t>chUVB PI7d yH2AX CD31 3BSO 20x2</t>
  </si>
  <si>
    <t>chUVB PI7d yH2AX CD31 3BSU 20x1</t>
  </si>
  <si>
    <t>chUVB PI7d yH2AX CD31 3BSU 20x2</t>
  </si>
  <si>
    <t>UVB treated mice PI 10 days</t>
  </si>
  <si>
    <t>chUVB PI10d yH2AX CD31 A1 20x1</t>
  </si>
  <si>
    <t>chUVB PI10d yH2AX CD31 A1 20x2</t>
  </si>
  <si>
    <t>chUVB PI10d yH2AX CD31 A2 20x1</t>
  </si>
  <si>
    <t>chUVB PI10d yH2AX CD31 A2 20x2</t>
  </si>
  <si>
    <t>chUVB PI10d yH2AX CD31 A2 20x3</t>
  </si>
  <si>
    <t>chUVB PI10d yH2AX CD31 B1 20x1</t>
  </si>
  <si>
    <t>chUVB PI10d yH2AX CD31 B1 20x2</t>
  </si>
  <si>
    <t>chUVB PI10d yH2AX CD31 C1 20x1</t>
  </si>
  <si>
    <t>chUVB PI10d yH2AX CD31 C1 20x2</t>
  </si>
  <si>
    <t>chUVB PI10d yH2AX CD31 C2 20x1</t>
  </si>
  <si>
    <t>chUVB PI10d yH2AX CD31 C2 20x2</t>
  </si>
  <si>
    <t xml:space="preserve"> PDGFR H2B cells</t>
  </si>
  <si>
    <t>SD: 3, 100, filter 20</t>
  </si>
  <si>
    <t xml:space="preserve">DAPI </t>
  </si>
  <si>
    <t>SD: 3, 200, filter 20</t>
  </si>
  <si>
    <t>yH2Ax</t>
  </si>
  <si>
    <t>SD:4, 100, filter 20</t>
  </si>
  <si>
    <t>chUVR PI3</t>
  </si>
  <si>
    <t>chUVR PI7</t>
  </si>
  <si>
    <t>chrUVR PI10</t>
  </si>
  <si>
    <t>chrUVR PI14</t>
  </si>
  <si>
    <t>chrUVR PI 30</t>
  </si>
  <si>
    <t>chUV P3d 1 YAP Itga6 20x1</t>
  </si>
  <si>
    <t>chUV P3d 1 YAP Itga6 20x2</t>
  </si>
  <si>
    <t>chUV P3d 1 YAP Itga6 20x3</t>
  </si>
  <si>
    <t>chUV P3d 2 YAP Itga6 20x1</t>
  </si>
  <si>
    <t>chUV P3d 2 YAP Itga6 20x2</t>
  </si>
  <si>
    <t>chUV P3d 2 YAP Itga6 20x3</t>
  </si>
  <si>
    <t>chUV P3d 3 YAP Itga6 20x1</t>
  </si>
  <si>
    <t>chUV P3d 3 YAP Itga6 20x2</t>
  </si>
  <si>
    <t>chUV P3d 3 YAP Itga6 20x3</t>
  </si>
  <si>
    <t>chUVB control 1 GFP YAP Itga6 20x1</t>
  </si>
  <si>
    <t>chUVB control 1 GFP YAP Itga6 20x2</t>
  </si>
  <si>
    <t>chUVB PI4wks 1BSL GFP DAPI 20x1</t>
  </si>
  <si>
    <t>chUVB PI2wks 1BSL GFP DAPI 20x1</t>
  </si>
  <si>
    <t>chUVB PI4wks 1BSL GFP DAPI 20x2</t>
  </si>
  <si>
    <t>chUVB PI2wks 1BSL GFP DAPI 20x2</t>
  </si>
  <si>
    <t>chUVB PI2wks 1BSL GFP DAPI 20x3</t>
  </si>
  <si>
    <t>chUVB PI4wks 1BSU GFP DAPI 20x1</t>
  </si>
  <si>
    <t>chUVB PI2wks 1BSU GFP DAPI 20x2</t>
  </si>
  <si>
    <t>chUVB PI4wks 1BSU GFP DAPI 20x2</t>
  </si>
  <si>
    <t>chUVB PI2wks 1BSU GFP DAPI 20x3</t>
  </si>
  <si>
    <t>chUVB PI4wks 1m BSL GFP DAPI 20x1</t>
  </si>
  <si>
    <t>chUVB PI2wks 2 BSL GFP DAPI 20x1</t>
  </si>
  <si>
    <t>chUVB PI4wks 1m BSL GFP DAPI 20x2</t>
  </si>
  <si>
    <t>chUVB PI2wks 2 BSL GFP DAPI 20x2</t>
  </si>
  <si>
    <t>chUVB PI2wks 2 BSL GFP DAPI 20x3</t>
  </si>
  <si>
    <t>chUVB PI4wks 1m BSU GFP DAPI 20x1</t>
  </si>
  <si>
    <t>chUVB PI2wks 2 BSU GFP DAPI 20x1</t>
  </si>
  <si>
    <t>chUVB PI4wks 1m BSU GFP DAPI 20x2</t>
  </si>
  <si>
    <t>chUVB PI2wks 2 BSU GFP DAPI 20x2</t>
  </si>
  <si>
    <t>chUVB PI4wks 2m BSL GFP DAPI 20x1</t>
  </si>
  <si>
    <t>chUVB PI2wks 3BSL GFP DAPI 20x1</t>
  </si>
  <si>
    <t>chUVB PI4wks 2m BSL GFP DAPI 20x2</t>
  </si>
  <si>
    <t>chUVB PI2wks 3 BSL GFP DAPI 20x2</t>
  </si>
  <si>
    <t>chUVB PI2wks 3 BSL GFP DAPI 20x3</t>
  </si>
  <si>
    <t>chUVB PI4wks 2m BSU GFP DAPI 20x1</t>
  </si>
  <si>
    <t>chUVB PI2wks 3 BSU GFP DAPI 20x1</t>
  </si>
  <si>
    <t>chUVB PI4wks 2m BSU GFP DAPI 20x2</t>
  </si>
  <si>
    <t>chUVB PI2wks 3 BSU GFP DAPI 20x2</t>
  </si>
  <si>
    <t>chUVB PI4wks 3 BSL GFP DAPI 20x1</t>
  </si>
  <si>
    <t>chUVB PI2wks 4 BSL GFP DAPI 20x1</t>
  </si>
  <si>
    <t>chUVB PI4wks 3 BSL GFP DAPI 20x2</t>
  </si>
  <si>
    <t>chUVB PI2wks 4 BSL GFP DAPI 20x2</t>
  </si>
  <si>
    <t>chUVB PI4wks 3 BSU GFP DAPI 20x1</t>
  </si>
  <si>
    <t>chUVB PI2wks 4 BSU GFP DAPI 20x1</t>
  </si>
  <si>
    <t>chUVB PI4wks 3 BSU GFP DAPI 20x2</t>
  </si>
  <si>
    <t>chUVB PI2wks 4 BSU GFP DAPI 20x2</t>
  </si>
  <si>
    <t>chUVB PI2wks 4 BSU GFP DAPI 20x3</t>
  </si>
  <si>
    <t>chUVB PI4wks 4 BSL GFP DAPI 20x1</t>
  </si>
  <si>
    <t>chUVB PI2wks wound sample GFP DAPI 20x1</t>
  </si>
  <si>
    <t>chUVB PI4wks4 BSL GFP DAPI 20x2</t>
  </si>
  <si>
    <t>chUVB PI2wks wound sample GFP DAPI 20x2</t>
  </si>
  <si>
    <t>chUVB PI4wks 4 BSU GFP DAPI 20x1</t>
  </si>
  <si>
    <t>chUVB PI4wks 4 BSU GFP DAPI 20x2</t>
  </si>
  <si>
    <t>UVB treated mice PI 14 days</t>
  </si>
  <si>
    <t>UVB treated mice PI 30 days</t>
  </si>
  <si>
    <t>chUVB PI3d 4 GFP YAP Itga6 20x1</t>
  </si>
  <si>
    <t>chUVB PI3d 4 GFP YAP Itga6 20x2</t>
  </si>
  <si>
    <t>chUVB PI3d 5 GFP YAP Itga6 20x1</t>
  </si>
  <si>
    <t>chUVB PI3d 5 GFP YAP Itga6 20x2</t>
  </si>
  <si>
    <t>chUVB PI3d 6 GFP YAP Itga6 20x1</t>
  </si>
  <si>
    <t>chUVB PI3d 6 GFP YAP Itga6 20x2</t>
  </si>
  <si>
    <t>chUVByH2AX CD31 Con1 20x1</t>
  </si>
  <si>
    <t>chUVB  yH2AX CD31 Con1 20x2</t>
  </si>
  <si>
    <t>chUVB yH2AX CD31 Con2 20x1</t>
  </si>
  <si>
    <t>chUVB  yH2AX CD31 Con2 20x2</t>
  </si>
  <si>
    <t>chUVB yH2AX CD31 Con3 20x1</t>
  </si>
  <si>
    <t>chUVB  yH2AX CD31 Con3 20x2</t>
  </si>
  <si>
    <t>Mean Intesnity AU CHP</t>
  </si>
  <si>
    <t>Upper</t>
  </si>
  <si>
    <t>Lower</t>
  </si>
  <si>
    <t>chUV PI3d GFP1 CD45 CHP 20x1</t>
  </si>
  <si>
    <t>chUV PI3d GFP1 CD45 CHP 20x2</t>
  </si>
  <si>
    <t>Average</t>
  </si>
  <si>
    <t>chUV PI3d GFP2 CD45 CHP 20x1</t>
  </si>
  <si>
    <t>chUV PI3d GFP3 CD45 CHP 20x1</t>
  </si>
  <si>
    <t>chUV PI3d GFP3 CD45 CHP 20x2</t>
  </si>
  <si>
    <t>chAC GFP2  CD45 CHP 20x1</t>
  </si>
  <si>
    <t>acUV Con  GFP1 CD45 20x1</t>
  </si>
  <si>
    <t>acUV Con GFP1 CD45 20x2</t>
  </si>
  <si>
    <t>acUVCon GFP2 CD45 20x1</t>
  </si>
  <si>
    <t>Con GFP 1 CD45 CHP 20x1</t>
  </si>
  <si>
    <t>ConGFP1  CD45 CHP 20x1</t>
  </si>
  <si>
    <t>Con GFP 2 CD45 CHP 20x1</t>
  </si>
  <si>
    <t>Con GFP 3 CD45 CHP 20x1</t>
  </si>
  <si>
    <t>Con GFP3  CD45 CHP 20x1</t>
  </si>
  <si>
    <t>Summary of cCasp3+ Fbs after chUVB (%)</t>
  </si>
  <si>
    <t>Ki67 positive PDGFR H2B cells</t>
  </si>
  <si>
    <t>DAPI area</t>
  </si>
  <si>
    <t>PDGF area</t>
  </si>
  <si>
    <t>DAPI positive</t>
  </si>
  <si>
    <t>Ki67 positive</t>
  </si>
  <si>
    <t xml:space="preserve">% of total </t>
  </si>
  <si>
    <t>PDGFRH2B positve</t>
  </si>
  <si>
    <t>Number Ki67 positivePDGFH2B</t>
  </si>
  <si>
    <t>%</t>
  </si>
  <si>
    <t>GFP1 20x1</t>
  </si>
  <si>
    <t>Papillary</t>
  </si>
  <si>
    <t>UV control GFP1 20x 1</t>
  </si>
  <si>
    <t>Reticular</t>
  </si>
  <si>
    <t>but wholes in tissue section</t>
  </si>
  <si>
    <t>GFP1 20x2</t>
  </si>
  <si>
    <t>UV control GFP1 20x 2</t>
  </si>
  <si>
    <t xml:space="preserve">Sum </t>
  </si>
  <si>
    <t>GFP2 20x1</t>
  </si>
  <si>
    <t>UV control GFP2  20x 1</t>
  </si>
  <si>
    <t>GFP2 20x2</t>
  </si>
  <si>
    <t>UV control GFP2 20x 2</t>
  </si>
  <si>
    <t>GFP3 20x1</t>
  </si>
  <si>
    <t>UV control GFP3  20x 1</t>
  </si>
  <si>
    <t>GFP3 20x3</t>
  </si>
  <si>
    <t>UV control GFP3 20x 2</t>
  </si>
  <si>
    <t>acUVB</t>
  </si>
  <si>
    <t>Summary of Fb desnity  after chUVB per area mm2 (Figure H)</t>
  </si>
  <si>
    <t>Summary of DAPI+ dermal cell desnity  after chUVB per area mm2 (Figure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</si>
</sst>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b/>
      <sz val="9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3" borderId="1" xfId="0" applyFill="1" applyBorder="1"/>
    <xf numFmtId="11" fontId="0" fillId="0" borderId="1" xfId="0" applyNumberFormat="1" applyBorder="1"/>
    <xf numFmtId="168" fontId="0" fillId="0" borderId="1" xfId="0" applyNumberFormat="1" applyBorder="1"/>
    <xf numFmtId="0" fontId="1" fillId="0" borderId="4" xfId="0" applyFont="1" applyBorder="1"/>
    <xf numFmtId="0" fontId="0" fillId="0" borderId="4" xfId="0" applyBorder="1"/>
    <xf numFmtId="11" fontId="0" fillId="0" borderId="0" xfId="0" applyNumberFormat="1"/>
    <xf numFmtId="168" fontId="0" fillId="0" borderId="4" xfId="0" applyNumberFormat="1" applyBorder="1"/>
    <xf numFmtId="2" fontId="0" fillId="0" borderId="4" xfId="0" applyNumberFormat="1" applyBorder="1"/>
    <xf numFmtId="11" fontId="0" fillId="0" borderId="4" xfId="0" applyNumberForma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3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2" fontId="1" fillId="0" borderId="1" xfId="0" applyNumberFormat="1" applyFont="1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0" fontId="3" fillId="4" borderId="0" xfId="0" applyFont="1" applyFill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5" borderId="0" xfId="0" applyFill="1"/>
    <xf numFmtId="0" fontId="0" fillId="0" borderId="0" xfId="0" applyFont="1"/>
    <xf numFmtId="0" fontId="0" fillId="5" borderId="0" xfId="0" applyFont="1" applyFill="1"/>
    <xf numFmtId="0" fontId="2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F48B-68A0-4E74-AF4C-ABA2CF1E329A}">
  <dimension ref="A3:X41"/>
  <sheetViews>
    <sheetView workbookViewId="0">
      <selection activeCell="O17" sqref="O17"/>
    </sheetView>
  </sheetViews>
  <sheetFormatPr baseColWidth="10" defaultRowHeight="15" x14ac:dyDescent="0.25"/>
  <sheetData>
    <row r="3" spans="1:13" x14ac:dyDescent="0.25">
      <c r="C3" s="10" t="s">
        <v>110</v>
      </c>
    </row>
    <row r="6" spans="1:13" x14ac:dyDescent="0.25">
      <c r="B6" s="32"/>
      <c r="C6" s="4" t="s">
        <v>0</v>
      </c>
      <c r="D6" s="4"/>
      <c r="E6" s="4"/>
      <c r="F6" s="34" t="s">
        <v>1</v>
      </c>
      <c r="G6" s="34"/>
      <c r="H6" s="34"/>
    </row>
    <row r="7" spans="1:13" x14ac:dyDescent="0.25">
      <c r="B7" s="3" t="s">
        <v>2</v>
      </c>
      <c r="C7" s="31">
        <v>2.8169</v>
      </c>
      <c r="D7" s="31">
        <v>0.57140000000000002</v>
      </c>
      <c r="E7" s="31">
        <v>1.7241</v>
      </c>
      <c r="F7" s="33">
        <v>3.11</v>
      </c>
      <c r="G7" s="33">
        <v>4.3643000000000001</v>
      </c>
      <c r="H7" s="33">
        <v>5.4755000000000003</v>
      </c>
    </row>
    <row r="8" spans="1:13" x14ac:dyDescent="0.25">
      <c r="B8" s="3" t="s">
        <v>3</v>
      </c>
      <c r="C8" s="31">
        <v>0.70420000000000005</v>
      </c>
      <c r="D8" s="31">
        <v>0.78739999999999999</v>
      </c>
      <c r="E8" s="31">
        <v>2.6922999999999999</v>
      </c>
      <c r="F8" s="33">
        <v>4.6931000000000003</v>
      </c>
      <c r="G8" s="33">
        <v>1.0351999999999999</v>
      </c>
      <c r="H8" s="33">
        <v>3.6307</v>
      </c>
    </row>
    <row r="10" spans="1:13" s="5" customFormat="1" x14ac:dyDescent="0.25"/>
    <row r="11" spans="1:13" x14ac:dyDescent="0.25">
      <c r="M11" s="5"/>
    </row>
    <row r="12" spans="1:13" x14ac:dyDescent="0.25">
      <c r="M12" s="5"/>
    </row>
    <row r="13" spans="1:13" x14ac:dyDescent="0.25">
      <c r="A13" t="s">
        <v>297</v>
      </c>
      <c r="C13" t="s">
        <v>201</v>
      </c>
      <c r="M13" s="5"/>
    </row>
    <row r="14" spans="1:13" x14ac:dyDescent="0.25">
      <c r="A14" t="s">
        <v>202</v>
      </c>
      <c r="C14" t="s">
        <v>203</v>
      </c>
      <c r="M14" s="5"/>
    </row>
    <row r="15" spans="1:13" x14ac:dyDescent="0.25">
      <c r="M15" s="5"/>
    </row>
    <row r="16" spans="1:13" x14ac:dyDescent="0.25">
      <c r="M16" s="5"/>
    </row>
    <row r="17" spans="2:24" x14ac:dyDescent="0.25">
      <c r="D17" s="10" t="s">
        <v>322</v>
      </c>
      <c r="M17" s="5"/>
      <c r="O17" s="10" t="s">
        <v>2</v>
      </c>
    </row>
    <row r="18" spans="2:24" x14ac:dyDescent="0.25">
      <c r="M18" s="5"/>
    </row>
    <row r="19" spans="2:24" x14ac:dyDescent="0.25">
      <c r="M19" s="5"/>
    </row>
    <row r="20" spans="2:24" x14ac:dyDescent="0.25">
      <c r="M20" s="5"/>
    </row>
    <row r="21" spans="2:24" x14ac:dyDescent="0.25">
      <c r="C21" t="s">
        <v>3</v>
      </c>
      <c r="D21" t="s">
        <v>126</v>
      </c>
      <c r="E21" t="s">
        <v>298</v>
      </c>
      <c r="F21" t="s">
        <v>299</v>
      </c>
      <c r="G21" t="s">
        <v>300</v>
      </c>
      <c r="H21" t="s">
        <v>301</v>
      </c>
      <c r="I21" t="s">
        <v>302</v>
      </c>
      <c r="J21" t="s">
        <v>303</v>
      </c>
      <c r="K21" t="s">
        <v>304</v>
      </c>
      <c r="L21" s="10" t="s">
        <v>305</v>
      </c>
      <c r="M21" s="5"/>
      <c r="P21" t="s">
        <v>126</v>
      </c>
      <c r="Q21" t="s">
        <v>298</v>
      </c>
      <c r="R21" t="s">
        <v>299</v>
      </c>
      <c r="S21" t="s">
        <v>300</v>
      </c>
      <c r="T21" t="s">
        <v>301</v>
      </c>
      <c r="U21" t="s">
        <v>302</v>
      </c>
      <c r="V21" t="s">
        <v>303</v>
      </c>
      <c r="W21" t="s">
        <v>304</v>
      </c>
      <c r="X21" s="10" t="s">
        <v>305</v>
      </c>
    </row>
    <row r="22" spans="2:24" x14ac:dyDescent="0.25">
      <c r="B22" t="s">
        <v>306</v>
      </c>
      <c r="C22" t="s">
        <v>307</v>
      </c>
      <c r="D22">
        <v>50827</v>
      </c>
      <c r="E22">
        <f t="shared" ref="E22:E39" si="0">G22/D22*1000000</f>
        <v>2754.4415369783778</v>
      </c>
      <c r="F22">
        <f t="shared" ref="F22:F39" si="1">J22/D22*1000000</f>
        <v>1514.9428453381076</v>
      </c>
      <c r="G22">
        <v>140</v>
      </c>
      <c r="H22">
        <v>16</v>
      </c>
      <c r="I22">
        <f>H22/G22</f>
        <v>0.11428571428571428</v>
      </c>
      <c r="J22">
        <v>77</v>
      </c>
      <c r="K22">
        <v>0</v>
      </c>
      <c r="M22" s="5"/>
      <c r="N22" t="s">
        <v>308</v>
      </c>
      <c r="O22" t="s">
        <v>307</v>
      </c>
      <c r="P22">
        <v>45957</v>
      </c>
      <c r="Q22">
        <f t="shared" ref="Q22:Q39" si="2">S22/P22*1000000</f>
        <v>2763.4527928280781</v>
      </c>
      <c r="R22">
        <f t="shared" ref="R22:R39" si="3">V22/P22*1000000</f>
        <v>1501.4034858672237</v>
      </c>
      <c r="S22">
        <v>127</v>
      </c>
      <c r="T22">
        <v>31</v>
      </c>
      <c r="U22">
        <f>T22/S22</f>
        <v>0.24409448818897639</v>
      </c>
      <c r="V22">
        <v>69</v>
      </c>
      <c r="W22">
        <v>3</v>
      </c>
    </row>
    <row r="23" spans="2:24" x14ac:dyDescent="0.25">
      <c r="C23" t="s">
        <v>309</v>
      </c>
      <c r="D23">
        <v>131065</v>
      </c>
      <c r="E23">
        <f t="shared" si="0"/>
        <v>3654.6751611795676</v>
      </c>
      <c r="F23">
        <f t="shared" si="1"/>
        <v>1777.7438675466371</v>
      </c>
      <c r="G23">
        <v>479</v>
      </c>
      <c r="H23">
        <v>166</v>
      </c>
      <c r="I23">
        <f>H23/G23</f>
        <v>0.3465553235908142</v>
      </c>
      <c r="J23">
        <v>233</v>
      </c>
      <c r="K23">
        <v>8</v>
      </c>
      <c r="M23" s="5"/>
      <c r="N23" t="s">
        <v>310</v>
      </c>
      <c r="O23" t="s">
        <v>309</v>
      </c>
      <c r="P23">
        <v>134729</v>
      </c>
      <c r="Q23">
        <f t="shared" si="2"/>
        <v>2835.3212745585583</v>
      </c>
      <c r="R23">
        <f t="shared" si="3"/>
        <v>1350.8598742661195</v>
      </c>
      <c r="S23">
        <v>382</v>
      </c>
      <c r="T23">
        <v>157</v>
      </c>
      <c r="U23">
        <f>T23/S23</f>
        <v>0.41099476439790578</v>
      </c>
      <c r="V23">
        <v>182</v>
      </c>
      <c r="W23">
        <v>7</v>
      </c>
    </row>
    <row r="24" spans="2:24" x14ac:dyDescent="0.25">
      <c r="B24" t="s">
        <v>311</v>
      </c>
      <c r="C24" t="s">
        <v>307</v>
      </c>
      <c r="D24">
        <v>97015</v>
      </c>
      <c r="E24">
        <f t="shared" si="0"/>
        <v>2391.3827758594034</v>
      </c>
      <c r="F24">
        <f t="shared" si="1"/>
        <v>669.99948461578106</v>
      </c>
      <c r="G24">
        <v>232</v>
      </c>
      <c r="H24">
        <v>40</v>
      </c>
      <c r="I24">
        <f t="shared" ref="I24" si="4">H24/G24</f>
        <v>0.17241379310344829</v>
      </c>
      <c r="J24">
        <v>65</v>
      </c>
      <c r="K24">
        <v>1</v>
      </c>
      <c r="M24" s="5"/>
      <c r="N24" t="s">
        <v>312</v>
      </c>
      <c r="O24" t="s">
        <v>307</v>
      </c>
      <c r="P24">
        <v>47827</v>
      </c>
      <c r="Q24">
        <f t="shared" si="2"/>
        <v>2718.129926610492</v>
      </c>
      <c r="R24">
        <f t="shared" si="3"/>
        <v>1526.3344972505072</v>
      </c>
      <c r="S24">
        <v>130</v>
      </c>
      <c r="T24">
        <v>27</v>
      </c>
      <c r="U24">
        <f t="shared" ref="U24" si="5">T24/S24</f>
        <v>0.2076923076923077</v>
      </c>
      <c r="V24">
        <v>73</v>
      </c>
      <c r="W24">
        <v>1</v>
      </c>
    </row>
    <row r="25" spans="2:24" x14ac:dyDescent="0.25">
      <c r="C25" t="s">
        <v>309</v>
      </c>
      <c r="D25">
        <v>228177</v>
      </c>
      <c r="E25">
        <f t="shared" si="0"/>
        <v>3370.1906853013229</v>
      </c>
      <c r="F25">
        <f t="shared" si="1"/>
        <v>1406.8026137603701</v>
      </c>
      <c r="G25">
        <v>769</v>
      </c>
      <c r="H25">
        <v>243</v>
      </c>
      <c r="I25">
        <f>H25/G25</f>
        <v>0.31599479843953188</v>
      </c>
      <c r="J25">
        <v>321</v>
      </c>
      <c r="K25">
        <v>18</v>
      </c>
      <c r="M25" s="5"/>
      <c r="O25" t="s">
        <v>309</v>
      </c>
      <c r="P25">
        <v>129877</v>
      </c>
      <c r="Q25">
        <f t="shared" si="2"/>
        <v>3272.3268939073123</v>
      </c>
      <c r="R25">
        <f t="shared" si="3"/>
        <v>1817.1038752050017</v>
      </c>
      <c r="S25">
        <v>425</v>
      </c>
      <c r="T25">
        <v>122</v>
      </c>
      <c r="U25">
        <f>T25/S25</f>
        <v>0.28705882352941176</v>
      </c>
      <c r="V25">
        <v>236</v>
      </c>
      <c r="W25">
        <v>6</v>
      </c>
    </row>
    <row r="26" spans="2:24" x14ac:dyDescent="0.25">
      <c r="B26" s="10" t="s">
        <v>313</v>
      </c>
      <c r="C26" s="10" t="s">
        <v>307</v>
      </c>
      <c r="D26" s="10">
        <f>SUM(D22,D24)</f>
        <v>147842</v>
      </c>
      <c r="E26" s="10">
        <f t="shared" si="0"/>
        <v>2516.1997267352986</v>
      </c>
      <c r="F26" s="10">
        <f t="shared" si="1"/>
        <v>960.48484192583976</v>
      </c>
      <c r="G26" s="10">
        <f>SUM(G22,G24)</f>
        <v>372</v>
      </c>
      <c r="H26" s="10">
        <f>SUM(H22,H24)</f>
        <v>56</v>
      </c>
      <c r="I26" s="10">
        <f>H26/G26</f>
        <v>0.15053763440860216</v>
      </c>
      <c r="J26" s="10">
        <f>SUM(J22,J24)</f>
        <v>142</v>
      </c>
      <c r="K26" s="10">
        <f>SUM(K22,K24)</f>
        <v>1</v>
      </c>
      <c r="L26" s="10">
        <f>K26/J26*100</f>
        <v>0.70422535211267612</v>
      </c>
      <c r="M26" s="5"/>
      <c r="N26" s="10" t="s">
        <v>313</v>
      </c>
      <c r="O26" s="10" t="s">
        <v>307</v>
      </c>
      <c r="P26" s="10">
        <f>SUM(P22,P24)</f>
        <v>93784</v>
      </c>
      <c r="Q26" s="10">
        <f t="shared" si="2"/>
        <v>2740.3395035400495</v>
      </c>
      <c r="R26" s="10">
        <f t="shared" si="3"/>
        <v>1514.1175467030623</v>
      </c>
      <c r="S26" s="10">
        <f>SUM(S22,S24)</f>
        <v>257</v>
      </c>
      <c r="T26" s="10">
        <f>SUM(T22,T24)</f>
        <v>58</v>
      </c>
      <c r="U26" s="10">
        <f>T26/S26</f>
        <v>0.22568093385214008</v>
      </c>
      <c r="V26" s="10">
        <f>SUM(V22,V24)</f>
        <v>142</v>
      </c>
      <c r="W26" s="10">
        <f>SUM(W22,W24)</f>
        <v>4</v>
      </c>
      <c r="X26" s="10">
        <f>W26/V26*100</f>
        <v>2.8169014084507045</v>
      </c>
    </row>
    <row r="27" spans="2:24" x14ac:dyDescent="0.25">
      <c r="B27" s="10"/>
      <c r="C27" s="10" t="s">
        <v>309</v>
      </c>
      <c r="D27" s="10">
        <f>SUM(D23,D25)</f>
        <v>359242</v>
      </c>
      <c r="E27" s="10">
        <f t="shared" si="0"/>
        <v>3473.9813273503655</v>
      </c>
      <c r="F27" s="10">
        <f t="shared" si="1"/>
        <v>1542.1359417885437</v>
      </c>
      <c r="G27" s="10">
        <f>SUM(G23,G25)</f>
        <v>1248</v>
      </c>
      <c r="H27" s="10">
        <f>SUM(H23,H25)</f>
        <v>409</v>
      </c>
      <c r="I27" s="10">
        <f>H27/G27</f>
        <v>0.32772435897435898</v>
      </c>
      <c r="J27" s="10">
        <f>SUM(J23,J25)</f>
        <v>554</v>
      </c>
      <c r="K27" s="10">
        <f>SUM(K23,K25)</f>
        <v>26</v>
      </c>
      <c r="L27" s="10">
        <f>K27/J27*100</f>
        <v>4.6931407942238268</v>
      </c>
      <c r="M27" s="5"/>
      <c r="N27" s="10"/>
      <c r="O27" s="10" t="s">
        <v>309</v>
      </c>
      <c r="P27" s="10">
        <f>SUM(P23,P25)</f>
        <v>264606</v>
      </c>
      <c r="Q27" s="10">
        <f t="shared" si="2"/>
        <v>3049.8174644565884</v>
      </c>
      <c r="R27" s="10">
        <f t="shared" si="3"/>
        <v>1579.7071872897818</v>
      </c>
      <c r="S27" s="10">
        <f>SUM(S23,S25)</f>
        <v>807</v>
      </c>
      <c r="T27" s="10">
        <f>SUM(T23,T25)</f>
        <v>279</v>
      </c>
      <c r="U27" s="10">
        <f>T27/S27</f>
        <v>0.34572490706319703</v>
      </c>
      <c r="V27" s="10">
        <f>SUM(V23,V25)</f>
        <v>418</v>
      </c>
      <c r="W27" s="10">
        <f>SUM(W23,W25)</f>
        <v>13</v>
      </c>
      <c r="X27" s="10">
        <f>W27/V27*100</f>
        <v>3.1100478468899522</v>
      </c>
    </row>
    <row r="28" spans="2:24" x14ac:dyDescent="0.25">
      <c r="B28" t="s">
        <v>314</v>
      </c>
      <c r="C28" t="s">
        <v>307</v>
      </c>
      <c r="D28">
        <v>84469</v>
      </c>
      <c r="E28">
        <f t="shared" si="0"/>
        <v>1799.4767311084538</v>
      </c>
      <c r="F28">
        <f t="shared" si="1"/>
        <v>686.64243687033115</v>
      </c>
      <c r="G28">
        <v>152</v>
      </c>
      <c r="H28">
        <v>17</v>
      </c>
      <c r="I28">
        <f>H28/G28</f>
        <v>0.1118421052631579</v>
      </c>
      <c r="J28">
        <v>58</v>
      </c>
      <c r="K28">
        <v>0</v>
      </c>
      <c r="M28" s="5"/>
      <c r="N28" t="s">
        <v>315</v>
      </c>
      <c r="O28" t="s">
        <v>307</v>
      </c>
      <c r="P28">
        <v>48631</v>
      </c>
      <c r="Q28">
        <f t="shared" si="2"/>
        <v>2837.6961197590017</v>
      </c>
      <c r="R28">
        <f t="shared" si="3"/>
        <v>2159.1166128601099</v>
      </c>
      <c r="S28">
        <v>138</v>
      </c>
      <c r="T28">
        <v>11</v>
      </c>
      <c r="U28">
        <f>T28/S28</f>
        <v>7.9710144927536225E-2</v>
      </c>
      <c r="V28">
        <v>105</v>
      </c>
      <c r="W28">
        <v>1</v>
      </c>
    </row>
    <row r="29" spans="2:24" x14ac:dyDescent="0.25">
      <c r="C29" t="s">
        <v>309</v>
      </c>
      <c r="D29">
        <v>186640</v>
      </c>
      <c r="E29">
        <f t="shared" si="0"/>
        <v>3209.3870552936132</v>
      </c>
      <c r="F29">
        <f t="shared" si="1"/>
        <v>1312.6875267895414</v>
      </c>
      <c r="G29">
        <v>599</v>
      </c>
      <c r="H29">
        <v>161</v>
      </c>
      <c r="I29">
        <f>H29/G29</f>
        <v>0.26878130217028379</v>
      </c>
      <c r="J29">
        <v>245</v>
      </c>
      <c r="K29">
        <v>3</v>
      </c>
      <c r="M29" s="5"/>
      <c r="O29" t="s">
        <v>309</v>
      </c>
      <c r="P29">
        <v>122212</v>
      </c>
      <c r="Q29">
        <f t="shared" si="2"/>
        <v>4238.536313946257</v>
      </c>
      <c r="R29">
        <f t="shared" si="3"/>
        <v>2683.860831996858</v>
      </c>
      <c r="S29">
        <v>518</v>
      </c>
      <c r="T29">
        <v>128</v>
      </c>
      <c r="U29">
        <f>T29/S29</f>
        <v>0.24710424710424711</v>
      </c>
      <c r="V29">
        <v>328</v>
      </c>
      <c r="W29">
        <v>11</v>
      </c>
    </row>
    <row r="30" spans="2:24" x14ac:dyDescent="0.25">
      <c r="B30" t="s">
        <v>316</v>
      </c>
      <c r="C30" t="s">
        <v>307</v>
      </c>
      <c r="D30">
        <v>114196</v>
      </c>
      <c r="E30">
        <f t="shared" si="0"/>
        <v>1961.5398087498688</v>
      </c>
      <c r="F30">
        <f t="shared" si="1"/>
        <v>604.22431608812917</v>
      </c>
      <c r="G30">
        <v>224</v>
      </c>
      <c r="H30">
        <v>24</v>
      </c>
      <c r="I30">
        <f t="shared" ref="I30" si="6">H30/G30</f>
        <v>0.10714285714285714</v>
      </c>
      <c r="J30">
        <v>69</v>
      </c>
      <c r="K30">
        <v>1</v>
      </c>
      <c r="M30" s="5"/>
      <c r="N30" t="s">
        <v>317</v>
      </c>
      <c r="O30" t="s">
        <v>307</v>
      </c>
      <c r="P30">
        <v>34709</v>
      </c>
      <c r="Q30">
        <f t="shared" si="2"/>
        <v>2996.3410066553342</v>
      </c>
      <c r="R30">
        <f t="shared" si="3"/>
        <v>2016.7679852487827</v>
      </c>
      <c r="S30">
        <v>104</v>
      </c>
      <c r="T30">
        <v>9</v>
      </c>
      <c r="U30">
        <f t="shared" ref="U30" si="7">T30/S30</f>
        <v>8.6538461538461536E-2</v>
      </c>
      <c r="V30">
        <v>70</v>
      </c>
      <c r="W30">
        <v>0</v>
      </c>
    </row>
    <row r="31" spans="2:24" x14ac:dyDescent="0.25">
      <c r="C31" t="s">
        <v>309</v>
      </c>
      <c r="D31">
        <v>237715</v>
      </c>
      <c r="E31">
        <f t="shared" si="0"/>
        <v>3041.4572071598345</v>
      </c>
      <c r="F31">
        <f t="shared" si="1"/>
        <v>1001.1989146667228</v>
      </c>
      <c r="G31">
        <v>723</v>
      </c>
      <c r="H31">
        <v>244</v>
      </c>
      <c r="I31">
        <f>H31/G31</f>
        <v>0.33748271092669435</v>
      </c>
      <c r="J31">
        <v>238</v>
      </c>
      <c r="K31">
        <v>2</v>
      </c>
      <c r="M31" s="5"/>
      <c r="O31" t="s">
        <v>309</v>
      </c>
      <c r="P31">
        <v>84656</v>
      </c>
      <c r="Q31">
        <f t="shared" si="2"/>
        <v>4500.5670005670008</v>
      </c>
      <c r="R31">
        <f t="shared" si="3"/>
        <v>2350.6898506898506</v>
      </c>
      <c r="S31">
        <v>381</v>
      </c>
      <c r="T31">
        <v>102</v>
      </c>
      <c r="U31">
        <f>T31/S31</f>
        <v>0.26771653543307089</v>
      </c>
      <c r="V31">
        <v>199</v>
      </c>
      <c r="W31">
        <v>12</v>
      </c>
    </row>
    <row r="32" spans="2:24" x14ac:dyDescent="0.25">
      <c r="B32" s="10" t="s">
        <v>313</v>
      </c>
      <c r="C32" s="10" t="s">
        <v>307</v>
      </c>
      <c r="D32" s="10">
        <f>SUM(D28,D30)</f>
        <v>198665</v>
      </c>
      <c r="E32" s="10">
        <f t="shared" si="0"/>
        <v>1892.6333274608007</v>
      </c>
      <c r="F32" s="10">
        <f t="shared" si="1"/>
        <v>639.2671079455364</v>
      </c>
      <c r="G32" s="10">
        <f>SUM(G28,G30)</f>
        <v>376</v>
      </c>
      <c r="H32" s="10">
        <f>SUM(H28,H30)</f>
        <v>41</v>
      </c>
      <c r="I32" s="10">
        <f>H32/G32</f>
        <v>0.10904255319148937</v>
      </c>
      <c r="J32" s="10">
        <f>SUM(J28,J30)</f>
        <v>127</v>
      </c>
      <c r="K32" s="10">
        <f>SUM(K28,K30)</f>
        <v>1</v>
      </c>
      <c r="L32" s="10">
        <f>K32/J32*100</f>
        <v>0.78740157480314954</v>
      </c>
      <c r="M32" s="5"/>
      <c r="N32" s="10" t="s">
        <v>313</v>
      </c>
      <c r="O32" s="10" t="s">
        <v>307</v>
      </c>
      <c r="P32" s="10">
        <f>SUM(P28,P30)</f>
        <v>83340</v>
      </c>
      <c r="Q32" s="10">
        <f t="shared" si="2"/>
        <v>2903.7676985841131</v>
      </c>
      <c r="R32" s="10">
        <f t="shared" si="3"/>
        <v>2099.8320134389246</v>
      </c>
      <c r="S32" s="10">
        <f>SUM(S28,S30)</f>
        <v>242</v>
      </c>
      <c r="T32" s="10">
        <f>SUM(T28,T30)</f>
        <v>20</v>
      </c>
      <c r="U32" s="10">
        <f>T32/S32</f>
        <v>8.2644628099173556E-2</v>
      </c>
      <c r="V32" s="10">
        <f>SUM(V28,V30)</f>
        <v>175</v>
      </c>
      <c r="W32" s="10">
        <f>SUM(W28,W30)</f>
        <v>1</v>
      </c>
      <c r="X32" s="10">
        <f>W32/V32*100</f>
        <v>0.5714285714285714</v>
      </c>
    </row>
    <row r="33" spans="2:24" x14ac:dyDescent="0.25">
      <c r="B33" s="10"/>
      <c r="C33" s="10" t="s">
        <v>309</v>
      </c>
      <c r="D33" s="10">
        <f>SUM(D29,D31)</f>
        <v>424355</v>
      </c>
      <c r="E33" s="10">
        <f t="shared" si="0"/>
        <v>3115.3161857407122</v>
      </c>
      <c r="F33" s="10">
        <f t="shared" si="1"/>
        <v>1138.1979710383996</v>
      </c>
      <c r="G33" s="10">
        <f>SUM(G29,G31)</f>
        <v>1322</v>
      </c>
      <c r="H33" s="10">
        <f>SUM(H29,H31)</f>
        <v>405</v>
      </c>
      <c r="I33" s="10">
        <f t="shared" ref="I33" si="8">H33/G33</f>
        <v>0.30635400907715582</v>
      </c>
      <c r="J33" s="10">
        <f>SUM(J29,J31)</f>
        <v>483</v>
      </c>
      <c r="K33" s="10">
        <f>SUM(K29,K31)</f>
        <v>5</v>
      </c>
      <c r="L33" s="10">
        <f>K33/J33*100</f>
        <v>1.0351966873706004</v>
      </c>
      <c r="M33" s="5"/>
      <c r="N33" s="10"/>
      <c r="O33" s="10" t="s">
        <v>309</v>
      </c>
      <c r="P33" s="10">
        <f>SUM(P29,P31)</f>
        <v>206868</v>
      </c>
      <c r="Q33" s="10">
        <f t="shared" si="2"/>
        <v>4345.7663824274414</v>
      </c>
      <c r="R33" s="10">
        <f t="shared" si="3"/>
        <v>2547.5182241816037</v>
      </c>
      <c r="S33" s="10">
        <f>SUM(S29,S31)</f>
        <v>899</v>
      </c>
      <c r="T33" s="10">
        <f>SUM(T29,T31)</f>
        <v>230</v>
      </c>
      <c r="U33" s="10">
        <f>T33/S33</f>
        <v>0.25583982202447164</v>
      </c>
      <c r="V33" s="10">
        <f>SUM(V29,V31)</f>
        <v>527</v>
      </c>
      <c r="W33" s="10">
        <f>SUM(W29,W31)</f>
        <v>23</v>
      </c>
      <c r="X33" s="10">
        <f>W33/V33*100</f>
        <v>4.3643263757115749</v>
      </c>
    </row>
    <row r="34" spans="2:24" x14ac:dyDescent="0.25">
      <c r="B34" t="s">
        <v>318</v>
      </c>
      <c r="C34" t="s">
        <v>307</v>
      </c>
      <c r="D34">
        <v>78786</v>
      </c>
      <c r="E34">
        <f t="shared" si="0"/>
        <v>3147.7673698372805</v>
      </c>
      <c r="F34">
        <f t="shared" si="1"/>
        <v>1624.6541263676288</v>
      </c>
      <c r="G34">
        <v>248</v>
      </c>
      <c r="H34">
        <v>60</v>
      </c>
      <c r="I34">
        <f>H34/G34</f>
        <v>0.24193548387096775</v>
      </c>
      <c r="J34">
        <v>128</v>
      </c>
      <c r="K34">
        <v>1</v>
      </c>
      <c r="M34" s="5"/>
      <c r="N34" t="s">
        <v>319</v>
      </c>
      <c r="O34" t="s">
        <v>307</v>
      </c>
      <c r="P34">
        <v>22962</v>
      </c>
      <c r="Q34">
        <f t="shared" si="2"/>
        <v>2525.9123769706475</v>
      </c>
      <c r="R34">
        <f t="shared" si="3"/>
        <v>1742.0085358418255</v>
      </c>
      <c r="S34">
        <v>58</v>
      </c>
      <c r="T34">
        <v>7</v>
      </c>
      <c r="U34">
        <f>T34/S34</f>
        <v>0.1206896551724138</v>
      </c>
      <c r="V34">
        <v>40</v>
      </c>
      <c r="W34">
        <v>1</v>
      </c>
    </row>
    <row r="35" spans="2:24" x14ac:dyDescent="0.25">
      <c r="C35" t="s">
        <v>309</v>
      </c>
      <c r="D35">
        <v>250042</v>
      </c>
      <c r="E35">
        <f t="shared" si="0"/>
        <v>3963.3341598611432</v>
      </c>
      <c r="F35">
        <f t="shared" si="1"/>
        <v>1983.6667439870102</v>
      </c>
      <c r="G35">
        <v>991</v>
      </c>
      <c r="H35">
        <v>291</v>
      </c>
      <c r="I35">
        <f>H35/G35</f>
        <v>0.29364278506559033</v>
      </c>
      <c r="J35">
        <v>496</v>
      </c>
      <c r="K35">
        <v>15</v>
      </c>
      <c r="M35" s="5"/>
      <c r="O35" t="s">
        <v>309</v>
      </c>
      <c r="P35">
        <v>55431</v>
      </c>
      <c r="Q35">
        <f t="shared" si="2"/>
        <v>3932.8173765582437</v>
      </c>
      <c r="R35">
        <f t="shared" si="3"/>
        <v>2525.6625354043767</v>
      </c>
      <c r="S35">
        <v>218</v>
      </c>
      <c r="T35">
        <v>80</v>
      </c>
      <c r="U35">
        <f>T35/S35</f>
        <v>0.3669724770642202</v>
      </c>
      <c r="V35">
        <v>140</v>
      </c>
      <c r="W35">
        <v>12</v>
      </c>
    </row>
    <row r="36" spans="2:24" x14ac:dyDescent="0.25">
      <c r="B36" t="s">
        <v>320</v>
      </c>
      <c r="C36" t="s">
        <v>307</v>
      </c>
      <c r="D36">
        <v>85319</v>
      </c>
      <c r="E36">
        <f t="shared" si="0"/>
        <v>3164.5940529073241</v>
      </c>
      <c r="F36">
        <f t="shared" si="1"/>
        <v>1547.1348703102474</v>
      </c>
      <c r="G36">
        <v>270</v>
      </c>
      <c r="H36">
        <v>90</v>
      </c>
      <c r="I36">
        <f t="shared" ref="I36" si="9">H36/G36</f>
        <v>0.33333333333333331</v>
      </c>
      <c r="J36">
        <v>132</v>
      </c>
      <c r="K36">
        <v>6</v>
      </c>
      <c r="M36" s="5"/>
      <c r="N36" t="s">
        <v>321</v>
      </c>
      <c r="O36" t="s">
        <v>307</v>
      </c>
      <c r="P36">
        <v>42166</v>
      </c>
      <c r="Q36">
        <f t="shared" si="2"/>
        <v>2395.294787269364</v>
      </c>
      <c r="R36">
        <f t="shared" si="3"/>
        <v>1802.4000379452639</v>
      </c>
      <c r="S36">
        <v>101</v>
      </c>
      <c r="T36">
        <v>9</v>
      </c>
      <c r="U36">
        <f t="shared" ref="U36" si="10">T36/S36</f>
        <v>8.9108910891089105E-2</v>
      </c>
      <c r="V36">
        <v>76</v>
      </c>
      <c r="W36">
        <v>1</v>
      </c>
    </row>
    <row r="37" spans="2:24" x14ac:dyDescent="0.25">
      <c r="C37" t="s">
        <v>309</v>
      </c>
      <c r="D37">
        <v>240073</v>
      </c>
      <c r="E37">
        <f t="shared" si="0"/>
        <v>3982.1221045265397</v>
      </c>
      <c r="F37">
        <f t="shared" si="1"/>
        <v>1949.4070553539966</v>
      </c>
      <c r="G37">
        <v>956</v>
      </c>
      <c r="H37">
        <v>315</v>
      </c>
      <c r="I37">
        <f>H37/G37</f>
        <v>0.32949790794979078</v>
      </c>
      <c r="J37">
        <v>468</v>
      </c>
      <c r="K37">
        <v>20</v>
      </c>
      <c r="M37" s="5"/>
      <c r="O37" t="s">
        <v>309</v>
      </c>
      <c r="P37">
        <v>89242</v>
      </c>
      <c r="Q37">
        <f t="shared" si="2"/>
        <v>3709.0159342013849</v>
      </c>
      <c r="R37">
        <f t="shared" si="3"/>
        <v>2319.5356446516212</v>
      </c>
      <c r="S37">
        <v>331</v>
      </c>
      <c r="T37">
        <v>83</v>
      </c>
      <c r="U37">
        <f>T37/S37</f>
        <v>0.25075528700906347</v>
      </c>
      <c r="V37">
        <v>207</v>
      </c>
      <c r="W37">
        <v>7</v>
      </c>
    </row>
    <row r="38" spans="2:24" x14ac:dyDescent="0.25">
      <c r="B38" s="10" t="s">
        <v>313</v>
      </c>
      <c r="C38" s="10" t="s">
        <v>307</v>
      </c>
      <c r="D38" s="10">
        <f>SUM(D34,D36)</f>
        <v>164105</v>
      </c>
      <c r="E38" s="10">
        <f t="shared" si="0"/>
        <v>3156.5156454708876</v>
      </c>
      <c r="F38" s="10">
        <f t="shared" si="1"/>
        <v>1584.3514822826849</v>
      </c>
      <c r="G38" s="10">
        <f>SUM(G34,G36)</f>
        <v>518</v>
      </c>
      <c r="H38" s="10">
        <f>SUM(H34,H36)</f>
        <v>150</v>
      </c>
      <c r="I38" s="10">
        <f>H38/G38</f>
        <v>0.28957528957528955</v>
      </c>
      <c r="J38" s="10">
        <f>SUM(J34,J36)</f>
        <v>260</v>
      </c>
      <c r="K38" s="10">
        <f>SUM(K34,K36)</f>
        <v>7</v>
      </c>
      <c r="L38" s="10">
        <f>K38/J38*100</f>
        <v>2.6923076923076925</v>
      </c>
      <c r="M38" s="5"/>
      <c r="N38" s="10" t="s">
        <v>313</v>
      </c>
      <c r="O38" s="10" t="s">
        <v>307</v>
      </c>
      <c r="P38" s="10">
        <f>SUM(P34,P36)</f>
        <v>65128</v>
      </c>
      <c r="Q38" s="10">
        <f t="shared" si="2"/>
        <v>2441.3462719567619</v>
      </c>
      <c r="R38" s="10">
        <f t="shared" si="3"/>
        <v>1781.1079719936126</v>
      </c>
      <c r="S38" s="10">
        <f>SUM(S34,S36)</f>
        <v>159</v>
      </c>
      <c r="T38" s="10">
        <f>SUM(T34,T36)</f>
        <v>16</v>
      </c>
      <c r="U38" s="10">
        <f>T38/S38</f>
        <v>0.10062893081761007</v>
      </c>
      <c r="V38" s="10">
        <f>SUM(V34,V36)</f>
        <v>116</v>
      </c>
      <c r="W38" s="10">
        <f>SUM(W34,W36)</f>
        <v>2</v>
      </c>
      <c r="X38" s="10">
        <f>W38/V38*100</f>
        <v>1.7241379310344827</v>
      </c>
    </row>
    <row r="39" spans="2:24" x14ac:dyDescent="0.25">
      <c r="B39" s="10"/>
      <c r="C39" s="10" t="s">
        <v>309</v>
      </c>
      <c r="D39" s="10">
        <f>SUM(D35,D37)</f>
        <v>490115</v>
      </c>
      <c r="E39" s="10">
        <f t="shared" si="0"/>
        <v>3972.5370576293317</v>
      </c>
      <c r="F39" s="10">
        <f t="shared" si="1"/>
        <v>1966.8853228323965</v>
      </c>
      <c r="G39" s="10">
        <f>SUM(G35,G37)</f>
        <v>1947</v>
      </c>
      <c r="H39" s="10">
        <f>SUM(H35,H37)</f>
        <v>606</v>
      </c>
      <c r="I39" s="10">
        <f t="shared" ref="I39" si="11">H39/G39</f>
        <v>0.31124807395993837</v>
      </c>
      <c r="J39" s="10">
        <f>SUM(J35,J37)</f>
        <v>964</v>
      </c>
      <c r="K39" s="10">
        <f>SUM(K35,K37)</f>
        <v>35</v>
      </c>
      <c r="L39" s="10">
        <f>K39/J39*100</f>
        <v>3.6307053941908718</v>
      </c>
      <c r="M39" s="5"/>
      <c r="N39" s="10"/>
      <c r="O39" s="10" t="s">
        <v>309</v>
      </c>
      <c r="P39" s="10">
        <f>SUM(P35,P37)</f>
        <v>144673</v>
      </c>
      <c r="Q39" s="10">
        <f t="shared" si="2"/>
        <v>3794.7647453222094</v>
      </c>
      <c r="R39" s="10">
        <f t="shared" si="3"/>
        <v>2398.5125075169517</v>
      </c>
      <c r="S39" s="10">
        <f>SUM(S35,S37)</f>
        <v>549</v>
      </c>
      <c r="T39" s="10">
        <f>SUM(T35,T37)</f>
        <v>163</v>
      </c>
      <c r="U39" s="10">
        <f>T39/S39</f>
        <v>0.29690346083788705</v>
      </c>
      <c r="V39" s="10">
        <f>SUM(V35,V37)</f>
        <v>347</v>
      </c>
      <c r="W39" s="10">
        <f>SUM(W35,W37)</f>
        <v>19</v>
      </c>
      <c r="X39" s="10">
        <f>W39/V39*100</f>
        <v>5.4755043227665707</v>
      </c>
    </row>
    <row r="40" spans="2:24" x14ac:dyDescent="0.25">
      <c r="M40" s="5"/>
    </row>
    <row r="41" spans="2:24" x14ac:dyDescent="0.25">
      <c r="M41" s="5"/>
    </row>
  </sheetData>
  <mergeCells count="2">
    <mergeCell ref="C6:E6"/>
    <mergeCell ref="F6:H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A966-E863-41E4-ACE3-DA725A1E81DD}">
  <dimension ref="B3:T164"/>
  <sheetViews>
    <sheetView zoomScale="70" zoomScaleNormal="70" workbookViewId="0">
      <selection activeCell="B16" sqref="B16"/>
    </sheetView>
  </sheetViews>
  <sheetFormatPr baseColWidth="10" defaultRowHeight="15" x14ac:dyDescent="0.25"/>
  <sheetData>
    <row r="3" spans="2:20" x14ac:dyDescent="0.25">
      <c r="C3" s="10" t="s">
        <v>296</v>
      </c>
    </row>
    <row r="6" spans="2:20" x14ac:dyDescent="0.25">
      <c r="B6" s="2"/>
      <c r="C6" s="4" t="s">
        <v>0</v>
      </c>
      <c r="D6" s="4"/>
      <c r="E6" s="4"/>
      <c r="F6" s="4"/>
      <c r="G6" s="4"/>
      <c r="H6" s="4"/>
      <c r="I6" s="4"/>
      <c r="J6" s="4"/>
      <c r="K6" s="4"/>
      <c r="L6" s="34" t="s">
        <v>1</v>
      </c>
      <c r="M6" s="34"/>
      <c r="N6" s="34"/>
      <c r="O6" s="34"/>
      <c r="P6" s="34"/>
      <c r="Q6" s="34"/>
      <c r="R6" s="34"/>
      <c r="S6" s="34"/>
      <c r="T6" s="34"/>
    </row>
    <row r="7" spans="2:20" x14ac:dyDescent="0.25">
      <c r="B7" s="3" t="s">
        <v>2</v>
      </c>
      <c r="C7" s="1">
        <v>0.12</v>
      </c>
      <c r="D7" s="1">
        <v>0</v>
      </c>
      <c r="E7" s="1">
        <v>0</v>
      </c>
      <c r="F7" s="1"/>
      <c r="G7" s="1"/>
      <c r="H7" s="1"/>
      <c r="I7" s="1"/>
      <c r="J7" s="1"/>
      <c r="K7" s="1"/>
      <c r="L7" s="40">
        <v>0</v>
      </c>
      <c r="M7" s="40">
        <v>0</v>
      </c>
      <c r="N7" s="40">
        <v>0.1</v>
      </c>
      <c r="O7" s="40"/>
      <c r="P7" s="40"/>
      <c r="Q7" s="40"/>
      <c r="R7" s="40"/>
      <c r="S7" s="40"/>
      <c r="T7" s="40"/>
    </row>
    <row r="8" spans="2:20" x14ac:dyDescent="0.25">
      <c r="B8" s="3" t="s">
        <v>3</v>
      </c>
      <c r="C8" s="1">
        <v>0</v>
      </c>
      <c r="D8" s="1">
        <v>0</v>
      </c>
      <c r="E8" s="1">
        <v>0</v>
      </c>
      <c r="F8" s="1">
        <v>0</v>
      </c>
      <c r="G8" s="1">
        <v>0.1</v>
      </c>
      <c r="H8" s="1">
        <v>0.37</v>
      </c>
      <c r="I8" s="1">
        <v>0.19</v>
      </c>
      <c r="J8" s="1">
        <v>0.14000000000000001</v>
      </c>
      <c r="K8" s="1">
        <v>0</v>
      </c>
      <c r="L8" s="40">
        <v>0.04</v>
      </c>
      <c r="M8" s="40">
        <v>0.06</v>
      </c>
      <c r="N8" s="40">
        <v>0</v>
      </c>
      <c r="O8" s="40">
        <v>0.1</v>
      </c>
      <c r="P8" s="40">
        <v>0.1</v>
      </c>
      <c r="Q8" s="40">
        <v>0.13</v>
      </c>
      <c r="R8" s="40">
        <v>0.04</v>
      </c>
      <c r="S8" s="40">
        <v>0.2</v>
      </c>
      <c r="T8" s="40">
        <v>0.08</v>
      </c>
    </row>
    <row r="12" spans="2:20" s="5" customFormat="1" x14ac:dyDescent="0.25"/>
    <row r="16" spans="2:20" x14ac:dyDescent="0.25">
      <c r="B16" s="10" t="s">
        <v>24</v>
      </c>
      <c r="C16" t="s">
        <v>25</v>
      </c>
    </row>
    <row r="17" spans="2:12" x14ac:dyDescent="0.25">
      <c r="B17" s="10"/>
      <c r="C17" t="s">
        <v>26</v>
      </c>
    </row>
    <row r="18" spans="2:12" x14ac:dyDescent="0.25">
      <c r="B18" s="10"/>
      <c r="C18" t="s">
        <v>27</v>
      </c>
    </row>
    <row r="19" spans="2:12" x14ac:dyDescent="0.25">
      <c r="B19" s="10"/>
    </row>
    <row r="20" spans="2:12" ht="45" x14ac:dyDescent="0.25">
      <c r="B20" s="11" t="s">
        <v>28</v>
      </c>
      <c r="C20" s="11"/>
      <c r="D20" s="7"/>
      <c r="E20" s="7"/>
      <c r="F20" s="7"/>
      <c r="H20" s="12" t="s">
        <v>29</v>
      </c>
      <c r="I20" s="13"/>
      <c r="J20" s="7"/>
      <c r="K20" s="7"/>
      <c r="L20" s="7"/>
    </row>
    <row r="21" spans="2:12" ht="60" x14ac:dyDescent="0.25">
      <c r="B21" s="6" t="s">
        <v>30</v>
      </c>
      <c r="C21" s="7"/>
      <c r="D21" s="6" t="s">
        <v>6</v>
      </c>
      <c r="E21" s="8" t="s">
        <v>7</v>
      </c>
      <c r="F21" s="8" t="s">
        <v>9</v>
      </c>
      <c r="H21" s="6" t="s">
        <v>30</v>
      </c>
      <c r="I21" s="7"/>
      <c r="J21" s="6" t="s">
        <v>6</v>
      </c>
      <c r="K21" s="8" t="s">
        <v>7</v>
      </c>
      <c r="L21" s="8" t="s">
        <v>9</v>
      </c>
    </row>
    <row r="22" spans="2:12" x14ac:dyDescent="0.25">
      <c r="B22" s="14" t="s">
        <v>31</v>
      </c>
      <c r="C22" s="6" t="s">
        <v>14</v>
      </c>
      <c r="D22" s="7">
        <v>216</v>
      </c>
      <c r="E22" s="7">
        <v>0</v>
      </c>
      <c r="F22" s="9">
        <f>E22/D22*100</f>
        <v>0</v>
      </c>
      <c r="H22" s="7" t="s">
        <v>32</v>
      </c>
      <c r="I22" s="6" t="s">
        <v>14</v>
      </c>
      <c r="J22" s="7">
        <v>51</v>
      </c>
      <c r="K22" s="7">
        <v>0</v>
      </c>
      <c r="L22" s="16">
        <f>K22/J22*100</f>
        <v>0</v>
      </c>
    </row>
    <row r="23" spans="2:12" x14ac:dyDescent="0.25">
      <c r="B23" s="7"/>
      <c r="C23" s="6" t="s">
        <v>15</v>
      </c>
      <c r="D23" s="7">
        <v>616</v>
      </c>
      <c r="E23" s="7">
        <v>1</v>
      </c>
      <c r="F23" s="9">
        <f>E23/D23*100</f>
        <v>0.16233766233766234</v>
      </c>
      <c r="H23" s="7"/>
      <c r="I23" s="6" t="s">
        <v>15</v>
      </c>
      <c r="J23" s="7">
        <v>130</v>
      </c>
      <c r="K23" s="7">
        <v>0</v>
      </c>
      <c r="L23" s="16">
        <f>K23/J23*100</f>
        <v>0</v>
      </c>
    </row>
    <row r="24" spans="2:12" x14ac:dyDescent="0.25">
      <c r="B24" s="14" t="s">
        <v>33</v>
      </c>
      <c r="C24" s="6" t="s">
        <v>14</v>
      </c>
      <c r="D24" s="7">
        <v>241</v>
      </c>
      <c r="E24" s="7">
        <v>0</v>
      </c>
      <c r="F24" s="9">
        <f>E24/D24*100</f>
        <v>0</v>
      </c>
      <c r="H24" s="7" t="s">
        <v>34</v>
      </c>
      <c r="I24" s="6" t="s">
        <v>14</v>
      </c>
      <c r="J24" s="7">
        <v>127</v>
      </c>
      <c r="K24" s="7">
        <v>0</v>
      </c>
      <c r="L24" s="16">
        <f>K24/J24*100</f>
        <v>0</v>
      </c>
    </row>
    <row r="25" spans="2:12" x14ac:dyDescent="0.25">
      <c r="B25" s="7"/>
      <c r="C25" s="6" t="s">
        <v>15</v>
      </c>
      <c r="D25" s="7">
        <v>648</v>
      </c>
      <c r="E25" s="7">
        <v>0</v>
      </c>
      <c r="F25" s="9">
        <f>E25/D25*100</f>
        <v>0</v>
      </c>
      <c r="H25" s="7"/>
      <c r="I25" s="6" t="s">
        <v>15</v>
      </c>
      <c r="J25" s="7">
        <v>256</v>
      </c>
      <c r="K25" s="7">
        <v>0</v>
      </c>
      <c r="L25" s="16">
        <f>K25/J25*100</f>
        <v>0</v>
      </c>
    </row>
    <row r="26" spans="2:12" x14ac:dyDescent="0.25">
      <c r="B26" s="14" t="s">
        <v>35</v>
      </c>
      <c r="C26" s="6" t="s">
        <v>14</v>
      </c>
      <c r="D26" s="7">
        <v>69</v>
      </c>
      <c r="E26" s="7">
        <v>0</v>
      </c>
      <c r="F26" s="9">
        <f>E26/D26*100</f>
        <v>0</v>
      </c>
      <c r="H26" s="7" t="s">
        <v>36</v>
      </c>
      <c r="I26" s="6" t="s">
        <v>14</v>
      </c>
      <c r="J26" s="7">
        <v>148</v>
      </c>
      <c r="K26" s="7">
        <v>0</v>
      </c>
      <c r="L26" s="16">
        <f>K26/J26*100</f>
        <v>0</v>
      </c>
    </row>
    <row r="27" spans="2:12" x14ac:dyDescent="0.25">
      <c r="B27" s="7"/>
      <c r="C27" s="6" t="s">
        <v>15</v>
      </c>
      <c r="D27" s="7">
        <v>224</v>
      </c>
      <c r="E27" s="7">
        <v>0</v>
      </c>
      <c r="F27" s="9">
        <f>E27/D27*100</f>
        <v>0</v>
      </c>
      <c r="H27" s="7"/>
      <c r="I27" s="6" t="s">
        <v>15</v>
      </c>
      <c r="J27" s="7">
        <v>401</v>
      </c>
      <c r="K27" s="7">
        <v>0</v>
      </c>
      <c r="L27" s="16">
        <f>K27/J27*100</f>
        <v>0</v>
      </c>
    </row>
    <row r="28" spans="2:12" x14ac:dyDescent="0.25">
      <c r="B28" s="14" t="s">
        <v>37</v>
      </c>
      <c r="C28" s="6" t="s">
        <v>14</v>
      </c>
      <c r="D28" s="7">
        <v>133</v>
      </c>
      <c r="E28" s="7">
        <v>0</v>
      </c>
      <c r="F28" s="9">
        <f>E28/D28*100</f>
        <v>0</v>
      </c>
      <c r="H28" s="7" t="s">
        <v>38</v>
      </c>
      <c r="I28" s="6" t="s">
        <v>14</v>
      </c>
      <c r="J28" s="7">
        <v>108</v>
      </c>
      <c r="K28" s="7">
        <v>0</v>
      </c>
      <c r="L28" s="16">
        <f>K28/J28*100</f>
        <v>0</v>
      </c>
    </row>
    <row r="29" spans="2:12" x14ac:dyDescent="0.25">
      <c r="B29" s="7"/>
      <c r="C29" s="6" t="s">
        <v>15</v>
      </c>
      <c r="D29" s="7">
        <v>328</v>
      </c>
      <c r="E29" s="7">
        <v>0</v>
      </c>
      <c r="F29" s="9">
        <f>E29/D29*100</f>
        <v>0</v>
      </c>
      <c r="H29" s="7"/>
      <c r="I29" s="6" t="s">
        <v>15</v>
      </c>
      <c r="J29" s="7">
        <v>221</v>
      </c>
      <c r="K29" s="7">
        <v>0</v>
      </c>
      <c r="L29" s="16">
        <f>K29/J29*100</f>
        <v>0</v>
      </c>
    </row>
    <row r="30" spans="2:12" x14ac:dyDescent="0.25">
      <c r="B30" s="14" t="s">
        <v>39</v>
      </c>
      <c r="C30" s="6" t="s">
        <v>14</v>
      </c>
      <c r="D30" s="7">
        <v>157</v>
      </c>
      <c r="E30" s="7">
        <v>0</v>
      </c>
      <c r="F30" s="9">
        <f>E30/D30*100</f>
        <v>0</v>
      </c>
      <c r="H30" s="7" t="s">
        <v>40</v>
      </c>
      <c r="I30" s="6" t="s">
        <v>14</v>
      </c>
      <c r="J30" s="7">
        <v>194</v>
      </c>
      <c r="K30" s="7">
        <v>0</v>
      </c>
      <c r="L30" s="16">
        <f>K30/J30*100</f>
        <v>0</v>
      </c>
    </row>
    <row r="31" spans="2:12" x14ac:dyDescent="0.25">
      <c r="B31" s="7"/>
      <c r="C31" s="6" t="s">
        <v>15</v>
      </c>
      <c r="D31" s="7">
        <v>342</v>
      </c>
      <c r="E31" s="7">
        <v>0</v>
      </c>
      <c r="F31" s="9">
        <f>E31/D31*100</f>
        <v>0</v>
      </c>
      <c r="H31" s="7"/>
      <c r="I31" s="6" t="s">
        <v>15</v>
      </c>
      <c r="J31" s="7">
        <v>382</v>
      </c>
      <c r="K31" s="7">
        <v>0</v>
      </c>
      <c r="L31" s="16">
        <f>K31/J31*100</f>
        <v>0</v>
      </c>
    </row>
    <row r="32" spans="2:12" x14ac:dyDescent="0.25">
      <c r="B32" s="14" t="s">
        <v>41</v>
      </c>
      <c r="C32" s="6" t="s">
        <v>14</v>
      </c>
      <c r="D32" s="7">
        <v>100</v>
      </c>
      <c r="E32" s="7">
        <v>0</v>
      </c>
      <c r="F32" s="9">
        <f>E32/D32*100</f>
        <v>0</v>
      </c>
      <c r="H32" s="7" t="s">
        <v>42</v>
      </c>
      <c r="I32" s="6" t="s">
        <v>14</v>
      </c>
      <c r="J32" s="7">
        <v>185</v>
      </c>
      <c r="K32" s="7">
        <v>1</v>
      </c>
      <c r="L32" s="16">
        <f>K32/J32*100</f>
        <v>0.54054054054054057</v>
      </c>
    </row>
    <row r="33" spans="2:12" x14ac:dyDescent="0.25">
      <c r="B33" s="7"/>
      <c r="C33" s="6" t="s">
        <v>15</v>
      </c>
      <c r="D33" s="7">
        <v>213</v>
      </c>
      <c r="E33" s="7">
        <v>0</v>
      </c>
      <c r="F33" s="9">
        <f>E33/D33*100</f>
        <v>0</v>
      </c>
      <c r="H33" s="7"/>
      <c r="I33" s="6" t="s">
        <v>15</v>
      </c>
      <c r="J33" s="7">
        <v>307</v>
      </c>
      <c r="K33" s="7">
        <v>0</v>
      </c>
      <c r="L33" s="16">
        <f>K33/J33*100</f>
        <v>0</v>
      </c>
    </row>
    <row r="34" spans="2:12" x14ac:dyDescent="0.25">
      <c r="B34" s="14" t="s">
        <v>43</v>
      </c>
      <c r="C34" s="6" t="s">
        <v>14</v>
      </c>
      <c r="D34" s="7">
        <v>61</v>
      </c>
      <c r="E34" s="7">
        <v>0</v>
      </c>
      <c r="F34" s="9">
        <f>E34/D34*100</f>
        <v>0</v>
      </c>
      <c r="H34" s="7" t="s">
        <v>44</v>
      </c>
      <c r="I34" s="17" t="s">
        <v>14</v>
      </c>
      <c r="J34" s="18">
        <v>517</v>
      </c>
      <c r="K34" s="18">
        <v>0</v>
      </c>
      <c r="L34" s="20">
        <f>K34/J34*100</f>
        <v>0</v>
      </c>
    </row>
    <row r="35" spans="2:12" x14ac:dyDescent="0.25">
      <c r="B35" s="7"/>
      <c r="C35" s="6" t="s">
        <v>15</v>
      </c>
      <c r="D35" s="7">
        <v>207</v>
      </c>
      <c r="E35" s="7">
        <v>0</v>
      </c>
      <c r="F35" s="9">
        <f>E35/D35*100</f>
        <v>0</v>
      </c>
      <c r="H35" s="18"/>
      <c r="I35" s="6" t="s">
        <v>15</v>
      </c>
      <c r="J35" s="7">
        <v>890</v>
      </c>
      <c r="K35" s="7">
        <v>0</v>
      </c>
      <c r="L35" s="16">
        <f>K35/J35*100</f>
        <v>0</v>
      </c>
    </row>
    <row r="36" spans="2:12" x14ac:dyDescent="0.25">
      <c r="B36" s="14" t="s">
        <v>45</v>
      </c>
      <c r="C36" s="6" t="s">
        <v>14</v>
      </c>
      <c r="D36" s="7">
        <v>130</v>
      </c>
      <c r="E36" s="7">
        <v>0</v>
      </c>
      <c r="F36" s="9">
        <f>E36/D36*100</f>
        <v>0</v>
      </c>
      <c r="H36" s="7" t="s">
        <v>46</v>
      </c>
      <c r="I36" s="6" t="s">
        <v>14</v>
      </c>
      <c r="J36" s="7">
        <v>117</v>
      </c>
      <c r="K36" s="7">
        <v>0</v>
      </c>
      <c r="L36" s="16">
        <f>K36/J36*100</f>
        <v>0</v>
      </c>
    </row>
    <row r="37" spans="2:12" x14ac:dyDescent="0.25">
      <c r="B37" s="7"/>
      <c r="C37" s="6" t="s">
        <v>15</v>
      </c>
      <c r="D37" s="7">
        <v>388</v>
      </c>
      <c r="E37" s="7">
        <v>0</v>
      </c>
      <c r="F37" s="9">
        <f>E37/D37*100</f>
        <v>0</v>
      </c>
      <c r="H37" s="7"/>
      <c r="I37" s="6" t="s">
        <v>15</v>
      </c>
      <c r="J37" s="7">
        <v>292</v>
      </c>
      <c r="K37" s="7">
        <v>0</v>
      </c>
      <c r="L37" s="16">
        <f>K37/J37*100</f>
        <v>0</v>
      </c>
    </row>
    <row r="38" spans="2:12" x14ac:dyDescent="0.25">
      <c r="B38" s="14" t="s">
        <v>47</v>
      </c>
      <c r="C38" s="6" t="s">
        <v>14</v>
      </c>
      <c r="D38" s="7">
        <v>110</v>
      </c>
      <c r="E38" s="7">
        <v>0</v>
      </c>
      <c r="F38" s="9">
        <f>E38/D38*100</f>
        <v>0</v>
      </c>
      <c r="H38" s="30" t="s">
        <v>48</v>
      </c>
      <c r="I38" s="6" t="s">
        <v>14</v>
      </c>
      <c r="J38" s="7">
        <v>239</v>
      </c>
      <c r="K38" s="7">
        <v>0</v>
      </c>
      <c r="L38" s="16">
        <f>K38/J38*100</f>
        <v>0</v>
      </c>
    </row>
    <row r="39" spans="2:12" x14ac:dyDescent="0.25">
      <c r="B39" s="7"/>
      <c r="C39" s="6" t="s">
        <v>15</v>
      </c>
      <c r="D39" s="7">
        <v>349</v>
      </c>
      <c r="E39" s="7">
        <v>0</v>
      </c>
      <c r="F39" s="9">
        <f>E39/D39*100</f>
        <v>0</v>
      </c>
      <c r="H39" s="7"/>
      <c r="I39" s="6" t="s">
        <v>15</v>
      </c>
      <c r="J39" s="7">
        <v>436</v>
      </c>
      <c r="K39" s="7">
        <v>0</v>
      </c>
      <c r="L39" s="16">
        <f>K39/J39*100</f>
        <v>0</v>
      </c>
    </row>
    <row r="40" spans="2:12" x14ac:dyDescent="0.25">
      <c r="B40" s="14" t="s">
        <v>49</v>
      </c>
      <c r="C40" s="6" t="s">
        <v>14</v>
      </c>
      <c r="D40" s="7">
        <v>64</v>
      </c>
      <c r="E40" s="7">
        <v>0</v>
      </c>
      <c r="F40" s="9">
        <f>E40/D40*100</f>
        <v>0</v>
      </c>
      <c r="H40" s="7" t="s">
        <v>50</v>
      </c>
      <c r="I40" s="6" t="s">
        <v>14</v>
      </c>
      <c r="J40" s="7">
        <v>209</v>
      </c>
      <c r="K40" s="7">
        <v>0</v>
      </c>
      <c r="L40" s="16">
        <f>K40/J40*100</f>
        <v>0</v>
      </c>
    </row>
    <row r="41" spans="2:12" x14ac:dyDescent="0.25">
      <c r="B41" s="7"/>
      <c r="C41" s="6" t="s">
        <v>15</v>
      </c>
      <c r="D41" s="7">
        <v>174</v>
      </c>
      <c r="E41" s="7">
        <v>0</v>
      </c>
      <c r="F41" s="9">
        <f>E41/D41*100</f>
        <v>0</v>
      </c>
      <c r="H41" s="7"/>
      <c r="I41" s="6" t="s">
        <v>15</v>
      </c>
      <c r="J41" s="7">
        <v>401</v>
      </c>
      <c r="K41" s="7">
        <v>0</v>
      </c>
      <c r="L41" s="16">
        <f>K41/J41*100</f>
        <v>0</v>
      </c>
    </row>
    <row r="42" spans="2:12" x14ac:dyDescent="0.25">
      <c r="B42" s="14" t="s">
        <v>51</v>
      </c>
      <c r="C42" s="6" t="s">
        <v>14</v>
      </c>
      <c r="D42" s="7">
        <v>48</v>
      </c>
      <c r="E42" s="7">
        <v>0</v>
      </c>
      <c r="F42" s="9">
        <f>E42/D42*100</f>
        <v>0</v>
      </c>
      <c r="H42" s="7" t="s">
        <v>52</v>
      </c>
      <c r="I42" s="6" t="s">
        <v>14</v>
      </c>
      <c r="J42" s="7">
        <v>114</v>
      </c>
      <c r="K42" s="7">
        <v>0</v>
      </c>
      <c r="L42" s="16">
        <f>K42/J42*100</f>
        <v>0</v>
      </c>
    </row>
    <row r="43" spans="2:12" x14ac:dyDescent="0.25">
      <c r="B43" s="7"/>
      <c r="C43" s="6" t="s">
        <v>15</v>
      </c>
      <c r="D43" s="7">
        <v>277</v>
      </c>
      <c r="E43" s="7">
        <v>1</v>
      </c>
      <c r="F43" s="9">
        <f>E43/D43*100</f>
        <v>0.36101083032490977</v>
      </c>
      <c r="H43" s="7"/>
      <c r="I43" s="6" t="s">
        <v>15</v>
      </c>
      <c r="J43" s="7">
        <v>297</v>
      </c>
      <c r="K43" s="7">
        <v>0</v>
      </c>
      <c r="L43" s="16">
        <f>K43/J43*100</f>
        <v>0</v>
      </c>
    </row>
    <row r="44" spans="2:12" x14ac:dyDescent="0.25">
      <c r="B44" s="14" t="s">
        <v>53</v>
      </c>
      <c r="C44" s="6" t="s">
        <v>14</v>
      </c>
      <c r="D44" s="7">
        <v>80</v>
      </c>
      <c r="E44" s="7">
        <v>0</v>
      </c>
      <c r="F44" s="9">
        <f>E44/D44*100</f>
        <v>0</v>
      </c>
      <c r="H44" s="7" t="s">
        <v>54</v>
      </c>
      <c r="I44" s="6" t="s">
        <v>14</v>
      </c>
      <c r="J44" s="7">
        <v>109</v>
      </c>
      <c r="K44" s="7">
        <v>0</v>
      </c>
      <c r="L44" s="16">
        <f>K44/J44*100</f>
        <v>0</v>
      </c>
    </row>
    <row r="45" spans="2:12" x14ac:dyDescent="0.25">
      <c r="B45" s="7"/>
      <c r="C45" s="6" t="s">
        <v>15</v>
      </c>
      <c r="D45" s="7">
        <v>393</v>
      </c>
      <c r="E45" s="7">
        <v>0</v>
      </c>
      <c r="F45" s="9">
        <f>E45/D45*100</f>
        <v>0</v>
      </c>
      <c r="H45" s="7"/>
      <c r="I45" s="6" t="s">
        <v>15</v>
      </c>
      <c r="J45" s="7">
        <v>196</v>
      </c>
      <c r="K45" s="7">
        <v>0</v>
      </c>
      <c r="L45" s="16">
        <f>K45/J45*100</f>
        <v>0</v>
      </c>
    </row>
    <row r="46" spans="2:12" x14ac:dyDescent="0.25">
      <c r="B46" s="14" t="s">
        <v>55</v>
      </c>
      <c r="C46" s="6" t="s">
        <v>14</v>
      </c>
      <c r="D46" s="7">
        <v>203</v>
      </c>
      <c r="E46" s="7">
        <v>0</v>
      </c>
      <c r="F46" s="9">
        <f>E46/D46*100</f>
        <v>0</v>
      </c>
      <c r="H46" s="7" t="s">
        <v>56</v>
      </c>
      <c r="I46" s="6" t="s">
        <v>14</v>
      </c>
      <c r="J46" s="7">
        <v>123</v>
      </c>
      <c r="K46" s="7">
        <v>0</v>
      </c>
      <c r="L46" s="16">
        <f>K46/J46*100</f>
        <v>0</v>
      </c>
    </row>
    <row r="47" spans="2:12" x14ac:dyDescent="0.25">
      <c r="B47" s="7"/>
      <c r="C47" s="6" t="s">
        <v>15</v>
      </c>
      <c r="D47" s="7">
        <v>764</v>
      </c>
      <c r="E47" s="7">
        <v>0</v>
      </c>
      <c r="F47" s="9">
        <f>E47/D47*100</f>
        <v>0</v>
      </c>
      <c r="H47" s="7"/>
      <c r="I47" s="6" t="s">
        <v>15</v>
      </c>
      <c r="J47" s="7">
        <v>227</v>
      </c>
      <c r="K47" s="7">
        <v>0</v>
      </c>
      <c r="L47" s="16">
        <f>K47/J47*100</f>
        <v>0</v>
      </c>
    </row>
    <row r="48" spans="2:12" x14ac:dyDescent="0.25">
      <c r="B48" s="14" t="s">
        <v>57</v>
      </c>
      <c r="C48" s="6" t="s">
        <v>14</v>
      </c>
      <c r="D48" s="7">
        <v>152</v>
      </c>
      <c r="E48" s="7">
        <v>0</v>
      </c>
      <c r="F48" s="9">
        <f>E48/D48*100</f>
        <v>0</v>
      </c>
      <c r="H48" s="7" t="s">
        <v>58</v>
      </c>
      <c r="I48" s="17" t="s">
        <v>14</v>
      </c>
      <c r="J48" s="18">
        <v>232</v>
      </c>
      <c r="K48" s="18">
        <v>0</v>
      </c>
      <c r="L48" s="16">
        <f>K48/J48*100</f>
        <v>0</v>
      </c>
    </row>
    <row r="49" spans="2:12" x14ac:dyDescent="0.25">
      <c r="B49" s="7"/>
      <c r="C49" s="6" t="s">
        <v>15</v>
      </c>
      <c r="D49" s="7">
        <v>665</v>
      </c>
      <c r="E49" s="7">
        <v>0</v>
      </c>
      <c r="F49" s="9">
        <f>E49/D49*100</f>
        <v>0</v>
      </c>
      <c r="H49" s="7"/>
      <c r="I49" s="6" t="s">
        <v>15</v>
      </c>
      <c r="J49" s="7">
        <v>552</v>
      </c>
      <c r="K49" s="7">
        <v>1</v>
      </c>
      <c r="L49" s="16">
        <f>K49/J49*100</f>
        <v>0.18115942028985507</v>
      </c>
    </row>
    <row r="50" spans="2:12" x14ac:dyDescent="0.25">
      <c r="B50" s="14" t="s">
        <v>59</v>
      </c>
      <c r="C50" s="6" t="s">
        <v>14</v>
      </c>
      <c r="D50" s="7">
        <v>207</v>
      </c>
      <c r="E50" s="7">
        <v>0</v>
      </c>
      <c r="F50" s="9">
        <f>E50/D50*100</f>
        <v>0</v>
      </c>
      <c r="I50" s="10"/>
    </row>
    <row r="51" spans="2:12" x14ac:dyDescent="0.25">
      <c r="B51" s="7"/>
      <c r="C51" s="6" t="s">
        <v>15</v>
      </c>
      <c r="D51" s="7">
        <v>503</v>
      </c>
      <c r="E51" s="7">
        <v>0</v>
      </c>
      <c r="F51" s="9">
        <f>E51/D51*100</f>
        <v>0</v>
      </c>
      <c r="I51" s="10"/>
    </row>
    <row r="52" spans="2:12" x14ac:dyDescent="0.25">
      <c r="B52" s="14" t="s">
        <v>60</v>
      </c>
      <c r="C52" s="6" t="s">
        <v>14</v>
      </c>
      <c r="D52" s="7">
        <v>101</v>
      </c>
      <c r="E52" s="7">
        <v>0</v>
      </c>
      <c r="F52" s="9">
        <f>E52/D52*100</f>
        <v>0</v>
      </c>
      <c r="I52" s="10"/>
    </row>
    <row r="53" spans="2:12" x14ac:dyDescent="0.25">
      <c r="B53" s="7"/>
      <c r="C53" s="6" t="s">
        <v>15</v>
      </c>
      <c r="D53" s="7">
        <v>346</v>
      </c>
      <c r="E53" s="7">
        <v>0</v>
      </c>
      <c r="F53" s="9">
        <f>E53/D53*100</f>
        <v>0</v>
      </c>
      <c r="I53" s="10"/>
    </row>
    <row r="54" spans="2:12" x14ac:dyDescent="0.25">
      <c r="B54" s="14" t="s">
        <v>61</v>
      </c>
      <c r="C54" s="6" t="s">
        <v>14</v>
      </c>
      <c r="D54" s="7">
        <v>213</v>
      </c>
      <c r="E54" s="7">
        <v>0</v>
      </c>
      <c r="F54" s="9">
        <f>E54/D54*100</f>
        <v>0</v>
      </c>
      <c r="I54" s="10"/>
    </row>
    <row r="55" spans="2:12" x14ac:dyDescent="0.25">
      <c r="B55" s="7"/>
      <c r="C55" s="6" t="s">
        <v>15</v>
      </c>
      <c r="D55" s="7">
        <v>710</v>
      </c>
      <c r="E55" s="7">
        <v>0</v>
      </c>
      <c r="F55" s="9">
        <f>E55/D55*100</f>
        <v>0</v>
      </c>
      <c r="I55" s="10"/>
    </row>
    <row r="56" spans="2:12" x14ac:dyDescent="0.25">
      <c r="B56" s="14" t="s">
        <v>62</v>
      </c>
      <c r="C56" s="6" t="s">
        <v>14</v>
      </c>
      <c r="D56" s="7">
        <v>108</v>
      </c>
      <c r="E56" s="7">
        <v>0</v>
      </c>
      <c r="F56" s="9">
        <f>E56/D56*100</f>
        <v>0</v>
      </c>
      <c r="I56" s="10"/>
    </row>
    <row r="57" spans="2:12" x14ac:dyDescent="0.25">
      <c r="B57" s="7"/>
      <c r="C57" s="6" t="s">
        <v>15</v>
      </c>
      <c r="D57" s="7">
        <v>347</v>
      </c>
      <c r="E57" s="7">
        <v>0</v>
      </c>
      <c r="F57" s="9">
        <f>E57/D57*100</f>
        <v>0</v>
      </c>
      <c r="I57" s="10"/>
    </row>
    <row r="58" spans="2:12" x14ac:dyDescent="0.25">
      <c r="B58" s="14" t="s">
        <v>63</v>
      </c>
      <c r="C58" s="6" t="s">
        <v>14</v>
      </c>
      <c r="D58" s="7">
        <v>30</v>
      </c>
      <c r="E58" s="7">
        <v>0</v>
      </c>
      <c r="F58" s="9">
        <f>E58/D58*100</f>
        <v>0</v>
      </c>
      <c r="I58" s="10"/>
    </row>
    <row r="59" spans="2:12" x14ac:dyDescent="0.25">
      <c r="B59" s="7"/>
      <c r="C59" s="6" t="s">
        <v>15</v>
      </c>
      <c r="D59" s="7">
        <v>108</v>
      </c>
      <c r="E59" s="7">
        <v>0</v>
      </c>
      <c r="F59" s="9">
        <f>E59/D59*100</f>
        <v>0</v>
      </c>
      <c r="I59" s="10"/>
    </row>
    <row r="60" spans="2:12" x14ac:dyDescent="0.25">
      <c r="B60" s="14" t="s">
        <v>64</v>
      </c>
      <c r="C60" s="6" t="s">
        <v>14</v>
      </c>
      <c r="D60" s="7">
        <v>331</v>
      </c>
      <c r="E60" s="7">
        <v>0</v>
      </c>
      <c r="F60" s="9">
        <f>E60/D60*100</f>
        <v>0</v>
      </c>
    </row>
    <row r="61" spans="2:12" x14ac:dyDescent="0.25">
      <c r="B61" s="7"/>
      <c r="C61" s="6" t="s">
        <v>15</v>
      </c>
      <c r="D61" s="7">
        <v>1004</v>
      </c>
      <c r="E61" s="7">
        <v>0</v>
      </c>
      <c r="F61" s="9">
        <f>E61/D61*100</f>
        <v>0</v>
      </c>
      <c r="G61" s="24"/>
    </row>
    <row r="62" spans="2:12" x14ac:dyDescent="0.25">
      <c r="B62" s="14" t="s">
        <v>65</v>
      </c>
      <c r="C62" s="6" t="s">
        <v>14</v>
      </c>
      <c r="D62" s="7">
        <v>107</v>
      </c>
      <c r="E62" s="7">
        <v>0</v>
      </c>
      <c r="F62" s="9">
        <f>E62/D62*100</f>
        <v>0</v>
      </c>
      <c r="G62" s="10"/>
      <c r="I62" s="10"/>
      <c r="J62" s="10"/>
      <c r="K62" s="25"/>
    </row>
    <row r="63" spans="2:12" x14ac:dyDescent="0.25">
      <c r="B63" s="7"/>
      <c r="C63" s="6" t="s">
        <v>15</v>
      </c>
      <c r="D63" s="7">
        <v>332</v>
      </c>
      <c r="E63" s="7">
        <v>0</v>
      </c>
      <c r="F63" s="9">
        <f>E63/D63*100</f>
        <v>0</v>
      </c>
      <c r="H63" s="10"/>
    </row>
    <row r="64" spans="2:12" x14ac:dyDescent="0.25">
      <c r="B64" s="14" t="s">
        <v>66</v>
      </c>
      <c r="C64" s="6" t="s">
        <v>14</v>
      </c>
      <c r="D64" s="7">
        <v>200</v>
      </c>
      <c r="E64" s="7">
        <v>0</v>
      </c>
      <c r="F64" s="9">
        <f>E64/D64*100</f>
        <v>0</v>
      </c>
      <c r="H64" s="10"/>
    </row>
    <row r="65" spans="2:8" x14ac:dyDescent="0.25">
      <c r="B65" s="7"/>
      <c r="C65" s="6" t="s">
        <v>15</v>
      </c>
      <c r="D65" s="7">
        <v>610</v>
      </c>
      <c r="E65" s="7">
        <v>1</v>
      </c>
      <c r="F65" s="9">
        <f>E65/D65*100</f>
        <v>0.16393442622950818</v>
      </c>
      <c r="H65" s="10"/>
    </row>
    <row r="66" spans="2:8" x14ac:dyDescent="0.25">
      <c r="B66" s="14" t="s">
        <v>67</v>
      </c>
      <c r="C66" s="6" t="s">
        <v>14</v>
      </c>
      <c r="D66" s="7">
        <v>88</v>
      </c>
      <c r="E66" s="7">
        <v>0</v>
      </c>
      <c r="F66" s="9">
        <f>E66/D66*100</f>
        <v>0</v>
      </c>
      <c r="H66" s="10"/>
    </row>
    <row r="67" spans="2:8" x14ac:dyDescent="0.25">
      <c r="B67" s="7"/>
      <c r="C67" s="6" t="s">
        <v>15</v>
      </c>
      <c r="D67" s="7">
        <v>163</v>
      </c>
      <c r="E67" s="7">
        <v>0</v>
      </c>
      <c r="F67" s="9">
        <f>E67/D67*100</f>
        <v>0</v>
      </c>
      <c r="H67" s="10"/>
    </row>
    <row r="68" spans="2:8" x14ac:dyDescent="0.25">
      <c r="B68" s="14" t="s">
        <v>68</v>
      </c>
      <c r="C68" s="6" t="s">
        <v>14</v>
      </c>
      <c r="D68" s="7">
        <v>42</v>
      </c>
      <c r="E68" s="7">
        <v>0</v>
      </c>
      <c r="F68" s="9">
        <f>E68/D68*100</f>
        <v>0</v>
      </c>
      <c r="H68" s="10"/>
    </row>
    <row r="69" spans="2:8" x14ac:dyDescent="0.25">
      <c r="B69" s="7"/>
      <c r="C69" s="6" t="s">
        <v>15</v>
      </c>
      <c r="D69" s="7">
        <v>124</v>
      </c>
      <c r="E69" s="7">
        <v>0</v>
      </c>
      <c r="F69" s="9">
        <f>E69/D69*100</f>
        <v>0</v>
      </c>
      <c r="H69" s="10"/>
    </row>
    <row r="70" spans="2:8" x14ac:dyDescent="0.25">
      <c r="B70" s="14" t="s">
        <v>70</v>
      </c>
      <c r="C70" s="6" t="s">
        <v>14</v>
      </c>
      <c r="D70" s="7">
        <v>113</v>
      </c>
      <c r="E70" s="7">
        <v>0</v>
      </c>
      <c r="F70" s="9">
        <f>E70/D70*100</f>
        <v>0</v>
      </c>
      <c r="H70" s="10"/>
    </row>
    <row r="71" spans="2:8" x14ac:dyDescent="0.25">
      <c r="B71" s="7"/>
      <c r="C71" s="6" t="s">
        <v>15</v>
      </c>
      <c r="D71" s="7">
        <v>347</v>
      </c>
      <c r="E71" s="7">
        <v>1</v>
      </c>
      <c r="F71" s="9">
        <f>E71/D71*100</f>
        <v>0.28818443804034583</v>
      </c>
      <c r="H71" s="10"/>
    </row>
    <row r="72" spans="2:8" x14ac:dyDescent="0.25">
      <c r="B72" s="14" t="s">
        <v>71</v>
      </c>
      <c r="C72" s="6" t="s">
        <v>14</v>
      </c>
      <c r="D72" s="7">
        <v>123</v>
      </c>
      <c r="E72" s="7">
        <v>0</v>
      </c>
      <c r="F72" s="9">
        <f>E72/D72*100</f>
        <v>0</v>
      </c>
      <c r="H72" s="10"/>
    </row>
    <row r="73" spans="2:8" x14ac:dyDescent="0.25">
      <c r="B73" s="7"/>
      <c r="C73" s="6" t="s">
        <v>15</v>
      </c>
      <c r="D73" s="7">
        <v>447</v>
      </c>
      <c r="E73" s="7">
        <v>1</v>
      </c>
      <c r="F73" s="9">
        <f>E73/D73*100</f>
        <v>0.22371364653243847</v>
      </c>
      <c r="H73" s="10"/>
    </row>
    <row r="74" spans="2:8" x14ac:dyDescent="0.25">
      <c r="B74" s="14" t="s">
        <v>72</v>
      </c>
      <c r="C74" s="6" t="s">
        <v>14</v>
      </c>
      <c r="D74" s="7">
        <v>265</v>
      </c>
      <c r="E74" s="7">
        <v>0</v>
      </c>
      <c r="F74" s="9">
        <f>E74/D74*100</f>
        <v>0</v>
      </c>
      <c r="H74" s="10"/>
    </row>
    <row r="75" spans="2:8" x14ac:dyDescent="0.25">
      <c r="B75" s="7"/>
      <c r="C75" s="6" t="s">
        <v>15</v>
      </c>
      <c r="D75" s="7">
        <v>875</v>
      </c>
      <c r="E75" s="7">
        <v>1</v>
      </c>
      <c r="F75" s="9">
        <f>E75/D75*100</f>
        <v>0.1142857142857143</v>
      </c>
      <c r="H75" s="10"/>
    </row>
    <row r="76" spans="2:8" x14ac:dyDescent="0.25">
      <c r="B76" s="14" t="s">
        <v>73</v>
      </c>
      <c r="C76" s="6" t="s">
        <v>14</v>
      </c>
      <c r="D76" s="7">
        <v>177</v>
      </c>
      <c r="E76" s="7">
        <v>0</v>
      </c>
      <c r="F76" s="9">
        <f>E76/D76*100</f>
        <v>0</v>
      </c>
      <c r="H76" s="10"/>
    </row>
    <row r="77" spans="2:8" x14ac:dyDescent="0.25">
      <c r="B77" s="7"/>
      <c r="C77" s="6" t="s">
        <v>15</v>
      </c>
      <c r="D77" s="7">
        <v>776</v>
      </c>
      <c r="E77" s="7">
        <v>0</v>
      </c>
      <c r="F77" s="9">
        <f>E77/D77*100</f>
        <v>0</v>
      </c>
      <c r="H77" s="10"/>
    </row>
    <row r="78" spans="2:8" x14ac:dyDescent="0.25">
      <c r="B78" s="14" t="s">
        <v>74</v>
      </c>
      <c r="C78" s="6" t="s">
        <v>14</v>
      </c>
      <c r="D78" s="7">
        <v>132</v>
      </c>
      <c r="E78" s="7">
        <v>0</v>
      </c>
      <c r="F78" s="9">
        <f>E78/D78*100</f>
        <v>0</v>
      </c>
      <c r="H78" s="10"/>
    </row>
    <row r="79" spans="2:8" x14ac:dyDescent="0.25">
      <c r="B79" s="7"/>
      <c r="C79" s="6" t="s">
        <v>15</v>
      </c>
      <c r="D79" s="7">
        <v>363</v>
      </c>
      <c r="E79" s="7">
        <v>0</v>
      </c>
      <c r="F79" s="9">
        <f>E79/D79*100</f>
        <v>0</v>
      </c>
      <c r="H79" s="10"/>
    </row>
    <row r="80" spans="2:8" x14ac:dyDescent="0.25">
      <c r="B80" s="14" t="s">
        <v>75</v>
      </c>
      <c r="C80" s="6" t="s">
        <v>14</v>
      </c>
      <c r="D80" s="7">
        <v>79</v>
      </c>
      <c r="E80" s="7">
        <v>1</v>
      </c>
      <c r="F80" s="9">
        <f>E80/D80*100</f>
        <v>1.2658227848101267</v>
      </c>
      <c r="H80" s="10"/>
    </row>
    <row r="81" spans="2:8" x14ac:dyDescent="0.25">
      <c r="B81" s="7"/>
      <c r="C81" s="6" t="s">
        <v>15</v>
      </c>
      <c r="D81" s="7">
        <v>227</v>
      </c>
      <c r="E81" s="7">
        <v>0</v>
      </c>
      <c r="F81" s="9">
        <f>E81/D81*100</f>
        <v>0</v>
      </c>
      <c r="H81" s="10"/>
    </row>
    <row r="82" spans="2:8" x14ac:dyDescent="0.25">
      <c r="B82" s="14" t="s">
        <v>76</v>
      </c>
      <c r="C82" s="6" t="s">
        <v>14</v>
      </c>
      <c r="D82" s="7">
        <v>394</v>
      </c>
      <c r="E82" s="7">
        <v>0</v>
      </c>
      <c r="F82" s="9">
        <f>E82/D82*100</f>
        <v>0</v>
      </c>
      <c r="G82" s="10"/>
      <c r="H82" s="10"/>
    </row>
    <row r="83" spans="2:8" x14ac:dyDescent="0.25">
      <c r="B83" s="6"/>
      <c r="C83" s="6" t="s">
        <v>15</v>
      </c>
      <c r="D83" s="7">
        <v>789</v>
      </c>
      <c r="E83" s="7">
        <v>2</v>
      </c>
      <c r="F83" s="9">
        <f>E83/D83*100</f>
        <v>0.25348542458808615</v>
      </c>
      <c r="H83" s="10"/>
    </row>
    <row r="84" spans="2:8" x14ac:dyDescent="0.25">
      <c r="B84" s="14" t="s">
        <v>77</v>
      </c>
      <c r="C84" s="6" t="s">
        <v>14</v>
      </c>
      <c r="D84" s="7">
        <v>43</v>
      </c>
      <c r="E84" s="7">
        <v>1</v>
      </c>
      <c r="F84" s="9">
        <f>E84/D84*100</f>
        <v>2.3255813953488373</v>
      </c>
      <c r="G84" s="10"/>
      <c r="H84" s="10"/>
    </row>
    <row r="85" spans="2:8" x14ac:dyDescent="0.25">
      <c r="B85" s="7"/>
      <c r="C85" s="6" t="s">
        <v>15</v>
      </c>
      <c r="D85" s="7">
        <v>169</v>
      </c>
      <c r="E85" s="7">
        <v>0</v>
      </c>
      <c r="F85" s="9">
        <f>E85/D85*100</f>
        <v>0</v>
      </c>
      <c r="H85" s="10"/>
    </row>
    <row r="86" spans="2:8" x14ac:dyDescent="0.25">
      <c r="B86" s="14" t="s">
        <v>78</v>
      </c>
      <c r="C86" s="6" t="s">
        <v>14</v>
      </c>
      <c r="D86" s="7">
        <v>156</v>
      </c>
      <c r="E86" s="7">
        <v>1</v>
      </c>
      <c r="F86" s="9">
        <f>E86/D86*100</f>
        <v>0.64102564102564097</v>
      </c>
      <c r="G86" s="10"/>
      <c r="H86" s="10"/>
    </row>
    <row r="87" spans="2:8" x14ac:dyDescent="0.25">
      <c r="B87" s="7"/>
      <c r="C87" s="6" t="s">
        <v>15</v>
      </c>
      <c r="D87" s="7">
        <v>800</v>
      </c>
      <c r="E87" s="7">
        <v>3</v>
      </c>
      <c r="F87" s="9">
        <f>E87/D87*100</f>
        <v>0.375</v>
      </c>
      <c r="H87" s="10"/>
    </row>
    <row r="88" spans="2:8" x14ac:dyDescent="0.25">
      <c r="B88" s="14" t="s">
        <v>79</v>
      </c>
      <c r="C88" s="6" t="s">
        <v>14</v>
      </c>
      <c r="D88" s="7">
        <v>94</v>
      </c>
      <c r="E88" s="7">
        <v>0</v>
      </c>
      <c r="F88" s="9">
        <f>E88/D88*100</f>
        <v>0</v>
      </c>
      <c r="G88" s="10"/>
      <c r="H88" s="10"/>
    </row>
    <row r="89" spans="2:8" x14ac:dyDescent="0.25">
      <c r="B89" s="7"/>
      <c r="C89" s="6" t="s">
        <v>15</v>
      </c>
      <c r="D89" s="7">
        <v>412</v>
      </c>
      <c r="E89" s="7">
        <v>0</v>
      </c>
      <c r="F89" s="9">
        <f>E89/D89*100</f>
        <v>0</v>
      </c>
      <c r="H89" s="10"/>
    </row>
    <row r="90" spans="2:8" x14ac:dyDescent="0.25">
      <c r="B90" s="14" t="s">
        <v>80</v>
      </c>
      <c r="C90" s="6" t="s">
        <v>14</v>
      </c>
      <c r="D90" s="7">
        <v>171</v>
      </c>
      <c r="E90" s="7">
        <v>1</v>
      </c>
      <c r="F90" s="9">
        <f>E90/D90*100</f>
        <v>0.58479532163742687</v>
      </c>
      <c r="G90" s="10"/>
      <c r="H90" s="10"/>
    </row>
    <row r="91" spans="2:8" x14ac:dyDescent="0.25">
      <c r="B91" s="7"/>
      <c r="C91" s="6" t="s">
        <v>15</v>
      </c>
      <c r="D91" s="7">
        <v>571</v>
      </c>
      <c r="E91" s="7">
        <v>0</v>
      </c>
      <c r="F91" s="9">
        <f>E91/D91*100</f>
        <v>0</v>
      </c>
      <c r="H91" s="10"/>
    </row>
    <row r="92" spans="2:8" x14ac:dyDescent="0.25">
      <c r="B92" s="14" t="s">
        <v>81</v>
      </c>
      <c r="C92" s="6" t="s">
        <v>14</v>
      </c>
      <c r="D92" s="7">
        <v>122</v>
      </c>
      <c r="E92" s="7">
        <v>0</v>
      </c>
      <c r="F92" s="9">
        <f>E92/D92*100</f>
        <v>0</v>
      </c>
      <c r="G92" s="10"/>
      <c r="H92" s="10"/>
    </row>
    <row r="93" spans="2:8" x14ac:dyDescent="0.25">
      <c r="B93" s="7"/>
      <c r="C93" s="6" t="s">
        <v>15</v>
      </c>
      <c r="D93" s="7">
        <v>410</v>
      </c>
      <c r="E93" s="7">
        <v>1</v>
      </c>
      <c r="F93" s="9">
        <f>E93/D93*100</f>
        <v>0.24390243902439024</v>
      </c>
      <c r="H93" s="10"/>
    </row>
    <row r="94" spans="2:8" x14ac:dyDescent="0.25">
      <c r="B94" s="14" t="s">
        <v>82</v>
      </c>
      <c r="C94" s="6" t="s">
        <v>14</v>
      </c>
      <c r="D94" s="7">
        <v>69</v>
      </c>
      <c r="E94" s="7">
        <v>0</v>
      </c>
      <c r="F94" s="9">
        <f>E94/D94*100</f>
        <v>0</v>
      </c>
      <c r="G94" s="10"/>
      <c r="H94" s="10"/>
    </row>
    <row r="95" spans="2:8" x14ac:dyDescent="0.25">
      <c r="B95" s="7"/>
      <c r="C95" s="6" t="s">
        <v>15</v>
      </c>
      <c r="D95" s="7">
        <v>238</v>
      </c>
      <c r="E95" s="7">
        <v>0</v>
      </c>
      <c r="F95" s="9">
        <f>E95/D95*100</f>
        <v>0</v>
      </c>
      <c r="H95" s="10"/>
    </row>
    <row r="96" spans="2:8" x14ac:dyDescent="0.25">
      <c r="B96" s="14" t="s">
        <v>83</v>
      </c>
      <c r="C96" s="6" t="s">
        <v>14</v>
      </c>
      <c r="D96" s="7">
        <v>153</v>
      </c>
      <c r="E96" s="7">
        <v>0</v>
      </c>
      <c r="F96" s="9">
        <f>E96/D96*100</f>
        <v>0</v>
      </c>
      <c r="G96" s="10"/>
      <c r="H96" s="10"/>
    </row>
    <row r="97" spans="2:11" x14ac:dyDescent="0.25">
      <c r="B97" s="7"/>
      <c r="C97" s="6" t="s">
        <v>15</v>
      </c>
      <c r="D97" s="7">
        <v>433</v>
      </c>
      <c r="E97" s="7">
        <v>0</v>
      </c>
      <c r="F97" s="9">
        <f>E97/D97*100</f>
        <v>0</v>
      </c>
      <c r="H97" s="10"/>
    </row>
    <row r="98" spans="2:11" x14ac:dyDescent="0.25">
      <c r="B98" s="14" t="s">
        <v>84</v>
      </c>
      <c r="C98" s="6" t="s">
        <v>14</v>
      </c>
      <c r="D98" s="7">
        <v>96</v>
      </c>
      <c r="E98" s="7">
        <v>0</v>
      </c>
      <c r="F98" s="9">
        <f>E98/D98*100</f>
        <v>0</v>
      </c>
      <c r="G98" s="10"/>
      <c r="H98" s="10"/>
    </row>
    <row r="99" spans="2:11" x14ac:dyDescent="0.25">
      <c r="B99" s="7"/>
      <c r="C99" s="6" t="s">
        <v>15</v>
      </c>
      <c r="D99" s="7">
        <v>138</v>
      </c>
      <c r="E99" s="7">
        <v>0</v>
      </c>
      <c r="F99" s="9">
        <f>E99/D99*100</f>
        <v>0</v>
      </c>
      <c r="H99" s="10"/>
    </row>
    <row r="100" spans="2:11" x14ac:dyDescent="0.25">
      <c r="B100" s="14" t="s">
        <v>85</v>
      </c>
      <c r="C100" s="6" t="s">
        <v>14</v>
      </c>
      <c r="D100" s="7">
        <v>204</v>
      </c>
      <c r="E100" s="7">
        <v>0</v>
      </c>
      <c r="F100" s="9">
        <f>E100/D100*100</f>
        <v>0</v>
      </c>
      <c r="G100" s="10"/>
      <c r="H100" s="10"/>
    </row>
    <row r="101" spans="2:11" x14ac:dyDescent="0.25">
      <c r="B101" s="7"/>
      <c r="C101" s="6" t="s">
        <v>15</v>
      </c>
      <c r="D101" s="7">
        <v>488</v>
      </c>
      <c r="E101" s="7">
        <v>0</v>
      </c>
      <c r="F101" s="9">
        <f>E101/D101*100</f>
        <v>0</v>
      </c>
    </row>
    <row r="102" spans="2:11" x14ac:dyDescent="0.25">
      <c r="B102" s="14" t="s">
        <v>86</v>
      </c>
      <c r="C102" s="6" t="s">
        <v>14</v>
      </c>
      <c r="D102" s="7">
        <v>243</v>
      </c>
      <c r="E102" s="7">
        <v>0</v>
      </c>
      <c r="F102" s="9">
        <f>E102/D102*100</f>
        <v>0</v>
      </c>
    </row>
    <row r="103" spans="2:11" x14ac:dyDescent="0.25">
      <c r="B103" s="7"/>
      <c r="C103" s="6" t="s">
        <v>15</v>
      </c>
      <c r="D103" s="7">
        <v>676</v>
      </c>
      <c r="E103" s="7">
        <v>0</v>
      </c>
      <c r="F103" s="9">
        <f>E103/D103*100</f>
        <v>0</v>
      </c>
      <c r="G103" s="24"/>
      <c r="H103" s="24"/>
    </row>
    <row r="104" spans="2:11" x14ac:dyDescent="0.25">
      <c r="B104" s="14" t="s">
        <v>87</v>
      </c>
      <c r="C104" s="6" t="s">
        <v>14</v>
      </c>
      <c r="D104" s="7">
        <v>48</v>
      </c>
      <c r="E104" s="7">
        <v>0</v>
      </c>
      <c r="F104" s="9">
        <f>E104/D104*100</f>
        <v>0</v>
      </c>
      <c r="G104" s="10"/>
      <c r="I104" s="10"/>
      <c r="J104" s="10"/>
      <c r="K104" s="25"/>
    </row>
    <row r="105" spans="2:11" x14ac:dyDescent="0.25">
      <c r="B105" s="7"/>
      <c r="C105" s="6" t="s">
        <v>15</v>
      </c>
      <c r="D105" s="7">
        <v>83</v>
      </c>
      <c r="E105" s="7">
        <v>0</v>
      </c>
      <c r="F105" s="9">
        <f>E105/D105*100</f>
        <v>0</v>
      </c>
      <c r="H105" s="10"/>
    </row>
    <row r="106" spans="2:11" x14ac:dyDescent="0.25">
      <c r="B106" s="14" t="s">
        <v>88</v>
      </c>
      <c r="C106" s="6" t="s">
        <v>14</v>
      </c>
      <c r="D106" s="7">
        <v>84</v>
      </c>
      <c r="E106" s="7">
        <v>1</v>
      </c>
      <c r="F106" s="9">
        <f>E106/D106*100</f>
        <v>1.1904761904761905</v>
      </c>
      <c r="H106" s="10"/>
    </row>
    <row r="107" spans="2:11" x14ac:dyDescent="0.25">
      <c r="B107" s="7"/>
      <c r="C107" s="6" t="s">
        <v>15</v>
      </c>
      <c r="D107" s="7">
        <v>294</v>
      </c>
      <c r="E107" s="7">
        <v>1</v>
      </c>
      <c r="F107" s="9">
        <f>E107/D107*100</f>
        <v>0.3401360544217687</v>
      </c>
      <c r="H107" s="10"/>
    </row>
    <row r="108" spans="2:11" x14ac:dyDescent="0.25">
      <c r="B108" s="14" t="s">
        <v>89</v>
      </c>
      <c r="C108" s="6" t="s">
        <v>14</v>
      </c>
      <c r="D108" s="7">
        <v>207</v>
      </c>
      <c r="E108" s="7">
        <v>0</v>
      </c>
      <c r="F108" s="9">
        <f>E108/D108*100</f>
        <v>0</v>
      </c>
      <c r="H108" s="10"/>
    </row>
    <row r="109" spans="2:11" x14ac:dyDescent="0.25">
      <c r="B109" s="6"/>
      <c r="C109" s="6" t="s">
        <v>15</v>
      </c>
      <c r="D109" s="7">
        <v>445</v>
      </c>
      <c r="E109" s="7">
        <v>0</v>
      </c>
      <c r="F109" s="9">
        <f>E109/D109*100</f>
        <v>0</v>
      </c>
      <c r="H109" s="10"/>
    </row>
    <row r="110" spans="2:11" x14ac:dyDescent="0.25">
      <c r="B110" s="14" t="s">
        <v>90</v>
      </c>
      <c r="C110" s="6" t="s">
        <v>14</v>
      </c>
      <c r="D110" s="7">
        <v>166</v>
      </c>
      <c r="E110" s="7">
        <v>1</v>
      </c>
      <c r="F110" s="9">
        <f>E110/D110*100</f>
        <v>0.60240963855421692</v>
      </c>
      <c r="H110" s="10"/>
    </row>
    <row r="111" spans="2:11" x14ac:dyDescent="0.25">
      <c r="B111" s="7"/>
      <c r="C111" s="6" t="s">
        <v>15</v>
      </c>
      <c r="D111" s="7">
        <v>485</v>
      </c>
      <c r="E111" s="7">
        <v>0</v>
      </c>
      <c r="F111" s="9">
        <f>E111/D111*100</f>
        <v>0</v>
      </c>
      <c r="H111" s="10"/>
    </row>
    <row r="112" spans="2:11" x14ac:dyDescent="0.25">
      <c r="B112" s="14" t="s">
        <v>91</v>
      </c>
      <c r="C112" s="6" t="s">
        <v>14</v>
      </c>
      <c r="D112" s="7">
        <v>75</v>
      </c>
      <c r="E112" s="7">
        <v>0</v>
      </c>
      <c r="F112" s="9">
        <f>E112/D112*100</f>
        <v>0</v>
      </c>
      <c r="H112" s="10"/>
    </row>
    <row r="113" spans="2:8" x14ac:dyDescent="0.25">
      <c r="B113" s="7"/>
      <c r="C113" s="6" t="s">
        <v>15</v>
      </c>
      <c r="D113" s="7">
        <v>116</v>
      </c>
      <c r="E113" s="7">
        <v>0</v>
      </c>
      <c r="F113" s="9">
        <f>E113/D113*100</f>
        <v>0</v>
      </c>
      <c r="H113" s="10"/>
    </row>
    <row r="114" spans="2:8" x14ac:dyDescent="0.25">
      <c r="B114" s="14" t="s">
        <v>92</v>
      </c>
      <c r="C114" s="6" t="s">
        <v>14</v>
      </c>
      <c r="D114" s="7">
        <v>56</v>
      </c>
      <c r="E114" s="7">
        <v>0</v>
      </c>
      <c r="F114" s="9">
        <f>E114/D114*100</f>
        <v>0</v>
      </c>
      <c r="H114" s="10"/>
    </row>
    <row r="115" spans="2:8" x14ac:dyDescent="0.25">
      <c r="B115" s="7"/>
      <c r="C115" s="6" t="s">
        <v>15</v>
      </c>
      <c r="D115" s="7">
        <v>140</v>
      </c>
      <c r="E115" s="7">
        <v>1</v>
      </c>
      <c r="F115" s="9">
        <f>E115/D115*100</f>
        <v>0.7142857142857143</v>
      </c>
      <c r="H115" s="10"/>
    </row>
    <row r="116" spans="2:8" x14ac:dyDescent="0.25">
      <c r="B116" s="14" t="s">
        <v>93</v>
      </c>
      <c r="C116" s="6" t="s">
        <v>14</v>
      </c>
      <c r="D116" s="7">
        <v>119</v>
      </c>
      <c r="E116" s="7">
        <v>1</v>
      </c>
      <c r="F116" s="9">
        <f>E116/D116*100</f>
        <v>0.84033613445378152</v>
      </c>
      <c r="H116" s="10"/>
    </row>
    <row r="117" spans="2:8" x14ac:dyDescent="0.25">
      <c r="B117" s="7"/>
      <c r="C117" s="6" t="s">
        <v>15</v>
      </c>
      <c r="D117" s="7">
        <v>286</v>
      </c>
      <c r="E117" s="7">
        <v>1</v>
      </c>
      <c r="F117" s="9">
        <f>E117/D117*100</f>
        <v>0.34965034965034963</v>
      </c>
      <c r="H117" s="10"/>
    </row>
    <row r="118" spans="2:8" x14ac:dyDescent="0.25">
      <c r="B118" s="14" t="s">
        <v>94</v>
      </c>
      <c r="C118" s="6" t="s">
        <v>14</v>
      </c>
      <c r="D118" s="7">
        <v>151</v>
      </c>
      <c r="E118" s="7">
        <v>0</v>
      </c>
      <c r="F118" s="9">
        <f>E118/D118*100</f>
        <v>0</v>
      </c>
      <c r="H118" s="10"/>
    </row>
    <row r="119" spans="2:8" x14ac:dyDescent="0.25">
      <c r="B119" s="7"/>
      <c r="C119" s="6" t="s">
        <v>15</v>
      </c>
      <c r="D119" s="7">
        <v>442</v>
      </c>
      <c r="E119" s="7">
        <v>0</v>
      </c>
      <c r="F119" s="9">
        <f>E119/D119*100</f>
        <v>0</v>
      </c>
      <c r="H119" s="10"/>
    </row>
    <row r="120" spans="2:8" x14ac:dyDescent="0.25">
      <c r="B120" s="14" t="s">
        <v>95</v>
      </c>
      <c r="C120" s="6" t="s">
        <v>14</v>
      </c>
      <c r="D120" s="7">
        <v>56</v>
      </c>
      <c r="E120" s="7">
        <v>0</v>
      </c>
      <c r="F120" s="9">
        <f>E120/D120*100</f>
        <v>0</v>
      </c>
      <c r="H120" s="10"/>
    </row>
    <row r="121" spans="2:8" x14ac:dyDescent="0.25">
      <c r="B121" s="7"/>
      <c r="C121" s="6" t="s">
        <v>15</v>
      </c>
      <c r="D121" s="7">
        <v>164</v>
      </c>
      <c r="E121" s="7">
        <v>0</v>
      </c>
      <c r="F121" s="9">
        <f>E121/D121*100</f>
        <v>0</v>
      </c>
      <c r="H121" s="10"/>
    </row>
    <row r="122" spans="2:8" x14ac:dyDescent="0.25">
      <c r="B122" s="14" t="s">
        <v>96</v>
      </c>
      <c r="C122" s="6" t="s">
        <v>14</v>
      </c>
      <c r="D122" s="7">
        <v>31</v>
      </c>
      <c r="E122" s="7">
        <v>0</v>
      </c>
      <c r="F122" s="9">
        <f>E122/D122*100</f>
        <v>0</v>
      </c>
      <c r="H122" s="10"/>
    </row>
    <row r="123" spans="2:8" x14ac:dyDescent="0.25">
      <c r="B123" s="7"/>
      <c r="C123" s="6" t="s">
        <v>15</v>
      </c>
      <c r="D123" s="7">
        <v>136</v>
      </c>
      <c r="E123" s="7">
        <v>0</v>
      </c>
      <c r="F123" s="9">
        <f>E123/D123*100</f>
        <v>0</v>
      </c>
      <c r="H123" s="10"/>
    </row>
    <row r="124" spans="2:8" x14ac:dyDescent="0.25">
      <c r="B124" s="14" t="s">
        <v>97</v>
      </c>
      <c r="C124" s="6" t="s">
        <v>14</v>
      </c>
      <c r="D124" s="7">
        <v>94</v>
      </c>
      <c r="E124" s="7">
        <v>0</v>
      </c>
      <c r="F124" s="9">
        <f>E124/D124*100</f>
        <v>0</v>
      </c>
      <c r="G124" s="10"/>
      <c r="H124" s="10"/>
    </row>
    <row r="125" spans="2:8" x14ac:dyDescent="0.25">
      <c r="B125" s="7"/>
      <c r="C125" s="6" t="s">
        <v>15</v>
      </c>
      <c r="D125" s="7">
        <v>302</v>
      </c>
      <c r="E125" s="7">
        <v>0</v>
      </c>
      <c r="F125" s="9">
        <f>E125/D125*100</f>
        <v>0</v>
      </c>
      <c r="H125" s="10"/>
    </row>
    <row r="126" spans="2:8" x14ac:dyDescent="0.25">
      <c r="B126" s="14" t="s">
        <v>98</v>
      </c>
      <c r="C126" s="6" t="s">
        <v>14</v>
      </c>
      <c r="D126" s="7">
        <v>157</v>
      </c>
      <c r="E126" s="7">
        <v>0</v>
      </c>
      <c r="F126" s="9">
        <f>E126/D126*100</f>
        <v>0</v>
      </c>
      <c r="G126" s="10"/>
      <c r="H126" s="10"/>
    </row>
    <row r="127" spans="2:8" x14ac:dyDescent="0.25">
      <c r="B127" s="7"/>
      <c r="C127" s="6" t="s">
        <v>15</v>
      </c>
      <c r="D127" s="7">
        <v>450</v>
      </c>
      <c r="E127" s="7">
        <v>2</v>
      </c>
      <c r="F127" s="9">
        <f>E127/D127*100</f>
        <v>0.44444444444444442</v>
      </c>
      <c r="H127" s="10"/>
    </row>
    <row r="128" spans="2:8" x14ac:dyDescent="0.25">
      <c r="B128" s="14" t="s">
        <v>99</v>
      </c>
      <c r="C128" s="6" t="s">
        <v>14</v>
      </c>
      <c r="D128" s="7">
        <v>301</v>
      </c>
      <c r="E128" s="7">
        <v>0</v>
      </c>
      <c r="F128" s="9">
        <f>E128/D128*100</f>
        <v>0</v>
      </c>
      <c r="G128" s="10"/>
      <c r="H128" s="10"/>
    </row>
    <row r="129" spans="2:12" x14ac:dyDescent="0.25">
      <c r="B129" s="7"/>
      <c r="C129" s="6" t="s">
        <v>15</v>
      </c>
      <c r="D129" s="7">
        <v>802</v>
      </c>
      <c r="E129" s="7">
        <v>0</v>
      </c>
      <c r="F129" s="9">
        <f>E129/D129*100</f>
        <v>0</v>
      </c>
      <c r="H129" s="10"/>
    </row>
    <row r="130" spans="2:12" x14ac:dyDescent="0.25">
      <c r="B130" s="14" t="s">
        <v>100</v>
      </c>
      <c r="C130" s="6" t="s">
        <v>14</v>
      </c>
      <c r="D130" s="7">
        <v>233</v>
      </c>
      <c r="E130" s="7">
        <v>0</v>
      </c>
      <c r="F130" s="9">
        <f>E130/D130*100</f>
        <v>0</v>
      </c>
      <c r="G130" s="10"/>
      <c r="H130" s="10"/>
    </row>
    <row r="131" spans="2:12" x14ac:dyDescent="0.25">
      <c r="B131" s="7"/>
      <c r="C131" s="6" t="s">
        <v>15</v>
      </c>
      <c r="D131" s="7">
        <v>682</v>
      </c>
      <c r="E131" s="7">
        <v>1</v>
      </c>
      <c r="F131" s="9">
        <f>E131/D131*100</f>
        <v>0.1466275659824047</v>
      </c>
      <c r="H131" s="10"/>
    </row>
    <row r="132" spans="2:12" x14ac:dyDescent="0.25">
      <c r="B132" s="14" t="s">
        <v>101</v>
      </c>
      <c r="C132" s="6" t="s">
        <v>14</v>
      </c>
      <c r="D132" s="7">
        <v>196</v>
      </c>
      <c r="E132" s="7">
        <v>0</v>
      </c>
      <c r="F132" s="9">
        <f>E132/D132*100</f>
        <v>0</v>
      </c>
      <c r="G132" s="10"/>
      <c r="H132" s="10"/>
    </row>
    <row r="133" spans="2:12" x14ac:dyDescent="0.25">
      <c r="B133" s="7"/>
      <c r="C133" s="6" t="s">
        <v>15</v>
      </c>
      <c r="D133" s="7">
        <v>702</v>
      </c>
      <c r="E133" s="7">
        <v>1</v>
      </c>
      <c r="F133" s="9">
        <f>E133/D133*100</f>
        <v>0.14245014245014245</v>
      </c>
      <c r="H133" s="10"/>
    </row>
    <row r="134" spans="2:12" x14ac:dyDescent="0.25">
      <c r="B134" s="14" t="s">
        <v>102</v>
      </c>
      <c r="C134" s="6" t="s">
        <v>14</v>
      </c>
      <c r="D134" s="7">
        <v>213</v>
      </c>
      <c r="E134" s="7">
        <v>0</v>
      </c>
      <c r="F134" s="9">
        <f>E134/D134*100</f>
        <v>0</v>
      </c>
      <c r="G134" s="10"/>
      <c r="H134" s="10"/>
    </row>
    <row r="135" spans="2:12" x14ac:dyDescent="0.25">
      <c r="B135" s="7"/>
      <c r="C135" s="6" t="s">
        <v>15</v>
      </c>
      <c r="D135" s="7">
        <v>479</v>
      </c>
      <c r="E135" s="7">
        <v>0</v>
      </c>
      <c r="F135" s="9">
        <f>E135/D135*100</f>
        <v>0</v>
      </c>
      <c r="H135" s="10"/>
    </row>
    <row r="136" spans="2:12" x14ac:dyDescent="0.25">
      <c r="C136" s="10"/>
      <c r="F136" s="23"/>
      <c r="G136" s="10"/>
      <c r="H136" s="10"/>
    </row>
    <row r="137" spans="2:12" x14ac:dyDescent="0.25">
      <c r="B137" s="10"/>
      <c r="C137" s="10"/>
      <c r="F137" s="23"/>
      <c r="H137" s="10"/>
    </row>
    <row r="138" spans="2:12" x14ac:dyDescent="0.25">
      <c r="C138" s="10"/>
      <c r="F138" s="23"/>
      <c r="G138" s="10"/>
      <c r="H138" s="10"/>
    </row>
    <row r="139" spans="2:12" x14ac:dyDescent="0.25">
      <c r="B139" s="26" t="s">
        <v>103</v>
      </c>
      <c r="C139" s="27"/>
      <c r="H139" s="26" t="s">
        <v>104</v>
      </c>
    </row>
    <row r="140" spans="2:12" x14ac:dyDescent="0.25">
      <c r="B140" s="10"/>
    </row>
    <row r="141" spans="2:12" ht="45" x14ac:dyDescent="0.25">
      <c r="D141" s="28" t="s">
        <v>106</v>
      </c>
      <c r="E141" s="28" t="s">
        <v>105</v>
      </c>
      <c r="H141" s="28"/>
      <c r="I141" s="28"/>
      <c r="J141" s="28" t="s">
        <v>107</v>
      </c>
      <c r="K141" s="28" t="s">
        <v>105</v>
      </c>
    </row>
    <row r="142" spans="2:12" x14ac:dyDescent="0.25">
      <c r="B142" s="10"/>
    </row>
    <row r="143" spans="2:12" ht="60" x14ac:dyDescent="0.25">
      <c r="B143" s="6" t="s">
        <v>4</v>
      </c>
      <c r="C143" s="7"/>
      <c r="D143" s="6" t="s">
        <v>6</v>
      </c>
      <c r="E143" s="8" t="s">
        <v>7</v>
      </c>
      <c r="F143" s="8" t="s">
        <v>9</v>
      </c>
      <c r="H143" s="6" t="s">
        <v>11</v>
      </c>
      <c r="I143" s="7"/>
      <c r="J143" s="6" t="s">
        <v>6</v>
      </c>
      <c r="K143" s="8" t="s">
        <v>7</v>
      </c>
      <c r="L143" s="8" t="s">
        <v>9</v>
      </c>
    </row>
    <row r="144" spans="2:12" x14ac:dyDescent="0.25">
      <c r="B144" s="6" t="s">
        <v>13</v>
      </c>
      <c r="C144" s="6" t="s">
        <v>14</v>
      </c>
      <c r="D144" s="7">
        <f t="shared" ref="D144:E145" si="0">SUM(D22,D24,D26,D28,D30,D32)</f>
        <v>916</v>
      </c>
      <c r="E144" s="7">
        <f t="shared" si="0"/>
        <v>0</v>
      </c>
      <c r="F144" s="29">
        <f>E144/D144*100</f>
        <v>0</v>
      </c>
      <c r="H144" s="6" t="s">
        <v>13</v>
      </c>
      <c r="I144" s="6" t="s">
        <v>14</v>
      </c>
      <c r="J144" s="7">
        <f>SUM(J22,J24,J26,J28,J30,J32)</f>
        <v>813</v>
      </c>
      <c r="K144" s="7">
        <f>SUM(K22,K24,K26,K28,K30,K32)</f>
        <v>1</v>
      </c>
      <c r="L144" s="29">
        <f>K144/J144*100</f>
        <v>0.12300123001230012</v>
      </c>
    </row>
    <row r="145" spans="2:12" x14ac:dyDescent="0.25">
      <c r="B145" s="7"/>
      <c r="C145" s="6" t="s">
        <v>15</v>
      </c>
      <c r="D145" s="7">
        <f t="shared" si="0"/>
        <v>2371</v>
      </c>
      <c r="E145" s="7">
        <f t="shared" si="0"/>
        <v>1</v>
      </c>
      <c r="F145" s="29">
        <f>E145/D145*100</f>
        <v>4.2176296921130327E-2</v>
      </c>
      <c r="H145" s="7"/>
      <c r="I145" s="6" t="s">
        <v>15</v>
      </c>
      <c r="J145" s="7">
        <f>SUM(J23,J25,J27,J29,J31,J33)</f>
        <v>1697</v>
      </c>
      <c r="K145" s="7">
        <f>SUM(K23,K25,K27,K29,K31,K33)</f>
        <v>0</v>
      </c>
      <c r="L145" s="29">
        <f>K145/J145*100</f>
        <v>0</v>
      </c>
    </row>
    <row r="146" spans="2:12" x14ac:dyDescent="0.25">
      <c r="B146" s="6" t="s">
        <v>16</v>
      </c>
      <c r="C146" s="6" t="s">
        <v>14</v>
      </c>
      <c r="D146" s="7">
        <f t="shared" ref="D146:E147" si="1">SUM(D34,D36,D38,D40,D42,D44)</f>
        <v>493</v>
      </c>
      <c r="E146" s="7">
        <f t="shared" si="1"/>
        <v>0</v>
      </c>
      <c r="F146" s="29">
        <f>E146/D146*100</f>
        <v>0</v>
      </c>
      <c r="H146" s="6" t="s">
        <v>16</v>
      </c>
      <c r="I146" s="6" t="s">
        <v>14</v>
      </c>
      <c r="J146" s="7">
        <f t="shared" ref="J146:K147" si="2">SUM(J34,J36,J38,J40,J42)</f>
        <v>1196</v>
      </c>
      <c r="K146" s="7">
        <f t="shared" si="2"/>
        <v>0</v>
      </c>
      <c r="L146" s="29">
        <f>K146/J146*100</f>
        <v>0</v>
      </c>
    </row>
    <row r="147" spans="2:12" x14ac:dyDescent="0.25">
      <c r="B147" s="7"/>
      <c r="C147" s="6" t="s">
        <v>15</v>
      </c>
      <c r="D147" s="7">
        <f t="shared" si="1"/>
        <v>1788</v>
      </c>
      <c r="E147" s="7">
        <f t="shared" si="1"/>
        <v>1</v>
      </c>
      <c r="F147" s="29">
        <f>E147/D147*100</f>
        <v>5.5928411633109618E-2</v>
      </c>
      <c r="H147" s="7"/>
      <c r="I147" s="6" t="s">
        <v>15</v>
      </c>
      <c r="J147" s="7">
        <f t="shared" si="2"/>
        <v>2316</v>
      </c>
      <c r="K147" s="7">
        <f t="shared" si="2"/>
        <v>0</v>
      </c>
      <c r="L147" s="29">
        <f>K147/J147*100</f>
        <v>0</v>
      </c>
    </row>
    <row r="148" spans="2:12" x14ac:dyDescent="0.25">
      <c r="B148" s="6" t="s">
        <v>17</v>
      </c>
      <c r="C148" s="6" t="s">
        <v>14</v>
      </c>
      <c r="D148" s="7">
        <f t="shared" ref="D148:E149" si="3">SUM(D46,D48,D50,D52,D54,D56,D58)</f>
        <v>1014</v>
      </c>
      <c r="E148" s="7">
        <f t="shared" si="3"/>
        <v>0</v>
      </c>
      <c r="F148" s="29">
        <f>E148/D148*100</f>
        <v>0</v>
      </c>
      <c r="H148" s="6" t="s">
        <v>17</v>
      </c>
      <c r="I148" s="6" t="s">
        <v>14</v>
      </c>
      <c r="J148" s="7">
        <f t="shared" ref="J148:K149" si="4">SUM(J44,J46,J48)</f>
        <v>464</v>
      </c>
      <c r="K148" s="7">
        <f t="shared" si="4"/>
        <v>0</v>
      </c>
      <c r="L148" s="29">
        <f>K148/J148*100</f>
        <v>0</v>
      </c>
    </row>
    <row r="149" spans="2:12" x14ac:dyDescent="0.25">
      <c r="B149" s="7"/>
      <c r="C149" s="6" t="s">
        <v>15</v>
      </c>
      <c r="D149" s="7">
        <f t="shared" si="3"/>
        <v>3443</v>
      </c>
      <c r="E149" s="7">
        <f t="shared" si="3"/>
        <v>0</v>
      </c>
      <c r="F149" s="29">
        <f>E149/D149*100</f>
        <v>0</v>
      </c>
      <c r="H149" s="7"/>
      <c r="I149" s="6" t="s">
        <v>15</v>
      </c>
      <c r="J149" s="7">
        <f t="shared" si="4"/>
        <v>975</v>
      </c>
      <c r="K149" s="7">
        <f t="shared" si="4"/>
        <v>1</v>
      </c>
      <c r="L149" s="29">
        <f>K149/J149*100</f>
        <v>0.10256410256410256</v>
      </c>
    </row>
    <row r="150" spans="2:12" x14ac:dyDescent="0.25">
      <c r="B150" s="6" t="s">
        <v>18</v>
      </c>
      <c r="C150" s="6" t="s">
        <v>14</v>
      </c>
      <c r="D150" s="7">
        <f t="shared" ref="D150:E151" si="5">SUM(D60,D62,D64,D66,D68,D70,D72)</f>
        <v>1004</v>
      </c>
      <c r="E150" s="7">
        <f t="shared" si="5"/>
        <v>0</v>
      </c>
      <c r="F150" s="29">
        <f>E150/D150*100</f>
        <v>0</v>
      </c>
    </row>
    <row r="151" spans="2:12" x14ac:dyDescent="0.25">
      <c r="B151" s="7"/>
      <c r="C151" s="6" t="s">
        <v>15</v>
      </c>
      <c r="D151" s="7">
        <f t="shared" si="5"/>
        <v>3027</v>
      </c>
      <c r="E151" s="7">
        <f t="shared" si="5"/>
        <v>3</v>
      </c>
      <c r="F151" s="29">
        <f>E151/D151*100</f>
        <v>9.9108027750247768E-2</v>
      </c>
    </row>
    <row r="152" spans="2:12" x14ac:dyDescent="0.25">
      <c r="B152" s="6" t="s">
        <v>19</v>
      </c>
      <c r="C152" s="6" t="s">
        <v>14</v>
      </c>
      <c r="D152" s="7">
        <f t="shared" ref="D152:E153" si="6">SUM(D74,D76,D78,D80,D82)</f>
        <v>1047</v>
      </c>
      <c r="E152" s="7">
        <f t="shared" si="6"/>
        <v>1</v>
      </c>
      <c r="F152" s="29">
        <f>E152/D152*100</f>
        <v>9.5510983763132759E-2</v>
      </c>
    </row>
    <row r="153" spans="2:12" x14ac:dyDescent="0.25">
      <c r="B153" s="7"/>
      <c r="C153" s="6" t="s">
        <v>15</v>
      </c>
      <c r="D153" s="7">
        <f t="shared" si="6"/>
        <v>3030</v>
      </c>
      <c r="E153" s="7">
        <f t="shared" si="6"/>
        <v>3</v>
      </c>
      <c r="F153" s="29">
        <f>E153/D153*100</f>
        <v>9.9009900990099015E-2</v>
      </c>
    </row>
    <row r="154" spans="2:12" x14ac:dyDescent="0.25">
      <c r="B154" s="6" t="s">
        <v>20</v>
      </c>
      <c r="C154" s="6" t="s">
        <v>14</v>
      </c>
      <c r="D154" s="7">
        <f t="shared" ref="D154:E155" si="7">SUM(D84,D86,D88,D90,D92,D94,D96)</f>
        <v>808</v>
      </c>
      <c r="E154" s="7">
        <f t="shared" si="7"/>
        <v>3</v>
      </c>
      <c r="F154" s="29">
        <f>E154/D154*100</f>
        <v>0.37128712871287128</v>
      </c>
    </row>
    <row r="155" spans="2:12" x14ac:dyDescent="0.25">
      <c r="B155" s="7"/>
      <c r="C155" s="6" t="s">
        <v>15</v>
      </c>
      <c r="D155" s="7">
        <f t="shared" si="7"/>
        <v>3033</v>
      </c>
      <c r="E155" s="7">
        <f t="shared" si="7"/>
        <v>4</v>
      </c>
      <c r="F155" s="29">
        <f>E155/D155*100</f>
        <v>0.13188262446422683</v>
      </c>
    </row>
    <row r="156" spans="2:12" x14ac:dyDescent="0.25">
      <c r="B156" s="6" t="s">
        <v>21</v>
      </c>
      <c r="C156" s="6" t="s">
        <v>14</v>
      </c>
      <c r="D156" s="7">
        <f t="shared" ref="D156:E157" si="8">SUM(D98,D100,D102,D104,D106,D108,D110)</f>
        <v>1048</v>
      </c>
      <c r="E156" s="7">
        <f t="shared" si="8"/>
        <v>2</v>
      </c>
      <c r="F156" s="29">
        <f>E156/D156*100</f>
        <v>0.19083969465648853</v>
      </c>
    </row>
    <row r="157" spans="2:12" x14ac:dyDescent="0.25">
      <c r="B157" s="7"/>
      <c r="C157" s="6" t="s">
        <v>15</v>
      </c>
      <c r="D157" s="7">
        <f t="shared" si="8"/>
        <v>2609</v>
      </c>
      <c r="E157" s="7">
        <f t="shared" si="8"/>
        <v>1</v>
      </c>
      <c r="F157" s="29">
        <f>E157/D157*100</f>
        <v>3.8328861632809505E-2</v>
      </c>
    </row>
    <row r="158" spans="2:12" x14ac:dyDescent="0.25">
      <c r="B158" s="6" t="s">
        <v>22</v>
      </c>
      <c r="C158" s="6" t="s">
        <v>14</v>
      </c>
      <c r="D158" s="7">
        <f t="shared" ref="D158:E159" si="9">SUM(D112,D114,D116,D118,D120,D122,D124,D126)</f>
        <v>739</v>
      </c>
      <c r="E158" s="7">
        <f t="shared" si="9"/>
        <v>1</v>
      </c>
      <c r="F158" s="29">
        <f>E158/D158*100</f>
        <v>0.13531799729364005</v>
      </c>
    </row>
    <row r="159" spans="2:12" x14ac:dyDescent="0.25">
      <c r="B159" s="7"/>
      <c r="C159" s="6" t="s">
        <v>15</v>
      </c>
      <c r="D159" s="7">
        <f t="shared" si="9"/>
        <v>2036</v>
      </c>
      <c r="E159" s="7">
        <f t="shared" si="9"/>
        <v>4</v>
      </c>
      <c r="F159" s="29">
        <f>E159/D159*100</f>
        <v>0.19646365422396855</v>
      </c>
    </row>
    <row r="160" spans="2:12" x14ac:dyDescent="0.25">
      <c r="B160" s="6" t="s">
        <v>23</v>
      </c>
      <c r="C160" s="6" t="s">
        <v>14</v>
      </c>
      <c r="D160" s="7">
        <f t="shared" ref="D160:E161" si="10">SUM(D128,D130,D132,D134)</f>
        <v>943</v>
      </c>
      <c r="E160" s="7">
        <f t="shared" si="10"/>
        <v>0</v>
      </c>
      <c r="F160" s="29">
        <f>E160/D160*100</f>
        <v>0</v>
      </c>
    </row>
    <row r="161" spans="2:6" x14ac:dyDescent="0.25">
      <c r="B161" s="6"/>
      <c r="C161" s="6" t="s">
        <v>15</v>
      </c>
      <c r="D161" s="7">
        <f t="shared" si="10"/>
        <v>2665</v>
      </c>
      <c r="E161" s="7">
        <f t="shared" si="10"/>
        <v>2</v>
      </c>
      <c r="F161" s="29">
        <f>E161/D161*100</f>
        <v>7.5046904315197005E-2</v>
      </c>
    </row>
    <row r="162" spans="2:6" x14ac:dyDescent="0.25">
      <c r="B162" s="10"/>
    </row>
    <row r="164" spans="2:6" x14ac:dyDescent="0.25">
      <c r="B164" s="10"/>
    </row>
  </sheetData>
  <mergeCells count="3">
    <mergeCell ref="C6:K6"/>
    <mergeCell ref="L6:T6"/>
    <mergeCell ref="B20:C2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59DB-7630-4C0C-944B-BE53EED17C69}">
  <dimension ref="A3:K96"/>
  <sheetViews>
    <sheetView workbookViewId="0">
      <selection activeCell="E92" sqref="E92"/>
    </sheetView>
  </sheetViews>
  <sheetFormatPr baseColWidth="10" defaultRowHeight="15" x14ac:dyDescent="0.25"/>
  <sheetData>
    <row r="3" spans="1:11" x14ac:dyDescent="0.25">
      <c r="B3" s="10" t="s">
        <v>108</v>
      </c>
    </row>
    <row r="6" spans="1:11" x14ac:dyDescent="0.25">
      <c r="B6" s="32"/>
      <c r="C6" s="4" t="s">
        <v>0</v>
      </c>
      <c r="D6" s="4"/>
      <c r="E6" s="4"/>
      <c r="F6" s="4"/>
      <c r="G6" s="34" t="s">
        <v>1</v>
      </c>
      <c r="H6" s="34"/>
      <c r="I6" s="34"/>
      <c r="J6" s="34"/>
    </row>
    <row r="7" spans="1:11" x14ac:dyDescent="0.25">
      <c r="B7" s="3" t="s">
        <v>2</v>
      </c>
      <c r="C7" s="31">
        <v>335.177324</v>
      </c>
      <c r="D7" s="31">
        <v>331.95443699999998</v>
      </c>
      <c r="E7" s="31">
        <v>427.59992</v>
      </c>
      <c r="F7" s="31"/>
      <c r="G7" s="33">
        <v>275.80616099999997</v>
      </c>
      <c r="H7" s="33">
        <v>269.66941000000003</v>
      </c>
      <c r="I7" s="33">
        <v>318.08244999999999</v>
      </c>
      <c r="J7" s="33"/>
    </row>
    <row r="8" spans="1:11" x14ac:dyDescent="0.25">
      <c r="B8" s="3" t="s">
        <v>3</v>
      </c>
      <c r="C8" s="31">
        <v>432.1592028</v>
      </c>
      <c r="D8" s="31">
        <v>674.92113919999997</v>
      </c>
      <c r="E8" s="31">
        <v>668.80118770000001</v>
      </c>
      <c r="F8" s="31">
        <v>736.90001889999996</v>
      </c>
      <c r="G8" s="33">
        <v>417.91871259999999</v>
      </c>
      <c r="H8" s="33">
        <v>612.06125870000005</v>
      </c>
      <c r="I8" s="33">
        <v>633.88016570000002</v>
      </c>
      <c r="J8" s="33">
        <v>572.64836749999995</v>
      </c>
    </row>
    <row r="11" spans="1:11" s="5" customFormat="1" x14ac:dyDescent="0.25"/>
    <row r="16" spans="1:11" ht="60" x14ac:dyDescent="0.25">
      <c r="A16" s="6" t="s">
        <v>30</v>
      </c>
      <c r="B16" s="7"/>
      <c r="C16" s="6" t="s">
        <v>5</v>
      </c>
      <c r="D16" s="8" t="s">
        <v>8</v>
      </c>
      <c r="E16" s="8" t="s">
        <v>12</v>
      </c>
      <c r="G16" s="6" t="s">
        <v>30</v>
      </c>
      <c r="H16" s="7"/>
      <c r="I16" s="6" t="s">
        <v>5</v>
      </c>
      <c r="J16" s="8" t="s">
        <v>8</v>
      </c>
      <c r="K16" s="8" t="s">
        <v>12</v>
      </c>
    </row>
    <row r="17" spans="1:11" x14ac:dyDescent="0.25">
      <c r="A17" s="14" t="s">
        <v>55</v>
      </c>
      <c r="B17" s="6" t="s">
        <v>14</v>
      </c>
      <c r="C17" s="7">
        <v>198981.2</v>
      </c>
      <c r="D17" s="15">
        <v>82000000</v>
      </c>
      <c r="E17" s="9">
        <f>D17/C17</f>
        <v>412.09923349542566</v>
      </c>
      <c r="G17" s="7" t="s">
        <v>32</v>
      </c>
      <c r="H17" s="6" t="s">
        <v>14</v>
      </c>
      <c r="I17" s="7">
        <v>35165.1</v>
      </c>
      <c r="J17" s="15">
        <v>13200000</v>
      </c>
      <c r="K17" s="9">
        <f>J17/I17</f>
        <v>375.37217297832228</v>
      </c>
    </row>
    <row r="18" spans="1:11" x14ac:dyDescent="0.25">
      <c r="A18" s="7"/>
      <c r="B18" s="6" t="s">
        <v>15</v>
      </c>
      <c r="C18" s="7">
        <v>499754</v>
      </c>
      <c r="D18" s="15">
        <v>254000000</v>
      </c>
      <c r="E18" s="9">
        <f>D18/C18</f>
        <v>508.25005902904229</v>
      </c>
      <c r="G18" s="7"/>
      <c r="H18" s="6" t="s">
        <v>15</v>
      </c>
      <c r="I18" s="7">
        <v>78999.600000000006</v>
      </c>
      <c r="J18" s="15">
        <v>26100000</v>
      </c>
      <c r="K18" s="9">
        <f>J18/I18</f>
        <v>330.3814196527577</v>
      </c>
    </row>
    <row r="19" spans="1:11" x14ac:dyDescent="0.25">
      <c r="A19" s="14" t="s">
        <v>57</v>
      </c>
      <c r="B19" s="6" t="s">
        <v>14</v>
      </c>
      <c r="C19" s="7">
        <v>166045.9</v>
      </c>
      <c r="D19" s="15">
        <v>100710000</v>
      </c>
      <c r="E19" s="9">
        <f>D19/C19</f>
        <v>606.5190408194361</v>
      </c>
      <c r="G19" s="7" t="s">
        <v>34</v>
      </c>
      <c r="H19" s="6" t="s">
        <v>14</v>
      </c>
      <c r="I19" s="7">
        <v>78769.5</v>
      </c>
      <c r="J19" s="15">
        <v>26716000</v>
      </c>
      <c r="K19" s="9">
        <f>J19/I19</f>
        <v>339.16680948844413</v>
      </c>
    </row>
    <row r="20" spans="1:11" x14ac:dyDescent="0.25">
      <c r="A20" s="7"/>
      <c r="B20" s="6" t="s">
        <v>15</v>
      </c>
      <c r="C20" s="7">
        <v>396250.3</v>
      </c>
      <c r="D20" s="15">
        <v>217140000</v>
      </c>
      <c r="E20" s="9">
        <f>D20/C20</f>
        <v>547.98696682374748</v>
      </c>
      <c r="G20" s="7"/>
      <c r="H20" s="6" t="s">
        <v>15</v>
      </c>
      <c r="I20" s="7">
        <v>168101.2</v>
      </c>
      <c r="J20" s="15">
        <v>47473000</v>
      </c>
      <c r="K20" s="9">
        <f>J20/I20</f>
        <v>282.40726419561548</v>
      </c>
    </row>
    <row r="21" spans="1:11" x14ac:dyDescent="0.25">
      <c r="A21" s="14" t="s">
        <v>59</v>
      </c>
      <c r="B21" s="6" t="s">
        <v>14</v>
      </c>
      <c r="C21" s="7">
        <v>112539.9</v>
      </c>
      <c r="D21" s="15">
        <v>36633000</v>
      </c>
      <c r="E21" s="9">
        <f>D21/C21</f>
        <v>325.5112186877721</v>
      </c>
      <c r="G21" s="7" t="s">
        <v>36</v>
      </c>
      <c r="H21" s="6" t="s">
        <v>14</v>
      </c>
      <c r="I21" s="7">
        <v>122154.5</v>
      </c>
      <c r="J21" s="15">
        <v>58461000</v>
      </c>
      <c r="K21" s="9">
        <f>J21/I21</f>
        <v>478.58245091257385</v>
      </c>
    </row>
    <row r="22" spans="1:11" x14ac:dyDescent="0.25">
      <c r="A22" s="7"/>
      <c r="B22" s="6" t="s">
        <v>15</v>
      </c>
      <c r="C22" s="7">
        <v>244976.3</v>
      </c>
      <c r="D22" s="15">
        <v>101600000</v>
      </c>
      <c r="E22" s="9">
        <f>D22/C22</f>
        <v>414.73399671723348</v>
      </c>
      <c r="G22" s="7"/>
      <c r="H22" s="6" t="s">
        <v>15</v>
      </c>
      <c r="I22" s="7">
        <v>291233.3</v>
      </c>
      <c r="J22" s="15">
        <v>105740000</v>
      </c>
      <c r="K22" s="9">
        <f>J22/I22</f>
        <v>363.07661246155573</v>
      </c>
    </row>
    <row r="23" spans="1:11" x14ac:dyDescent="0.25">
      <c r="A23" s="14" t="s">
        <v>60</v>
      </c>
      <c r="B23" s="6" t="s">
        <v>14</v>
      </c>
      <c r="C23" s="7">
        <v>65593.100000000006</v>
      </c>
      <c r="D23" s="15">
        <v>22405000</v>
      </c>
      <c r="E23" s="9">
        <f>D23/C23</f>
        <v>341.57556206369264</v>
      </c>
      <c r="G23" s="7" t="s">
        <v>38</v>
      </c>
      <c r="H23" s="6" t="s">
        <v>14</v>
      </c>
      <c r="I23" s="7">
        <v>63520.2</v>
      </c>
      <c r="J23" s="15">
        <v>14783000</v>
      </c>
      <c r="K23" s="9">
        <f>J23/I23</f>
        <v>232.72911609220375</v>
      </c>
    </row>
    <row r="24" spans="1:11" x14ac:dyDescent="0.25">
      <c r="A24" s="7"/>
      <c r="B24" s="6" t="s">
        <v>15</v>
      </c>
      <c r="C24" s="7">
        <v>172079.2</v>
      </c>
      <c r="D24" s="15">
        <v>54555000</v>
      </c>
      <c r="E24" s="9">
        <f>D24/C24</f>
        <v>317.0342493456501</v>
      </c>
      <c r="G24" s="7"/>
      <c r="H24" s="6" t="s">
        <v>15</v>
      </c>
      <c r="I24" s="7">
        <v>109189.3</v>
      </c>
      <c r="J24" s="15">
        <v>23345000</v>
      </c>
      <c r="K24" s="9">
        <f>J24/I24</f>
        <v>213.80300084348923</v>
      </c>
    </row>
    <row r="25" spans="1:11" x14ac:dyDescent="0.25">
      <c r="A25" s="14" t="s">
        <v>61</v>
      </c>
      <c r="B25" s="6" t="s">
        <v>14</v>
      </c>
      <c r="C25" s="7">
        <v>171235.1</v>
      </c>
      <c r="D25" s="15">
        <v>68412000</v>
      </c>
      <c r="E25" s="9">
        <f>D25/C25</f>
        <v>399.52089262073019</v>
      </c>
      <c r="G25" s="7" t="s">
        <v>40</v>
      </c>
      <c r="H25" s="6" t="s">
        <v>14</v>
      </c>
      <c r="I25" s="7">
        <v>124383.6</v>
      </c>
      <c r="J25" s="15">
        <v>35000000</v>
      </c>
      <c r="K25" s="9">
        <f>J25/I25</f>
        <v>281.38757842673789</v>
      </c>
    </row>
    <row r="26" spans="1:11" x14ac:dyDescent="0.25">
      <c r="A26" s="7"/>
      <c r="B26" s="6" t="s">
        <v>15</v>
      </c>
      <c r="C26" s="7">
        <v>376929.4</v>
      </c>
      <c r="D26" s="15">
        <v>107350000</v>
      </c>
      <c r="E26" s="9">
        <f>D26/C26</f>
        <v>284.80134476111442</v>
      </c>
      <c r="G26" s="7"/>
      <c r="H26" s="6" t="s">
        <v>15</v>
      </c>
      <c r="I26" s="7">
        <v>229932.4</v>
      </c>
      <c r="J26" s="15">
        <v>52200000</v>
      </c>
      <c r="K26" s="9">
        <f>J26/I26</f>
        <v>227.0232468325473</v>
      </c>
    </row>
    <row r="27" spans="1:11" x14ac:dyDescent="0.25">
      <c r="A27" s="14" t="s">
        <v>62</v>
      </c>
      <c r="B27" s="6" t="s">
        <v>14</v>
      </c>
      <c r="C27" s="7">
        <v>96939.3</v>
      </c>
      <c r="D27" s="15">
        <v>42932000</v>
      </c>
      <c r="E27" s="9">
        <f>D27/C27</f>
        <v>442.87507749694913</v>
      </c>
      <c r="G27" s="7" t="s">
        <v>42</v>
      </c>
      <c r="H27" s="6" t="s">
        <v>14</v>
      </c>
      <c r="I27" s="7">
        <v>132608</v>
      </c>
      <c r="J27" s="15">
        <v>38400000</v>
      </c>
      <c r="K27" s="9">
        <f>J27/I27</f>
        <v>289.57528957528956</v>
      </c>
    </row>
    <row r="28" spans="1:11" x14ac:dyDescent="0.25">
      <c r="A28" s="7"/>
      <c r="B28" s="6" t="s">
        <v>15</v>
      </c>
      <c r="C28" s="7">
        <v>209446.1</v>
      </c>
      <c r="D28" s="15">
        <v>65902000</v>
      </c>
      <c r="E28" s="9">
        <f>D28/C28</f>
        <v>314.64897174022337</v>
      </c>
      <c r="G28" s="7"/>
      <c r="H28" s="6" t="s">
        <v>15</v>
      </c>
      <c r="I28" s="7">
        <v>213738.1</v>
      </c>
      <c r="J28" s="15">
        <v>46100000</v>
      </c>
      <c r="K28" s="9">
        <f>J28/I28</f>
        <v>215.68452231960515</v>
      </c>
    </row>
    <row r="29" spans="1:11" x14ac:dyDescent="0.25">
      <c r="A29" s="14" t="s">
        <v>63</v>
      </c>
      <c r="B29" s="6" t="s">
        <v>14</v>
      </c>
      <c r="C29" s="7">
        <v>39766.199999999997</v>
      </c>
      <c r="D29" s="15">
        <v>14719000</v>
      </c>
      <c r="E29" s="9">
        <f>D29/C29</f>
        <v>370.13845929457682</v>
      </c>
      <c r="G29" s="7" t="s">
        <v>44</v>
      </c>
      <c r="H29" s="17" t="s">
        <v>14</v>
      </c>
      <c r="I29">
        <v>328979.90000000002</v>
      </c>
      <c r="J29" s="19">
        <v>152000000</v>
      </c>
      <c r="K29" s="21">
        <f>J29/I29</f>
        <v>462.03430665520898</v>
      </c>
    </row>
    <row r="30" spans="1:11" x14ac:dyDescent="0.25">
      <c r="A30" s="7"/>
      <c r="B30" s="6" t="s">
        <v>15</v>
      </c>
      <c r="C30" s="7">
        <v>78726.899999999994</v>
      </c>
      <c r="D30" s="15">
        <v>26164000</v>
      </c>
      <c r="E30" s="9">
        <f>D30/C30</f>
        <v>332.3387558763269</v>
      </c>
      <c r="G30" s="18"/>
      <c r="H30" s="6" t="s">
        <v>15</v>
      </c>
      <c r="I30" s="7">
        <v>677929.5</v>
      </c>
      <c r="J30" s="15">
        <v>215000000</v>
      </c>
      <c r="K30" s="9">
        <f>J30/I30</f>
        <v>317.14212171029584</v>
      </c>
    </row>
    <row r="31" spans="1:11" x14ac:dyDescent="0.25">
      <c r="A31" s="14" t="s">
        <v>64</v>
      </c>
      <c r="B31" s="6" t="s">
        <v>14</v>
      </c>
      <c r="C31" s="7">
        <v>256529.9</v>
      </c>
      <c r="D31" s="15">
        <v>167870000</v>
      </c>
      <c r="E31" s="9">
        <f>D31/C31</f>
        <v>654.38765617575189</v>
      </c>
      <c r="G31" s="7" t="s">
        <v>46</v>
      </c>
      <c r="H31" s="6" t="s">
        <v>14</v>
      </c>
      <c r="I31" s="7">
        <v>77268.399999999994</v>
      </c>
      <c r="J31" s="15">
        <v>36461000</v>
      </c>
      <c r="K31" s="9">
        <f>J31/I31</f>
        <v>471.87466027509311</v>
      </c>
    </row>
    <row r="32" spans="1:11" x14ac:dyDescent="0.25">
      <c r="A32" s="7"/>
      <c r="B32" s="6" t="s">
        <v>15</v>
      </c>
      <c r="C32" s="7">
        <v>599021.80000000005</v>
      </c>
      <c r="D32" s="15">
        <v>306220000</v>
      </c>
      <c r="E32" s="9">
        <f>D32/C32</f>
        <v>511.2000932186441</v>
      </c>
      <c r="G32" s="7"/>
      <c r="H32" s="6" t="s">
        <v>15</v>
      </c>
      <c r="I32" s="7">
        <v>186399.3</v>
      </c>
      <c r="J32" s="15">
        <v>65559000</v>
      </c>
      <c r="K32" s="9">
        <f>J32/I32</f>
        <v>351.71269420003188</v>
      </c>
    </row>
    <row r="33" spans="1:11" x14ac:dyDescent="0.25">
      <c r="A33" s="14" t="s">
        <v>65</v>
      </c>
      <c r="B33" s="6" t="s">
        <v>14</v>
      </c>
      <c r="C33" s="7">
        <v>75354.7</v>
      </c>
      <c r="D33" s="15">
        <v>32515000</v>
      </c>
      <c r="E33" s="9">
        <f>D33/C33</f>
        <v>431.49266070994912</v>
      </c>
      <c r="G33" s="30" t="s">
        <v>48</v>
      </c>
      <c r="H33" s="6" t="s">
        <v>14</v>
      </c>
      <c r="I33" s="7">
        <v>151246.39999999999</v>
      </c>
      <c r="J33" s="15">
        <v>34800000</v>
      </c>
      <c r="K33" s="9">
        <f>J33/I29</f>
        <v>105.78153862895574</v>
      </c>
    </row>
    <row r="34" spans="1:11" x14ac:dyDescent="0.25">
      <c r="A34" s="7"/>
      <c r="B34" s="6" t="s">
        <v>15</v>
      </c>
      <c r="C34" s="7">
        <v>172625.2</v>
      </c>
      <c r="D34" s="15">
        <v>98823000</v>
      </c>
      <c r="E34" s="9">
        <f>D34/C34</f>
        <v>572.47145839657242</v>
      </c>
      <c r="G34" s="7"/>
      <c r="H34" s="6" t="s">
        <v>15</v>
      </c>
      <c r="I34" s="7">
        <v>238499.20000000001</v>
      </c>
      <c r="J34" s="15">
        <v>53500000</v>
      </c>
      <c r="K34" s="9">
        <f>J34/I30</f>
        <v>78.916760518608498</v>
      </c>
    </row>
    <row r="35" spans="1:11" x14ac:dyDescent="0.25">
      <c r="A35" s="14" t="s">
        <v>66</v>
      </c>
      <c r="B35" s="6" t="s">
        <v>14</v>
      </c>
      <c r="C35" s="7">
        <v>168116.3</v>
      </c>
      <c r="D35" s="15">
        <v>113370000</v>
      </c>
      <c r="E35" s="9">
        <f>D35/C35</f>
        <v>674.35459857253579</v>
      </c>
      <c r="G35" s="7" t="s">
        <v>50</v>
      </c>
      <c r="H35" s="6" t="s">
        <v>14</v>
      </c>
      <c r="I35" s="7">
        <v>143477.79999999999</v>
      </c>
      <c r="J35" s="15">
        <v>18855900</v>
      </c>
      <c r="K35" s="9">
        <f>J35/I35</f>
        <v>131.42033122894276</v>
      </c>
    </row>
    <row r="36" spans="1:11" x14ac:dyDescent="0.25">
      <c r="A36" s="7"/>
      <c r="B36" s="6" t="s">
        <v>15</v>
      </c>
      <c r="C36" s="7">
        <v>390527.3</v>
      </c>
      <c r="D36" s="15">
        <v>212940000</v>
      </c>
      <c r="E36" s="9">
        <f>D36/C36</f>
        <v>545.2627767636219</v>
      </c>
      <c r="G36" s="7"/>
      <c r="H36" s="6" t="s">
        <v>15</v>
      </c>
      <c r="I36" s="7">
        <v>226200.3</v>
      </c>
      <c r="J36" s="15">
        <v>41299000</v>
      </c>
      <c r="K36" s="9">
        <f>J36/I36</f>
        <v>182.57712301884658</v>
      </c>
    </row>
    <row r="37" spans="1:11" x14ac:dyDescent="0.25">
      <c r="A37" s="14" t="s">
        <v>67</v>
      </c>
      <c r="B37" s="6" t="s">
        <v>14</v>
      </c>
      <c r="C37" s="7">
        <v>49006.2</v>
      </c>
      <c r="D37" s="15">
        <v>15496000</v>
      </c>
      <c r="E37" s="9">
        <f>D37/C37</f>
        <v>316.20488836106455</v>
      </c>
      <c r="G37" s="7" t="s">
        <v>52</v>
      </c>
      <c r="H37" s="6" t="s">
        <v>14</v>
      </c>
      <c r="I37" s="7">
        <v>71988.7</v>
      </c>
      <c r="J37" s="15">
        <v>14471000</v>
      </c>
      <c r="K37" s="9">
        <f>J37/I37</f>
        <v>201.01765971603876</v>
      </c>
    </row>
    <row r="38" spans="1:11" x14ac:dyDescent="0.25">
      <c r="A38" s="7"/>
      <c r="B38" s="6" t="s">
        <v>15</v>
      </c>
      <c r="C38" s="7">
        <v>84297.9</v>
      </c>
      <c r="D38" s="15">
        <v>46285000</v>
      </c>
      <c r="E38" s="9">
        <f>D38/C38</f>
        <v>549.06468607165777</v>
      </c>
      <c r="G38" s="7"/>
      <c r="H38" s="6" t="s">
        <v>15</v>
      </c>
      <c r="I38" s="7">
        <v>189334.5</v>
      </c>
      <c r="J38" s="15">
        <v>34098000</v>
      </c>
      <c r="K38" s="9">
        <f>J38/I38</f>
        <v>180.09396068862253</v>
      </c>
    </row>
    <row r="39" spans="1:11" x14ac:dyDescent="0.25">
      <c r="A39" s="14" t="s">
        <v>68</v>
      </c>
      <c r="B39" s="6" t="s">
        <v>14</v>
      </c>
      <c r="C39" s="7">
        <v>25066</v>
      </c>
      <c r="D39" s="7" t="s">
        <v>69</v>
      </c>
      <c r="E39" s="9">
        <f>D39/C39</f>
        <v>157.19213276948855</v>
      </c>
      <c r="G39" s="7" t="s">
        <v>54</v>
      </c>
      <c r="H39" s="6" t="s">
        <v>14</v>
      </c>
      <c r="I39" s="7">
        <v>65780.5</v>
      </c>
      <c r="J39" s="15">
        <v>32506000</v>
      </c>
      <c r="K39" s="9">
        <f>J39/I39</f>
        <v>494.15860323348107</v>
      </c>
    </row>
    <row r="40" spans="1:11" x14ac:dyDescent="0.25">
      <c r="A40" s="7"/>
      <c r="B40" s="6" t="s">
        <v>15</v>
      </c>
      <c r="C40" s="7">
        <v>70698.899999999994</v>
      </c>
      <c r="D40" s="15">
        <v>21228000</v>
      </c>
      <c r="E40" s="9">
        <f>D40/C40</f>
        <v>300.25926853175935</v>
      </c>
      <c r="G40" s="7"/>
      <c r="H40" s="6" t="s">
        <v>15</v>
      </c>
      <c r="I40" s="7">
        <v>122479.4</v>
      </c>
      <c r="J40" s="15">
        <v>36820000</v>
      </c>
      <c r="K40" s="9">
        <f>J40/I40</f>
        <v>300.62198214556901</v>
      </c>
    </row>
    <row r="41" spans="1:11" x14ac:dyDescent="0.25">
      <c r="A41" s="14" t="s">
        <v>70</v>
      </c>
      <c r="B41" s="6" t="s">
        <v>14</v>
      </c>
      <c r="C41" s="7">
        <v>100604</v>
      </c>
      <c r="D41" s="15">
        <v>87178000</v>
      </c>
      <c r="E41" s="9">
        <f>D41/C41</f>
        <v>866.54606178680763</v>
      </c>
      <c r="G41" s="7" t="s">
        <v>56</v>
      </c>
      <c r="H41" s="6" t="s">
        <v>14</v>
      </c>
      <c r="I41" s="7">
        <v>69949.899999999994</v>
      </c>
      <c r="J41" s="15">
        <v>30000000</v>
      </c>
      <c r="K41" s="9">
        <f>J41/I41</f>
        <v>428.87838295694496</v>
      </c>
    </row>
    <row r="42" spans="1:11" x14ac:dyDescent="0.25">
      <c r="A42" s="7"/>
      <c r="B42" s="6" t="s">
        <v>15</v>
      </c>
      <c r="C42" s="7">
        <v>228039</v>
      </c>
      <c r="D42" s="15">
        <v>164720000</v>
      </c>
      <c r="E42" s="9">
        <f>D42/C42</f>
        <v>722.33258346160085</v>
      </c>
      <c r="G42" s="7"/>
      <c r="H42" s="6" t="s">
        <v>15</v>
      </c>
      <c r="I42" s="7">
        <v>131598.39999999999</v>
      </c>
      <c r="J42" s="15">
        <v>44500000</v>
      </c>
      <c r="K42" s="9">
        <f>J42/I42</f>
        <v>338.15000790283165</v>
      </c>
    </row>
    <row r="43" spans="1:11" x14ac:dyDescent="0.25">
      <c r="A43" s="14" t="s">
        <v>71</v>
      </c>
      <c r="B43" s="6" t="s">
        <v>14</v>
      </c>
      <c r="C43" s="7">
        <v>120584.7</v>
      </c>
      <c r="D43" s="15">
        <v>120310000</v>
      </c>
      <c r="E43" s="9">
        <f>D43/C43</f>
        <v>997.72193321374937</v>
      </c>
      <c r="G43" s="7" t="s">
        <v>58</v>
      </c>
      <c r="H43" s="17" t="s">
        <v>14</v>
      </c>
      <c r="I43">
        <v>122468.9</v>
      </c>
      <c r="J43" s="22">
        <v>47900000</v>
      </c>
      <c r="K43" s="9">
        <f>J43/I43</f>
        <v>391.11970467604431</v>
      </c>
    </row>
    <row r="44" spans="1:11" x14ac:dyDescent="0.25">
      <c r="A44" s="7"/>
      <c r="B44" s="6" t="s">
        <v>15</v>
      </c>
      <c r="C44" s="7">
        <v>303912</v>
      </c>
      <c r="D44" s="15">
        <v>281560000</v>
      </c>
      <c r="E44" s="9">
        <f>D44/C44</f>
        <v>926.45239411408568</v>
      </c>
      <c r="G44" s="7"/>
      <c r="H44" s="6" t="s">
        <v>15</v>
      </c>
      <c r="I44" s="7">
        <v>307789.09999999998</v>
      </c>
      <c r="J44" s="15">
        <v>97400000</v>
      </c>
      <c r="K44" s="9">
        <f>J44/I44</f>
        <v>316.45045259887371</v>
      </c>
    </row>
    <row r="45" spans="1:11" x14ac:dyDescent="0.25">
      <c r="A45" s="14" t="s">
        <v>72</v>
      </c>
      <c r="B45" s="6" t="s">
        <v>14</v>
      </c>
      <c r="C45" s="7">
        <v>280094.40000000002</v>
      </c>
      <c r="D45" s="15">
        <v>176000000</v>
      </c>
      <c r="E45" s="9">
        <f>D45/C45</f>
        <v>628.35958162676582</v>
      </c>
      <c r="H45" s="10"/>
      <c r="K45" s="23"/>
    </row>
    <row r="46" spans="1:11" x14ac:dyDescent="0.25">
      <c r="A46" s="7"/>
      <c r="B46" s="6" t="s">
        <v>15</v>
      </c>
      <c r="C46" s="7">
        <v>737284.7</v>
      </c>
      <c r="D46" s="15">
        <v>459000000</v>
      </c>
      <c r="E46" s="9">
        <f>D46/C46</f>
        <v>622.55462509936808</v>
      </c>
      <c r="H46" s="10"/>
      <c r="K46" s="23"/>
    </row>
    <row r="47" spans="1:11" x14ac:dyDescent="0.25">
      <c r="A47" s="14" t="s">
        <v>73</v>
      </c>
      <c r="B47" s="6" t="s">
        <v>14</v>
      </c>
      <c r="C47" s="7">
        <v>194117.5</v>
      </c>
      <c r="D47" s="15">
        <v>167000000</v>
      </c>
      <c r="E47" s="9">
        <f>D47/C47</f>
        <v>860.30368204824401</v>
      </c>
      <c r="H47" s="10"/>
      <c r="K47" s="23"/>
    </row>
    <row r="48" spans="1:11" x14ac:dyDescent="0.25">
      <c r="A48" s="7"/>
      <c r="B48" s="6" t="s">
        <v>15</v>
      </c>
      <c r="C48" s="7">
        <v>610318</v>
      </c>
      <c r="D48" s="15">
        <v>482000000</v>
      </c>
      <c r="E48" s="9">
        <f>D48/C48</f>
        <v>789.75222752728905</v>
      </c>
      <c r="H48" s="10"/>
      <c r="K48" s="23"/>
    </row>
    <row r="49" spans="1:11" x14ac:dyDescent="0.25">
      <c r="A49" s="14" t="s">
        <v>74</v>
      </c>
      <c r="B49" s="6" t="s">
        <v>14</v>
      </c>
      <c r="C49" s="7">
        <v>152272.20000000001</v>
      </c>
      <c r="D49" s="15">
        <v>99000000</v>
      </c>
      <c r="E49" s="9">
        <f>D49/C49</f>
        <v>650.15150500222626</v>
      </c>
      <c r="H49" s="10"/>
      <c r="K49" s="23"/>
    </row>
    <row r="50" spans="1:11" x14ac:dyDescent="0.25">
      <c r="A50" s="7"/>
      <c r="B50" s="6" t="s">
        <v>15</v>
      </c>
      <c r="C50" s="7">
        <v>270551.40000000002</v>
      </c>
      <c r="D50" s="15">
        <v>178000000</v>
      </c>
      <c r="E50" s="9">
        <f>D50/C50</f>
        <v>657.91564929991114</v>
      </c>
      <c r="H50" s="10"/>
      <c r="K50" s="23"/>
    </row>
    <row r="51" spans="1:11" x14ac:dyDescent="0.25">
      <c r="A51" s="14" t="s">
        <v>75</v>
      </c>
      <c r="B51" s="6" t="s">
        <v>14</v>
      </c>
      <c r="C51" s="7">
        <v>70050.100000000006</v>
      </c>
      <c r="D51" s="15">
        <v>48700000</v>
      </c>
      <c r="E51" s="9">
        <f>D51/C51</f>
        <v>695.21670918385553</v>
      </c>
      <c r="H51" s="10"/>
      <c r="K51" s="23"/>
    </row>
    <row r="52" spans="1:11" x14ac:dyDescent="0.25">
      <c r="A52" s="7"/>
      <c r="B52" s="6" t="s">
        <v>15</v>
      </c>
      <c r="C52" s="7">
        <v>158377.60000000001</v>
      </c>
      <c r="D52" s="15">
        <v>93700000</v>
      </c>
      <c r="E52" s="9">
        <f>D52/C52</f>
        <v>591.62406805002729</v>
      </c>
      <c r="H52" s="10"/>
      <c r="K52" s="23"/>
    </row>
    <row r="53" spans="1:11" x14ac:dyDescent="0.25">
      <c r="A53" s="14" t="s">
        <v>76</v>
      </c>
      <c r="B53" s="6" t="s">
        <v>14</v>
      </c>
      <c r="C53" s="7">
        <v>227357.7</v>
      </c>
      <c r="D53" s="15">
        <v>127200000</v>
      </c>
      <c r="E53" s="9">
        <f>D53/C53</f>
        <v>559.47082504793104</v>
      </c>
      <c r="H53" s="10"/>
      <c r="K53" s="23"/>
    </row>
    <row r="54" spans="1:11" x14ac:dyDescent="0.25">
      <c r="A54" s="6"/>
      <c r="B54" s="6" t="s">
        <v>15</v>
      </c>
      <c r="C54" s="7">
        <v>413109.3</v>
      </c>
      <c r="D54" s="15">
        <v>175270000</v>
      </c>
      <c r="E54" s="9">
        <f>D54/C54</f>
        <v>424.27028391759762</v>
      </c>
      <c r="H54" s="10"/>
      <c r="K54" s="23"/>
    </row>
    <row r="55" spans="1:11" x14ac:dyDescent="0.25">
      <c r="A55" s="14" t="s">
        <v>77</v>
      </c>
      <c r="B55" s="6" t="s">
        <v>14</v>
      </c>
      <c r="C55" s="7">
        <v>59599.6</v>
      </c>
      <c r="D55" s="15">
        <v>50100000</v>
      </c>
      <c r="E55" s="9">
        <f>D55/C55</f>
        <v>840.60966852126523</v>
      </c>
      <c r="K55" s="23"/>
    </row>
    <row r="56" spans="1:11" x14ac:dyDescent="0.25">
      <c r="A56" s="7"/>
      <c r="B56" s="6" t="s">
        <v>15</v>
      </c>
      <c r="C56" s="7">
        <v>126625.4</v>
      </c>
      <c r="D56" s="15">
        <v>97900000</v>
      </c>
      <c r="E56" s="9">
        <f>D56/C56</f>
        <v>773.14661987247428</v>
      </c>
      <c r="F56" s="24"/>
      <c r="K56" s="23"/>
    </row>
    <row r="57" spans="1:11" x14ac:dyDescent="0.25">
      <c r="A57" s="14" t="s">
        <v>78</v>
      </c>
      <c r="B57" s="6" t="s">
        <v>14</v>
      </c>
      <c r="C57" s="7">
        <v>171096</v>
      </c>
      <c r="D57" s="15">
        <v>131000000</v>
      </c>
      <c r="E57" s="9">
        <f>D57/C57</f>
        <v>765.65203160798615</v>
      </c>
      <c r="F57" s="10"/>
      <c r="H57" s="10"/>
      <c r="I57" s="10"/>
      <c r="J57" s="25"/>
      <c r="K57" s="23"/>
    </row>
    <row r="58" spans="1:11" x14ac:dyDescent="0.25">
      <c r="A58" s="7"/>
      <c r="B58" s="6" t="s">
        <v>15</v>
      </c>
      <c r="C58" s="7">
        <v>487222.8</v>
      </c>
      <c r="D58" s="15">
        <v>260000000</v>
      </c>
      <c r="E58" s="9">
        <f>D58/C58</f>
        <v>533.63676740907852</v>
      </c>
      <c r="G58" s="10"/>
      <c r="K58" s="23"/>
    </row>
    <row r="59" spans="1:11" x14ac:dyDescent="0.25">
      <c r="A59" s="14" t="s">
        <v>79</v>
      </c>
      <c r="B59" s="6" t="s">
        <v>14</v>
      </c>
      <c r="C59" s="7">
        <v>82581.3</v>
      </c>
      <c r="D59" s="15">
        <v>71900000</v>
      </c>
      <c r="E59" s="9">
        <f>D59/C59</f>
        <v>870.65715846081378</v>
      </c>
      <c r="G59" s="10"/>
      <c r="K59" s="23"/>
    </row>
    <row r="60" spans="1:11" x14ac:dyDescent="0.25">
      <c r="A60" s="7"/>
      <c r="B60" s="6" t="s">
        <v>15</v>
      </c>
      <c r="C60" s="7">
        <v>244665.3</v>
      </c>
      <c r="D60" s="15">
        <v>139000000</v>
      </c>
      <c r="E60" s="9">
        <f>D60/C60</f>
        <v>568.12306444763522</v>
      </c>
      <c r="G60" s="10"/>
      <c r="K60" s="23"/>
    </row>
    <row r="61" spans="1:11" x14ac:dyDescent="0.25">
      <c r="A61" s="14" t="s">
        <v>80</v>
      </c>
      <c r="B61" s="6" t="s">
        <v>14</v>
      </c>
      <c r="C61" s="7">
        <v>140752</v>
      </c>
      <c r="D61" s="15">
        <v>90700000</v>
      </c>
      <c r="E61" s="9">
        <f>D61/C61</f>
        <v>644.39581675571219</v>
      </c>
      <c r="G61" s="10"/>
      <c r="K61" s="23"/>
    </row>
    <row r="62" spans="1:11" x14ac:dyDescent="0.25">
      <c r="A62" s="7"/>
      <c r="B62" s="6" t="s">
        <v>15</v>
      </c>
      <c r="C62" s="7">
        <v>324649.09999999998</v>
      </c>
      <c r="D62" s="15">
        <v>183000000</v>
      </c>
      <c r="E62" s="9">
        <f>D62/C62</f>
        <v>563.68553000762984</v>
      </c>
      <c r="G62" s="10"/>
      <c r="K62" s="23"/>
    </row>
    <row r="63" spans="1:11" x14ac:dyDescent="0.25">
      <c r="A63" s="14" t="s">
        <v>81</v>
      </c>
      <c r="B63" s="6" t="s">
        <v>14</v>
      </c>
      <c r="C63" s="7">
        <v>120686.39999999999</v>
      </c>
      <c r="D63" s="15">
        <v>85225000</v>
      </c>
      <c r="E63" s="9">
        <f>D63/C63</f>
        <v>706.16904638799406</v>
      </c>
      <c r="G63" s="10"/>
      <c r="K63" s="23"/>
    </row>
    <row r="64" spans="1:11" x14ac:dyDescent="0.25">
      <c r="A64" s="7"/>
      <c r="B64" s="6" t="s">
        <v>15</v>
      </c>
      <c r="C64" s="7">
        <v>265237</v>
      </c>
      <c r="D64" s="15">
        <v>158930000</v>
      </c>
      <c r="E64" s="9">
        <f>D64/C64</f>
        <v>599.1999607897842</v>
      </c>
      <c r="G64" s="10"/>
      <c r="K64" s="23"/>
    </row>
    <row r="65" spans="1:11" x14ac:dyDescent="0.25">
      <c r="A65" s="14" t="s">
        <v>82</v>
      </c>
      <c r="B65" s="6" t="s">
        <v>14</v>
      </c>
      <c r="C65" s="7">
        <v>76479</v>
      </c>
      <c r="D65" s="15">
        <v>60332000</v>
      </c>
      <c r="E65" s="9">
        <f>D65/C65</f>
        <v>788.87014736071342</v>
      </c>
      <c r="G65" s="10"/>
      <c r="K65" s="23"/>
    </row>
    <row r="66" spans="1:11" x14ac:dyDescent="0.25">
      <c r="A66" s="7"/>
      <c r="B66" s="6" t="s">
        <v>15</v>
      </c>
      <c r="C66" s="7">
        <v>191246.5</v>
      </c>
      <c r="D66" s="15">
        <v>133770000</v>
      </c>
      <c r="E66" s="9">
        <f>D66/C66</f>
        <v>699.46378103651568</v>
      </c>
      <c r="G66" s="10"/>
      <c r="K66" s="23"/>
    </row>
    <row r="67" spans="1:11" x14ac:dyDescent="0.25">
      <c r="A67" s="14" t="s">
        <v>83</v>
      </c>
      <c r="B67" s="6" t="s">
        <v>14</v>
      </c>
      <c r="C67" s="7">
        <v>119282</v>
      </c>
      <c r="D67" s="15">
        <v>78507000</v>
      </c>
      <c r="E67" s="9">
        <f>D67/C67</f>
        <v>658.16300866853339</v>
      </c>
      <c r="G67" s="10"/>
      <c r="K67" s="23"/>
    </row>
    <row r="68" spans="1:11" x14ac:dyDescent="0.25">
      <c r="A68" s="7"/>
      <c r="B68" s="6" t="s">
        <v>15</v>
      </c>
      <c r="C68" s="7">
        <v>254675.20000000001</v>
      </c>
      <c r="D68" s="15">
        <v>112180000</v>
      </c>
      <c r="E68" s="9">
        <f>D68/C68</f>
        <v>440.48262257180909</v>
      </c>
      <c r="G68" s="10"/>
      <c r="K68" s="23"/>
    </row>
    <row r="69" spans="1:11" x14ac:dyDescent="0.25">
      <c r="G69" s="10"/>
      <c r="K69" s="23"/>
    </row>
    <row r="70" spans="1:11" x14ac:dyDescent="0.25">
      <c r="F70" s="10"/>
      <c r="G70" s="10"/>
      <c r="K70" s="23"/>
    </row>
    <row r="71" spans="1:11" x14ac:dyDescent="0.25">
      <c r="G71" s="10"/>
      <c r="K71" s="23"/>
    </row>
    <row r="72" spans="1:11" x14ac:dyDescent="0.25">
      <c r="F72" s="10"/>
      <c r="G72" s="10"/>
      <c r="K72" s="23"/>
    </row>
    <row r="73" spans="1:11" x14ac:dyDescent="0.25">
      <c r="G73" s="10"/>
      <c r="K73" s="23"/>
    </row>
    <row r="74" spans="1:11" x14ac:dyDescent="0.25">
      <c r="B74" s="10"/>
      <c r="E74" s="23"/>
      <c r="F74" s="10"/>
      <c r="G74" s="10"/>
      <c r="K74" s="23"/>
    </row>
    <row r="75" spans="1:11" x14ac:dyDescent="0.25">
      <c r="A75" s="10"/>
      <c r="B75" s="10"/>
      <c r="E75" s="23"/>
      <c r="G75" s="10"/>
      <c r="K75" s="23"/>
    </row>
    <row r="76" spans="1:11" x14ac:dyDescent="0.25">
      <c r="A76" s="10" t="s">
        <v>109</v>
      </c>
      <c r="B76" s="10"/>
      <c r="E76" s="23"/>
      <c r="F76" s="10"/>
      <c r="G76" s="10"/>
      <c r="K76" s="23"/>
    </row>
    <row r="77" spans="1:11" x14ac:dyDescent="0.25">
      <c r="A77" s="26" t="s">
        <v>103</v>
      </c>
      <c r="B77" s="27"/>
      <c r="G77" s="26" t="s">
        <v>104</v>
      </c>
    </row>
    <row r="78" spans="1:11" x14ac:dyDescent="0.25">
      <c r="A78" s="10"/>
    </row>
    <row r="79" spans="1:11" x14ac:dyDescent="0.25">
      <c r="C79" s="28"/>
      <c r="G79" s="28"/>
      <c r="H79" s="28"/>
      <c r="I79" s="28"/>
    </row>
    <row r="80" spans="1:11" x14ac:dyDescent="0.25">
      <c r="A80" s="10"/>
    </row>
    <row r="81" spans="1:11" ht="60" x14ac:dyDescent="0.25">
      <c r="A81" s="6" t="s">
        <v>4</v>
      </c>
      <c r="B81" s="7"/>
      <c r="C81" s="6" t="s">
        <v>5</v>
      </c>
      <c r="D81" s="8" t="s">
        <v>8</v>
      </c>
      <c r="E81" s="8" t="s">
        <v>10</v>
      </c>
      <c r="G81" s="6" t="s">
        <v>11</v>
      </c>
      <c r="H81" s="7"/>
      <c r="I81" s="6" t="s">
        <v>5</v>
      </c>
      <c r="J81" s="8" t="s">
        <v>8</v>
      </c>
      <c r="K81" s="8" t="s">
        <v>12</v>
      </c>
    </row>
    <row r="82" spans="1:11" x14ac:dyDescent="0.25">
      <c r="A82" s="36" t="s">
        <v>17</v>
      </c>
      <c r="B82" s="36" t="s">
        <v>14</v>
      </c>
      <c r="C82" s="35">
        <f>SUM(C17,C19,C21,C23,C25,C27,C29)</f>
        <v>851100.7</v>
      </c>
      <c r="D82" s="35">
        <f>SUM(D17,D19,D21,D23,D25,D27,D29)</f>
        <v>367811000</v>
      </c>
      <c r="E82" s="36">
        <f>D82/C82</f>
        <v>432.15920278293748</v>
      </c>
      <c r="G82" s="6" t="s">
        <v>13</v>
      </c>
      <c r="H82" s="6" t="s">
        <v>14</v>
      </c>
      <c r="I82" s="7">
        <f>SUM(I17,I19,I21,I23,I25,I27)</f>
        <v>556600.9</v>
      </c>
      <c r="J82" s="7">
        <f>SUM(J17,J19,J21,J23,J25,J27)</f>
        <v>186560000</v>
      </c>
      <c r="K82" s="6">
        <f>J82/I82</f>
        <v>335.1773236442844</v>
      </c>
    </row>
    <row r="83" spans="1:11" x14ac:dyDescent="0.25">
      <c r="A83" s="7"/>
      <c r="B83" s="6" t="s">
        <v>15</v>
      </c>
      <c r="C83" s="7">
        <f>SUM(C18,C20,C22,C24,C26,C28,C30)</f>
        <v>1978162.2000000002</v>
      </c>
      <c r="D83" s="7">
        <f>SUM(D18,D20,D22,D24,D26,D28,D30)</f>
        <v>826711000</v>
      </c>
      <c r="E83" s="6">
        <f>D83/C83</f>
        <v>417.91871263135039</v>
      </c>
      <c r="G83" s="7"/>
      <c r="H83" s="6" t="s">
        <v>15</v>
      </c>
      <c r="I83" s="7">
        <f>SUM(I18,I20,I22,I24,I26,I28)</f>
        <v>1091193.9000000001</v>
      </c>
      <c r="J83" s="7">
        <f>SUM(J18,J20,J22,J24,J26,J28)</f>
        <v>300958000</v>
      </c>
      <c r="K83" s="6">
        <f>J83/I83</f>
        <v>275.80616057329496</v>
      </c>
    </row>
    <row r="84" spans="1:11" x14ac:dyDescent="0.25">
      <c r="A84" s="36" t="s">
        <v>18</v>
      </c>
      <c r="B84" s="36" t="s">
        <v>14</v>
      </c>
      <c r="C84" s="35">
        <f>SUM(C31,C33,C35,C37,C39,C41,C43)</f>
        <v>795261.79999999993</v>
      </c>
      <c r="D84" s="35">
        <f>SUM(D31,D33,D35,D37,D39,D41,D43)</f>
        <v>536739000</v>
      </c>
      <c r="E84" s="36">
        <f>D84/C84</f>
        <v>674.92113917706104</v>
      </c>
      <c r="G84" s="6" t="s">
        <v>16</v>
      </c>
      <c r="H84" s="6" t="s">
        <v>14</v>
      </c>
      <c r="I84" s="7">
        <f>SUM(I29,I31,I33,I35,I37)</f>
        <v>772961.2</v>
      </c>
      <c r="J84" s="7">
        <f>SUM(J29,J31,J33,J35,J37)</f>
        <v>256587900</v>
      </c>
      <c r="K84" s="6">
        <f>J84/I84</f>
        <v>331.95443704030686</v>
      </c>
    </row>
    <row r="85" spans="1:11" x14ac:dyDescent="0.25">
      <c r="A85" s="7"/>
      <c r="B85" s="6" t="s">
        <v>15</v>
      </c>
      <c r="C85" s="7">
        <f>SUM(C32,C34,C36,C38,C40,C42,C44)</f>
        <v>1849122.0999999999</v>
      </c>
      <c r="D85" s="7">
        <f>SUM(D32,D34,D36,D38,D40,D42,D44)</f>
        <v>1131776000</v>
      </c>
      <c r="E85" s="6">
        <f>D85/C85</f>
        <v>612.06125869135417</v>
      </c>
      <c r="G85" s="7"/>
      <c r="H85" s="6" t="s">
        <v>15</v>
      </c>
      <c r="I85" s="7">
        <f>SUM(I30,I32,I34,I36,I38)</f>
        <v>1518362.8</v>
      </c>
      <c r="J85" s="7">
        <f>SUM(J30,J32,J34,J36,J38)</f>
        <v>409456000</v>
      </c>
      <c r="K85" s="6">
        <f>J85/I85</f>
        <v>269.6694097089312</v>
      </c>
    </row>
    <row r="86" spans="1:11" x14ac:dyDescent="0.25">
      <c r="A86" s="36" t="s">
        <v>19</v>
      </c>
      <c r="B86" s="36" t="s">
        <v>14</v>
      </c>
      <c r="C86" s="35">
        <f>SUM(C45,C47,C49,C51,C53)</f>
        <v>923891.90000000014</v>
      </c>
      <c r="D86" s="35">
        <f>SUM(D45,D47,D49,D51,D53)</f>
        <v>617900000</v>
      </c>
      <c r="E86" s="36">
        <f>D86/C86</f>
        <v>668.80118767141471</v>
      </c>
      <c r="G86" s="6" t="s">
        <v>17</v>
      </c>
      <c r="H86" s="6" t="s">
        <v>14</v>
      </c>
      <c r="I86" s="7">
        <f>SUM(I39,I41,I43)</f>
        <v>258199.3</v>
      </c>
      <c r="J86" s="7">
        <f>SUM(J39,J41,J43)</f>
        <v>110406000</v>
      </c>
      <c r="K86" s="6">
        <f>J86/I86</f>
        <v>427.5999199068317</v>
      </c>
    </row>
    <row r="87" spans="1:11" x14ac:dyDescent="0.25">
      <c r="A87" s="7"/>
      <c r="B87" s="6" t="s">
        <v>15</v>
      </c>
      <c r="C87" s="7">
        <f>SUM(C46,C48,C50,C52,C54)</f>
        <v>2189641</v>
      </c>
      <c r="D87" s="7">
        <f>SUM(D46,D48,D50,D52,D54)</f>
        <v>1387970000</v>
      </c>
      <c r="E87" s="6">
        <f>D87/C87</f>
        <v>633.88016574406493</v>
      </c>
      <c r="G87" s="7"/>
      <c r="H87" s="6" t="s">
        <v>15</v>
      </c>
      <c r="I87" s="7">
        <f>SUM(I40,I42,I44)</f>
        <v>561866.89999999991</v>
      </c>
      <c r="J87" s="7">
        <f>SUM(J40,J42,J44)</f>
        <v>178720000</v>
      </c>
      <c r="K87" s="6">
        <f>J87/I87</f>
        <v>318.08244977591676</v>
      </c>
    </row>
    <row r="88" spans="1:11" x14ac:dyDescent="0.25">
      <c r="A88" s="36" t="s">
        <v>20</v>
      </c>
      <c r="B88" s="36" t="s">
        <v>14</v>
      </c>
      <c r="C88" s="35">
        <f>SUM(C55,C57,C59,C61,C63,C65,C67)</f>
        <v>770476.3</v>
      </c>
      <c r="D88" s="35">
        <f>SUM(D55,D57,D59,D61,D63,D65,D67)</f>
        <v>567764000</v>
      </c>
      <c r="E88" s="36">
        <f>D88/C88</f>
        <v>736.90001885846448</v>
      </c>
    </row>
    <row r="89" spans="1:11" x14ac:dyDescent="0.25">
      <c r="A89" s="7"/>
      <c r="B89" s="6" t="s">
        <v>15</v>
      </c>
      <c r="C89" s="7">
        <f>SUM(C56,C58,C60,C62,C64,C66,C68)</f>
        <v>1894321.3</v>
      </c>
      <c r="D89" s="7">
        <f>SUM(D56,D58,D60,D62,D64,D66,D68)</f>
        <v>1084780000</v>
      </c>
      <c r="E89" s="6">
        <f>D89/C89</f>
        <v>572.64836751822406</v>
      </c>
    </row>
    <row r="96" spans="1:11" x14ac:dyDescent="0.25">
      <c r="A96" s="10"/>
    </row>
  </sheetData>
  <mergeCells count="2">
    <mergeCell ref="C6:F6"/>
    <mergeCell ref="G6:J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5585-BA3D-4E85-A432-52C7099AE990}">
  <dimension ref="B4:L61"/>
  <sheetViews>
    <sheetView topLeftCell="A4" workbookViewId="0">
      <selection activeCell="I15" sqref="I15"/>
    </sheetView>
  </sheetViews>
  <sheetFormatPr baseColWidth="10" defaultRowHeight="15" x14ac:dyDescent="0.25"/>
  <sheetData>
    <row r="4" spans="2:12" x14ac:dyDescent="0.25">
      <c r="C4" s="10" t="s">
        <v>111</v>
      </c>
    </row>
    <row r="6" spans="2:12" x14ac:dyDescent="0.25">
      <c r="B6" s="32"/>
      <c r="C6" s="4" t="s">
        <v>0</v>
      </c>
      <c r="D6" s="4"/>
      <c r="E6" s="4"/>
      <c r="F6" s="4"/>
      <c r="G6" s="4"/>
      <c r="H6" s="34" t="s">
        <v>1</v>
      </c>
      <c r="I6" s="34"/>
      <c r="J6" s="34"/>
      <c r="K6" s="34"/>
      <c r="L6" s="34"/>
    </row>
    <row r="7" spans="2:12" x14ac:dyDescent="0.25">
      <c r="B7" s="3" t="s">
        <v>2</v>
      </c>
      <c r="C7" s="31">
        <v>826.5</v>
      </c>
      <c r="D7" s="31">
        <v>860.5</v>
      </c>
      <c r="E7" s="31">
        <v>910.5</v>
      </c>
      <c r="F7" s="31">
        <v>669</v>
      </c>
      <c r="G7" s="31">
        <v>606.5</v>
      </c>
      <c r="H7" s="33">
        <v>790.5</v>
      </c>
      <c r="I7" s="33">
        <v>667</v>
      </c>
      <c r="J7" s="33">
        <v>850</v>
      </c>
      <c r="K7" s="33">
        <v>360</v>
      </c>
      <c r="L7" s="33">
        <v>454.5</v>
      </c>
    </row>
    <row r="8" spans="2:12" x14ac:dyDescent="0.25">
      <c r="B8" s="3" t="s">
        <v>3</v>
      </c>
      <c r="C8" s="31">
        <v>1780.5</v>
      </c>
      <c r="D8" s="31">
        <v>1294</v>
      </c>
      <c r="E8" s="31">
        <v>1311.5</v>
      </c>
      <c r="F8" s="31"/>
      <c r="G8" s="31"/>
      <c r="H8" s="33">
        <v>1613.5</v>
      </c>
      <c r="I8" s="33">
        <v>945</v>
      </c>
      <c r="J8" s="33">
        <v>1076.5</v>
      </c>
      <c r="K8" s="33"/>
      <c r="L8" s="33"/>
    </row>
    <row r="11" spans="2:12" s="5" customFormat="1" x14ac:dyDescent="0.25"/>
    <row r="12" spans="2:12" x14ac:dyDescent="0.25">
      <c r="F12" s="5"/>
    </row>
    <row r="13" spans="2:12" x14ac:dyDescent="0.25">
      <c r="B13" s="10" t="s">
        <v>2</v>
      </c>
      <c r="F13" s="5"/>
      <c r="H13" s="10" t="s">
        <v>3</v>
      </c>
    </row>
    <row r="14" spans="2:12" x14ac:dyDescent="0.25">
      <c r="F14" s="5"/>
    </row>
    <row r="15" spans="2:12" x14ac:dyDescent="0.25">
      <c r="D15" t="s">
        <v>278</v>
      </c>
      <c r="F15" s="5"/>
    </row>
    <row r="16" spans="2:12" x14ac:dyDescent="0.25">
      <c r="B16" t="s">
        <v>288</v>
      </c>
      <c r="C16" t="s">
        <v>279</v>
      </c>
      <c r="D16">
        <v>582</v>
      </c>
      <c r="F16" s="5"/>
      <c r="J16" t="s">
        <v>278</v>
      </c>
    </row>
    <row r="17" spans="2:10" x14ac:dyDescent="0.25">
      <c r="C17" t="s">
        <v>280</v>
      </c>
      <c r="D17">
        <v>679</v>
      </c>
      <c r="F17" s="5"/>
      <c r="H17" t="s">
        <v>281</v>
      </c>
      <c r="I17" t="s">
        <v>279</v>
      </c>
      <c r="J17">
        <v>1526</v>
      </c>
    </row>
    <row r="18" spans="2:10" x14ac:dyDescent="0.25">
      <c r="B18" t="s">
        <v>289</v>
      </c>
      <c r="C18" t="s">
        <v>279</v>
      </c>
      <c r="D18">
        <v>1071</v>
      </c>
      <c r="F18" s="5"/>
      <c r="I18" t="s">
        <v>280</v>
      </c>
      <c r="J18">
        <v>1513</v>
      </c>
    </row>
    <row r="19" spans="2:10" x14ac:dyDescent="0.25">
      <c r="C19" t="s">
        <v>280</v>
      </c>
      <c r="D19">
        <v>902</v>
      </c>
      <c r="F19" s="5"/>
      <c r="H19" t="s">
        <v>282</v>
      </c>
      <c r="I19" t="s">
        <v>279</v>
      </c>
      <c r="J19">
        <v>2035</v>
      </c>
    </row>
    <row r="20" spans="2:10" x14ac:dyDescent="0.25">
      <c r="B20" s="10" t="s">
        <v>283</v>
      </c>
      <c r="C20" s="10" t="s">
        <v>279</v>
      </c>
      <c r="D20" s="10">
        <f>AVERAGE(D16,D18)</f>
        <v>826.5</v>
      </c>
      <c r="F20" s="5"/>
      <c r="I20" t="s">
        <v>280</v>
      </c>
      <c r="J20">
        <v>1714</v>
      </c>
    </row>
    <row r="21" spans="2:10" x14ac:dyDescent="0.25">
      <c r="B21" s="10"/>
      <c r="C21" s="10" t="s">
        <v>280</v>
      </c>
      <c r="D21" s="10">
        <f>AVERAGE(D17,D19)</f>
        <v>790.5</v>
      </c>
      <c r="F21" s="5"/>
      <c r="H21" s="10" t="s">
        <v>283</v>
      </c>
      <c r="I21" s="10" t="s">
        <v>279</v>
      </c>
      <c r="J21" s="10">
        <f>AVERAGE(J17,J19)</f>
        <v>1780.5</v>
      </c>
    </row>
    <row r="22" spans="2:10" x14ac:dyDescent="0.25">
      <c r="F22" s="5"/>
      <c r="H22" s="10"/>
      <c r="I22" s="10" t="s">
        <v>280</v>
      </c>
      <c r="J22" s="10">
        <f>AVERAGE(J18,J20)</f>
        <v>1613.5</v>
      </c>
    </row>
    <row r="23" spans="2:10" x14ac:dyDescent="0.25">
      <c r="D23" t="s">
        <v>278</v>
      </c>
      <c r="F23" s="5"/>
      <c r="J23" t="s">
        <v>278</v>
      </c>
    </row>
    <row r="24" spans="2:10" x14ac:dyDescent="0.25">
      <c r="B24" t="s">
        <v>290</v>
      </c>
      <c r="C24" t="s">
        <v>279</v>
      </c>
      <c r="D24">
        <v>900</v>
      </c>
      <c r="F24" s="5"/>
      <c r="H24" t="s">
        <v>284</v>
      </c>
      <c r="I24" t="s">
        <v>279</v>
      </c>
      <c r="J24">
        <v>1366</v>
      </c>
    </row>
    <row r="25" spans="2:10" x14ac:dyDescent="0.25">
      <c r="C25" t="s">
        <v>280</v>
      </c>
      <c r="D25">
        <v>647</v>
      </c>
      <c r="F25" s="5"/>
      <c r="I25" t="s">
        <v>280</v>
      </c>
      <c r="J25">
        <v>1022</v>
      </c>
    </row>
    <row r="26" spans="2:10" x14ac:dyDescent="0.25">
      <c r="B26" t="s">
        <v>289</v>
      </c>
      <c r="C26" t="s">
        <v>279</v>
      </c>
      <c r="D26">
        <v>821</v>
      </c>
      <c r="F26" s="5"/>
      <c r="H26" t="s">
        <v>284</v>
      </c>
      <c r="I26" t="s">
        <v>279</v>
      </c>
      <c r="J26">
        <v>1222</v>
      </c>
    </row>
    <row r="27" spans="2:10" x14ac:dyDescent="0.25">
      <c r="C27" t="s">
        <v>280</v>
      </c>
      <c r="D27">
        <v>687</v>
      </c>
      <c r="F27" s="5"/>
      <c r="I27" t="s">
        <v>280</v>
      </c>
      <c r="J27">
        <v>868</v>
      </c>
    </row>
    <row r="28" spans="2:10" x14ac:dyDescent="0.25">
      <c r="B28" s="10" t="s">
        <v>283</v>
      </c>
      <c r="C28" s="10" t="s">
        <v>279</v>
      </c>
      <c r="D28" s="10">
        <f>AVERAGE(D24,D26)</f>
        <v>860.5</v>
      </c>
      <c r="F28" s="5"/>
      <c r="H28" s="10" t="s">
        <v>283</v>
      </c>
      <c r="I28" s="10" t="s">
        <v>279</v>
      </c>
      <c r="J28" s="10">
        <f>AVERAGE(J24,J26)</f>
        <v>1294</v>
      </c>
    </row>
    <row r="29" spans="2:10" x14ac:dyDescent="0.25">
      <c r="B29" s="10"/>
      <c r="C29" s="10" t="s">
        <v>280</v>
      </c>
      <c r="D29" s="10">
        <f>AVERAGE(D25,D27)</f>
        <v>667</v>
      </c>
      <c r="F29" s="5"/>
      <c r="H29" s="10"/>
      <c r="I29" s="10" t="s">
        <v>280</v>
      </c>
      <c r="J29" s="10">
        <f>AVERAGE(J25,J27)</f>
        <v>945</v>
      </c>
    </row>
    <row r="30" spans="2:10" x14ac:dyDescent="0.25">
      <c r="F30" s="5"/>
      <c r="J30" t="s">
        <v>278</v>
      </c>
    </row>
    <row r="31" spans="2:10" x14ac:dyDescent="0.25">
      <c r="F31" s="5"/>
      <c r="H31" t="s">
        <v>285</v>
      </c>
      <c r="I31" t="s">
        <v>279</v>
      </c>
      <c r="J31">
        <v>1556</v>
      </c>
    </row>
    <row r="32" spans="2:10" x14ac:dyDescent="0.25">
      <c r="D32" t="s">
        <v>278</v>
      </c>
      <c r="F32" s="5"/>
      <c r="I32" t="s">
        <v>280</v>
      </c>
      <c r="J32">
        <v>1328</v>
      </c>
    </row>
    <row r="33" spans="2:10" x14ac:dyDescent="0.25">
      <c r="B33" t="s">
        <v>291</v>
      </c>
      <c r="C33" t="s">
        <v>279</v>
      </c>
      <c r="D33">
        <v>813</v>
      </c>
      <c r="F33" s="5"/>
      <c r="H33" t="s">
        <v>286</v>
      </c>
      <c r="I33" t="s">
        <v>279</v>
      </c>
      <c r="J33">
        <v>1067</v>
      </c>
    </row>
    <row r="34" spans="2:10" x14ac:dyDescent="0.25">
      <c r="C34" t="s">
        <v>280</v>
      </c>
      <c r="D34">
        <v>798</v>
      </c>
      <c r="F34" s="5"/>
      <c r="I34" t="s">
        <v>280</v>
      </c>
      <c r="J34">
        <v>825</v>
      </c>
    </row>
    <row r="35" spans="2:10" x14ac:dyDescent="0.25">
      <c r="B35" t="s">
        <v>292</v>
      </c>
      <c r="C35" t="s">
        <v>279</v>
      </c>
      <c r="D35">
        <v>1008</v>
      </c>
      <c r="F35" s="5"/>
      <c r="H35" s="10" t="s">
        <v>283</v>
      </c>
      <c r="I35" s="10" t="s">
        <v>279</v>
      </c>
      <c r="J35" s="10">
        <f>AVERAGE(J31,J33)</f>
        <v>1311.5</v>
      </c>
    </row>
    <row r="36" spans="2:10" x14ac:dyDescent="0.25">
      <c r="C36" t="s">
        <v>280</v>
      </c>
      <c r="D36">
        <v>902</v>
      </c>
      <c r="F36" s="5"/>
      <c r="H36" s="10"/>
      <c r="I36" s="10" t="s">
        <v>280</v>
      </c>
      <c r="J36" s="10">
        <f>AVERAGE(J32,J34)</f>
        <v>1076.5</v>
      </c>
    </row>
    <row r="37" spans="2:10" x14ac:dyDescent="0.25">
      <c r="B37" s="10" t="s">
        <v>283</v>
      </c>
      <c r="C37" s="10" t="s">
        <v>279</v>
      </c>
      <c r="D37" s="10">
        <f>AVERAGE(D33,D35)</f>
        <v>910.5</v>
      </c>
      <c r="F37" s="5"/>
    </row>
    <row r="38" spans="2:10" x14ac:dyDescent="0.25">
      <c r="B38" s="10"/>
      <c r="C38" s="10" t="s">
        <v>280</v>
      </c>
      <c r="D38" s="10">
        <f>AVERAGE(D34,D36)</f>
        <v>850</v>
      </c>
      <c r="F38" s="5"/>
    </row>
    <row r="39" spans="2:10" x14ac:dyDescent="0.25">
      <c r="F39" s="5"/>
    </row>
    <row r="40" spans="2:10" x14ac:dyDescent="0.25">
      <c r="D40" t="s">
        <v>278</v>
      </c>
      <c r="F40" s="5"/>
    </row>
    <row r="41" spans="2:10" x14ac:dyDescent="0.25">
      <c r="B41" t="s">
        <v>293</v>
      </c>
      <c r="C41" t="s">
        <v>279</v>
      </c>
      <c r="D41">
        <v>715</v>
      </c>
      <c r="F41" s="5"/>
    </row>
    <row r="42" spans="2:10" x14ac:dyDescent="0.25">
      <c r="C42" t="s">
        <v>280</v>
      </c>
      <c r="D42">
        <v>430</v>
      </c>
      <c r="F42" s="5"/>
    </row>
    <row r="43" spans="2:10" x14ac:dyDescent="0.25">
      <c r="B43" t="s">
        <v>287</v>
      </c>
      <c r="C43" t="s">
        <v>279</v>
      </c>
      <c r="D43">
        <v>623</v>
      </c>
      <c r="F43" s="5"/>
    </row>
    <row r="44" spans="2:10" x14ac:dyDescent="0.25">
      <c r="C44" t="s">
        <v>280</v>
      </c>
      <c r="D44">
        <v>290</v>
      </c>
      <c r="F44" s="5"/>
    </row>
    <row r="45" spans="2:10" x14ac:dyDescent="0.25">
      <c r="B45" s="10" t="s">
        <v>283</v>
      </c>
      <c r="C45" s="10" t="s">
        <v>279</v>
      </c>
      <c r="D45" s="10">
        <f>AVERAGE(D41,D43)</f>
        <v>669</v>
      </c>
      <c r="F45" s="5"/>
    </row>
    <row r="46" spans="2:10" x14ac:dyDescent="0.25">
      <c r="B46" s="10"/>
      <c r="C46" s="10" t="s">
        <v>280</v>
      </c>
      <c r="D46" s="10">
        <f>AVERAGE(D42,D44)</f>
        <v>360</v>
      </c>
      <c r="F46" s="5"/>
    </row>
    <row r="47" spans="2:10" x14ac:dyDescent="0.25">
      <c r="F47" s="5"/>
    </row>
    <row r="48" spans="2:10" x14ac:dyDescent="0.25">
      <c r="D48" t="s">
        <v>278</v>
      </c>
      <c r="F48" s="5"/>
    </row>
    <row r="49" spans="2:6" x14ac:dyDescent="0.25">
      <c r="B49" t="s">
        <v>294</v>
      </c>
      <c r="C49" t="s">
        <v>279</v>
      </c>
      <c r="D49">
        <v>709</v>
      </c>
      <c r="F49" s="5"/>
    </row>
    <row r="50" spans="2:6" x14ac:dyDescent="0.25">
      <c r="C50" t="s">
        <v>280</v>
      </c>
      <c r="D50">
        <v>533</v>
      </c>
      <c r="F50" s="5"/>
    </row>
    <row r="51" spans="2:6" x14ac:dyDescent="0.25">
      <c r="B51" t="s">
        <v>295</v>
      </c>
      <c r="C51" t="s">
        <v>279</v>
      </c>
      <c r="D51">
        <v>504</v>
      </c>
      <c r="F51" s="5"/>
    </row>
    <row r="52" spans="2:6" x14ac:dyDescent="0.25">
      <c r="C52" t="s">
        <v>280</v>
      </c>
      <c r="D52">
        <v>376</v>
      </c>
      <c r="F52" s="5"/>
    </row>
    <row r="53" spans="2:6" x14ac:dyDescent="0.25">
      <c r="B53" s="10" t="s">
        <v>283</v>
      </c>
      <c r="C53" s="10" t="s">
        <v>279</v>
      </c>
      <c r="D53" s="10">
        <f>AVERAGE(D49,D51)</f>
        <v>606.5</v>
      </c>
      <c r="F53" s="5"/>
    </row>
    <row r="54" spans="2:6" x14ac:dyDescent="0.25">
      <c r="B54" s="10"/>
      <c r="C54" s="10" t="s">
        <v>280</v>
      </c>
      <c r="D54" s="10">
        <f>AVERAGE(D50,D52)</f>
        <v>454.5</v>
      </c>
      <c r="F54" s="5"/>
    </row>
    <row r="55" spans="2:6" x14ac:dyDescent="0.25">
      <c r="F55" s="5"/>
    </row>
    <row r="56" spans="2:6" x14ac:dyDescent="0.25">
      <c r="F56" s="5"/>
    </row>
    <row r="57" spans="2:6" x14ac:dyDescent="0.25">
      <c r="F57" s="5"/>
    </row>
    <row r="58" spans="2:6" x14ac:dyDescent="0.25">
      <c r="F58" s="5"/>
    </row>
    <row r="59" spans="2:6" x14ac:dyDescent="0.25">
      <c r="F59" s="5"/>
    </row>
    <row r="60" spans="2:6" x14ac:dyDescent="0.25">
      <c r="F60" s="5"/>
    </row>
    <row r="61" spans="2:6" x14ac:dyDescent="0.25">
      <c r="F61" s="5"/>
    </row>
  </sheetData>
  <mergeCells count="2">
    <mergeCell ref="C6:G6"/>
    <mergeCell ref="H6:L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721B-899F-46B3-B0BE-B50D38741852}">
  <dimension ref="A3:BB87"/>
  <sheetViews>
    <sheetView zoomScale="55" zoomScaleNormal="55" workbookViewId="0">
      <selection activeCell="AV23" sqref="AV23"/>
    </sheetView>
  </sheetViews>
  <sheetFormatPr baseColWidth="10" defaultRowHeight="15" x14ac:dyDescent="0.25"/>
  <sheetData>
    <row r="3" spans="2:45" x14ac:dyDescent="0.25">
      <c r="C3" s="10" t="s">
        <v>116</v>
      </c>
    </row>
    <row r="6" spans="2:45" x14ac:dyDescent="0.25">
      <c r="B6" s="32"/>
      <c r="C6" s="4" t="s">
        <v>0</v>
      </c>
      <c r="D6" s="4"/>
      <c r="E6" s="4"/>
      <c r="F6" s="4"/>
      <c r="G6" s="4"/>
      <c r="H6" s="4"/>
      <c r="I6" s="4"/>
      <c r="J6" s="4"/>
      <c r="K6" s="4"/>
      <c r="L6" s="34" t="s">
        <v>1</v>
      </c>
      <c r="M6" s="34"/>
      <c r="N6" s="34"/>
      <c r="O6" s="34"/>
      <c r="P6" s="34"/>
      <c r="Q6" s="34"/>
      <c r="R6" s="34"/>
      <c r="S6" s="34"/>
      <c r="T6" s="34"/>
    </row>
    <row r="7" spans="2:45" x14ac:dyDescent="0.25">
      <c r="B7" s="3" t="s">
        <v>2</v>
      </c>
      <c r="C7" s="31">
        <v>4.7775949999999998</v>
      </c>
      <c r="D7" s="31">
        <v>6.0491489999999999</v>
      </c>
      <c r="E7" s="31">
        <v>0.64794799999999997</v>
      </c>
      <c r="F7" s="31">
        <v>2.1621619999999999</v>
      </c>
      <c r="G7" s="31">
        <v>1.2820510000000001</v>
      </c>
      <c r="H7" s="31">
        <v>0</v>
      </c>
      <c r="I7" s="31"/>
      <c r="J7" s="31"/>
      <c r="K7" s="31"/>
      <c r="L7" s="33">
        <v>2.8193830000000002</v>
      </c>
      <c r="M7" s="33">
        <v>2.8782290000000001</v>
      </c>
      <c r="N7" s="33">
        <v>1.4492750000000001</v>
      </c>
      <c r="O7" s="33">
        <v>5.3846150000000002</v>
      </c>
      <c r="P7" s="33">
        <v>2.3381289999999999</v>
      </c>
      <c r="Q7" s="33">
        <v>2.457757</v>
      </c>
      <c r="R7" s="33"/>
      <c r="S7" s="33"/>
      <c r="T7" s="33"/>
    </row>
    <row r="8" spans="2:45" x14ac:dyDescent="0.25">
      <c r="B8" s="3" t="s">
        <v>112</v>
      </c>
      <c r="C8" s="31">
        <v>31.604340000000001</v>
      </c>
      <c r="D8" s="31">
        <v>6.6555739999999997</v>
      </c>
      <c r="E8" s="31">
        <v>21.072800000000001</v>
      </c>
      <c r="F8" s="31">
        <v>2.9801319999999998</v>
      </c>
      <c r="G8" s="31">
        <v>9.0740739999999995</v>
      </c>
      <c r="H8" s="31">
        <v>8.8014980000000005</v>
      </c>
      <c r="I8" s="31">
        <v>31.51125</v>
      </c>
      <c r="J8" s="31">
        <v>21.60229</v>
      </c>
      <c r="K8" s="31">
        <v>51.799689999999998</v>
      </c>
      <c r="L8" s="33">
        <v>21.39762</v>
      </c>
      <c r="M8" s="33">
        <v>6.299213</v>
      </c>
      <c r="N8" s="33">
        <v>21.715330000000002</v>
      </c>
      <c r="O8" s="33">
        <v>5.4624459999999999</v>
      </c>
      <c r="P8" s="33">
        <v>10.1005</v>
      </c>
      <c r="Q8" s="33">
        <v>8.5619680000000002</v>
      </c>
      <c r="R8" s="33">
        <v>17.12358</v>
      </c>
      <c r="S8" s="33">
        <v>7.6841549999999996</v>
      </c>
      <c r="T8" s="33">
        <v>30.548159999999999</v>
      </c>
    </row>
    <row r="9" spans="2:45" x14ac:dyDescent="0.25">
      <c r="B9" s="3" t="s">
        <v>113</v>
      </c>
      <c r="C9" s="31">
        <v>8</v>
      </c>
      <c r="D9" s="31">
        <v>5.9210529999999997</v>
      </c>
      <c r="E9" s="31">
        <v>7.751938</v>
      </c>
      <c r="F9" s="31">
        <v>7.9136689999999996</v>
      </c>
      <c r="G9" s="31">
        <v>9.4594590000000007</v>
      </c>
      <c r="H9" s="31">
        <v>17.948720000000002</v>
      </c>
      <c r="I9" s="31"/>
      <c r="J9" s="31"/>
      <c r="K9" s="31"/>
      <c r="L9" s="33">
        <v>4.2640989999999999</v>
      </c>
      <c r="M9" s="33">
        <v>4.4692740000000004</v>
      </c>
      <c r="N9" s="33">
        <v>2.9151940000000001</v>
      </c>
      <c r="O9" s="33">
        <v>5.3941910000000002</v>
      </c>
      <c r="P9" s="33">
        <v>6.7975830000000004</v>
      </c>
      <c r="Q9" s="33">
        <v>5.8208960000000003</v>
      </c>
      <c r="R9" s="33"/>
      <c r="S9" s="33"/>
      <c r="T9" s="33"/>
    </row>
    <row r="10" spans="2:45" x14ac:dyDescent="0.25">
      <c r="B10" s="3" t="s">
        <v>114</v>
      </c>
      <c r="C10" s="31">
        <v>1.8987339999999999</v>
      </c>
      <c r="D10" s="31">
        <v>3.8961039999999998</v>
      </c>
      <c r="E10" s="31">
        <v>10.909090000000001</v>
      </c>
      <c r="F10" s="31">
        <v>4.6153849999999998</v>
      </c>
      <c r="G10" s="31">
        <v>5.2631579999999998</v>
      </c>
      <c r="H10" s="31">
        <v>0.95238100000000003</v>
      </c>
      <c r="I10" s="31"/>
      <c r="J10" s="31"/>
      <c r="K10" s="31"/>
      <c r="L10" s="33">
        <v>2.261307</v>
      </c>
      <c r="M10" s="33">
        <v>2.4856600000000002</v>
      </c>
      <c r="N10" s="33">
        <v>2.5742569999999998</v>
      </c>
      <c r="O10" s="33">
        <v>1.1725289999999999</v>
      </c>
      <c r="P10" s="33">
        <v>1.9469030000000001</v>
      </c>
      <c r="Q10" s="33">
        <v>1.6853929999999999</v>
      </c>
      <c r="R10" s="33"/>
      <c r="S10" s="33"/>
      <c r="T10" s="33"/>
    </row>
    <row r="11" spans="2:45" x14ac:dyDescent="0.25">
      <c r="B11" s="3" t="s">
        <v>115</v>
      </c>
      <c r="C11" s="31">
        <v>5.7377050000000001</v>
      </c>
      <c r="D11" s="31">
        <v>4.7826089999999999</v>
      </c>
      <c r="E11" s="31">
        <v>4.2553190000000001</v>
      </c>
      <c r="F11" s="31">
        <v>2.7272729999999998</v>
      </c>
      <c r="G11" s="31">
        <v>4.9180330000000003</v>
      </c>
      <c r="H11" s="31"/>
      <c r="I11" s="31"/>
      <c r="J11" s="31"/>
      <c r="K11" s="31"/>
      <c r="L11" s="33">
        <v>2.6153849999999998</v>
      </c>
      <c r="M11" s="33">
        <v>2.5925929999999999</v>
      </c>
      <c r="N11" s="33">
        <v>4.7524749999999996</v>
      </c>
      <c r="O11" s="33">
        <v>1.2195119999999999</v>
      </c>
      <c r="P11" s="33">
        <v>2.5198939999999999</v>
      </c>
      <c r="Q11" s="33"/>
      <c r="R11" s="33"/>
      <c r="S11" s="33"/>
      <c r="T11" s="33"/>
    </row>
    <row r="14" spans="2:45" s="5" customFormat="1" x14ac:dyDescent="0.25"/>
    <row r="15" spans="2:45" x14ac:dyDescent="0.25">
      <c r="L15" s="5"/>
      <c r="Y15" s="5"/>
      <c r="AI15" s="5"/>
      <c r="AS15" s="5"/>
    </row>
    <row r="16" spans="2:45" x14ac:dyDescent="0.25">
      <c r="L16" s="5"/>
      <c r="Y16" s="5"/>
      <c r="AI16" s="5"/>
      <c r="AS16" s="5"/>
    </row>
    <row r="17" spans="1:53" x14ac:dyDescent="0.25">
      <c r="L17" s="5"/>
      <c r="Y17" s="5"/>
      <c r="AI17" s="5"/>
      <c r="AS17" s="5"/>
    </row>
    <row r="18" spans="1:53" x14ac:dyDescent="0.25">
      <c r="A18" t="s">
        <v>200</v>
      </c>
      <c r="C18" t="s">
        <v>201</v>
      </c>
      <c r="L18" s="5"/>
      <c r="M18" t="s">
        <v>200</v>
      </c>
      <c r="O18" t="s">
        <v>201</v>
      </c>
      <c r="Y18" s="5"/>
      <c r="Z18" t="s">
        <v>200</v>
      </c>
      <c r="AB18" t="s">
        <v>201</v>
      </c>
      <c r="AI18" s="5"/>
      <c r="AS18" s="5"/>
    </row>
    <row r="19" spans="1:53" x14ac:dyDescent="0.25">
      <c r="A19" t="s">
        <v>202</v>
      </c>
      <c r="C19" t="s">
        <v>203</v>
      </c>
      <c r="L19" s="5"/>
      <c r="M19" t="s">
        <v>202</v>
      </c>
      <c r="O19" t="s">
        <v>203</v>
      </c>
      <c r="Y19" s="5"/>
      <c r="Z19" t="s">
        <v>202</v>
      </c>
      <c r="AB19" t="s">
        <v>203</v>
      </c>
      <c r="AI19" s="5"/>
      <c r="AJ19" t="s">
        <v>200</v>
      </c>
      <c r="AL19" t="s">
        <v>201</v>
      </c>
      <c r="AS19" s="5"/>
      <c r="AT19" t="s">
        <v>200</v>
      </c>
      <c r="AV19" t="s">
        <v>201</v>
      </c>
    </row>
    <row r="20" spans="1:53" x14ac:dyDescent="0.25">
      <c r="A20" t="s">
        <v>204</v>
      </c>
      <c r="C20" t="s">
        <v>205</v>
      </c>
      <c r="L20" s="5"/>
      <c r="M20" t="s">
        <v>204</v>
      </c>
      <c r="O20" t="s">
        <v>205</v>
      </c>
      <c r="Y20" s="5"/>
      <c r="Z20" t="s">
        <v>204</v>
      </c>
      <c r="AB20" t="s">
        <v>205</v>
      </c>
      <c r="AI20" s="5"/>
      <c r="AJ20" t="s">
        <v>202</v>
      </c>
      <c r="AL20" t="s">
        <v>203</v>
      </c>
      <c r="AS20" s="5"/>
      <c r="AT20" t="s">
        <v>202</v>
      </c>
      <c r="AV20" t="s">
        <v>203</v>
      </c>
    </row>
    <row r="21" spans="1:53" x14ac:dyDescent="0.25">
      <c r="L21" s="5"/>
      <c r="Y21" s="5"/>
      <c r="AI21" s="5"/>
      <c r="AJ21" t="s">
        <v>204</v>
      </c>
      <c r="AL21" t="s">
        <v>205</v>
      </c>
      <c r="AS21" s="5"/>
      <c r="AT21" t="s">
        <v>204</v>
      </c>
      <c r="AV21" t="s">
        <v>205</v>
      </c>
    </row>
    <row r="22" spans="1:53" x14ac:dyDescent="0.25">
      <c r="L22" s="5"/>
      <c r="Y22" s="5"/>
      <c r="AI22" s="5"/>
      <c r="AS22" s="5"/>
    </row>
    <row r="23" spans="1:53" x14ac:dyDescent="0.25">
      <c r="L23" s="5"/>
      <c r="Y23" s="5"/>
      <c r="AI23" s="5"/>
      <c r="AS23" s="5"/>
    </row>
    <row r="24" spans="1:53" x14ac:dyDescent="0.25">
      <c r="L24" s="5"/>
      <c r="Y24" s="5"/>
      <c r="AI24" s="5"/>
      <c r="AS24" s="5"/>
    </row>
    <row r="25" spans="1:53" x14ac:dyDescent="0.25">
      <c r="L25" s="5"/>
      <c r="Y25" s="5"/>
      <c r="AI25" s="5"/>
      <c r="AS25" s="5"/>
    </row>
    <row r="26" spans="1:53" x14ac:dyDescent="0.25">
      <c r="A26" s="26" t="s">
        <v>104</v>
      </c>
      <c r="L26" s="5"/>
      <c r="M26" s="26" t="s">
        <v>149</v>
      </c>
      <c r="N26" s="27"/>
      <c r="Y26" s="5"/>
      <c r="Z26" s="26" t="s">
        <v>175</v>
      </c>
      <c r="AI26" s="5"/>
      <c r="AJ26" s="26" t="s">
        <v>176</v>
      </c>
      <c r="AS26" s="5"/>
      <c r="AT26" s="26" t="s">
        <v>188</v>
      </c>
    </row>
    <row r="27" spans="1:53" x14ac:dyDescent="0.25">
      <c r="L27" s="5"/>
      <c r="Y27" s="5"/>
      <c r="AI27" s="5"/>
      <c r="AS27" s="5"/>
    </row>
    <row r="28" spans="1:53" x14ac:dyDescent="0.25">
      <c r="A28" t="s">
        <v>125</v>
      </c>
      <c r="D28" t="s">
        <v>126</v>
      </c>
      <c r="E28" t="s">
        <v>119</v>
      </c>
      <c r="F28" t="s">
        <v>6</v>
      </c>
      <c r="G28" t="s">
        <v>120</v>
      </c>
      <c r="H28" t="s">
        <v>121</v>
      </c>
      <c r="I28" t="s">
        <v>127</v>
      </c>
      <c r="J28" t="s">
        <v>123</v>
      </c>
      <c r="K28" t="s">
        <v>124</v>
      </c>
      <c r="L28" s="5"/>
      <c r="M28" t="s">
        <v>117</v>
      </c>
      <c r="P28" t="s">
        <v>118</v>
      </c>
      <c r="Q28" t="s">
        <v>119</v>
      </c>
      <c r="R28" t="s">
        <v>6</v>
      </c>
      <c r="S28" t="s">
        <v>120</v>
      </c>
      <c r="T28" t="s">
        <v>121</v>
      </c>
      <c r="U28" t="s">
        <v>122</v>
      </c>
      <c r="V28" t="s">
        <v>123</v>
      </c>
      <c r="W28" t="s">
        <v>124</v>
      </c>
      <c r="Y28" s="5"/>
      <c r="Z28" t="s">
        <v>150</v>
      </c>
      <c r="AB28" t="s">
        <v>126</v>
      </c>
      <c r="AC28" t="s">
        <v>151</v>
      </c>
      <c r="AD28" t="s">
        <v>152</v>
      </c>
      <c r="AE28" t="s">
        <v>153</v>
      </c>
      <c r="AF28" t="s">
        <v>119</v>
      </c>
      <c r="AG28" t="s">
        <v>155</v>
      </c>
      <c r="AI28" s="5"/>
      <c r="AJ28" t="s">
        <v>150</v>
      </c>
      <c r="AL28" t="s">
        <v>126</v>
      </c>
      <c r="AM28" t="s">
        <v>151</v>
      </c>
      <c r="AN28" t="s">
        <v>152</v>
      </c>
      <c r="AO28" t="s">
        <v>153</v>
      </c>
      <c r="AP28" t="s">
        <v>119</v>
      </c>
      <c r="AQ28" t="s">
        <v>155</v>
      </c>
      <c r="AS28" s="5"/>
      <c r="AT28" t="s">
        <v>150</v>
      </c>
      <c r="AV28" t="s">
        <v>126</v>
      </c>
      <c r="AW28" t="s">
        <v>151</v>
      </c>
      <c r="AX28" t="s">
        <v>152</v>
      </c>
      <c r="AY28" t="s">
        <v>153</v>
      </c>
      <c r="AZ28" t="s">
        <v>119</v>
      </c>
      <c r="BA28" t="s">
        <v>155</v>
      </c>
    </row>
    <row r="29" spans="1:53" x14ac:dyDescent="0.25">
      <c r="C29" t="s">
        <v>128</v>
      </c>
      <c r="D29">
        <v>68589</v>
      </c>
      <c r="E29">
        <v>179</v>
      </c>
      <c r="F29">
        <v>94</v>
      </c>
      <c r="G29">
        <v>12</v>
      </c>
      <c r="H29">
        <v>1</v>
      </c>
      <c r="I29">
        <f>G29/D29*1000000</f>
        <v>174.95516773826705</v>
      </c>
      <c r="J29">
        <f>H29/F29*100</f>
        <v>1.0638297872340425</v>
      </c>
      <c r="L29" s="5"/>
      <c r="O29" t="s">
        <v>128</v>
      </c>
      <c r="P29">
        <v>92799</v>
      </c>
      <c r="Q29">
        <v>255</v>
      </c>
      <c r="R29">
        <v>108</v>
      </c>
      <c r="S29">
        <v>62</v>
      </c>
      <c r="T29">
        <v>7</v>
      </c>
      <c r="U29">
        <f>S29/P29*1000000</f>
        <v>668.11064774404906</v>
      </c>
      <c r="V29">
        <f>T29/R29*100</f>
        <v>6.481481481481481</v>
      </c>
      <c r="Y29" s="5"/>
      <c r="Z29" t="s">
        <v>157</v>
      </c>
      <c r="AA29" t="s">
        <v>158</v>
      </c>
      <c r="AB29">
        <v>87288</v>
      </c>
      <c r="AC29">
        <v>76</v>
      </c>
      <c r="AD29">
        <v>42</v>
      </c>
      <c r="AE29">
        <v>7</v>
      </c>
      <c r="AF29">
        <v>257</v>
      </c>
      <c r="AI29" s="5"/>
      <c r="AJ29" t="s">
        <v>177</v>
      </c>
      <c r="AK29" t="s">
        <v>158</v>
      </c>
      <c r="AL29">
        <v>80830</v>
      </c>
      <c r="AM29">
        <v>61</v>
      </c>
      <c r="AN29">
        <v>22</v>
      </c>
      <c r="AO29">
        <v>0</v>
      </c>
      <c r="AP29">
        <v>160</v>
      </c>
      <c r="AS29" s="5"/>
      <c r="AT29" t="s">
        <v>189</v>
      </c>
      <c r="AU29" t="s">
        <v>158</v>
      </c>
      <c r="AV29">
        <v>118774</v>
      </c>
      <c r="AW29">
        <v>81</v>
      </c>
      <c r="AX29">
        <v>35</v>
      </c>
      <c r="AY29">
        <v>3</v>
      </c>
      <c r="AZ29">
        <v>219</v>
      </c>
    </row>
    <row r="30" spans="1:53" x14ac:dyDescent="0.25">
      <c r="C30" t="s">
        <v>129</v>
      </c>
      <c r="D30">
        <v>220926</v>
      </c>
      <c r="E30">
        <v>521</v>
      </c>
      <c r="F30">
        <v>274</v>
      </c>
      <c r="G30">
        <v>13</v>
      </c>
      <c r="H30">
        <v>2</v>
      </c>
      <c r="I30">
        <f>G30/D30*1000000</f>
        <v>58.843232575613555</v>
      </c>
      <c r="J30">
        <f>H30/F30*100</f>
        <v>0.72992700729927007</v>
      </c>
      <c r="L30" s="5"/>
      <c r="O30" t="s">
        <v>129</v>
      </c>
      <c r="P30">
        <v>296932</v>
      </c>
      <c r="Q30">
        <v>523</v>
      </c>
      <c r="R30">
        <v>259</v>
      </c>
      <c r="S30">
        <v>68</v>
      </c>
      <c r="T30">
        <v>10</v>
      </c>
      <c r="U30">
        <f>S30/P30*1000000</f>
        <v>229.00866191585953</v>
      </c>
      <c r="V30">
        <f>T30/R30*100</f>
        <v>3.8610038610038608</v>
      </c>
      <c r="Y30" s="5"/>
      <c r="AA30" t="s">
        <v>159</v>
      </c>
      <c r="AB30">
        <v>259267</v>
      </c>
      <c r="AC30">
        <v>325</v>
      </c>
      <c r="AD30">
        <v>136</v>
      </c>
      <c r="AE30">
        <v>21</v>
      </c>
      <c r="AF30">
        <v>649</v>
      </c>
      <c r="AI30" s="5"/>
      <c r="AK30" t="s">
        <v>159</v>
      </c>
      <c r="AL30">
        <v>144208</v>
      </c>
      <c r="AM30">
        <v>159</v>
      </c>
      <c r="AN30">
        <v>52</v>
      </c>
      <c r="AO30">
        <v>2</v>
      </c>
      <c r="AP30">
        <v>316</v>
      </c>
      <c r="AS30" s="5"/>
      <c r="AU30" t="s">
        <v>159</v>
      </c>
      <c r="AV30">
        <v>281550</v>
      </c>
      <c r="AW30">
        <v>343</v>
      </c>
      <c r="AX30">
        <v>104</v>
      </c>
      <c r="AY30">
        <v>8</v>
      </c>
      <c r="AZ30">
        <v>710</v>
      </c>
    </row>
    <row r="31" spans="1:53" x14ac:dyDescent="0.25">
      <c r="A31" t="s">
        <v>131</v>
      </c>
      <c r="C31" t="s">
        <v>128</v>
      </c>
      <c r="D31">
        <v>134302</v>
      </c>
      <c r="E31">
        <v>428</v>
      </c>
      <c r="F31">
        <v>196</v>
      </c>
      <c r="G31">
        <v>17</v>
      </c>
      <c r="H31">
        <v>1</v>
      </c>
      <c r="I31">
        <f>G31/D31*1000000</f>
        <v>126.58039344164645</v>
      </c>
      <c r="J31">
        <f>H31/F31*100</f>
        <v>0.51020408163265307</v>
      </c>
      <c r="L31" s="5"/>
      <c r="M31" t="s">
        <v>130</v>
      </c>
      <c r="O31" t="s">
        <v>128</v>
      </c>
      <c r="P31">
        <v>192791</v>
      </c>
      <c r="Q31">
        <v>574</v>
      </c>
      <c r="R31">
        <v>256</v>
      </c>
      <c r="S31">
        <v>200</v>
      </c>
      <c r="T31">
        <v>28</v>
      </c>
      <c r="U31">
        <f>S31/P31*1000000</f>
        <v>1037.3928243538339</v>
      </c>
      <c r="V31">
        <f>T31/R31*100</f>
        <v>10.9375</v>
      </c>
      <c r="Y31" s="5"/>
      <c r="Z31" t="s">
        <v>160</v>
      </c>
      <c r="AA31" t="s">
        <v>158</v>
      </c>
      <c r="AB31">
        <v>29474</v>
      </c>
      <c r="AC31">
        <v>28</v>
      </c>
      <c r="AD31">
        <v>15</v>
      </c>
      <c r="AE31">
        <v>2</v>
      </c>
      <c r="AF31">
        <v>87</v>
      </c>
      <c r="AI31" s="5"/>
      <c r="AJ31" t="s">
        <v>177</v>
      </c>
      <c r="AK31" t="s">
        <v>158</v>
      </c>
      <c r="AL31">
        <v>88944</v>
      </c>
      <c r="AM31">
        <v>97</v>
      </c>
      <c r="AN31">
        <v>37</v>
      </c>
      <c r="AO31">
        <v>3</v>
      </c>
      <c r="AP31">
        <v>236</v>
      </c>
      <c r="AS31" s="5"/>
      <c r="AT31" t="s">
        <v>190</v>
      </c>
      <c r="AU31" t="s">
        <v>158</v>
      </c>
      <c r="AV31">
        <v>85695</v>
      </c>
      <c r="AW31">
        <v>41</v>
      </c>
      <c r="AX31">
        <v>25</v>
      </c>
      <c r="AY31">
        <v>4</v>
      </c>
      <c r="AZ31">
        <v>126</v>
      </c>
    </row>
    <row r="32" spans="1:53" x14ac:dyDescent="0.25">
      <c r="C32" t="s">
        <v>129</v>
      </c>
      <c r="D32">
        <v>213987</v>
      </c>
      <c r="E32">
        <v>614</v>
      </c>
      <c r="F32">
        <v>347</v>
      </c>
      <c r="G32">
        <v>19</v>
      </c>
      <c r="H32">
        <v>0</v>
      </c>
      <c r="I32">
        <f>G32/D32*1000000</f>
        <v>88.790440540780509</v>
      </c>
      <c r="J32">
        <f>H32/F32*100</f>
        <v>0</v>
      </c>
      <c r="L32" s="5"/>
      <c r="O32" t="s">
        <v>129</v>
      </c>
      <c r="P32">
        <v>507462</v>
      </c>
      <c r="Q32">
        <v>1323</v>
      </c>
      <c r="R32">
        <v>660</v>
      </c>
      <c r="S32">
        <v>327</v>
      </c>
      <c r="T32">
        <v>31</v>
      </c>
      <c r="U32">
        <f>S32/P32*1000000</f>
        <v>644.38322475377458</v>
      </c>
      <c r="V32">
        <f>T32/R32*100</f>
        <v>4.6969696969696964</v>
      </c>
      <c r="Y32" s="5"/>
      <c r="AA32" t="s">
        <v>159</v>
      </c>
      <c r="AB32">
        <v>75366</v>
      </c>
      <c r="AC32">
        <v>113</v>
      </c>
      <c r="AD32">
        <v>61</v>
      </c>
      <c r="AE32">
        <v>6</v>
      </c>
      <c r="AF32">
        <v>237</v>
      </c>
      <c r="AI32" s="5"/>
      <c r="AK32" t="s">
        <v>159</v>
      </c>
      <c r="AL32">
        <v>181418</v>
      </c>
      <c r="AM32">
        <v>239</v>
      </c>
      <c r="AN32">
        <v>89</v>
      </c>
      <c r="AO32">
        <v>7</v>
      </c>
      <c r="AP32">
        <v>550</v>
      </c>
      <c r="AS32" s="5"/>
      <c r="AU32" t="s">
        <v>159</v>
      </c>
      <c r="AV32">
        <v>244765</v>
      </c>
      <c r="AW32">
        <v>307</v>
      </c>
      <c r="AX32">
        <v>90</v>
      </c>
      <c r="AY32">
        <v>9</v>
      </c>
      <c r="AZ32">
        <v>617</v>
      </c>
    </row>
    <row r="33" spans="1:54" x14ac:dyDescent="0.25">
      <c r="B33" s="10" t="s">
        <v>132</v>
      </c>
      <c r="C33" s="10" t="s">
        <v>128</v>
      </c>
      <c r="D33" s="10">
        <f>D29+D31</f>
        <v>202891</v>
      </c>
      <c r="E33" s="10">
        <f t="shared" ref="E33:H34" si="0">E29+E31</f>
        <v>607</v>
      </c>
      <c r="F33" s="10">
        <f t="shared" si="0"/>
        <v>290</v>
      </c>
      <c r="G33" s="10">
        <f t="shared" si="0"/>
        <v>29</v>
      </c>
      <c r="H33" s="10">
        <f t="shared" si="0"/>
        <v>2</v>
      </c>
      <c r="I33" s="10">
        <f>G33/D33*1000000</f>
        <v>142.93389061121488</v>
      </c>
      <c r="J33" s="10">
        <f t="shared" ref="J33:J34" si="1">H33/F33*100</f>
        <v>0.68965517241379315</v>
      </c>
      <c r="K33" s="10">
        <f>G33/E33*100</f>
        <v>4.7775947281713345</v>
      </c>
      <c r="L33" s="5"/>
      <c r="N33" s="10" t="s">
        <v>132</v>
      </c>
      <c r="O33" s="10" t="s">
        <v>128</v>
      </c>
      <c r="P33" s="10">
        <f>P29+P31</f>
        <v>285590</v>
      </c>
      <c r="Q33" s="10">
        <f t="shared" ref="Q33:T34" si="2">Q29+Q31</f>
        <v>829</v>
      </c>
      <c r="R33" s="10">
        <f t="shared" si="2"/>
        <v>364</v>
      </c>
      <c r="S33" s="10">
        <f t="shared" si="2"/>
        <v>262</v>
      </c>
      <c r="T33" s="10">
        <f t="shared" si="2"/>
        <v>35</v>
      </c>
      <c r="U33" s="10">
        <f t="shared" ref="U33:U34" si="3">S33/P33*1000000</f>
        <v>917.3990685948387</v>
      </c>
      <c r="V33" s="10">
        <f>T33/R33*100</f>
        <v>9.6153846153846168</v>
      </c>
      <c r="W33" s="10">
        <f>S33/Q33*100</f>
        <v>31.604342581423399</v>
      </c>
      <c r="Y33" s="5"/>
      <c r="Z33" t="s">
        <v>161</v>
      </c>
      <c r="AA33" t="s">
        <v>158</v>
      </c>
      <c r="AB33">
        <v>100551</v>
      </c>
      <c r="AC33">
        <v>121</v>
      </c>
      <c r="AD33">
        <v>46</v>
      </c>
      <c r="AE33">
        <v>9</v>
      </c>
      <c r="AF33">
        <v>306</v>
      </c>
      <c r="AI33" s="5"/>
      <c r="AJ33" s="10" t="s">
        <v>162</v>
      </c>
      <c r="AK33" s="10" t="s">
        <v>158</v>
      </c>
      <c r="AL33" s="10">
        <f>SUM(AL29,AL31)</f>
        <v>169774</v>
      </c>
      <c r="AM33" s="10">
        <f t="shared" ref="AM33:AP34" si="4">SUM(AM29,AM31)</f>
        <v>158</v>
      </c>
      <c r="AN33" s="10">
        <f t="shared" si="4"/>
        <v>59</v>
      </c>
      <c r="AO33" s="10">
        <f t="shared" si="4"/>
        <v>3</v>
      </c>
      <c r="AP33" s="10">
        <f t="shared" si="4"/>
        <v>396</v>
      </c>
      <c r="AQ33" s="10">
        <f t="shared" ref="AQ33:AQ34" si="5">AO33/AM33*100</f>
        <v>1.89873417721519</v>
      </c>
      <c r="AR33" s="10"/>
      <c r="AS33" s="5"/>
      <c r="AT33" s="10" t="s">
        <v>162</v>
      </c>
      <c r="AU33" s="10" t="s">
        <v>158</v>
      </c>
      <c r="AV33" s="10">
        <f>SUM(AV29,AV31)</f>
        <v>204469</v>
      </c>
      <c r="AW33" s="10">
        <f t="shared" ref="AW33:AZ34" si="6">SUM(AW29,AW31)</f>
        <v>122</v>
      </c>
      <c r="AX33" s="10">
        <f t="shared" si="6"/>
        <v>60</v>
      </c>
      <c r="AY33" s="10">
        <f t="shared" si="6"/>
        <v>7</v>
      </c>
      <c r="AZ33" s="10">
        <f t="shared" si="6"/>
        <v>345</v>
      </c>
      <c r="BA33" s="10">
        <f t="shared" ref="BA33:BA34" si="7">AY33/AW33*100</f>
        <v>5.7377049180327866</v>
      </c>
      <c r="BB33" s="10"/>
    </row>
    <row r="34" spans="1:54" x14ac:dyDescent="0.25">
      <c r="B34" s="10" t="s">
        <v>132</v>
      </c>
      <c r="C34" s="10" t="s">
        <v>129</v>
      </c>
      <c r="D34" s="10">
        <f>D30+D32</f>
        <v>434913</v>
      </c>
      <c r="E34" s="10">
        <f t="shared" si="0"/>
        <v>1135</v>
      </c>
      <c r="F34" s="10">
        <f t="shared" si="0"/>
        <v>621</v>
      </c>
      <c r="G34" s="10">
        <f t="shared" si="0"/>
        <v>32</v>
      </c>
      <c r="H34" s="10">
        <f t="shared" si="0"/>
        <v>2</v>
      </c>
      <c r="I34" s="10">
        <f t="shared" ref="I34" si="8">G34/D34*1000000</f>
        <v>73.577933977600125</v>
      </c>
      <c r="J34" s="10">
        <f t="shared" si="1"/>
        <v>0.322061191626409</v>
      </c>
      <c r="K34" s="10">
        <f>G34/E34*100</f>
        <v>2.8193832599118944</v>
      </c>
      <c r="L34" s="5"/>
      <c r="N34" s="10" t="s">
        <v>132</v>
      </c>
      <c r="O34" s="10" t="s">
        <v>129</v>
      </c>
      <c r="P34" s="10">
        <f>P30+P32</f>
        <v>804394</v>
      </c>
      <c r="Q34" s="10">
        <f t="shared" si="2"/>
        <v>1846</v>
      </c>
      <c r="R34" s="10">
        <f t="shared" si="2"/>
        <v>919</v>
      </c>
      <c r="S34" s="10">
        <f t="shared" si="2"/>
        <v>395</v>
      </c>
      <c r="T34" s="10">
        <f t="shared" si="2"/>
        <v>41</v>
      </c>
      <c r="U34" s="10">
        <f t="shared" si="3"/>
        <v>491.05289199074087</v>
      </c>
      <c r="V34" s="10">
        <f t="shared" ref="V34" si="9">T34/R34*100</f>
        <v>4.4613710554951034</v>
      </c>
      <c r="W34" s="10">
        <f>S34/Q34*100</f>
        <v>21.397616468039004</v>
      </c>
      <c r="Y34" s="5"/>
      <c r="AA34" t="s">
        <v>159</v>
      </c>
      <c r="AB34">
        <v>174611</v>
      </c>
      <c r="AC34">
        <v>289</v>
      </c>
      <c r="AD34">
        <v>97</v>
      </c>
      <c r="AE34">
        <v>4</v>
      </c>
      <c r="AF34">
        <v>560</v>
      </c>
      <c r="AI34" s="5"/>
      <c r="AJ34" s="10"/>
      <c r="AK34" s="10" t="s">
        <v>159</v>
      </c>
      <c r="AL34" s="10">
        <f>SUM(AL30,AL32)</f>
        <v>325626</v>
      </c>
      <c r="AM34" s="10">
        <f t="shared" si="4"/>
        <v>398</v>
      </c>
      <c r="AN34" s="10">
        <f t="shared" si="4"/>
        <v>141</v>
      </c>
      <c r="AO34" s="10">
        <f t="shared" si="4"/>
        <v>9</v>
      </c>
      <c r="AP34" s="10">
        <f t="shared" si="4"/>
        <v>866</v>
      </c>
      <c r="AQ34" s="10">
        <f t="shared" si="5"/>
        <v>2.2613065326633168</v>
      </c>
      <c r="AR34" s="10"/>
      <c r="AS34" s="5"/>
      <c r="AT34" s="10"/>
      <c r="AU34" s="10" t="s">
        <v>159</v>
      </c>
      <c r="AV34" s="10">
        <f>SUM(AV30,AV32)</f>
        <v>526315</v>
      </c>
      <c r="AW34" s="10">
        <f t="shared" si="6"/>
        <v>650</v>
      </c>
      <c r="AX34" s="10">
        <f t="shared" si="6"/>
        <v>194</v>
      </c>
      <c r="AY34" s="10">
        <f t="shared" si="6"/>
        <v>17</v>
      </c>
      <c r="AZ34" s="10">
        <f t="shared" si="6"/>
        <v>1327</v>
      </c>
      <c r="BA34" s="10">
        <f t="shared" si="7"/>
        <v>2.6153846153846154</v>
      </c>
      <c r="BB34" s="10"/>
    </row>
    <row r="35" spans="1:54" x14ac:dyDescent="0.25">
      <c r="L35" s="5"/>
      <c r="Y35" s="5"/>
      <c r="Z35" s="10" t="s">
        <v>162</v>
      </c>
      <c r="AA35" s="10" t="s">
        <v>158</v>
      </c>
      <c r="AB35" s="10">
        <f>SUM(AB29,AB31,AB33)</f>
        <v>217313</v>
      </c>
      <c r="AC35" s="10">
        <f t="shared" ref="AC35:AF36" si="10">SUM(AC29,AC31,AC33)</f>
        <v>225</v>
      </c>
      <c r="AD35" s="10">
        <f t="shared" si="10"/>
        <v>103</v>
      </c>
      <c r="AE35" s="10">
        <f t="shared" si="10"/>
        <v>18</v>
      </c>
      <c r="AF35" s="10">
        <f t="shared" si="10"/>
        <v>650</v>
      </c>
      <c r="AG35" s="10">
        <f t="shared" ref="AG35:AG36" si="11">AE35/AC35*100</f>
        <v>8</v>
      </c>
      <c r="AH35" s="10"/>
      <c r="AI35" s="5"/>
      <c r="AJ35" t="s">
        <v>178</v>
      </c>
      <c r="AK35" t="s">
        <v>158</v>
      </c>
      <c r="AL35">
        <v>84028</v>
      </c>
      <c r="AM35">
        <v>46</v>
      </c>
      <c r="AN35">
        <v>13</v>
      </c>
      <c r="AO35">
        <v>1</v>
      </c>
      <c r="AP35">
        <v>142</v>
      </c>
      <c r="AS35" s="5"/>
      <c r="AT35" t="s">
        <v>191</v>
      </c>
      <c r="AU35" t="s">
        <v>158</v>
      </c>
      <c r="AV35">
        <v>79975</v>
      </c>
      <c r="AW35">
        <v>67</v>
      </c>
      <c r="AX35">
        <v>24</v>
      </c>
      <c r="AY35">
        <v>3</v>
      </c>
      <c r="AZ35">
        <v>165</v>
      </c>
    </row>
    <row r="36" spans="1:54" x14ac:dyDescent="0.25">
      <c r="L36" s="5"/>
      <c r="Y36" s="5"/>
      <c r="Z36" s="10"/>
      <c r="AA36" s="10" t="s">
        <v>159</v>
      </c>
      <c r="AB36" s="10">
        <f>SUM(AB30,AB32,AB34)</f>
        <v>509244</v>
      </c>
      <c r="AC36" s="10">
        <f t="shared" si="10"/>
        <v>727</v>
      </c>
      <c r="AD36" s="10">
        <f t="shared" si="10"/>
        <v>294</v>
      </c>
      <c r="AE36" s="10">
        <f t="shared" si="10"/>
        <v>31</v>
      </c>
      <c r="AF36" s="10">
        <f t="shared" si="10"/>
        <v>1446</v>
      </c>
      <c r="AG36" s="10">
        <f t="shared" si="11"/>
        <v>4.2640990371389274</v>
      </c>
      <c r="AH36" s="10"/>
      <c r="AI36" s="5"/>
      <c r="AK36" t="s">
        <v>159</v>
      </c>
      <c r="AL36">
        <v>214508</v>
      </c>
      <c r="AM36">
        <v>269</v>
      </c>
      <c r="AN36">
        <v>112</v>
      </c>
      <c r="AO36">
        <v>9</v>
      </c>
      <c r="AP36">
        <v>475</v>
      </c>
      <c r="AS36" s="5"/>
      <c r="AU36" t="s">
        <v>159</v>
      </c>
      <c r="AV36">
        <v>160100</v>
      </c>
      <c r="AW36">
        <v>200</v>
      </c>
      <c r="AX36">
        <v>47</v>
      </c>
      <c r="AY36">
        <v>2</v>
      </c>
      <c r="AZ36">
        <v>447</v>
      </c>
    </row>
    <row r="37" spans="1:54" x14ac:dyDescent="0.25">
      <c r="A37" t="s">
        <v>134</v>
      </c>
      <c r="D37" t="s">
        <v>126</v>
      </c>
      <c r="E37" t="s">
        <v>119</v>
      </c>
      <c r="F37" t="s">
        <v>6</v>
      </c>
      <c r="G37" t="s">
        <v>120</v>
      </c>
      <c r="H37" t="s">
        <v>121</v>
      </c>
      <c r="I37" t="s">
        <v>127</v>
      </c>
      <c r="J37" t="s">
        <v>123</v>
      </c>
      <c r="K37" t="s">
        <v>124</v>
      </c>
      <c r="L37" s="5"/>
      <c r="M37" t="s">
        <v>133</v>
      </c>
      <c r="P37" t="s">
        <v>126</v>
      </c>
      <c r="Q37" t="s">
        <v>119</v>
      </c>
      <c r="R37" t="s">
        <v>6</v>
      </c>
      <c r="S37" t="s">
        <v>120</v>
      </c>
      <c r="T37" t="s">
        <v>121</v>
      </c>
      <c r="U37" t="s">
        <v>127</v>
      </c>
      <c r="V37" t="s">
        <v>123</v>
      </c>
      <c r="W37" t="s">
        <v>124</v>
      </c>
      <c r="Y37" s="5"/>
      <c r="Z37" t="s">
        <v>163</v>
      </c>
      <c r="AA37" t="s">
        <v>158</v>
      </c>
      <c r="AB37">
        <v>68842</v>
      </c>
      <c r="AC37">
        <v>81</v>
      </c>
      <c r="AD37">
        <v>52</v>
      </c>
      <c r="AE37">
        <v>7</v>
      </c>
      <c r="AF37">
        <v>156</v>
      </c>
      <c r="AI37" s="5"/>
      <c r="AJ37" t="s">
        <v>179</v>
      </c>
      <c r="AK37" t="s">
        <v>158</v>
      </c>
      <c r="AL37">
        <v>70697</v>
      </c>
      <c r="AM37">
        <v>31</v>
      </c>
      <c r="AN37">
        <v>15</v>
      </c>
      <c r="AO37">
        <v>2</v>
      </c>
      <c r="AP37">
        <v>135</v>
      </c>
      <c r="AS37" s="5"/>
      <c r="AT37" t="s">
        <v>192</v>
      </c>
      <c r="AU37" t="s">
        <v>158</v>
      </c>
      <c r="AV37">
        <v>90404</v>
      </c>
      <c r="AW37">
        <v>77</v>
      </c>
      <c r="AX37">
        <v>31</v>
      </c>
      <c r="AY37">
        <v>6</v>
      </c>
      <c r="AZ37">
        <v>180</v>
      </c>
    </row>
    <row r="38" spans="1:54" x14ac:dyDescent="0.25">
      <c r="C38" t="s">
        <v>128</v>
      </c>
      <c r="D38">
        <v>78593</v>
      </c>
      <c r="E38">
        <v>224</v>
      </c>
      <c r="F38">
        <v>128</v>
      </c>
      <c r="G38">
        <v>18</v>
      </c>
      <c r="H38">
        <v>2</v>
      </c>
      <c r="I38">
        <f>G38/D38*1000000</f>
        <v>229.02803048617562</v>
      </c>
      <c r="J38">
        <f>H38/F38*100</f>
        <v>1.5625</v>
      </c>
      <c r="L38" s="5"/>
      <c r="O38" t="s">
        <v>128</v>
      </c>
      <c r="P38">
        <v>96329</v>
      </c>
      <c r="Q38">
        <v>209</v>
      </c>
      <c r="R38">
        <v>71</v>
      </c>
      <c r="S38">
        <v>5</v>
      </c>
      <c r="T38">
        <v>0</v>
      </c>
      <c r="U38">
        <f>S38/P38*1000000</f>
        <v>51.905449034039592</v>
      </c>
      <c r="V38">
        <f>T38/R38*100</f>
        <v>0</v>
      </c>
      <c r="Y38" s="5"/>
      <c r="AA38" t="s">
        <v>159</v>
      </c>
      <c r="AB38">
        <v>179832</v>
      </c>
      <c r="AC38">
        <v>288</v>
      </c>
      <c r="AD38">
        <v>142</v>
      </c>
      <c r="AE38">
        <v>15</v>
      </c>
      <c r="AF38">
        <v>518</v>
      </c>
      <c r="AI38" s="5"/>
      <c r="AK38" t="s">
        <v>159</v>
      </c>
      <c r="AL38">
        <v>258970</v>
      </c>
      <c r="AM38">
        <v>254</v>
      </c>
      <c r="AN38">
        <v>70</v>
      </c>
      <c r="AO38">
        <v>4</v>
      </c>
      <c r="AP38">
        <v>495</v>
      </c>
      <c r="AS38" s="5"/>
      <c r="AU38" t="s">
        <v>159</v>
      </c>
      <c r="AV38">
        <v>169146</v>
      </c>
      <c r="AW38">
        <v>266</v>
      </c>
      <c r="AX38">
        <v>79</v>
      </c>
      <c r="AY38">
        <v>10</v>
      </c>
      <c r="AZ38">
        <v>517</v>
      </c>
    </row>
    <row r="39" spans="1:54" x14ac:dyDescent="0.25">
      <c r="C39" t="s">
        <v>129</v>
      </c>
      <c r="D39">
        <v>202776</v>
      </c>
      <c r="E39">
        <v>628</v>
      </c>
      <c r="F39">
        <v>327</v>
      </c>
      <c r="G39">
        <v>23</v>
      </c>
      <c r="H39">
        <v>0</v>
      </c>
      <c r="I39">
        <f>G39/D39*1000000</f>
        <v>113.42565195092122</v>
      </c>
      <c r="J39">
        <f>H39/F39*100</f>
        <v>0</v>
      </c>
      <c r="L39" s="5"/>
      <c r="O39" t="s">
        <v>129</v>
      </c>
      <c r="P39">
        <v>230704</v>
      </c>
      <c r="Q39">
        <v>410</v>
      </c>
      <c r="R39">
        <v>220</v>
      </c>
      <c r="S39">
        <v>21</v>
      </c>
      <c r="T39">
        <v>2</v>
      </c>
      <c r="U39">
        <f>S39/P39*1000000</f>
        <v>91.025729939662938</v>
      </c>
      <c r="V39">
        <f>T39/R39*100</f>
        <v>0.90909090909090906</v>
      </c>
      <c r="Y39" s="5"/>
      <c r="Z39" t="s">
        <v>164</v>
      </c>
      <c r="AA39" t="s">
        <v>158</v>
      </c>
      <c r="AB39">
        <v>75491</v>
      </c>
      <c r="AC39">
        <v>71</v>
      </c>
      <c r="AD39">
        <v>28</v>
      </c>
      <c r="AE39">
        <v>2</v>
      </c>
      <c r="AF39">
        <v>177</v>
      </c>
      <c r="AI39" s="5"/>
      <c r="AJ39" s="10" t="s">
        <v>162</v>
      </c>
      <c r="AK39" s="10" t="s">
        <v>158</v>
      </c>
      <c r="AL39" s="10">
        <f>SUM(AL35,AL37)</f>
        <v>154725</v>
      </c>
      <c r="AM39" s="10">
        <f t="shared" ref="AM39:AP40" si="12">SUM(AM35,AM37)</f>
        <v>77</v>
      </c>
      <c r="AN39" s="10">
        <f t="shared" si="12"/>
        <v>28</v>
      </c>
      <c r="AO39" s="10">
        <f t="shared" si="12"/>
        <v>3</v>
      </c>
      <c r="AP39" s="10">
        <f t="shared" si="12"/>
        <v>277</v>
      </c>
      <c r="AQ39" s="10">
        <f t="shared" ref="AQ39:AQ40" si="13">AO39/AM39*100</f>
        <v>3.8961038961038961</v>
      </c>
      <c r="AR39" s="10"/>
      <c r="AS39" s="5"/>
      <c r="AT39" t="s">
        <v>193</v>
      </c>
      <c r="AU39" t="s">
        <v>158</v>
      </c>
      <c r="AV39">
        <v>77876</v>
      </c>
      <c r="AW39">
        <v>86</v>
      </c>
      <c r="AX39">
        <v>20</v>
      </c>
      <c r="AY39">
        <v>2</v>
      </c>
      <c r="AZ39">
        <v>171</v>
      </c>
    </row>
    <row r="40" spans="1:54" x14ac:dyDescent="0.25">
      <c r="C40" t="s">
        <v>128</v>
      </c>
      <c r="D40">
        <v>109389</v>
      </c>
      <c r="E40">
        <v>305</v>
      </c>
      <c r="F40">
        <v>180</v>
      </c>
      <c r="G40">
        <v>14</v>
      </c>
      <c r="H40">
        <v>0</v>
      </c>
      <c r="I40">
        <f>G40/D40*1000000</f>
        <v>127.9836180968836</v>
      </c>
      <c r="J40">
        <f>H40/F40*100</f>
        <v>0</v>
      </c>
      <c r="L40" s="5"/>
      <c r="M40" t="s">
        <v>135</v>
      </c>
      <c r="O40" t="s">
        <v>128</v>
      </c>
      <c r="P40">
        <v>158317</v>
      </c>
      <c r="Q40">
        <v>392</v>
      </c>
      <c r="R40">
        <v>121</v>
      </c>
      <c r="S40">
        <v>35</v>
      </c>
      <c r="T40">
        <v>2</v>
      </c>
      <c r="U40">
        <f>S40/P40*1000000</f>
        <v>221.07543725563269</v>
      </c>
      <c r="V40">
        <f>T40/R40*100</f>
        <v>1.6528925619834711</v>
      </c>
      <c r="Y40" s="5"/>
      <c r="AA40" t="s">
        <v>159</v>
      </c>
      <c r="AB40">
        <v>161438</v>
      </c>
      <c r="AC40">
        <v>249</v>
      </c>
      <c r="AD40">
        <v>123</v>
      </c>
      <c r="AE40">
        <v>9</v>
      </c>
      <c r="AF40">
        <v>487</v>
      </c>
      <c r="AI40" s="5"/>
      <c r="AJ40" s="10"/>
      <c r="AK40" s="10" t="s">
        <v>159</v>
      </c>
      <c r="AL40" s="10">
        <f>SUM(AL36,AL38)</f>
        <v>473478</v>
      </c>
      <c r="AM40" s="10">
        <f t="shared" si="12"/>
        <v>523</v>
      </c>
      <c r="AN40" s="10">
        <f t="shared" si="12"/>
        <v>182</v>
      </c>
      <c r="AO40" s="10">
        <f t="shared" si="12"/>
        <v>13</v>
      </c>
      <c r="AP40" s="10">
        <f t="shared" si="12"/>
        <v>970</v>
      </c>
      <c r="AQ40" s="10">
        <f t="shared" si="13"/>
        <v>2.4856596558317401</v>
      </c>
      <c r="AR40" s="10"/>
      <c r="AS40" s="5"/>
      <c r="AU40" t="s">
        <v>159</v>
      </c>
      <c r="AV40">
        <v>207019</v>
      </c>
      <c r="AW40">
        <v>344</v>
      </c>
      <c r="AX40">
        <v>91</v>
      </c>
      <c r="AY40">
        <v>9</v>
      </c>
      <c r="AZ40">
        <v>627</v>
      </c>
    </row>
    <row r="41" spans="1:54" x14ac:dyDescent="0.25">
      <c r="C41" t="s">
        <v>129</v>
      </c>
      <c r="D41">
        <v>257844</v>
      </c>
      <c r="E41">
        <v>727</v>
      </c>
      <c r="F41">
        <v>420</v>
      </c>
      <c r="G41">
        <v>16</v>
      </c>
      <c r="H41">
        <v>0</v>
      </c>
      <c r="I41">
        <f>G41/D41*1000000</f>
        <v>62.053024309272267</v>
      </c>
      <c r="J41">
        <f>H41/F41*100</f>
        <v>0</v>
      </c>
      <c r="L41" s="5"/>
      <c r="O41" t="s">
        <v>129</v>
      </c>
      <c r="P41">
        <v>460475</v>
      </c>
      <c r="Q41">
        <v>987</v>
      </c>
      <c r="R41">
        <v>483</v>
      </c>
      <c r="S41">
        <v>67</v>
      </c>
      <c r="T41">
        <v>2</v>
      </c>
      <c r="U41">
        <f>S41/P41*1000000</f>
        <v>145.50192735761985</v>
      </c>
      <c r="V41">
        <f>T41/R41*100</f>
        <v>0.41407867494824019</v>
      </c>
      <c r="Y41" s="5"/>
      <c r="Z41" s="10" t="s">
        <v>162</v>
      </c>
      <c r="AA41" s="10" t="s">
        <v>158</v>
      </c>
      <c r="AB41" s="10">
        <f>SUM(AB37,AB39)</f>
        <v>144333</v>
      </c>
      <c r="AC41" s="10">
        <f t="shared" ref="AC41:AF42" si="14">SUM(AC37,AC39)</f>
        <v>152</v>
      </c>
      <c r="AD41" s="10">
        <f t="shared" si="14"/>
        <v>80</v>
      </c>
      <c r="AE41" s="10">
        <f t="shared" si="14"/>
        <v>9</v>
      </c>
      <c r="AF41" s="10">
        <f t="shared" si="14"/>
        <v>333</v>
      </c>
      <c r="AG41" s="10">
        <f t="shared" ref="AG41:AG42" si="15">AE41/AC41*100</f>
        <v>5.9210526315789469</v>
      </c>
      <c r="AH41" s="10"/>
      <c r="AI41" s="5"/>
      <c r="AJ41" t="s">
        <v>180</v>
      </c>
      <c r="AK41" t="s">
        <v>158</v>
      </c>
      <c r="AL41">
        <v>62545</v>
      </c>
      <c r="AM41">
        <v>29</v>
      </c>
      <c r="AN41">
        <v>18</v>
      </c>
      <c r="AO41">
        <v>6</v>
      </c>
      <c r="AP41">
        <v>136</v>
      </c>
      <c r="AS41" s="5"/>
      <c r="AT41" s="10" t="s">
        <v>162</v>
      </c>
      <c r="AU41" s="10" t="s">
        <v>158</v>
      </c>
      <c r="AV41" s="10">
        <f>SUM(AV37,AV39,AV35)</f>
        <v>248255</v>
      </c>
      <c r="AW41" s="10">
        <f t="shared" ref="AW41:AZ42" si="16">SUM(AW37,AW39,AW35)</f>
        <v>230</v>
      </c>
      <c r="AX41" s="10">
        <f t="shared" si="16"/>
        <v>75</v>
      </c>
      <c r="AY41" s="10">
        <f t="shared" si="16"/>
        <v>11</v>
      </c>
      <c r="AZ41" s="10">
        <f t="shared" si="16"/>
        <v>516</v>
      </c>
      <c r="BA41" s="10">
        <f t="shared" ref="BA39:BA42" si="17">AY41/AW41*100</f>
        <v>4.7826086956521738</v>
      </c>
      <c r="BB41" s="10"/>
    </row>
    <row r="42" spans="1:54" x14ac:dyDescent="0.25">
      <c r="B42" s="10" t="s">
        <v>132</v>
      </c>
      <c r="C42" s="10" t="s">
        <v>128</v>
      </c>
      <c r="D42" s="10">
        <f>D38+D40</f>
        <v>187982</v>
      </c>
      <c r="E42" s="10">
        <f t="shared" ref="E42:H43" si="18">E38+E40</f>
        <v>529</v>
      </c>
      <c r="F42" s="10">
        <f t="shared" si="18"/>
        <v>308</v>
      </c>
      <c r="G42" s="10">
        <f t="shared" si="18"/>
        <v>32</v>
      </c>
      <c r="H42" s="10">
        <f t="shared" si="18"/>
        <v>2</v>
      </c>
      <c r="I42" s="10">
        <f t="shared" ref="I42:I43" si="19">G42/D42*1000000</f>
        <v>170.22906448489749</v>
      </c>
      <c r="J42" s="10">
        <f t="shared" ref="J42:J43" si="20">H42/F42*100</f>
        <v>0.64935064935064934</v>
      </c>
      <c r="K42" s="10">
        <f>G42/E42*100</f>
        <v>6.0491493383742911</v>
      </c>
      <c r="L42" s="5"/>
      <c r="N42" s="10" t="s">
        <v>132</v>
      </c>
      <c r="O42" s="10" t="s">
        <v>128</v>
      </c>
      <c r="P42" s="10">
        <f>P38+P40</f>
        <v>254646</v>
      </c>
      <c r="Q42" s="10">
        <f t="shared" ref="Q42:T43" si="21">Q38+Q40</f>
        <v>601</v>
      </c>
      <c r="R42" s="10">
        <f t="shared" si="21"/>
        <v>192</v>
      </c>
      <c r="S42" s="10">
        <f t="shared" si="21"/>
        <v>40</v>
      </c>
      <c r="T42" s="10">
        <f t="shared" si="21"/>
        <v>2</v>
      </c>
      <c r="U42" s="10">
        <f t="shared" ref="U42:U43" si="22">S42/P42*1000000</f>
        <v>157.08081022281914</v>
      </c>
      <c r="V42" s="10">
        <f t="shared" ref="V42:V43" si="23">T42/R42*100</f>
        <v>1.0416666666666665</v>
      </c>
      <c r="W42" s="10">
        <f>S42/Q42*100</f>
        <v>6.6555740432612307</v>
      </c>
      <c r="Y42" s="5"/>
      <c r="Z42" s="10"/>
      <c r="AA42" s="10" t="s">
        <v>159</v>
      </c>
      <c r="AB42" s="10">
        <f>SUM(AB38,AB40)</f>
        <v>341270</v>
      </c>
      <c r="AC42" s="10">
        <f t="shared" si="14"/>
        <v>537</v>
      </c>
      <c r="AD42" s="10">
        <f t="shared" si="14"/>
        <v>265</v>
      </c>
      <c r="AE42" s="10">
        <f t="shared" si="14"/>
        <v>24</v>
      </c>
      <c r="AF42" s="10">
        <f t="shared" si="14"/>
        <v>1005</v>
      </c>
      <c r="AG42" s="10">
        <f t="shared" si="15"/>
        <v>4.4692737430167595</v>
      </c>
      <c r="AH42" s="10"/>
      <c r="AI42" s="5"/>
      <c r="AK42" t="s">
        <v>159</v>
      </c>
      <c r="AL42">
        <v>222441</v>
      </c>
      <c r="AM42">
        <v>265</v>
      </c>
      <c r="AN42">
        <v>141</v>
      </c>
      <c r="AO42">
        <v>11</v>
      </c>
      <c r="AP42">
        <v>560</v>
      </c>
      <c r="AS42" s="5"/>
      <c r="AT42" s="10"/>
      <c r="AU42" s="10" t="s">
        <v>159</v>
      </c>
      <c r="AV42" s="10">
        <f>SUM(AV38,AV40,AV36)</f>
        <v>536265</v>
      </c>
      <c r="AW42" s="10">
        <f t="shared" si="16"/>
        <v>810</v>
      </c>
      <c r="AX42" s="10">
        <f t="shared" si="16"/>
        <v>217</v>
      </c>
      <c r="AY42" s="10">
        <f t="shared" si="16"/>
        <v>21</v>
      </c>
      <c r="AZ42" s="10">
        <f t="shared" si="16"/>
        <v>1591</v>
      </c>
      <c r="BA42" s="10">
        <f t="shared" si="17"/>
        <v>2.5925925925925926</v>
      </c>
      <c r="BB42" s="10"/>
    </row>
    <row r="43" spans="1:54" x14ac:dyDescent="0.25">
      <c r="B43" s="10" t="s">
        <v>132</v>
      </c>
      <c r="C43" s="10" t="s">
        <v>129</v>
      </c>
      <c r="D43" s="10">
        <f>D39+D41</f>
        <v>460620</v>
      </c>
      <c r="E43" s="10">
        <f t="shared" si="18"/>
        <v>1355</v>
      </c>
      <c r="F43" s="10">
        <f t="shared" si="18"/>
        <v>747</v>
      </c>
      <c r="G43" s="10">
        <f t="shared" si="18"/>
        <v>39</v>
      </c>
      <c r="H43" s="10">
        <f t="shared" si="18"/>
        <v>0</v>
      </c>
      <c r="I43" s="10">
        <f t="shared" si="19"/>
        <v>84.668490295688414</v>
      </c>
      <c r="J43" s="10">
        <f t="shared" si="20"/>
        <v>0</v>
      </c>
      <c r="K43" s="10">
        <f>G43/E43*100</f>
        <v>2.878228782287823</v>
      </c>
      <c r="L43" s="5"/>
      <c r="N43" s="10" t="s">
        <v>132</v>
      </c>
      <c r="O43" s="10" t="s">
        <v>129</v>
      </c>
      <c r="P43" s="10">
        <f>P39+P41</f>
        <v>691179</v>
      </c>
      <c r="Q43" s="10">
        <f t="shared" si="21"/>
        <v>1397</v>
      </c>
      <c r="R43" s="10">
        <f t="shared" si="21"/>
        <v>703</v>
      </c>
      <c r="S43" s="10">
        <f t="shared" si="21"/>
        <v>88</v>
      </c>
      <c r="T43" s="10">
        <f t="shared" si="21"/>
        <v>4</v>
      </c>
      <c r="U43" s="10">
        <f t="shared" si="22"/>
        <v>127.31868300396859</v>
      </c>
      <c r="V43" s="10">
        <f t="shared" si="23"/>
        <v>0.56899004267425324</v>
      </c>
      <c r="W43" s="10">
        <f>S43/Q43*100</f>
        <v>6.2992125984251963</v>
      </c>
      <c r="Y43" s="5"/>
      <c r="Z43" t="s">
        <v>165</v>
      </c>
      <c r="AA43" t="s">
        <v>158</v>
      </c>
      <c r="AB43">
        <v>87081</v>
      </c>
      <c r="AC43">
        <v>63</v>
      </c>
      <c r="AD43">
        <v>35</v>
      </c>
      <c r="AE43">
        <v>6</v>
      </c>
      <c r="AF43">
        <v>245</v>
      </c>
      <c r="AI43" s="5"/>
      <c r="AJ43" t="s">
        <v>181</v>
      </c>
      <c r="AK43" t="s">
        <v>158</v>
      </c>
      <c r="AL43">
        <v>59319</v>
      </c>
      <c r="AM43">
        <v>26</v>
      </c>
      <c r="AN43">
        <v>12</v>
      </c>
      <c r="AO43">
        <v>0</v>
      </c>
      <c r="AP43">
        <v>135</v>
      </c>
      <c r="AS43" s="5"/>
      <c r="AT43" t="s">
        <v>194</v>
      </c>
      <c r="AU43" t="s">
        <v>158</v>
      </c>
      <c r="AV43">
        <v>78932</v>
      </c>
      <c r="AW43">
        <v>42</v>
      </c>
      <c r="AX43">
        <v>9</v>
      </c>
      <c r="AY43">
        <v>1</v>
      </c>
      <c r="AZ43">
        <v>111</v>
      </c>
    </row>
    <row r="44" spans="1:54" x14ac:dyDescent="0.25">
      <c r="A44" t="s">
        <v>137</v>
      </c>
      <c r="D44" t="s">
        <v>126</v>
      </c>
      <c r="E44" t="s">
        <v>119</v>
      </c>
      <c r="F44" t="s">
        <v>6</v>
      </c>
      <c r="G44" t="s">
        <v>120</v>
      </c>
      <c r="H44" t="s">
        <v>121</v>
      </c>
      <c r="I44" t="s">
        <v>127</v>
      </c>
      <c r="J44" t="s">
        <v>123</v>
      </c>
      <c r="K44" t="s">
        <v>124</v>
      </c>
      <c r="L44" s="5"/>
      <c r="M44" t="s">
        <v>136</v>
      </c>
      <c r="P44" t="s">
        <v>126</v>
      </c>
      <c r="Q44" t="s">
        <v>119</v>
      </c>
      <c r="R44" t="s">
        <v>6</v>
      </c>
      <c r="S44" t="s">
        <v>120</v>
      </c>
      <c r="T44" t="s">
        <v>121</v>
      </c>
      <c r="U44" t="s">
        <v>127</v>
      </c>
      <c r="W44" t="s">
        <v>124</v>
      </c>
      <c r="Y44" s="5"/>
      <c r="AA44" t="s">
        <v>159</v>
      </c>
      <c r="AB44">
        <v>213546</v>
      </c>
      <c r="AC44">
        <v>319</v>
      </c>
      <c r="AD44">
        <v>120</v>
      </c>
      <c r="AE44">
        <v>15</v>
      </c>
      <c r="AF44">
        <v>715</v>
      </c>
      <c r="AI44" s="5"/>
      <c r="AK44" t="s">
        <v>159</v>
      </c>
      <c r="AL44">
        <v>210509</v>
      </c>
      <c r="AM44">
        <v>240</v>
      </c>
      <c r="AN44">
        <v>122</v>
      </c>
      <c r="AO44">
        <v>2</v>
      </c>
      <c r="AP44">
        <v>625</v>
      </c>
      <c r="AS44" s="5"/>
      <c r="AU44" t="s">
        <v>159</v>
      </c>
      <c r="AV44">
        <v>196635</v>
      </c>
      <c r="AW44">
        <v>236</v>
      </c>
      <c r="AX44">
        <v>67</v>
      </c>
      <c r="AY44">
        <v>12</v>
      </c>
      <c r="AZ44">
        <v>492</v>
      </c>
    </row>
    <row r="45" spans="1:54" x14ac:dyDescent="0.25">
      <c r="C45" t="s">
        <v>128</v>
      </c>
      <c r="D45">
        <v>66610</v>
      </c>
      <c r="E45">
        <v>247</v>
      </c>
      <c r="F45">
        <v>117</v>
      </c>
      <c r="G45">
        <v>1</v>
      </c>
      <c r="H45">
        <v>0</v>
      </c>
      <c r="I45">
        <f>G45/D45*1000000</f>
        <v>15.012760846719711</v>
      </c>
      <c r="J45">
        <f>H45/F45*100</f>
        <v>0</v>
      </c>
      <c r="L45" s="5"/>
      <c r="O45" t="s">
        <v>128</v>
      </c>
      <c r="P45">
        <v>74115</v>
      </c>
      <c r="Q45">
        <v>250</v>
      </c>
      <c r="R45">
        <v>81</v>
      </c>
      <c r="S45">
        <v>46</v>
      </c>
      <c r="T45">
        <v>1</v>
      </c>
      <c r="U45">
        <f>S45/P45*1000000</f>
        <v>620.65708695945489</v>
      </c>
      <c r="V45">
        <f>T45/R45*100</f>
        <v>1.2345679012345678</v>
      </c>
      <c r="Y45" s="5"/>
      <c r="Z45" t="s">
        <v>166</v>
      </c>
      <c r="AA45" t="s">
        <v>158</v>
      </c>
      <c r="AB45">
        <v>101145</v>
      </c>
      <c r="AC45">
        <v>43</v>
      </c>
      <c r="AD45">
        <v>42</v>
      </c>
      <c r="AE45">
        <v>4</v>
      </c>
      <c r="AF45">
        <v>330</v>
      </c>
      <c r="AI45" s="5"/>
      <c r="AJ45" s="10" t="s">
        <v>162</v>
      </c>
      <c r="AK45" s="10" t="s">
        <v>158</v>
      </c>
      <c r="AL45" s="10">
        <f>SUM(AL41,AL43)</f>
        <v>121864</v>
      </c>
      <c r="AM45" s="10">
        <f t="shared" ref="AM45:AP46" si="24">SUM(AM41,AM43)</f>
        <v>55</v>
      </c>
      <c r="AN45" s="10">
        <f t="shared" si="24"/>
        <v>30</v>
      </c>
      <c r="AO45" s="10">
        <f t="shared" si="24"/>
        <v>6</v>
      </c>
      <c r="AP45" s="10">
        <f t="shared" si="24"/>
        <v>271</v>
      </c>
      <c r="AQ45" s="10">
        <f t="shared" ref="AQ45:AQ46" si="25">AO45/AM45*100</f>
        <v>10.909090909090908</v>
      </c>
      <c r="AR45" s="10"/>
      <c r="AS45" s="5"/>
      <c r="AT45" t="s">
        <v>195</v>
      </c>
      <c r="AU45" t="s">
        <v>158</v>
      </c>
      <c r="AV45">
        <v>76337</v>
      </c>
      <c r="AW45">
        <v>52</v>
      </c>
      <c r="AX45">
        <v>31</v>
      </c>
      <c r="AY45">
        <v>3</v>
      </c>
      <c r="AZ45">
        <v>166</v>
      </c>
    </row>
    <row r="46" spans="1:54" x14ac:dyDescent="0.25">
      <c r="C46" t="s">
        <v>129</v>
      </c>
      <c r="D46">
        <v>165310</v>
      </c>
      <c r="E46">
        <v>483</v>
      </c>
      <c r="F46">
        <v>250</v>
      </c>
      <c r="G46">
        <v>8</v>
      </c>
      <c r="H46">
        <v>0</v>
      </c>
      <c r="I46">
        <f>G46/D46*1000000</f>
        <v>48.393926562216443</v>
      </c>
      <c r="J46">
        <f>H46/F46*100</f>
        <v>0</v>
      </c>
      <c r="L46" s="5"/>
      <c r="O46" t="s">
        <v>129</v>
      </c>
      <c r="P46">
        <v>254566</v>
      </c>
      <c r="Q46">
        <v>929</v>
      </c>
      <c r="R46">
        <v>365</v>
      </c>
      <c r="S46">
        <v>204</v>
      </c>
      <c r="T46">
        <v>16</v>
      </c>
      <c r="U46">
        <f>S46/P46*1000000</f>
        <v>801.36388991459978</v>
      </c>
      <c r="V46">
        <f>T46/R46*100</f>
        <v>4.3835616438356162</v>
      </c>
      <c r="Y46" s="5"/>
      <c r="AA46" t="s">
        <v>159</v>
      </c>
      <c r="AB46">
        <v>252789</v>
      </c>
      <c r="AC46">
        <v>413</v>
      </c>
      <c r="AD46">
        <v>102</v>
      </c>
      <c r="AE46">
        <v>11</v>
      </c>
      <c r="AF46">
        <v>949</v>
      </c>
      <c r="AI46" s="5"/>
      <c r="AJ46" s="10"/>
      <c r="AK46" s="10" t="s">
        <v>159</v>
      </c>
      <c r="AL46" s="10">
        <f>SUM(AL42,AL44)</f>
        <v>432950</v>
      </c>
      <c r="AM46" s="10">
        <f t="shared" si="24"/>
        <v>505</v>
      </c>
      <c r="AN46" s="10">
        <f t="shared" si="24"/>
        <v>263</v>
      </c>
      <c r="AO46" s="10">
        <f t="shared" si="24"/>
        <v>13</v>
      </c>
      <c r="AP46" s="10">
        <f t="shared" si="24"/>
        <v>1185</v>
      </c>
      <c r="AQ46" s="10">
        <f t="shared" si="25"/>
        <v>2.5742574257425743</v>
      </c>
      <c r="AR46" s="10"/>
      <c r="AS46" s="5"/>
      <c r="AU46" t="s">
        <v>159</v>
      </c>
      <c r="AV46">
        <v>217496</v>
      </c>
      <c r="AW46">
        <v>269</v>
      </c>
      <c r="AX46">
        <v>85</v>
      </c>
      <c r="AY46">
        <v>12</v>
      </c>
      <c r="AZ46">
        <v>599</v>
      </c>
    </row>
    <row r="47" spans="1:54" x14ac:dyDescent="0.25">
      <c r="A47" t="s">
        <v>139</v>
      </c>
      <c r="C47" t="s">
        <v>128</v>
      </c>
      <c r="D47">
        <v>86484</v>
      </c>
      <c r="E47">
        <v>216</v>
      </c>
      <c r="F47">
        <v>117</v>
      </c>
      <c r="G47">
        <v>2</v>
      </c>
      <c r="H47">
        <v>0</v>
      </c>
      <c r="I47">
        <f>G47/D47*1000000</f>
        <v>23.125664862864809</v>
      </c>
      <c r="J47">
        <f>H47/F47*100</f>
        <v>0</v>
      </c>
      <c r="L47" s="5"/>
      <c r="M47" t="s">
        <v>138</v>
      </c>
      <c r="N47" t="s">
        <v>128</v>
      </c>
      <c r="P47">
        <v>85281</v>
      </c>
      <c r="Q47">
        <v>272</v>
      </c>
      <c r="R47">
        <v>95</v>
      </c>
      <c r="S47">
        <v>64</v>
      </c>
      <c r="T47">
        <v>4</v>
      </c>
      <c r="U47">
        <f>S47/P47*1000000</f>
        <v>750.46024319602259</v>
      </c>
      <c r="V47">
        <f>T47/R47*100</f>
        <v>4.2105263157894735</v>
      </c>
      <c r="Y47" s="5"/>
      <c r="Z47" t="s">
        <v>167</v>
      </c>
      <c r="AA47" t="s">
        <v>158</v>
      </c>
      <c r="AB47">
        <v>84696</v>
      </c>
      <c r="AC47">
        <v>23</v>
      </c>
      <c r="AD47">
        <v>20</v>
      </c>
      <c r="AE47">
        <v>0</v>
      </c>
      <c r="AF47">
        <v>222</v>
      </c>
      <c r="AI47" s="5"/>
      <c r="AJ47" t="s">
        <v>182</v>
      </c>
      <c r="AK47" t="s">
        <v>158</v>
      </c>
      <c r="AL47">
        <v>67985</v>
      </c>
      <c r="AM47">
        <v>36</v>
      </c>
      <c r="AN47">
        <v>15</v>
      </c>
      <c r="AO47">
        <v>0</v>
      </c>
      <c r="AP47">
        <v>165</v>
      </c>
      <c r="AS47" s="5"/>
      <c r="AT47" s="10" t="s">
        <v>162</v>
      </c>
      <c r="AU47" s="10" t="s">
        <v>158</v>
      </c>
      <c r="AV47" s="10">
        <f>SUM(AV43,AV45)</f>
        <v>155269</v>
      </c>
      <c r="AW47" s="10">
        <f t="shared" ref="AW47:AZ48" si="26">SUM(AW43,AW45)</f>
        <v>94</v>
      </c>
      <c r="AX47" s="10">
        <f t="shared" si="26"/>
        <v>40</v>
      </c>
      <c r="AY47" s="10">
        <f t="shared" si="26"/>
        <v>4</v>
      </c>
      <c r="AZ47" s="10">
        <f t="shared" si="26"/>
        <v>277</v>
      </c>
      <c r="BA47" s="10">
        <f t="shared" ref="BA47:BA48" si="27">AY47/AW47*100</f>
        <v>4.2553191489361701</v>
      </c>
      <c r="BB47" s="10"/>
    </row>
    <row r="48" spans="1:54" x14ac:dyDescent="0.25">
      <c r="C48" t="s">
        <v>129</v>
      </c>
      <c r="D48">
        <v>283532</v>
      </c>
      <c r="E48">
        <v>759</v>
      </c>
      <c r="F48">
        <v>384</v>
      </c>
      <c r="G48">
        <v>10</v>
      </c>
      <c r="H48">
        <v>0</v>
      </c>
      <c r="I48">
        <f>G48/D48*1000000</f>
        <v>35.269387582354021</v>
      </c>
      <c r="J48">
        <f>H48/F48*100</f>
        <v>0</v>
      </c>
      <c r="L48" s="5"/>
      <c r="N48" t="s">
        <v>129</v>
      </c>
      <c r="P48">
        <v>226682</v>
      </c>
      <c r="Q48">
        <v>715</v>
      </c>
      <c r="R48">
        <v>343</v>
      </c>
      <c r="S48">
        <v>153</v>
      </c>
      <c r="T48">
        <v>17</v>
      </c>
      <c r="U48">
        <f>S48/P48*1000000</f>
        <v>674.95434132396929</v>
      </c>
      <c r="V48">
        <f>T48/R48*100</f>
        <v>4.9562682215743443</v>
      </c>
      <c r="Y48" s="5"/>
      <c r="AA48" t="s">
        <v>159</v>
      </c>
      <c r="AB48">
        <v>304400</v>
      </c>
      <c r="AC48">
        <v>400</v>
      </c>
      <c r="AD48">
        <v>136</v>
      </c>
      <c r="AE48">
        <v>7</v>
      </c>
      <c r="AF48">
        <v>1064</v>
      </c>
      <c r="AI48" s="5"/>
      <c r="AK48" t="s">
        <v>159</v>
      </c>
      <c r="AL48">
        <v>223970</v>
      </c>
      <c r="AM48">
        <v>314</v>
      </c>
      <c r="AN48">
        <v>116</v>
      </c>
      <c r="AO48">
        <v>4</v>
      </c>
      <c r="AP48">
        <v>633</v>
      </c>
      <c r="AS48" s="5"/>
      <c r="AT48" s="10"/>
      <c r="AU48" s="10" t="s">
        <v>159</v>
      </c>
      <c r="AV48" s="10">
        <f>SUM(AV44,AV46)</f>
        <v>414131</v>
      </c>
      <c r="AW48" s="10">
        <f t="shared" si="26"/>
        <v>505</v>
      </c>
      <c r="AX48" s="10">
        <f t="shared" si="26"/>
        <v>152</v>
      </c>
      <c r="AY48" s="10">
        <f t="shared" si="26"/>
        <v>24</v>
      </c>
      <c r="AZ48" s="10">
        <f t="shared" si="26"/>
        <v>1091</v>
      </c>
      <c r="BA48" s="10">
        <f t="shared" si="27"/>
        <v>4.7524752475247523</v>
      </c>
      <c r="BB48" s="10"/>
    </row>
    <row r="49" spans="2:54" x14ac:dyDescent="0.25">
      <c r="B49" s="10" t="s">
        <v>132</v>
      </c>
      <c r="C49" s="10" t="s">
        <v>128</v>
      </c>
      <c r="D49" s="10">
        <f>D45+D47</f>
        <v>153094</v>
      </c>
      <c r="E49" s="10">
        <f t="shared" ref="E49:H50" si="28">E45+E47</f>
        <v>463</v>
      </c>
      <c r="F49" s="10">
        <f t="shared" si="28"/>
        <v>234</v>
      </c>
      <c r="G49" s="10">
        <f t="shared" si="28"/>
        <v>3</v>
      </c>
      <c r="H49" s="10">
        <f t="shared" si="28"/>
        <v>0</v>
      </c>
      <c r="I49" s="10">
        <f t="shared" ref="I49:I50" si="29">G49/D49*1000000</f>
        <v>19.595803885194716</v>
      </c>
      <c r="J49" s="10">
        <f t="shared" ref="J49:J50" si="30">H49/F49*100</f>
        <v>0</v>
      </c>
      <c r="K49" s="10">
        <f>G49/E49*100</f>
        <v>0.64794816414686829</v>
      </c>
      <c r="L49" s="5"/>
      <c r="N49" s="10" t="s">
        <v>132</v>
      </c>
      <c r="O49" s="10" t="s">
        <v>128</v>
      </c>
      <c r="P49" s="10">
        <f>P45+P47</f>
        <v>159396</v>
      </c>
      <c r="Q49" s="10">
        <f t="shared" ref="Q49:T50" si="31">Q45+Q47</f>
        <v>522</v>
      </c>
      <c r="R49" s="10">
        <f t="shared" si="31"/>
        <v>176</v>
      </c>
      <c r="S49" s="10">
        <f t="shared" si="31"/>
        <v>110</v>
      </c>
      <c r="T49" s="10">
        <f t="shared" si="31"/>
        <v>5</v>
      </c>
      <c r="U49" s="10">
        <f t="shared" ref="U49:U50" si="32">S49/P49*1000000</f>
        <v>690.10514692965955</v>
      </c>
      <c r="V49" s="10">
        <f t="shared" ref="V49:V50" si="33">T49/R49*100</f>
        <v>2.8409090909090908</v>
      </c>
      <c r="W49" s="10">
        <f>S49/Q49*100</f>
        <v>21.072796934865899</v>
      </c>
      <c r="Y49" s="5"/>
      <c r="Z49" s="10" t="s">
        <v>162</v>
      </c>
      <c r="AA49" s="10" t="s">
        <v>158</v>
      </c>
      <c r="AB49" s="10">
        <f>SUM(AB43,AB45,AB47)</f>
        <v>272922</v>
      </c>
      <c r="AC49" s="10">
        <f t="shared" ref="AC49:AF50" si="34">SUM(AC43,AC45,AC47)</f>
        <v>129</v>
      </c>
      <c r="AD49" s="10">
        <f t="shared" si="34"/>
        <v>97</v>
      </c>
      <c r="AE49" s="10">
        <f t="shared" si="34"/>
        <v>10</v>
      </c>
      <c r="AF49" s="10">
        <f t="shared" si="34"/>
        <v>797</v>
      </c>
      <c r="AG49" s="10">
        <f t="shared" ref="AG49:AG50" si="35">AE49/AC49*100</f>
        <v>7.7519379844961236</v>
      </c>
      <c r="AH49" s="10"/>
      <c r="AI49" s="5"/>
      <c r="AJ49" t="s">
        <v>183</v>
      </c>
      <c r="AK49" t="s">
        <v>158</v>
      </c>
      <c r="AL49">
        <v>60764</v>
      </c>
      <c r="AM49">
        <v>29</v>
      </c>
      <c r="AN49">
        <v>28</v>
      </c>
      <c r="AO49">
        <v>3</v>
      </c>
      <c r="AP49">
        <v>123</v>
      </c>
      <c r="AS49" s="5"/>
      <c r="AT49" t="s">
        <v>196</v>
      </c>
      <c r="AU49" t="s">
        <v>158</v>
      </c>
      <c r="AV49">
        <v>58204</v>
      </c>
      <c r="AW49">
        <v>52</v>
      </c>
      <c r="AX49">
        <v>15</v>
      </c>
      <c r="AY49">
        <v>0</v>
      </c>
      <c r="AZ49">
        <v>139</v>
      </c>
    </row>
    <row r="50" spans="2:54" x14ac:dyDescent="0.25">
      <c r="B50" s="10" t="s">
        <v>132</v>
      </c>
      <c r="C50" s="10" t="s">
        <v>129</v>
      </c>
      <c r="D50" s="10">
        <f>D46+D48</f>
        <v>448842</v>
      </c>
      <c r="E50" s="10">
        <f t="shared" si="28"/>
        <v>1242</v>
      </c>
      <c r="F50" s="10">
        <f t="shared" si="28"/>
        <v>634</v>
      </c>
      <c r="G50" s="10">
        <f t="shared" si="28"/>
        <v>18</v>
      </c>
      <c r="H50" s="10">
        <f t="shared" si="28"/>
        <v>0</v>
      </c>
      <c r="I50" s="10">
        <f t="shared" si="29"/>
        <v>40.103198898498803</v>
      </c>
      <c r="J50" s="10">
        <f t="shared" si="30"/>
        <v>0</v>
      </c>
      <c r="K50" s="10">
        <f>G50/E50*100</f>
        <v>1.4492753623188406</v>
      </c>
      <c r="L50" s="5"/>
      <c r="N50" s="10" t="s">
        <v>132</v>
      </c>
      <c r="O50" s="10" t="s">
        <v>129</v>
      </c>
      <c r="P50" s="10">
        <f>P46+P48</f>
        <v>481248</v>
      </c>
      <c r="Q50" s="10">
        <f t="shared" si="31"/>
        <v>1644</v>
      </c>
      <c r="R50" s="10">
        <f t="shared" si="31"/>
        <v>708</v>
      </c>
      <c r="S50" s="10">
        <f t="shared" si="31"/>
        <v>357</v>
      </c>
      <c r="T50" s="10">
        <f t="shared" si="31"/>
        <v>33</v>
      </c>
      <c r="U50" s="10">
        <f t="shared" si="32"/>
        <v>741.82126471174945</v>
      </c>
      <c r="V50" s="10">
        <f t="shared" si="33"/>
        <v>4.6610169491525424</v>
      </c>
      <c r="W50" s="10">
        <f>S50/Q50*100</f>
        <v>21.715328467153284</v>
      </c>
      <c r="Y50" s="5"/>
      <c r="Z50" s="10"/>
      <c r="AA50" s="10" t="s">
        <v>159</v>
      </c>
      <c r="AB50" s="10">
        <f>SUM(AB44,AB46,AB48)</f>
        <v>770735</v>
      </c>
      <c r="AC50" s="10">
        <f t="shared" si="34"/>
        <v>1132</v>
      </c>
      <c r="AD50" s="10">
        <f t="shared" si="34"/>
        <v>358</v>
      </c>
      <c r="AE50" s="10">
        <f t="shared" si="34"/>
        <v>33</v>
      </c>
      <c r="AF50" s="10">
        <f t="shared" si="34"/>
        <v>2728</v>
      </c>
      <c r="AG50" s="10">
        <f t="shared" si="35"/>
        <v>2.9151943462897525</v>
      </c>
      <c r="AH50" s="10"/>
      <c r="AI50" s="5"/>
      <c r="AK50" t="s">
        <v>159</v>
      </c>
      <c r="AL50">
        <v>227241</v>
      </c>
      <c r="AM50">
        <v>283</v>
      </c>
      <c r="AN50">
        <v>177</v>
      </c>
      <c r="AO50">
        <v>3</v>
      </c>
      <c r="AP50">
        <v>671</v>
      </c>
      <c r="AS50" s="5"/>
      <c r="AU50" t="s">
        <v>159</v>
      </c>
      <c r="AV50">
        <v>223674</v>
      </c>
      <c r="AW50">
        <v>292</v>
      </c>
      <c r="AX50">
        <v>69</v>
      </c>
      <c r="AY50">
        <v>3</v>
      </c>
      <c r="AZ50">
        <v>684</v>
      </c>
    </row>
    <row r="51" spans="2:54" x14ac:dyDescent="0.25">
      <c r="L51" s="5"/>
      <c r="Y51" s="5"/>
      <c r="Z51" t="s">
        <v>168</v>
      </c>
      <c r="AA51" t="s">
        <v>158</v>
      </c>
      <c r="AB51">
        <v>78571</v>
      </c>
      <c r="AC51">
        <v>73</v>
      </c>
      <c r="AD51">
        <v>36</v>
      </c>
      <c r="AE51">
        <v>4</v>
      </c>
      <c r="AF51">
        <v>223</v>
      </c>
      <c r="AI51" s="5"/>
      <c r="AJ51" s="10" t="s">
        <v>162</v>
      </c>
      <c r="AK51" s="10" t="s">
        <v>158</v>
      </c>
      <c r="AL51" s="10">
        <f>SUM(AL47,AL49)</f>
        <v>128749</v>
      </c>
      <c r="AM51" s="10">
        <f t="shared" ref="AM51:AP52" si="36">SUM(AM47,AM49)</f>
        <v>65</v>
      </c>
      <c r="AN51" s="10">
        <f t="shared" si="36"/>
        <v>43</v>
      </c>
      <c r="AO51" s="10">
        <f t="shared" si="36"/>
        <v>3</v>
      </c>
      <c r="AP51" s="10">
        <f t="shared" si="36"/>
        <v>288</v>
      </c>
      <c r="AQ51" s="10">
        <f t="shared" ref="AQ51:AQ52" si="37">AO51/AM51*100</f>
        <v>4.6153846153846159</v>
      </c>
      <c r="AR51" s="10"/>
      <c r="AS51" s="5"/>
      <c r="AT51" t="s">
        <v>197</v>
      </c>
      <c r="AU51" t="s">
        <v>158</v>
      </c>
      <c r="AV51">
        <v>58584</v>
      </c>
      <c r="AW51">
        <v>58</v>
      </c>
      <c r="AX51">
        <v>13</v>
      </c>
      <c r="AY51">
        <v>3</v>
      </c>
      <c r="AZ51">
        <v>160</v>
      </c>
    </row>
    <row r="52" spans="2:54" x14ac:dyDescent="0.25">
      <c r="L52" s="5"/>
      <c r="M52" t="s">
        <v>140</v>
      </c>
      <c r="P52" t="s">
        <v>126</v>
      </c>
      <c r="Q52" t="s">
        <v>119</v>
      </c>
      <c r="R52" t="s">
        <v>6</v>
      </c>
      <c r="S52" t="s">
        <v>120</v>
      </c>
      <c r="T52" t="s">
        <v>121</v>
      </c>
      <c r="U52" t="s">
        <v>127</v>
      </c>
      <c r="W52" t="s">
        <v>124</v>
      </c>
      <c r="Y52" s="5"/>
      <c r="AA52" t="s">
        <v>159</v>
      </c>
      <c r="AB52">
        <v>215564</v>
      </c>
      <c r="AC52">
        <v>269</v>
      </c>
      <c r="AD52">
        <v>139</v>
      </c>
      <c r="AE52">
        <v>11</v>
      </c>
      <c r="AF52">
        <v>594</v>
      </c>
      <c r="AI52" s="5"/>
      <c r="AJ52" s="10"/>
      <c r="AK52" s="10" t="s">
        <v>159</v>
      </c>
      <c r="AL52" s="10">
        <f>SUM(AL48,AL50)</f>
        <v>451211</v>
      </c>
      <c r="AM52" s="10">
        <f t="shared" si="36"/>
        <v>597</v>
      </c>
      <c r="AN52" s="10">
        <f t="shared" si="36"/>
        <v>293</v>
      </c>
      <c r="AO52" s="10">
        <f t="shared" si="36"/>
        <v>7</v>
      </c>
      <c r="AP52" s="10">
        <f t="shared" si="36"/>
        <v>1304</v>
      </c>
      <c r="AQ52" s="10">
        <f t="shared" si="37"/>
        <v>1.1725293132328307</v>
      </c>
      <c r="AR52" s="10"/>
      <c r="AS52" s="5"/>
      <c r="AU52" t="s">
        <v>159</v>
      </c>
      <c r="AV52">
        <v>240699</v>
      </c>
      <c r="AW52">
        <v>364</v>
      </c>
      <c r="AX52">
        <v>73</v>
      </c>
      <c r="AY52">
        <v>5</v>
      </c>
      <c r="AZ52">
        <v>782</v>
      </c>
    </row>
    <row r="53" spans="2:54" x14ac:dyDescent="0.25">
      <c r="L53" s="5"/>
      <c r="O53" t="s">
        <v>128</v>
      </c>
      <c r="P53">
        <v>84960</v>
      </c>
      <c r="Q53">
        <v>226</v>
      </c>
      <c r="R53">
        <v>80</v>
      </c>
      <c r="S53">
        <v>13</v>
      </c>
      <c r="T53">
        <v>1</v>
      </c>
      <c r="U53">
        <f>S53/P53*1000000</f>
        <v>153.01318267419964</v>
      </c>
      <c r="V53">
        <f>T53/R53*100</f>
        <v>1.25</v>
      </c>
      <c r="Y53" s="5"/>
      <c r="Z53" t="s">
        <v>169</v>
      </c>
      <c r="AA53" t="s">
        <v>158</v>
      </c>
      <c r="AB53">
        <v>51102</v>
      </c>
      <c r="AC53">
        <v>66</v>
      </c>
      <c r="AD53">
        <v>28</v>
      </c>
      <c r="AE53">
        <v>7</v>
      </c>
      <c r="AF53">
        <v>167</v>
      </c>
      <c r="AI53" s="5"/>
      <c r="AJ53" t="s">
        <v>184</v>
      </c>
      <c r="AK53" t="s">
        <v>158</v>
      </c>
      <c r="AL53">
        <v>58162</v>
      </c>
      <c r="AM53">
        <v>46</v>
      </c>
      <c r="AN53">
        <v>25</v>
      </c>
      <c r="AO53">
        <v>3</v>
      </c>
      <c r="AP53">
        <v>137</v>
      </c>
      <c r="AS53" s="5"/>
      <c r="AT53" s="10" t="s">
        <v>162</v>
      </c>
      <c r="AU53" s="10" t="s">
        <v>158</v>
      </c>
      <c r="AV53" s="10">
        <f>SUM(AV49,AV51)</f>
        <v>116788</v>
      </c>
      <c r="AW53" s="10">
        <f t="shared" ref="AW53:AZ54" si="38">SUM(AW49,AW51)</f>
        <v>110</v>
      </c>
      <c r="AX53" s="10">
        <f t="shared" si="38"/>
        <v>28</v>
      </c>
      <c r="AY53" s="10">
        <f t="shared" si="38"/>
        <v>3</v>
      </c>
      <c r="AZ53" s="10">
        <f t="shared" si="38"/>
        <v>299</v>
      </c>
      <c r="BA53" s="10">
        <f t="shared" ref="BA53:BA54" si="39">AY53/AW53*100</f>
        <v>2.7272727272727271</v>
      </c>
      <c r="BB53" s="10"/>
    </row>
    <row r="54" spans="2:54" x14ac:dyDescent="0.25">
      <c r="L54" s="5"/>
      <c r="O54" t="s">
        <v>129</v>
      </c>
      <c r="P54">
        <v>203832</v>
      </c>
      <c r="Q54">
        <v>653</v>
      </c>
      <c r="R54">
        <v>317</v>
      </c>
      <c r="S54">
        <v>51</v>
      </c>
      <c r="T54">
        <v>6</v>
      </c>
      <c r="U54">
        <f>S54/P54*1000000</f>
        <v>250.20605204285883</v>
      </c>
      <c r="V54">
        <f>T54/R54*100</f>
        <v>1.8927444794952681</v>
      </c>
      <c r="Y54" s="5"/>
      <c r="AA54" t="s">
        <v>159</v>
      </c>
      <c r="AB54">
        <v>141877</v>
      </c>
      <c r="AC54">
        <v>213</v>
      </c>
      <c r="AD54">
        <v>110</v>
      </c>
      <c r="AE54">
        <v>15</v>
      </c>
      <c r="AF54">
        <v>426</v>
      </c>
      <c r="AI54" s="5"/>
      <c r="AK54" t="s">
        <v>159</v>
      </c>
      <c r="AL54">
        <v>197422</v>
      </c>
      <c r="AM54">
        <v>271</v>
      </c>
      <c r="AN54">
        <v>128</v>
      </c>
      <c r="AO54">
        <v>7</v>
      </c>
      <c r="AP54">
        <v>586</v>
      </c>
      <c r="AS54" s="5"/>
      <c r="AT54" s="10"/>
      <c r="AU54" s="10" t="s">
        <v>159</v>
      </c>
      <c r="AV54" s="10">
        <f>SUM(AV50,AV52)</f>
        <v>464373</v>
      </c>
      <c r="AW54" s="10">
        <f t="shared" si="38"/>
        <v>656</v>
      </c>
      <c r="AX54" s="10">
        <f t="shared" si="38"/>
        <v>142</v>
      </c>
      <c r="AY54" s="10">
        <f t="shared" si="38"/>
        <v>8</v>
      </c>
      <c r="AZ54" s="10">
        <f t="shared" si="38"/>
        <v>1466</v>
      </c>
      <c r="BA54" s="10">
        <f t="shared" si="39"/>
        <v>1.2195121951219512</v>
      </c>
      <c r="BB54" s="10"/>
    </row>
    <row r="55" spans="2:54" x14ac:dyDescent="0.25">
      <c r="L55" s="5"/>
      <c r="M55" t="s">
        <v>141</v>
      </c>
      <c r="O55" t="s">
        <v>128</v>
      </c>
      <c r="P55">
        <v>133012</v>
      </c>
      <c r="Q55">
        <v>378</v>
      </c>
      <c r="R55">
        <v>146</v>
      </c>
      <c r="S55">
        <v>5</v>
      </c>
      <c r="T55">
        <v>1</v>
      </c>
      <c r="U55">
        <f>S55/P55*1000000</f>
        <v>37.59059332992512</v>
      </c>
      <c r="V55">
        <f>T55/R55*100</f>
        <v>0.68493150684931503</v>
      </c>
      <c r="Y55" s="5"/>
      <c r="Z55" s="10" t="s">
        <v>162</v>
      </c>
      <c r="AA55" s="10" t="s">
        <v>158</v>
      </c>
      <c r="AB55" s="10">
        <f>SUM(AB51,AB53)</f>
        <v>129673</v>
      </c>
      <c r="AC55" s="10">
        <f t="shared" ref="AC55:AF56" si="40">SUM(AC51,AC53)</f>
        <v>139</v>
      </c>
      <c r="AD55" s="10">
        <f t="shared" si="40"/>
        <v>64</v>
      </c>
      <c r="AE55" s="10">
        <f t="shared" si="40"/>
        <v>11</v>
      </c>
      <c r="AF55" s="10">
        <f t="shared" si="40"/>
        <v>390</v>
      </c>
      <c r="AG55" s="10">
        <f t="shared" ref="AG55:AG56" si="41">AE55/AC55*100</f>
        <v>7.9136690647482011</v>
      </c>
      <c r="AH55" s="10"/>
      <c r="AI55" s="5"/>
      <c r="AJ55" t="s">
        <v>185</v>
      </c>
      <c r="AK55" t="s">
        <v>158</v>
      </c>
      <c r="AL55">
        <v>60732</v>
      </c>
      <c r="AM55">
        <v>49</v>
      </c>
      <c r="AN55">
        <v>13</v>
      </c>
      <c r="AO55">
        <v>2</v>
      </c>
      <c r="AP55">
        <v>129</v>
      </c>
      <c r="AS55" s="5"/>
      <c r="AT55" t="s">
        <v>198</v>
      </c>
      <c r="AU55" t="s">
        <v>158</v>
      </c>
      <c r="AV55">
        <v>68752</v>
      </c>
      <c r="AW55">
        <v>62</v>
      </c>
      <c r="AX55">
        <v>23</v>
      </c>
      <c r="AY55">
        <v>3</v>
      </c>
      <c r="AZ55">
        <v>146</v>
      </c>
    </row>
    <row r="56" spans="2:54" x14ac:dyDescent="0.25">
      <c r="L56" s="5"/>
      <c r="O56" t="s">
        <v>129</v>
      </c>
      <c r="P56">
        <v>310400</v>
      </c>
      <c r="Q56">
        <v>958</v>
      </c>
      <c r="R56">
        <v>481</v>
      </c>
      <c r="S56">
        <v>37</v>
      </c>
      <c r="T56">
        <v>5</v>
      </c>
      <c r="U56">
        <f>S56/P56*1000000</f>
        <v>119.20103092783505</v>
      </c>
      <c r="V56">
        <f>T56/R56*100</f>
        <v>1.0395010395010396</v>
      </c>
      <c r="Y56" s="5"/>
      <c r="Z56" s="10"/>
      <c r="AA56" s="10" t="s">
        <v>159</v>
      </c>
      <c r="AB56" s="10">
        <f>SUM(AB52,AB54)</f>
        <v>357441</v>
      </c>
      <c r="AC56" s="10">
        <f t="shared" si="40"/>
        <v>482</v>
      </c>
      <c r="AD56" s="10">
        <f t="shared" si="40"/>
        <v>249</v>
      </c>
      <c r="AE56" s="10">
        <f t="shared" si="40"/>
        <v>26</v>
      </c>
      <c r="AF56" s="10">
        <f t="shared" si="40"/>
        <v>1020</v>
      </c>
      <c r="AG56" s="10">
        <f t="shared" si="41"/>
        <v>5.394190871369295</v>
      </c>
      <c r="AH56" s="10"/>
      <c r="AI56" s="5"/>
      <c r="AK56" t="s">
        <v>159</v>
      </c>
      <c r="AL56">
        <v>242903</v>
      </c>
      <c r="AM56">
        <v>294</v>
      </c>
      <c r="AN56">
        <v>113</v>
      </c>
      <c r="AO56">
        <v>4</v>
      </c>
      <c r="AP56">
        <v>631</v>
      </c>
      <c r="AS56" s="5"/>
      <c r="AU56" t="s">
        <v>159</v>
      </c>
      <c r="AV56">
        <v>249094</v>
      </c>
      <c r="AW56">
        <v>415</v>
      </c>
      <c r="AX56">
        <v>84</v>
      </c>
      <c r="AY56">
        <v>8</v>
      </c>
      <c r="AZ56">
        <v>823</v>
      </c>
    </row>
    <row r="57" spans="2:54" x14ac:dyDescent="0.25">
      <c r="L57" s="5"/>
      <c r="N57" s="10" t="s">
        <v>132</v>
      </c>
      <c r="O57" s="10" t="s">
        <v>128</v>
      </c>
      <c r="P57" s="10">
        <f>P53+P55</f>
        <v>217972</v>
      </c>
      <c r="Q57" s="10">
        <f t="shared" ref="Q57:T58" si="42">Q53+Q55</f>
        <v>604</v>
      </c>
      <c r="R57" s="10">
        <f t="shared" si="42"/>
        <v>226</v>
      </c>
      <c r="S57" s="10">
        <f t="shared" si="42"/>
        <v>18</v>
      </c>
      <c r="T57" s="10">
        <f t="shared" si="42"/>
        <v>2</v>
      </c>
      <c r="U57" s="10">
        <f t="shared" ref="U57:U58" si="43">S57/P57*1000000</f>
        <v>82.579413869671328</v>
      </c>
      <c r="V57" s="10">
        <f t="shared" ref="V57:V58" si="44">T57/R57*100</f>
        <v>0.88495575221238942</v>
      </c>
      <c r="W57" s="10">
        <f>S57/Q57*100</f>
        <v>2.9801324503311259</v>
      </c>
      <c r="Y57" s="5"/>
      <c r="Z57" t="s">
        <v>170</v>
      </c>
      <c r="AA57" t="s">
        <v>158</v>
      </c>
      <c r="AB57">
        <v>75891</v>
      </c>
      <c r="AC57">
        <v>67</v>
      </c>
      <c r="AD57">
        <v>44</v>
      </c>
      <c r="AE57">
        <v>6</v>
      </c>
      <c r="AF57">
        <v>159</v>
      </c>
      <c r="AI57" s="5"/>
      <c r="AJ57" s="10" t="s">
        <v>162</v>
      </c>
      <c r="AK57" s="10" t="s">
        <v>158</v>
      </c>
      <c r="AL57" s="10">
        <f>SUM(AL53,AL55)</f>
        <v>118894</v>
      </c>
      <c r="AM57" s="10">
        <f t="shared" ref="AM57:AP58" si="45">SUM(AM53,AM55)</f>
        <v>95</v>
      </c>
      <c r="AN57" s="10">
        <f t="shared" si="45"/>
        <v>38</v>
      </c>
      <c r="AO57" s="10">
        <f t="shared" si="45"/>
        <v>5</v>
      </c>
      <c r="AP57" s="10">
        <f t="shared" si="45"/>
        <v>266</v>
      </c>
      <c r="AQ57" s="10">
        <f t="shared" ref="AQ57:AQ58" si="46">AO57/AM57*100</f>
        <v>5.2631578947368416</v>
      </c>
      <c r="AR57" s="10"/>
      <c r="AS57" s="5"/>
      <c r="AT57" t="s">
        <v>199</v>
      </c>
      <c r="AU57" t="s">
        <v>158</v>
      </c>
      <c r="AV57">
        <v>59845</v>
      </c>
      <c r="AW57">
        <v>60</v>
      </c>
      <c r="AX57">
        <v>22</v>
      </c>
      <c r="AY57">
        <v>3</v>
      </c>
      <c r="AZ57">
        <v>142</v>
      </c>
    </row>
    <row r="58" spans="2:54" x14ac:dyDescent="0.25">
      <c r="L58" s="5"/>
      <c r="N58" s="10" t="s">
        <v>132</v>
      </c>
      <c r="O58" s="10" t="s">
        <v>129</v>
      </c>
      <c r="P58" s="10">
        <f>P54+P56</f>
        <v>514232</v>
      </c>
      <c r="Q58" s="10">
        <f t="shared" si="42"/>
        <v>1611</v>
      </c>
      <c r="R58" s="10">
        <f t="shared" si="42"/>
        <v>798</v>
      </c>
      <c r="S58" s="10">
        <f t="shared" si="42"/>
        <v>88</v>
      </c>
      <c r="T58" s="10">
        <f t="shared" si="42"/>
        <v>11</v>
      </c>
      <c r="U58" s="10">
        <f t="shared" si="43"/>
        <v>171.12898458283419</v>
      </c>
      <c r="V58" s="10">
        <f t="shared" si="44"/>
        <v>1.3784461152882206</v>
      </c>
      <c r="W58" s="10">
        <f>S58/Q58*100</f>
        <v>5.4624456859093726</v>
      </c>
      <c r="Y58" s="5"/>
      <c r="AA58" t="s">
        <v>159</v>
      </c>
      <c r="AB58">
        <v>188148</v>
      </c>
      <c r="AC58">
        <v>300</v>
      </c>
      <c r="AD58">
        <v>136</v>
      </c>
      <c r="AE58">
        <v>17</v>
      </c>
      <c r="AF58">
        <v>535</v>
      </c>
      <c r="AI58" s="5"/>
      <c r="AJ58" s="10"/>
      <c r="AK58" s="10" t="s">
        <v>159</v>
      </c>
      <c r="AL58" s="10">
        <f>SUM(AL54,AL56)</f>
        <v>440325</v>
      </c>
      <c r="AM58" s="10">
        <f t="shared" si="45"/>
        <v>565</v>
      </c>
      <c r="AN58" s="10">
        <f t="shared" si="45"/>
        <v>241</v>
      </c>
      <c r="AO58" s="10">
        <f t="shared" si="45"/>
        <v>11</v>
      </c>
      <c r="AP58" s="10">
        <f t="shared" si="45"/>
        <v>1217</v>
      </c>
      <c r="AQ58" s="10">
        <f t="shared" si="46"/>
        <v>1.9469026548672566</v>
      </c>
      <c r="AR58" s="10"/>
      <c r="AS58" s="5"/>
      <c r="AU58" t="s">
        <v>159</v>
      </c>
      <c r="AV58">
        <v>187354</v>
      </c>
      <c r="AW58">
        <v>339</v>
      </c>
      <c r="AX58">
        <v>76</v>
      </c>
      <c r="AY58">
        <v>11</v>
      </c>
      <c r="AZ58">
        <v>648</v>
      </c>
    </row>
    <row r="59" spans="2:54" x14ac:dyDescent="0.25">
      <c r="L59" s="5"/>
      <c r="M59" t="s">
        <v>142</v>
      </c>
      <c r="P59" t="s">
        <v>126</v>
      </c>
      <c r="Q59" t="s">
        <v>119</v>
      </c>
      <c r="R59" t="s">
        <v>6</v>
      </c>
      <c r="S59" t="s">
        <v>120</v>
      </c>
      <c r="T59" t="s">
        <v>121</v>
      </c>
      <c r="U59" t="s">
        <v>127</v>
      </c>
      <c r="W59" t="s">
        <v>124</v>
      </c>
      <c r="Y59" s="5"/>
      <c r="Z59" t="s">
        <v>171</v>
      </c>
      <c r="AA59" t="s">
        <v>158</v>
      </c>
      <c r="AB59">
        <v>61381</v>
      </c>
      <c r="AC59">
        <v>81</v>
      </c>
      <c r="AD59">
        <v>41</v>
      </c>
      <c r="AE59">
        <v>8</v>
      </c>
      <c r="AF59">
        <v>153</v>
      </c>
      <c r="AI59" s="5"/>
      <c r="AJ59" t="s">
        <v>186</v>
      </c>
      <c r="AK59" t="s">
        <v>158</v>
      </c>
      <c r="AL59">
        <v>35541</v>
      </c>
      <c r="AM59">
        <v>43</v>
      </c>
      <c r="AN59">
        <v>14</v>
      </c>
      <c r="AO59">
        <v>1</v>
      </c>
      <c r="AP59">
        <v>94</v>
      </c>
      <c r="AS59" s="5"/>
      <c r="AT59" s="10" t="s">
        <v>162</v>
      </c>
      <c r="AU59" s="10" t="s">
        <v>158</v>
      </c>
      <c r="AV59" s="10">
        <f>SUM(AV55,AV57)</f>
        <v>128597</v>
      </c>
      <c r="AW59" s="10">
        <f t="shared" ref="AW59:AZ60" si="47">SUM(AW55,AW57)</f>
        <v>122</v>
      </c>
      <c r="AX59" s="10">
        <f t="shared" si="47"/>
        <v>45</v>
      </c>
      <c r="AY59" s="10">
        <f t="shared" si="47"/>
        <v>6</v>
      </c>
      <c r="AZ59" s="10">
        <f t="shared" si="47"/>
        <v>288</v>
      </c>
      <c r="BA59" s="10">
        <f t="shared" ref="BA59:BA60" si="48">AY59/AW59*100</f>
        <v>4.918032786885246</v>
      </c>
      <c r="BB59" s="10"/>
    </row>
    <row r="60" spans="2:54" x14ac:dyDescent="0.25">
      <c r="L60" s="5"/>
      <c r="O60" t="s">
        <v>128</v>
      </c>
      <c r="P60">
        <v>49166</v>
      </c>
      <c r="Q60">
        <v>150</v>
      </c>
      <c r="R60">
        <v>58</v>
      </c>
      <c r="S60">
        <v>13</v>
      </c>
      <c r="T60">
        <v>2</v>
      </c>
      <c r="U60">
        <f>S60/P60*1000000</f>
        <v>264.41036488630357</v>
      </c>
      <c r="V60">
        <f>T60/R60*100</f>
        <v>3.4482758620689653</v>
      </c>
      <c r="Y60" s="5"/>
      <c r="AA60" t="s">
        <v>159</v>
      </c>
      <c r="AB60">
        <v>205931</v>
      </c>
      <c r="AC60">
        <v>362</v>
      </c>
      <c r="AD60">
        <v>199</v>
      </c>
      <c r="AE60">
        <v>28</v>
      </c>
      <c r="AF60">
        <v>642</v>
      </c>
      <c r="AI60" s="5"/>
      <c r="AK60" t="s">
        <v>159</v>
      </c>
      <c r="AL60">
        <v>83741</v>
      </c>
      <c r="AM60">
        <v>138</v>
      </c>
      <c r="AN60">
        <v>68</v>
      </c>
      <c r="AO60">
        <v>4</v>
      </c>
      <c r="AP60">
        <v>245</v>
      </c>
      <c r="AS60" s="5"/>
      <c r="AT60" s="10"/>
      <c r="AU60" s="10" t="s">
        <v>159</v>
      </c>
      <c r="AV60" s="10">
        <f>SUM(AV56,AV58)</f>
        <v>436448</v>
      </c>
      <c r="AW60" s="10">
        <f t="shared" si="47"/>
        <v>754</v>
      </c>
      <c r="AX60" s="10">
        <f t="shared" si="47"/>
        <v>160</v>
      </c>
      <c r="AY60" s="10">
        <f t="shared" si="47"/>
        <v>19</v>
      </c>
      <c r="AZ60" s="10">
        <f t="shared" si="47"/>
        <v>1471</v>
      </c>
      <c r="BA60" s="10">
        <f t="shared" si="48"/>
        <v>2.5198938992042441</v>
      </c>
      <c r="BB60" s="10"/>
    </row>
    <row r="61" spans="2:54" x14ac:dyDescent="0.25">
      <c r="L61" s="5"/>
      <c r="O61" t="s">
        <v>129</v>
      </c>
      <c r="P61">
        <v>158647</v>
      </c>
      <c r="Q61">
        <v>554</v>
      </c>
      <c r="R61">
        <v>281</v>
      </c>
      <c r="S61">
        <v>51</v>
      </c>
      <c r="T61">
        <v>3</v>
      </c>
      <c r="U61">
        <f>S61/P61*1000000</f>
        <v>321.4684173038255</v>
      </c>
      <c r="V61">
        <f>T61/R61*100</f>
        <v>1.0676156583629894</v>
      </c>
      <c r="Y61" s="5"/>
      <c r="Z61" s="10" t="s">
        <v>162</v>
      </c>
      <c r="AA61" s="10" t="s">
        <v>158</v>
      </c>
      <c r="AB61" s="10">
        <f>SUM(AB57,AB59)</f>
        <v>137272</v>
      </c>
      <c r="AC61" s="10">
        <f t="shared" ref="AC61:AF62" si="49">SUM(AC57,AC59)</f>
        <v>148</v>
      </c>
      <c r="AD61" s="10">
        <f t="shared" si="49"/>
        <v>85</v>
      </c>
      <c r="AE61" s="10">
        <f t="shared" si="49"/>
        <v>14</v>
      </c>
      <c r="AF61" s="10">
        <f t="shared" si="49"/>
        <v>312</v>
      </c>
      <c r="AG61" s="10">
        <f t="shared" ref="AG61:AG62" si="50">AE61/AC61*100</f>
        <v>9.4594594594594597</v>
      </c>
      <c r="AH61" s="10"/>
      <c r="AI61" s="5"/>
      <c r="AJ61" t="s">
        <v>187</v>
      </c>
      <c r="AK61" t="s">
        <v>158</v>
      </c>
      <c r="AL61">
        <v>49255</v>
      </c>
      <c r="AM61">
        <v>62</v>
      </c>
      <c r="AN61">
        <v>18</v>
      </c>
      <c r="AO61">
        <v>0</v>
      </c>
      <c r="AP61">
        <v>115</v>
      </c>
      <c r="AS61" s="5"/>
    </row>
    <row r="62" spans="2:54" x14ac:dyDescent="0.25">
      <c r="L62" s="5"/>
      <c r="M62" t="s">
        <v>143</v>
      </c>
      <c r="O62" t="s">
        <v>128</v>
      </c>
      <c r="P62">
        <v>140764</v>
      </c>
      <c r="Q62">
        <v>390</v>
      </c>
      <c r="R62">
        <v>135</v>
      </c>
      <c r="S62">
        <v>36</v>
      </c>
      <c r="T62">
        <v>2</v>
      </c>
      <c r="U62">
        <f>S62/P62*1000000</f>
        <v>255.7472080929783</v>
      </c>
      <c r="V62">
        <f>T62/R62*100</f>
        <v>1.4814814814814816</v>
      </c>
      <c r="Y62" s="5"/>
      <c r="Z62" s="10"/>
      <c r="AA62" s="10" t="s">
        <v>159</v>
      </c>
      <c r="AB62" s="10">
        <f>SUM(AB58,AB60)</f>
        <v>394079</v>
      </c>
      <c r="AC62" s="10">
        <f t="shared" si="49"/>
        <v>662</v>
      </c>
      <c r="AD62" s="10">
        <f t="shared" si="49"/>
        <v>335</v>
      </c>
      <c r="AE62" s="10">
        <f t="shared" si="49"/>
        <v>45</v>
      </c>
      <c r="AF62" s="10">
        <f t="shared" si="49"/>
        <v>1177</v>
      </c>
      <c r="AG62" s="10">
        <f t="shared" si="50"/>
        <v>6.7975830815709974</v>
      </c>
      <c r="AH62" s="10"/>
      <c r="AI62" s="5"/>
      <c r="AK62" t="s">
        <v>159</v>
      </c>
      <c r="AL62">
        <v>138969</v>
      </c>
      <c r="AM62">
        <v>218</v>
      </c>
      <c r="AN62">
        <v>80</v>
      </c>
      <c r="AO62">
        <v>2</v>
      </c>
      <c r="AP62">
        <v>434</v>
      </c>
      <c r="AS62" s="5"/>
    </row>
    <row r="63" spans="2:54" x14ac:dyDescent="0.25">
      <c r="L63" s="5"/>
      <c r="O63" t="s">
        <v>129</v>
      </c>
      <c r="P63">
        <v>459123</v>
      </c>
      <c r="Q63">
        <v>1436</v>
      </c>
      <c r="R63">
        <v>648</v>
      </c>
      <c r="S63">
        <v>150</v>
      </c>
      <c r="T63">
        <v>10</v>
      </c>
      <c r="U63">
        <f>S63/P63*1000000</f>
        <v>326.70983592632041</v>
      </c>
      <c r="V63">
        <f>T63/R63*100</f>
        <v>1.5432098765432098</v>
      </c>
      <c r="Y63" s="5"/>
      <c r="Z63" t="s">
        <v>172</v>
      </c>
      <c r="AA63" t="s">
        <v>158</v>
      </c>
      <c r="AB63">
        <v>45686</v>
      </c>
      <c r="AC63">
        <v>37</v>
      </c>
      <c r="AD63">
        <v>32</v>
      </c>
      <c r="AE63">
        <v>5</v>
      </c>
      <c r="AF63">
        <v>153</v>
      </c>
      <c r="AI63" s="5"/>
      <c r="AJ63" s="10" t="s">
        <v>162</v>
      </c>
      <c r="AK63" s="10" t="s">
        <v>158</v>
      </c>
      <c r="AL63" s="10">
        <f>SUM(AL59,AL61)</f>
        <v>84796</v>
      </c>
      <c r="AM63" s="10">
        <f t="shared" ref="AM63:AP64" si="51">SUM(AM59,AM61)</f>
        <v>105</v>
      </c>
      <c r="AN63" s="10">
        <f t="shared" si="51"/>
        <v>32</v>
      </c>
      <c r="AO63" s="10">
        <f t="shared" si="51"/>
        <v>1</v>
      </c>
      <c r="AP63" s="10">
        <f t="shared" si="51"/>
        <v>209</v>
      </c>
      <c r="AQ63" s="10">
        <f t="shared" ref="AQ63:AQ64" si="52">AO63/AM63*100</f>
        <v>0.95238095238095244</v>
      </c>
      <c r="AR63" s="10"/>
      <c r="AS63" s="5"/>
    </row>
    <row r="64" spans="2:54" x14ac:dyDescent="0.25">
      <c r="L64" s="5"/>
      <c r="N64" s="10" t="s">
        <v>132</v>
      </c>
      <c r="O64" s="10" t="s">
        <v>128</v>
      </c>
      <c r="P64" s="10">
        <f>P60+P62</f>
        <v>189930</v>
      </c>
      <c r="Q64" s="10">
        <f t="shared" ref="Q64:T65" si="53">Q60+Q62</f>
        <v>540</v>
      </c>
      <c r="R64" s="10">
        <f t="shared" si="53"/>
        <v>193</v>
      </c>
      <c r="S64" s="10">
        <f t="shared" si="53"/>
        <v>49</v>
      </c>
      <c r="T64" s="10">
        <f t="shared" si="53"/>
        <v>4</v>
      </c>
      <c r="U64" s="10">
        <f t="shared" ref="U64:U65" si="54">S64/P64*1000000</f>
        <v>257.98978571052493</v>
      </c>
      <c r="V64" s="10">
        <f t="shared" ref="V64:V65" si="55">T64/R64*100</f>
        <v>2.0725388601036272</v>
      </c>
      <c r="W64" s="10">
        <f>S64/Q64*100</f>
        <v>9.0740740740740744</v>
      </c>
      <c r="Y64" s="5"/>
      <c r="AA64" t="s">
        <v>159</v>
      </c>
      <c r="AB64">
        <v>176248</v>
      </c>
      <c r="AC64">
        <v>226</v>
      </c>
      <c r="AD64">
        <v>112</v>
      </c>
      <c r="AE64">
        <v>11</v>
      </c>
      <c r="AF64">
        <v>472</v>
      </c>
      <c r="AI64" s="5"/>
      <c r="AJ64" s="10"/>
      <c r="AK64" s="10" t="s">
        <v>159</v>
      </c>
      <c r="AL64" s="10">
        <f>SUM(AL60,AL62)</f>
        <v>222710</v>
      </c>
      <c r="AM64" s="10">
        <f t="shared" si="51"/>
        <v>356</v>
      </c>
      <c r="AN64" s="10">
        <f t="shared" si="51"/>
        <v>148</v>
      </c>
      <c r="AO64" s="10">
        <f t="shared" si="51"/>
        <v>6</v>
      </c>
      <c r="AP64" s="10">
        <f t="shared" si="51"/>
        <v>679</v>
      </c>
      <c r="AQ64" s="10">
        <f t="shared" si="52"/>
        <v>1.6853932584269662</v>
      </c>
      <c r="AR64" s="10"/>
      <c r="AS64" s="5"/>
    </row>
    <row r="65" spans="12:45" x14ac:dyDescent="0.25">
      <c r="L65" s="5"/>
      <c r="N65" s="10" t="s">
        <v>132</v>
      </c>
      <c r="O65" s="10" t="s">
        <v>129</v>
      </c>
      <c r="P65" s="10">
        <f>P61+P63</f>
        <v>617770</v>
      </c>
      <c r="Q65" s="10">
        <f t="shared" si="53"/>
        <v>1990</v>
      </c>
      <c r="R65" s="10">
        <f t="shared" si="53"/>
        <v>929</v>
      </c>
      <c r="S65" s="10">
        <f t="shared" si="53"/>
        <v>201</v>
      </c>
      <c r="T65" s="10">
        <f t="shared" si="53"/>
        <v>13</v>
      </c>
      <c r="U65" s="10">
        <f t="shared" si="54"/>
        <v>325.36380853715787</v>
      </c>
      <c r="V65" s="10">
        <f t="shared" si="55"/>
        <v>1.3993541442411195</v>
      </c>
      <c r="W65" s="10">
        <f>S65/Q65*100</f>
        <v>10.100502512562814</v>
      </c>
      <c r="Y65" s="5"/>
      <c r="Z65" t="s">
        <v>173</v>
      </c>
      <c r="AA65" t="s">
        <v>158</v>
      </c>
      <c r="AB65">
        <v>48841</v>
      </c>
      <c r="AC65">
        <v>41</v>
      </c>
      <c r="AD65">
        <v>47</v>
      </c>
      <c r="AE65">
        <v>8</v>
      </c>
      <c r="AF65">
        <v>126</v>
      </c>
      <c r="AI65" s="5"/>
      <c r="AS65" s="5"/>
    </row>
    <row r="66" spans="12:45" x14ac:dyDescent="0.25">
      <c r="L66" s="5"/>
      <c r="M66" t="s">
        <v>144</v>
      </c>
      <c r="P66" t="s">
        <v>126</v>
      </c>
      <c r="Q66" t="s">
        <v>119</v>
      </c>
      <c r="R66" t="s">
        <v>6</v>
      </c>
      <c r="S66" t="s">
        <v>120</v>
      </c>
      <c r="T66" t="s">
        <v>121</v>
      </c>
      <c r="U66" t="s">
        <v>127</v>
      </c>
      <c r="W66" t="s">
        <v>124</v>
      </c>
      <c r="Y66" s="5"/>
      <c r="AA66" t="s">
        <v>159</v>
      </c>
      <c r="AB66">
        <v>182087</v>
      </c>
      <c r="AC66">
        <v>239</v>
      </c>
      <c r="AD66">
        <v>175</v>
      </c>
      <c r="AE66">
        <v>20</v>
      </c>
      <c r="AF66">
        <v>539</v>
      </c>
      <c r="AI66" s="5"/>
      <c r="AS66" s="5"/>
    </row>
    <row r="67" spans="12:45" x14ac:dyDescent="0.25">
      <c r="L67" s="5"/>
      <c r="O67" t="s">
        <v>128</v>
      </c>
      <c r="P67">
        <v>77657</v>
      </c>
      <c r="Q67">
        <v>254</v>
      </c>
      <c r="R67">
        <v>87</v>
      </c>
      <c r="S67">
        <v>28</v>
      </c>
      <c r="T67">
        <v>4</v>
      </c>
      <c r="U67">
        <f>S67/P67*1000000</f>
        <v>360.55989801305742</v>
      </c>
      <c r="V67">
        <f>T67/R67*100</f>
        <v>4.5977011494252871</v>
      </c>
      <c r="Y67" s="5"/>
      <c r="Z67" t="s">
        <v>174</v>
      </c>
      <c r="AA67" t="s">
        <v>158</v>
      </c>
      <c r="AB67">
        <v>54860</v>
      </c>
      <c r="AC67">
        <v>39</v>
      </c>
      <c r="AD67">
        <v>45</v>
      </c>
      <c r="AE67">
        <v>8</v>
      </c>
      <c r="AF67">
        <v>166</v>
      </c>
      <c r="AI67" s="5"/>
      <c r="AS67" s="5"/>
    </row>
    <row r="68" spans="12:45" x14ac:dyDescent="0.25">
      <c r="L68" s="5"/>
      <c r="O68" t="s">
        <v>129</v>
      </c>
      <c r="P68">
        <v>281140</v>
      </c>
      <c r="Q68">
        <v>894</v>
      </c>
      <c r="R68">
        <v>426</v>
      </c>
      <c r="S68">
        <v>47</v>
      </c>
      <c r="T68">
        <v>3</v>
      </c>
      <c r="U68">
        <f>S68/P68*1000000</f>
        <v>167.17649569609446</v>
      </c>
      <c r="V68">
        <f>T68/R68*100</f>
        <v>0.70422535211267612</v>
      </c>
      <c r="Y68" s="5"/>
      <c r="AA68" t="s">
        <v>159</v>
      </c>
      <c r="AB68">
        <v>168448</v>
      </c>
      <c r="AC68">
        <v>205</v>
      </c>
      <c r="AD68">
        <v>87</v>
      </c>
      <c r="AE68">
        <v>8</v>
      </c>
      <c r="AF68">
        <v>465</v>
      </c>
      <c r="AI68" s="5"/>
      <c r="AS68" s="5"/>
    </row>
    <row r="69" spans="12:45" x14ac:dyDescent="0.25">
      <c r="L69" s="5"/>
      <c r="O69" t="s">
        <v>128</v>
      </c>
      <c r="P69">
        <v>106188</v>
      </c>
      <c r="Q69">
        <v>280</v>
      </c>
      <c r="R69">
        <v>82</v>
      </c>
      <c r="S69">
        <v>19</v>
      </c>
      <c r="T69">
        <v>2</v>
      </c>
      <c r="U69">
        <f>S69/P69*1000000</f>
        <v>178.92793912683166</v>
      </c>
      <c r="V69">
        <f>T69/R69*100</f>
        <v>2.4390243902439024</v>
      </c>
      <c r="Y69" s="5"/>
      <c r="Z69" s="10" t="s">
        <v>162</v>
      </c>
      <c r="AA69" s="10" t="s">
        <v>158</v>
      </c>
      <c r="AB69" s="10">
        <f>SUM(AB63,AB65,AB67)</f>
        <v>149387</v>
      </c>
      <c r="AC69" s="10">
        <f t="shared" ref="AC69:AF70" si="56">SUM(AC63,AC65,AC67)</f>
        <v>117</v>
      </c>
      <c r="AD69" s="10">
        <f t="shared" si="56"/>
        <v>124</v>
      </c>
      <c r="AE69" s="10">
        <f t="shared" si="56"/>
        <v>21</v>
      </c>
      <c r="AF69" s="10">
        <f t="shared" si="56"/>
        <v>445</v>
      </c>
      <c r="AG69" s="10">
        <f t="shared" ref="AG69:AG70" si="57">AE69/AC69*100</f>
        <v>17.948717948717949</v>
      </c>
      <c r="AH69" s="10"/>
      <c r="AI69" s="5"/>
      <c r="AS69" s="5"/>
    </row>
    <row r="70" spans="12:45" x14ac:dyDescent="0.25">
      <c r="L70" s="5"/>
      <c r="O70" t="s">
        <v>129</v>
      </c>
      <c r="P70">
        <v>346560</v>
      </c>
      <c r="Q70">
        <v>1220</v>
      </c>
      <c r="R70">
        <v>508</v>
      </c>
      <c r="S70">
        <v>134</v>
      </c>
      <c r="T70">
        <v>9</v>
      </c>
      <c r="U70">
        <f>S70/P70*1000000</f>
        <v>386.65743305632503</v>
      </c>
      <c r="V70">
        <f>T70/R70*100</f>
        <v>1.7716535433070866</v>
      </c>
      <c r="Y70" s="5"/>
      <c r="Z70" s="10"/>
      <c r="AA70" s="10" t="s">
        <v>159</v>
      </c>
      <c r="AB70" s="10">
        <f>SUM(AB64,AB66,AB68)</f>
        <v>526783</v>
      </c>
      <c r="AC70" s="10">
        <f t="shared" si="56"/>
        <v>670</v>
      </c>
      <c r="AD70" s="10">
        <f t="shared" si="56"/>
        <v>374</v>
      </c>
      <c r="AE70" s="10">
        <f t="shared" si="56"/>
        <v>39</v>
      </c>
      <c r="AF70" s="10">
        <f t="shared" si="56"/>
        <v>1476</v>
      </c>
      <c r="AG70" s="10">
        <f t="shared" si="57"/>
        <v>5.8208955223880592</v>
      </c>
      <c r="AH70" s="10"/>
      <c r="AI70" s="5"/>
      <c r="AS70" s="5"/>
    </row>
    <row r="71" spans="12:45" x14ac:dyDescent="0.25">
      <c r="L71" s="5"/>
      <c r="N71" s="10" t="s">
        <v>132</v>
      </c>
      <c r="O71" s="10" t="s">
        <v>128</v>
      </c>
      <c r="P71" s="10">
        <f>P67+P69</f>
        <v>183845</v>
      </c>
      <c r="Q71" s="10">
        <f t="shared" ref="Q71:T72" si="58">Q67+Q69</f>
        <v>534</v>
      </c>
      <c r="R71" s="10">
        <f t="shared" si="58"/>
        <v>169</v>
      </c>
      <c r="S71" s="10">
        <f t="shared" si="58"/>
        <v>47</v>
      </c>
      <c r="T71" s="10">
        <f t="shared" si="58"/>
        <v>6</v>
      </c>
      <c r="U71" s="10">
        <f t="shared" ref="U71:U72" si="59">S71/P71*1000000</f>
        <v>255.65014006364055</v>
      </c>
      <c r="V71" s="10">
        <f t="shared" ref="V71:V72" si="60">T71/R71*100</f>
        <v>3.5502958579881656</v>
      </c>
      <c r="W71" s="10">
        <f>S71/Q71*100</f>
        <v>8.8014981273408246</v>
      </c>
      <c r="Y71" s="5"/>
      <c r="AI71" s="5"/>
      <c r="AS71" s="5"/>
    </row>
    <row r="72" spans="12:45" x14ac:dyDescent="0.25">
      <c r="L72" s="5"/>
      <c r="N72" s="10" t="s">
        <v>132</v>
      </c>
      <c r="O72" s="10" t="s">
        <v>129</v>
      </c>
      <c r="P72" s="10">
        <f>P68+P70</f>
        <v>627700</v>
      </c>
      <c r="Q72" s="10">
        <f t="shared" si="58"/>
        <v>2114</v>
      </c>
      <c r="R72" s="10">
        <f t="shared" si="58"/>
        <v>934</v>
      </c>
      <c r="S72" s="10">
        <f t="shared" si="58"/>
        <v>181</v>
      </c>
      <c r="T72" s="10">
        <f t="shared" si="58"/>
        <v>12</v>
      </c>
      <c r="U72" s="10">
        <f t="shared" si="59"/>
        <v>288.35430938346343</v>
      </c>
      <c r="V72" s="10">
        <f t="shared" si="60"/>
        <v>1.2847965738758029</v>
      </c>
      <c r="W72" s="10">
        <f>S72/Q72*100</f>
        <v>8.5619678334910123</v>
      </c>
      <c r="Y72" s="5"/>
      <c r="AI72" s="5"/>
      <c r="AS72" s="5"/>
    </row>
    <row r="73" spans="12:45" x14ac:dyDescent="0.25">
      <c r="L73" s="5"/>
      <c r="M73" t="s">
        <v>145</v>
      </c>
      <c r="P73" t="s">
        <v>126</v>
      </c>
      <c r="Q73" t="s">
        <v>119</v>
      </c>
      <c r="R73" t="s">
        <v>6</v>
      </c>
      <c r="S73" t="s">
        <v>120</v>
      </c>
      <c r="T73" t="s">
        <v>121</v>
      </c>
      <c r="U73" t="s">
        <v>127</v>
      </c>
      <c r="W73" t="s">
        <v>124</v>
      </c>
      <c r="Y73" s="5"/>
      <c r="AI73" s="5"/>
      <c r="AS73" s="5"/>
    </row>
    <row r="74" spans="12:45" x14ac:dyDescent="0.25">
      <c r="L74" s="5"/>
      <c r="O74" t="s">
        <v>128</v>
      </c>
      <c r="P74">
        <v>83165</v>
      </c>
      <c r="Q74">
        <v>181</v>
      </c>
      <c r="R74">
        <v>71</v>
      </c>
      <c r="S74">
        <v>66</v>
      </c>
      <c r="T74">
        <v>15</v>
      </c>
      <c r="U74">
        <f>S74/P74*1000000</f>
        <v>793.60307821800041</v>
      </c>
      <c r="V74">
        <f>T74/R74*100</f>
        <v>21.12676056338028</v>
      </c>
      <c r="Y74" s="5"/>
      <c r="AI74" s="5"/>
      <c r="AS74" s="5"/>
    </row>
    <row r="75" spans="12:45" x14ac:dyDescent="0.25">
      <c r="L75" s="5"/>
      <c r="O75" t="s">
        <v>129</v>
      </c>
      <c r="P75">
        <v>265807</v>
      </c>
      <c r="Q75">
        <v>610</v>
      </c>
      <c r="R75">
        <v>280</v>
      </c>
      <c r="S75">
        <v>110</v>
      </c>
      <c r="T75">
        <v>11</v>
      </c>
      <c r="U75">
        <f>S75/P75*1000000</f>
        <v>413.83409767237129</v>
      </c>
      <c r="V75">
        <f>T75/R75*100</f>
        <v>3.9285714285714284</v>
      </c>
      <c r="Y75" s="5"/>
      <c r="AI75" s="5"/>
      <c r="AS75" s="5"/>
    </row>
    <row r="76" spans="12:45" x14ac:dyDescent="0.25">
      <c r="L76" s="5"/>
      <c r="M76" t="s">
        <v>146</v>
      </c>
      <c r="O76" t="s">
        <v>128</v>
      </c>
      <c r="P76">
        <v>204400</v>
      </c>
      <c r="Q76">
        <v>441</v>
      </c>
      <c r="R76">
        <v>183</v>
      </c>
      <c r="S76">
        <v>130</v>
      </c>
      <c r="T76">
        <v>18</v>
      </c>
      <c r="U76">
        <f>S76/P76*1000000</f>
        <v>636.00782778864971</v>
      </c>
      <c r="V76">
        <f>T76/R76*100</f>
        <v>9.8360655737704921</v>
      </c>
      <c r="Y76" s="5"/>
      <c r="AI76" s="5"/>
      <c r="AS76" s="5"/>
    </row>
    <row r="77" spans="12:45" x14ac:dyDescent="0.25">
      <c r="L77" s="5"/>
      <c r="O77" t="s">
        <v>129</v>
      </c>
      <c r="P77">
        <v>813988</v>
      </c>
      <c r="Q77">
        <v>1761</v>
      </c>
      <c r="R77">
        <v>897</v>
      </c>
      <c r="S77">
        <v>296</v>
      </c>
      <c r="T77">
        <v>30</v>
      </c>
      <c r="U77">
        <f>S77/P77*1000000</f>
        <v>363.64172444802625</v>
      </c>
      <c r="V77">
        <f>T77/R77*100</f>
        <v>3.3444816053511706</v>
      </c>
      <c r="Y77" s="5"/>
      <c r="AI77" s="5"/>
      <c r="AS77" s="5"/>
    </row>
    <row r="78" spans="12:45" x14ac:dyDescent="0.25">
      <c r="L78" s="5"/>
      <c r="N78" s="10" t="s">
        <v>132</v>
      </c>
      <c r="O78" s="10" t="s">
        <v>128</v>
      </c>
      <c r="P78" s="10">
        <f>P74+P76</f>
        <v>287565</v>
      </c>
      <c r="Q78" s="10">
        <f t="shared" ref="Q78:T79" si="61">Q74+Q76</f>
        <v>622</v>
      </c>
      <c r="R78" s="10">
        <f t="shared" si="61"/>
        <v>254</v>
      </c>
      <c r="S78" s="10">
        <f t="shared" si="61"/>
        <v>196</v>
      </c>
      <c r="T78" s="10">
        <f t="shared" si="61"/>
        <v>33</v>
      </c>
      <c r="U78" s="10">
        <f t="shared" ref="U78:U79" si="62">S78/P78*1000000</f>
        <v>681.58503294907234</v>
      </c>
      <c r="V78" s="10">
        <f t="shared" ref="V78:V79" si="63">T78/R78*100</f>
        <v>12.992125984251967</v>
      </c>
      <c r="W78" s="10">
        <f>S78/Q78*100</f>
        <v>31.511254019292608</v>
      </c>
      <c r="Y78" s="5"/>
      <c r="AI78" s="5"/>
      <c r="AS78" s="5"/>
    </row>
    <row r="79" spans="12:45" x14ac:dyDescent="0.25">
      <c r="L79" s="5"/>
      <c r="N79" s="10" t="s">
        <v>132</v>
      </c>
      <c r="O79" s="10" t="s">
        <v>129</v>
      </c>
      <c r="P79" s="10">
        <f>P75+P77</f>
        <v>1079795</v>
      </c>
      <c r="Q79" s="10">
        <f t="shared" si="61"/>
        <v>2371</v>
      </c>
      <c r="R79" s="10">
        <f t="shared" si="61"/>
        <v>1177</v>
      </c>
      <c r="S79" s="10">
        <f t="shared" si="61"/>
        <v>406</v>
      </c>
      <c r="T79" s="10">
        <f t="shared" si="61"/>
        <v>41</v>
      </c>
      <c r="U79" s="10">
        <f t="shared" si="62"/>
        <v>375.99729578299582</v>
      </c>
      <c r="V79" s="10">
        <f t="shared" si="63"/>
        <v>3.4834324553950724</v>
      </c>
      <c r="W79" s="10">
        <f>S79/Q79*100</f>
        <v>17.12357654997891</v>
      </c>
      <c r="Y79" s="5"/>
      <c r="AI79" s="5"/>
      <c r="AS79" s="5"/>
    </row>
    <row r="80" spans="12:45" x14ac:dyDescent="0.25">
      <c r="L80" s="5"/>
      <c r="M80" t="s">
        <v>147</v>
      </c>
      <c r="P80" t="s">
        <v>126</v>
      </c>
      <c r="Q80" t="s">
        <v>119</v>
      </c>
      <c r="R80" t="s">
        <v>6</v>
      </c>
      <c r="S80" t="s">
        <v>120</v>
      </c>
      <c r="T80" t="s">
        <v>121</v>
      </c>
      <c r="U80" t="s">
        <v>127</v>
      </c>
      <c r="W80" t="s">
        <v>124</v>
      </c>
      <c r="Y80" s="5"/>
      <c r="AI80" s="5"/>
      <c r="AS80" s="5"/>
    </row>
    <row r="81" spans="12:45" x14ac:dyDescent="0.25">
      <c r="L81" s="5"/>
      <c r="O81" t="s">
        <v>128</v>
      </c>
      <c r="P81">
        <v>86286</v>
      </c>
      <c r="Q81">
        <v>254</v>
      </c>
      <c r="R81">
        <v>80</v>
      </c>
      <c r="S81">
        <v>60</v>
      </c>
      <c r="T81">
        <v>11</v>
      </c>
      <c r="U81">
        <f>S81/P81*1000000</f>
        <v>695.36193588762944</v>
      </c>
      <c r="V81">
        <f>T81/R81*100</f>
        <v>13.750000000000002</v>
      </c>
      <c r="Y81" s="5"/>
      <c r="AI81" s="5"/>
      <c r="AS81" s="5"/>
    </row>
    <row r="82" spans="12:45" x14ac:dyDescent="0.25">
      <c r="L82" s="5"/>
      <c r="O82" t="s">
        <v>129</v>
      </c>
      <c r="P82">
        <v>325880</v>
      </c>
      <c r="Q82">
        <v>495</v>
      </c>
      <c r="R82">
        <v>269</v>
      </c>
      <c r="S82">
        <v>43</v>
      </c>
      <c r="T82">
        <v>7</v>
      </c>
      <c r="U82">
        <f>S82/P82*1000000</f>
        <v>131.95041119430465</v>
      </c>
      <c r="V82">
        <f>T82/R82*100</f>
        <v>2.6022304832713754</v>
      </c>
      <c r="Y82" s="5"/>
      <c r="AI82" s="5"/>
      <c r="AS82" s="5"/>
    </row>
    <row r="83" spans="12:45" x14ac:dyDescent="0.25">
      <c r="L83" s="5"/>
      <c r="M83" t="s">
        <v>148</v>
      </c>
      <c r="O83" t="s">
        <v>128</v>
      </c>
      <c r="P83">
        <v>165726</v>
      </c>
      <c r="Q83">
        <v>445</v>
      </c>
      <c r="R83">
        <v>155</v>
      </c>
      <c r="S83">
        <v>91</v>
      </c>
      <c r="T83">
        <v>9</v>
      </c>
      <c r="U83">
        <f>S83/P83*1000000</f>
        <v>549.09911540735914</v>
      </c>
      <c r="V83">
        <f>T83/R83*100</f>
        <v>5.806451612903226</v>
      </c>
      <c r="Y83" s="5"/>
      <c r="AI83" s="5"/>
      <c r="AS83" s="5"/>
    </row>
    <row r="84" spans="12:45" x14ac:dyDescent="0.25">
      <c r="L84" s="5"/>
      <c r="O84" t="s">
        <v>129</v>
      </c>
      <c r="P84">
        <v>640308</v>
      </c>
      <c r="Q84">
        <v>1392</v>
      </c>
      <c r="R84">
        <v>716</v>
      </c>
      <c r="S84">
        <v>102</v>
      </c>
      <c r="T84">
        <v>10</v>
      </c>
      <c r="U84">
        <f>S84/P84*1000000</f>
        <v>159.29833767499392</v>
      </c>
      <c r="V84">
        <f>T84/R84*100</f>
        <v>1.3966480446927374</v>
      </c>
      <c r="Y84" s="5"/>
      <c r="AI84" s="5"/>
      <c r="AS84" s="5"/>
    </row>
    <row r="85" spans="12:45" x14ac:dyDescent="0.25">
      <c r="L85" s="5"/>
      <c r="N85" s="10" t="s">
        <v>132</v>
      </c>
      <c r="O85" s="10" t="s">
        <v>128</v>
      </c>
      <c r="P85" s="10">
        <f>P81+P83</f>
        <v>252012</v>
      </c>
      <c r="Q85" s="10">
        <f t="shared" ref="Q85:T86" si="64">Q81+Q83</f>
        <v>699</v>
      </c>
      <c r="R85" s="10">
        <f t="shared" si="64"/>
        <v>235</v>
      </c>
      <c r="S85" s="10">
        <f t="shared" si="64"/>
        <v>151</v>
      </c>
      <c r="T85" s="10">
        <f t="shared" si="64"/>
        <v>20</v>
      </c>
      <c r="U85" s="10">
        <f t="shared" ref="U85:U86" si="65">S85/P85*1000000</f>
        <v>599.17781692935262</v>
      </c>
      <c r="V85" s="10">
        <f t="shared" ref="V85:V86" si="66">T85/R85*100</f>
        <v>8.5106382978723403</v>
      </c>
      <c r="W85" s="10">
        <f>S85/Q85*100</f>
        <v>21.602288984263232</v>
      </c>
      <c r="Y85" s="5"/>
      <c r="AI85" s="5"/>
      <c r="AS85" s="5"/>
    </row>
    <row r="86" spans="12:45" x14ac:dyDescent="0.25">
      <c r="L86" s="5"/>
      <c r="N86" s="10" t="s">
        <v>132</v>
      </c>
      <c r="O86" s="10" t="s">
        <v>129</v>
      </c>
      <c r="P86" s="10">
        <f>P82+P84</f>
        <v>966188</v>
      </c>
      <c r="Q86" s="10">
        <f t="shared" si="64"/>
        <v>1887</v>
      </c>
      <c r="R86" s="10">
        <f t="shared" si="64"/>
        <v>985</v>
      </c>
      <c r="S86" s="10">
        <f t="shared" si="64"/>
        <v>145</v>
      </c>
      <c r="T86" s="10">
        <f t="shared" si="64"/>
        <v>17</v>
      </c>
      <c r="U86" s="10">
        <f t="shared" si="65"/>
        <v>150.07431265964803</v>
      </c>
      <c r="V86" s="10">
        <f t="shared" si="66"/>
        <v>1.7258883248730965</v>
      </c>
      <c r="W86" s="10">
        <f>S86/Q86*100</f>
        <v>7.6841547429782722</v>
      </c>
      <c r="Y86" s="5"/>
      <c r="AI86" s="5"/>
      <c r="AS86" s="5"/>
    </row>
    <row r="87" spans="12:45" x14ac:dyDescent="0.25">
      <c r="L87" s="5"/>
      <c r="AI87" s="5"/>
      <c r="AS87" s="5"/>
    </row>
  </sheetData>
  <mergeCells count="2">
    <mergeCell ref="C6:K6"/>
    <mergeCell ref="L6:T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53D6-E391-4F22-922D-3A4F6F5A42CB}">
  <dimension ref="A1:BL136"/>
  <sheetViews>
    <sheetView tabSelected="1" zoomScale="55" zoomScaleNormal="55" workbookViewId="0">
      <selection activeCell="P10" sqref="P10"/>
    </sheetView>
  </sheetViews>
  <sheetFormatPr baseColWidth="10" defaultRowHeight="15" x14ac:dyDescent="0.25"/>
  <cols>
    <col min="2" max="2" width="14.85546875" customWidth="1"/>
  </cols>
  <sheetData>
    <row r="1" spans="2:64" x14ac:dyDescent="0.25">
      <c r="R1" s="5"/>
    </row>
    <row r="2" spans="2:64" x14ac:dyDescent="0.25">
      <c r="R2" s="5"/>
    </row>
    <row r="3" spans="2:64" x14ac:dyDescent="0.25">
      <c r="C3" s="10" t="s">
        <v>323</v>
      </c>
      <c r="R3" s="5"/>
      <c r="T3" s="10" t="s">
        <v>324</v>
      </c>
    </row>
    <row r="4" spans="2:64" x14ac:dyDescent="0.25">
      <c r="R4" s="5"/>
    </row>
    <row r="5" spans="2:64" x14ac:dyDescent="0.25">
      <c r="R5" s="5"/>
      <c r="T5" s="32"/>
      <c r="U5" s="4" t="s">
        <v>0</v>
      </c>
      <c r="V5" s="4"/>
      <c r="W5" s="4"/>
      <c r="X5" s="4"/>
      <c r="Y5" s="4"/>
      <c r="Z5" s="4"/>
      <c r="AA5" s="34" t="s">
        <v>1</v>
      </c>
      <c r="AB5" s="34"/>
      <c r="AC5" s="34"/>
      <c r="AD5" s="34"/>
      <c r="AE5" s="34"/>
      <c r="AF5" s="34"/>
    </row>
    <row r="6" spans="2:64" x14ac:dyDescent="0.25">
      <c r="B6" s="32"/>
      <c r="C6" s="4" t="s">
        <v>0</v>
      </c>
      <c r="D6" s="4"/>
      <c r="E6" s="4"/>
      <c r="F6" s="4"/>
      <c r="G6" s="4"/>
      <c r="H6" s="4"/>
      <c r="I6" s="34" t="s">
        <v>1</v>
      </c>
      <c r="J6" s="34"/>
      <c r="K6" s="34"/>
      <c r="L6" s="34"/>
      <c r="M6" s="34"/>
      <c r="N6" s="34"/>
      <c r="R6" s="5"/>
      <c r="T6" s="3" t="s">
        <v>2</v>
      </c>
      <c r="U6" s="31">
        <v>1622.3710000000001</v>
      </c>
      <c r="V6" s="31">
        <v>2227.261</v>
      </c>
      <c r="W6" s="31">
        <v>2425.616</v>
      </c>
      <c r="X6" s="31">
        <v>2464.739</v>
      </c>
      <c r="Y6" s="31">
        <v>3499.7831500000002</v>
      </c>
      <c r="Z6" s="31"/>
      <c r="AA6" s="33">
        <v>2563.123</v>
      </c>
      <c r="AB6" s="33">
        <v>2993.4949999999999</v>
      </c>
      <c r="AC6" s="33">
        <v>3223.6860000000001</v>
      </c>
      <c r="AD6" s="33">
        <v>3048.808</v>
      </c>
      <c r="AE6" s="33">
        <v>4719.5021399999996</v>
      </c>
      <c r="AF6" s="33"/>
    </row>
    <row r="7" spans="2:64" x14ac:dyDescent="0.25">
      <c r="B7" s="3" t="s">
        <v>2</v>
      </c>
      <c r="C7" s="31">
        <v>1145.568</v>
      </c>
      <c r="D7" s="31">
        <v>1249.83</v>
      </c>
      <c r="E7" s="31">
        <v>1292.5899999999999</v>
      </c>
      <c r="F7" s="31">
        <v>1238.2660000000001</v>
      </c>
      <c r="G7" s="31">
        <v>1482.61707</v>
      </c>
      <c r="H7" s="31"/>
      <c r="I7" s="33">
        <v>1552.202</v>
      </c>
      <c r="J7" s="33">
        <v>1549.7049999999999</v>
      </c>
      <c r="K7" s="33">
        <v>1658.9880000000001</v>
      </c>
      <c r="L7" s="33">
        <v>1598.491</v>
      </c>
      <c r="M7" s="33">
        <v>1807.1797999999999</v>
      </c>
      <c r="N7" s="33"/>
      <c r="R7" s="5"/>
      <c r="T7" s="3" t="s">
        <v>206</v>
      </c>
      <c r="U7" s="31">
        <v>1334.48759</v>
      </c>
      <c r="V7" s="31">
        <v>1652.30843</v>
      </c>
      <c r="W7" s="31">
        <v>2046.6557399999999</v>
      </c>
      <c r="X7" s="31">
        <v>2814.1049200000002</v>
      </c>
      <c r="Y7" s="31">
        <v>3886.8964900000001</v>
      </c>
      <c r="Z7" s="31">
        <v>2704.2496500000002</v>
      </c>
      <c r="AA7" s="33">
        <v>2246.9130399999999</v>
      </c>
      <c r="AB7" s="33">
        <v>2595.96848</v>
      </c>
      <c r="AC7" s="33">
        <v>2789.8333899999998</v>
      </c>
      <c r="AD7" s="33">
        <v>3788.8551000000002</v>
      </c>
      <c r="AE7" s="33">
        <v>3238.3584900000001</v>
      </c>
      <c r="AF7" s="33">
        <v>3772.4679799999999</v>
      </c>
    </row>
    <row r="8" spans="2:64" x14ac:dyDescent="0.25">
      <c r="B8" s="3" t="s">
        <v>206</v>
      </c>
      <c r="C8" s="31">
        <v>460.16813400000001</v>
      </c>
      <c r="D8" s="31">
        <v>759.503873</v>
      </c>
      <c r="E8" s="31">
        <v>878.09210299999995</v>
      </c>
      <c r="F8" s="31">
        <v>562.82098399999995</v>
      </c>
      <c r="G8" s="31">
        <v>881.02987199999995</v>
      </c>
      <c r="H8" s="31">
        <v>738.276746</v>
      </c>
      <c r="I8" s="33">
        <v>1564.5474400000001</v>
      </c>
      <c r="J8" s="33">
        <v>1305.04277</v>
      </c>
      <c r="K8" s="33">
        <v>1342.3255799999999</v>
      </c>
      <c r="L8" s="33">
        <v>1111.16839</v>
      </c>
      <c r="M8" s="33">
        <v>1150.3295800000001</v>
      </c>
      <c r="N8" s="33">
        <v>1343.5941600000001</v>
      </c>
      <c r="R8" s="5"/>
      <c r="T8" s="3" t="s">
        <v>207</v>
      </c>
      <c r="U8" s="31">
        <v>2332.5129999999999</v>
      </c>
      <c r="V8" s="31">
        <v>1790.2729999999999</v>
      </c>
      <c r="W8" s="31">
        <v>2223.79</v>
      </c>
      <c r="X8" s="31">
        <v>2236.9110000000001</v>
      </c>
      <c r="Y8" s="31">
        <v>2237.2869999999998</v>
      </c>
      <c r="Z8" s="31"/>
      <c r="AA8" s="33">
        <v>2659.4929999999999</v>
      </c>
      <c r="AB8" s="33">
        <v>2048.67</v>
      </c>
      <c r="AC8" s="33">
        <v>2737.0369999999998</v>
      </c>
      <c r="AD8" s="33">
        <v>2890</v>
      </c>
      <c r="AE8" s="33">
        <v>2763.8679999999999</v>
      </c>
      <c r="AF8" s="33"/>
    </row>
    <row r="9" spans="2:64" x14ac:dyDescent="0.25">
      <c r="B9" s="3" t="s">
        <v>207</v>
      </c>
      <c r="C9" s="31">
        <v>930.649</v>
      </c>
      <c r="D9" s="31">
        <v>497.65710000000001</v>
      </c>
      <c r="E9" s="31">
        <v>451.32279999999997</v>
      </c>
      <c r="F9" s="31">
        <v>504.85829999999999</v>
      </c>
      <c r="G9" s="31">
        <v>799.03110000000004</v>
      </c>
      <c r="H9" s="31"/>
      <c r="I9" s="33">
        <v>1222.261</v>
      </c>
      <c r="J9" s="33">
        <v>1104.5920000000001</v>
      </c>
      <c r="K9" s="33">
        <v>1166.4159999999999</v>
      </c>
      <c r="L9" s="33">
        <v>1323.106</v>
      </c>
      <c r="M9" s="33">
        <v>1283.143</v>
      </c>
      <c r="N9" s="33"/>
      <c r="R9" s="5"/>
      <c r="T9" s="3" t="s">
        <v>208</v>
      </c>
      <c r="U9" s="31">
        <v>1687.297</v>
      </c>
      <c r="V9" s="31">
        <v>2078.5079999999998</v>
      </c>
      <c r="W9" s="31">
        <v>1784.001</v>
      </c>
      <c r="X9" s="31">
        <v>2560.1950000000002</v>
      </c>
      <c r="Y9" s="31">
        <v>2239.5549999999998</v>
      </c>
      <c r="Z9" s="31"/>
      <c r="AA9" s="33">
        <v>2521.3040000000001</v>
      </c>
      <c r="AB9" s="33">
        <v>2966.817</v>
      </c>
      <c r="AC9" s="33">
        <v>2634.4319999999998</v>
      </c>
      <c r="AD9" s="33">
        <v>3156.9450000000002</v>
      </c>
      <c r="AE9" s="33">
        <v>3370.39</v>
      </c>
      <c r="AF9" s="33"/>
    </row>
    <row r="10" spans="2:64" x14ac:dyDescent="0.25">
      <c r="B10" s="3" t="s">
        <v>208</v>
      </c>
      <c r="C10" s="31">
        <v>596.66750000000002</v>
      </c>
      <c r="D10" s="31">
        <v>926.46669999999995</v>
      </c>
      <c r="E10" s="31">
        <v>605.40089999999998</v>
      </c>
      <c r="F10" s="31">
        <v>941.87760000000003</v>
      </c>
      <c r="G10" s="31">
        <v>948.7002</v>
      </c>
      <c r="H10" s="31"/>
      <c r="I10" s="33">
        <v>1235.002</v>
      </c>
      <c r="J10" s="33">
        <v>1510.4469999999999</v>
      </c>
      <c r="K10" s="33">
        <v>1219.421</v>
      </c>
      <c r="L10" s="33">
        <v>1412.6569999999999</v>
      </c>
      <c r="M10" s="33">
        <v>1727.5830000000001</v>
      </c>
      <c r="N10" s="33"/>
      <c r="R10" s="5"/>
      <c r="T10" s="3" t="s">
        <v>209</v>
      </c>
      <c r="U10" s="31">
        <v>2222.9020099999998</v>
      </c>
      <c r="V10" s="31">
        <v>1711.86016</v>
      </c>
      <c r="W10" s="31">
        <v>2602.4642899999999</v>
      </c>
      <c r="X10" s="31">
        <v>2214.3286800000001</v>
      </c>
      <c r="Y10" s="31">
        <v>2085.2727599999998</v>
      </c>
      <c r="Z10" s="31"/>
      <c r="AA10" s="33">
        <v>4293.3118000000004</v>
      </c>
      <c r="AB10" s="33">
        <v>2869.5204100000001</v>
      </c>
      <c r="AC10" s="33">
        <v>3330.7752599999999</v>
      </c>
      <c r="AD10" s="33">
        <v>3316.21812</v>
      </c>
      <c r="AE10" s="33">
        <v>3285.36958</v>
      </c>
      <c r="AF10" s="33"/>
    </row>
    <row r="11" spans="2:64" x14ac:dyDescent="0.25">
      <c r="B11" s="3" t="s">
        <v>209</v>
      </c>
      <c r="C11" s="31">
        <v>795.35026000000005</v>
      </c>
      <c r="D11" s="31">
        <v>515.304845</v>
      </c>
      <c r="E11" s="31">
        <v>684.69596100000001</v>
      </c>
      <c r="F11" s="31">
        <v>695.85480900000005</v>
      </c>
      <c r="G11" s="31">
        <v>761.66618700000004</v>
      </c>
      <c r="H11" s="31"/>
      <c r="I11" s="33">
        <v>1945.01836</v>
      </c>
      <c r="J11" s="33">
        <v>1268.0988</v>
      </c>
      <c r="K11" s="33">
        <v>1436.51692</v>
      </c>
      <c r="L11" s="33">
        <v>1392.38968</v>
      </c>
      <c r="M11" s="33">
        <v>1384.91902</v>
      </c>
      <c r="N11" s="33"/>
      <c r="R11" s="5"/>
      <c r="T11" s="3" t="s">
        <v>210</v>
      </c>
      <c r="U11" s="31">
        <v>1886.08455</v>
      </c>
      <c r="V11" s="31">
        <v>1617.37282</v>
      </c>
      <c r="W11" s="31">
        <v>1409.16867</v>
      </c>
      <c r="X11" s="31">
        <v>1815.08413</v>
      </c>
      <c r="Y11" s="31">
        <v>2281.0219000000002</v>
      </c>
      <c r="Z11" s="31"/>
      <c r="AA11" s="33">
        <v>3306.40371</v>
      </c>
      <c r="AB11" s="33">
        <v>2339.4125100000001</v>
      </c>
      <c r="AC11" s="33">
        <v>1876.87462</v>
      </c>
      <c r="AD11" s="33">
        <v>3184.8022299999998</v>
      </c>
      <c r="AE11" s="33">
        <v>3552.27601</v>
      </c>
      <c r="AF11" s="33"/>
    </row>
    <row r="12" spans="2:64" x14ac:dyDescent="0.25">
      <c r="B12" s="3" t="s">
        <v>210</v>
      </c>
      <c r="C12" s="31">
        <v>865.30043799999999</v>
      </c>
      <c r="D12" s="31">
        <v>343.78939300000002</v>
      </c>
      <c r="E12" s="31">
        <v>483.06729000000001</v>
      </c>
      <c r="F12" s="31">
        <v>835.16140900000005</v>
      </c>
      <c r="G12" s="31">
        <v>963.61537299999998</v>
      </c>
      <c r="H12" s="31"/>
      <c r="I12" s="33">
        <v>1462.64588</v>
      </c>
      <c r="J12" s="33">
        <v>1013.1962600000001</v>
      </c>
      <c r="K12" s="33">
        <v>965.10234600000001</v>
      </c>
      <c r="L12" s="33">
        <v>1492.6580799999999</v>
      </c>
      <c r="M12" s="33">
        <v>1709.4375399999999</v>
      </c>
      <c r="N12" s="33"/>
      <c r="R12" s="5"/>
    </row>
    <row r="13" spans="2:64" x14ac:dyDescent="0.25">
      <c r="R13" s="5"/>
    </row>
    <row r="14" spans="2:64" s="5" customFormat="1" x14ac:dyDescent="0.25">
      <c r="BC14" s="37"/>
      <c r="BL14" s="37"/>
    </row>
    <row r="15" spans="2:64" x14ac:dyDescent="0.25">
      <c r="L15" s="5"/>
      <c r="V15" s="5"/>
      <c r="AF15" s="5"/>
      <c r="AP15" s="37"/>
      <c r="AY15" s="37"/>
    </row>
    <row r="16" spans="2:64" x14ac:dyDescent="0.25">
      <c r="L16" s="5"/>
      <c r="V16" s="5"/>
      <c r="AF16" s="5"/>
      <c r="AP16" s="37"/>
      <c r="AY16" s="37"/>
    </row>
    <row r="17" spans="2:58" x14ac:dyDescent="0.25">
      <c r="L17" s="5"/>
      <c r="V17" s="5"/>
      <c r="AF17" s="5"/>
      <c r="AP17" s="37"/>
      <c r="AY17" s="37"/>
    </row>
    <row r="18" spans="2:58" x14ac:dyDescent="0.25">
      <c r="L18" s="5"/>
      <c r="V18" s="5"/>
      <c r="AF18" s="5"/>
      <c r="AP18" s="37"/>
      <c r="AY18" s="37"/>
    </row>
    <row r="19" spans="2:58" x14ac:dyDescent="0.25">
      <c r="L19" s="5"/>
      <c r="V19" s="5"/>
      <c r="W19" t="s">
        <v>200</v>
      </c>
      <c r="Y19" t="s">
        <v>201</v>
      </c>
      <c r="AF19" s="5"/>
      <c r="AG19" t="s">
        <v>200</v>
      </c>
      <c r="AI19" t="s">
        <v>201</v>
      </c>
      <c r="AP19" s="37"/>
      <c r="AQ19" t="s">
        <v>200</v>
      </c>
      <c r="AS19" t="s">
        <v>201</v>
      </c>
      <c r="AY19" s="37"/>
      <c r="AZ19" t="s">
        <v>200</v>
      </c>
      <c r="BB19" t="s">
        <v>201</v>
      </c>
    </row>
    <row r="20" spans="2:58" x14ac:dyDescent="0.25">
      <c r="L20" s="5"/>
      <c r="V20" s="5"/>
      <c r="W20" t="s">
        <v>202</v>
      </c>
      <c r="Y20" t="s">
        <v>203</v>
      </c>
      <c r="AF20" s="5"/>
      <c r="AG20" t="s">
        <v>202</v>
      </c>
      <c r="AI20" t="s">
        <v>203</v>
      </c>
      <c r="AP20" s="37"/>
      <c r="AQ20" t="s">
        <v>202</v>
      </c>
      <c r="AS20" t="s">
        <v>203</v>
      </c>
      <c r="AY20" s="37"/>
      <c r="AZ20" t="s">
        <v>202</v>
      </c>
      <c r="BB20" t="s">
        <v>203</v>
      </c>
    </row>
    <row r="21" spans="2:58" x14ac:dyDescent="0.25">
      <c r="B21" t="s">
        <v>200</v>
      </c>
      <c r="D21" t="s">
        <v>201</v>
      </c>
      <c r="L21" s="5"/>
      <c r="M21" t="s">
        <v>200</v>
      </c>
      <c r="O21" t="s">
        <v>201</v>
      </c>
      <c r="V21" s="5"/>
      <c r="AF21" s="5"/>
      <c r="AG21" t="s">
        <v>204</v>
      </c>
      <c r="AI21" t="s">
        <v>205</v>
      </c>
      <c r="AP21" s="37"/>
      <c r="AY21" s="37"/>
    </row>
    <row r="22" spans="2:58" x14ac:dyDescent="0.25">
      <c r="B22" t="s">
        <v>202</v>
      </c>
      <c r="D22" t="s">
        <v>203</v>
      </c>
      <c r="L22" s="5"/>
      <c r="M22" t="s">
        <v>202</v>
      </c>
      <c r="O22" t="s">
        <v>203</v>
      </c>
      <c r="V22" s="5"/>
      <c r="AF22" s="5"/>
      <c r="AP22" s="37"/>
      <c r="AY22" s="37"/>
    </row>
    <row r="23" spans="2:58" x14ac:dyDescent="0.25">
      <c r="L23" s="5"/>
      <c r="V23" s="5"/>
      <c r="AF23" s="5"/>
      <c r="AP23" s="37"/>
      <c r="AY23" s="37"/>
    </row>
    <row r="24" spans="2:58" x14ac:dyDescent="0.25">
      <c r="L24" s="5"/>
      <c r="V24" s="5"/>
      <c r="AF24" s="5"/>
      <c r="AP24" s="37"/>
      <c r="AY24" s="37"/>
    </row>
    <row r="25" spans="2:58" x14ac:dyDescent="0.25">
      <c r="L25" s="5"/>
      <c r="V25" s="5"/>
      <c r="AF25" s="5"/>
      <c r="AP25" s="37"/>
      <c r="AY25" s="37"/>
    </row>
    <row r="26" spans="2:58" x14ac:dyDescent="0.25">
      <c r="B26" s="26" t="s">
        <v>2</v>
      </c>
      <c r="H26" s="10"/>
      <c r="I26" s="10"/>
      <c r="J26" s="10"/>
      <c r="L26" s="5"/>
      <c r="M26" s="26" t="s">
        <v>175</v>
      </c>
      <c r="V26" s="5"/>
      <c r="W26" s="26" t="s">
        <v>176</v>
      </c>
      <c r="AF26" s="5"/>
      <c r="AG26" s="26" t="s">
        <v>188</v>
      </c>
      <c r="AP26" s="37"/>
      <c r="AQ26" s="26" t="s">
        <v>264</v>
      </c>
      <c r="AY26" s="37"/>
      <c r="AZ26" s="26" t="s">
        <v>265</v>
      </c>
    </row>
    <row r="27" spans="2:58" x14ac:dyDescent="0.25">
      <c r="H27" s="10"/>
      <c r="I27" s="10"/>
      <c r="J27" s="10"/>
      <c r="L27" s="5"/>
      <c r="V27" s="5"/>
      <c r="AF27" s="5"/>
      <c r="AP27" s="37"/>
      <c r="AY27" s="37"/>
    </row>
    <row r="28" spans="2:58" x14ac:dyDescent="0.25">
      <c r="B28" t="s">
        <v>150</v>
      </c>
      <c r="D28" t="s">
        <v>126</v>
      </c>
      <c r="E28" t="s">
        <v>151</v>
      </c>
      <c r="F28" t="s">
        <v>119</v>
      </c>
      <c r="G28" t="s">
        <v>154</v>
      </c>
      <c r="H28" t="s">
        <v>156</v>
      </c>
      <c r="L28" s="5"/>
      <c r="M28" t="s">
        <v>150</v>
      </c>
      <c r="O28" t="s">
        <v>126</v>
      </c>
      <c r="P28" t="s">
        <v>151</v>
      </c>
      <c r="Q28" t="s">
        <v>119</v>
      </c>
      <c r="R28" t="s">
        <v>154</v>
      </c>
      <c r="S28" t="s">
        <v>156</v>
      </c>
      <c r="V28" s="5"/>
      <c r="W28" t="s">
        <v>150</v>
      </c>
      <c r="Y28" t="s">
        <v>126</v>
      </c>
      <c r="Z28" t="s">
        <v>151</v>
      </c>
      <c r="AA28" t="s">
        <v>152</v>
      </c>
      <c r="AB28" t="s">
        <v>153</v>
      </c>
      <c r="AC28" t="s">
        <v>119</v>
      </c>
      <c r="AD28" t="s">
        <v>154</v>
      </c>
      <c r="AE28" t="s">
        <v>156</v>
      </c>
      <c r="AF28" s="5"/>
      <c r="AG28" t="s">
        <v>150</v>
      </c>
      <c r="AI28" t="s">
        <v>126</v>
      </c>
      <c r="AJ28" t="s">
        <v>151</v>
      </c>
      <c r="AK28" t="s">
        <v>152</v>
      </c>
      <c r="AL28" t="s">
        <v>153</v>
      </c>
      <c r="AM28" t="s">
        <v>119</v>
      </c>
      <c r="AN28" t="s">
        <v>154</v>
      </c>
      <c r="AO28" t="s">
        <v>156</v>
      </c>
      <c r="AP28" s="37"/>
      <c r="AQ28" t="s">
        <v>150</v>
      </c>
      <c r="AS28" t="s">
        <v>126</v>
      </c>
      <c r="AT28" t="s">
        <v>151</v>
      </c>
      <c r="AU28" t="s">
        <v>119</v>
      </c>
      <c r="AV28" t="s">
        <v>154</v>
      </c>
      <c r="AW28" t="s">
        <v>156</v>
      </c>
      <c r="AY28" s="37"/>
      <c r="AZ28" t="s">
        <v>150</v>
      </c>
      <c r="BB28" t="s">
        <v>126</v>
      </c>
      <c r="BC28" t="s">
        <v>151</v>
      </c>
      <c r="BD28" t="s">
        <v>119</v>
      </c>
      <c r="BE28" t="s">
        <v>154</v>
      </c>
      <c r="BF28" t="s">
        <v>156</v>
      </c>
    </row>
    <row r="29" spans="2:58" x14ac:dyDescent="0.25">
      <c r="B29" t="s">
        <v>272</v>
      </c>
      <c r="C29" t="s">
        <v>158</v>
      </c>
      <c r="D29">
        <v>75495</v>
      </c>
      <c r="E29">
        <v>86</v>
      </c>
      <c r="F29">
        <v>121</v>
      </c>
      <c r="L29" s="5"/>
      <c r="M29" t="s">
        <v>211</v>
      </c>
      <c r="N29" t="s">
        <v>158</v>
      </c>
      <c r="O29">
        <v>144506</v>
      </c>
      <c r="P29">
        <v>80</v>
      </c>
      <c r="Q29">
        <v>121</v>
      </c>
      <c r="V29" s="5"/>
      <c r="W29" t="s">
        <v>177</v>
      </c>
      <c r="X29" t="s">
        <v>158</v>
      </c>
      <c r="Y29">
        <v>80830</v>
      </c>
      <c r="Z29">
        <v>61</v>
      </c>
      <c r="AA29">
        <v>22</v>
      </c>
      <c r="AB29">
        <v>0</v>
      </c>
      <c r="AC29">
        <v>160</v>
      </c>
      <c r="AF29" s="5"/>
      <c r="AG29" t="s">
        <v>189</v>
      </c>
      <c r="AH29" t="s">
        <v>158</v>
      </c>
      <c r="AI29">
        <v>118774</v>
      </c>
      <c r="AJ29">
        <v>81</v>
      </c>
      <c r="AK29">
        <v>35</v>
      </c>
      <c r="AL29">
        <v>3</v>
      </c>
      <c r="AM29">
        <v>219</v>
      </c>
      <c r="AP29" s="37"/>
      <c r="AQ29" t="s">
        <v>223</v>
      </c>
      <c r="AR29" t="s">
        <v>158</v>
      </c>
      <c r="AS29">
        <v>66766</v>
      </c>
      <c r="AT29">
        <v>67</v>
      </c>
      <c r="AU29">
        <v>158</v>
      </c>
      <c r="AV29">
        <f t="shared" ref="AV29:AV36" si="0">AT29/AS29*1000000</f>
        <v>1003.5047778809575</v>
      </c>
      <c r="AW29">
        <f t="shared" ref="AW29:AW36" si="1">AU29/AS29*1000000</f>
        <v>2366.4739538088247</v>
      </c>
      <c r="AY29" s="37"/>
      <c r="AZ29" t="s">
        <v>222</v>
      </c>
      <c r="BA29" t="s">
        <v>158</v>
      </c>
      <c r="BB29">
        <v>65648</v>
      </c>
      <c r="BC29">
        <v>69</v>
      </c>
      <c r="BD29">
        <v>141</v>
      </c>
      <c r="BE29">
        <f t="shared" ref="BE29:BE34" si="2">BC29/BB29*1000000</f>
        <v>1051.0601998537657</v>
      </c>
      <c r="BF29">
        <f t="shared" ref="BF29:BF34" si="3">BD29/BB29*1000000</f>
        <v>2147.8186692663903</v>
      </c>
    </row>
    <row r="30" spans="2:58" x14ac:dyDescent="0.25">
      <c r="C30" t="s">
        <v>159</v>
      </c>
      <c r="D30">
        <v>143376</v>
      </c>
      <c r="E30">
        <v>208</v>
      </c>
      <c r="F30">
        <v>362</v>
      </c>
      <c r="L30" s="5"/>
      <c r="N30" t="s">
        <v>159</v>
      </c>
      <c r="O30">
        <v>298487</v>
      </c>
      <c r="P30">
        <v>415</v>
      </c>
      <c r="Q30">
        <v>587</v>
      </c>
      <c r="V30" s="5"/>
      <c r="X30" t="s">
        <v>159</v>
      </c>
      <c r="Y30">
        <v>144208</v>
      </c>
      <c r="Z30">
        <v>159</v>
      </c>
      <c r="AA30">
        <v>52</v>
      </c>
      <c r="AB30">
        <v>2</v>
      </c>
      <c r="AC30">
        <v>316</v>
      </c>
      <c r="AF30" s="5"/>
      <c r="AH30" t="s">
        <v>159</v>
      </c>
      <c r="AI30">
        <v>281550</v>
      </c>
      <c r="AJ30">
        <v>343</v>
      </c>
      <c r="AK30">
        <v>104</v>
      </c>
      <c r="AL30">
        <v>8</v>
      </c>
      <c r="AM30">
        <v>710</v>
      </c>
      <c r="AP30" s="37"/>
      <c r="AR30" t="s">
        <v>159</v>
      </c>
      <c r="AS30">
        <v>203988</v>
      </c>
      <c r="AT30">
        <v>389</v>
      </c>
      <c r="AU30">
        <v>775</v>
      </c>
      <c r="AV30">
        <f t="shared" si="0"/>
        <v>1906.9749200933388</v>
      </c>
      <c r="AW30">
        <f t="shared" si="1"/>
        <v>3799.2430927309447</v>
      </c>
      <c r="AY30" s="37"/>
      <c r="BA30" t="s">
        <v>159</v>
      </c>
      <c r="BB30">
        <v>145762</v>
      </c>
      <c r="BC30">
        <v>223</v>
      </c>
      <c r="BD30">
        <v>471</v>
      </c>
      <c r="BE30">
        <f t="shared" si="2"/>
        <v>1529.8911924918702</v>
      </c>
      <c r="BF30">
        <f t="shared" si="3"/>
        <v>3231.2948505097352</v>
      </c>
    </row>
    <row r="31" spans="2:58" x14ac:dyDescent="0.25">
      <c r="B31" t="s">
        <v>273</v>
      </c>
      <c r="C31" t="s">
        <v>158</v>
      </c>
      <c r="D31">
        <v>85997</v>
      </c>
      <c r="E31">
        <v>99</v>
      </c>
      <c r="F31">
        <v>141</v>
      </c>
      <c r="L31" s="5"/>
      <c r="M31" t="s">
        <v>212</v>
      </c>
      <c r="N31" t="s">
        <v>158</v>
      </c>
      <c r="O31">
        <v>103435</v>
      </c>
      <c r="P31">
        <v>47</v>
      </c>
      <c r="Q31">
        <v>164</v>
      </c>
      <c r="V31" s="5"/>
      <c r="W31" t="s">
        <v>177</v>
      </c>
      <c r="X31" t="s">
        <v>158</v>
      </c>
      <c r="Y31">
        <v>88944</v>
      </c>
      <c r="Z31">
        <v>97</v>
      </c>
      <c r="AA31">
        <v>37</v>
      </c>
      <c r="AB31">
        <v>3</v>
      </c>
      <c r="AC31">
        <v>236</v>
      </c>
      <c r="AF31" s="5"/>
      <c r="AG31" t="s">
        <v>190</v>
      </c>
      <c r="AH31" t="s">
        <v>158</v>
      </c>
      <c r="AI31">
        <v>85695</v>
      </c>
      <c r="AJ31">
        <v>41</v>
      </c>
      <c r="AK31">
        <v>25</v>
      </c>
      <c r="AL31">
        <v>4</v>
      </c>
      <c r="AM31">
        <v>126</v>
      </c>
      <c r="AP31" s="37"/>
      <c r="AQ31" t="s">
        <v>225</v>
      </c>
      <c r="AR31" t="s">
        <v>158</v>
      </c>
      <c r="AS31">
        <v>60376</v>
      </c>
      <c r="AT31">
        <v>55</v>
      </c>
      <c r="AU31">
        <v>157</v>
      </c>
      <c r="AV31">
        <f t="shared" si="0"/>
        <v>910.95799655492249</v>
      </c>
      <c r="AW31">
        <f t="shared" si="1"/>
        <v>2600.3710083476876</v>
      </c>
      <c r="AY31" s="37"/>
      <c r="AZ31" t="s">
        <v>224</v>
      </c>
      <c r="BA31" t="s">
        <v>158</v>
      </c>
      <c r="BB31">
        <v>81057</v>
      </c>
      <c r="BC31">
        <v>81</v>
      </c>
      <c r="BD31">
        <v>160</v>
      </c>
      <c r="BE31">
        <f t="shared" si="2"/>
        <v>999.29679114697058</v>
      </c>
      <c r="BF31">
        <f t="shared" si="3"/>
        <v>1973.9195874508061</v>
      </c>
    </row>
    <row r="32" spans="2:58" x14ac:dyDescent="0.25">
      <c r="C32" t="s">
        <v>159</v>
      </c>
      <c r="D32">
        <v>107880</v>
      </c>
      <c r="E32">
        <v>182</v>
      </c>
      <c r="F32">
        <v>282</v>
      </c>
      <c r="I32" s="10"/>
      <c r="J32" s="10"/>
      <c r="L32" s="5"/>
      <c r="N32" t="s">
        <v>159</v>
      </c>
      <c r="O32">
        <v>214487</v>
      </c>
      <c r="P32">
        <v>368</v>
      </c>
      <c r="Q32">
        <v>509</v>
      </c>
      <c r="V32" s="5"/>
      <c r="X32" t="s">
        <v>159</v>
      </c>
      <c r="Y32">
        <v>181418</v>
      </c>
      <c r="Z32">
        <v>239</v>
      </c>
      <c r="AA32">
        <v>89</v>
      </c>
      <c r="AB32">
        <v>7</v>
      </c>
      <c r="AC32">
        <v>550</v>
      </c>
      <c r="AF32" s="5"/>
      <c r="AH32" t="s">
        <v>159</v>
      </c>
      <c r="AI32">
        <v>244765</v>
      </c>
      <c r="AJ32">
        <v>307</v>
      </c>
      <c r="AK32">
        <v>90</v>
      </c>
      <c r="AL32">
        <v>9</v>
      </c>
      <c r="AM32">
        <v>617</v>
      </c>
      <c r="AP32" s="37"/>
      <c r="AR32" t="s">
        <v>159</v>
      </c>
      <c r="AS32">
        <v>223422</v>
      </c>
      <c r="AT32">
        <v>325</v>
      </c>
      <c r="AU32">
        <v>782</v>
      </c>
      <c r="AV32">
        <f t="shared" si="0"/>
        <v>1454.6463642792562</v>
      </c>
      <c r="AW32">
        <f t="shared" si="1"/>
        <v>3500.1029442042413</v>
      </c>
      <c r="AY32" s="37"/>
      <c r="BA32" t="s">
        <v>159</v>
      </c>
      <c r="BB32">
        <v>127407</v>
      </c>
      <c r="BC32">
        <v>183</v>
      </c>
      <c r="BD32">
        <v>426</v>
      </c>
      <c r="BE32">
        <f t="shared" si="2"/>
        <v>1436.341802255763</v>
      </c>
      <c r="BF32">
        <f t="shared" si="3"/>
        <v>3343.6153429560386</v>
      </c>
    </row>
    <row r="33" spans="1:58" x14ac:dyDescent="0.25">
      <c r="B33" s="10" t="s">
        <v>162</v>
      </c>
      <c r="C33" s="10" t="s">
        <v>158</v>
      </c>
      <c r="D33" s="10">
        <f>SUM(D29,D31)</f>
        <v>161492</v>
      </c>
      <c r="E33" s="10">
        <f t="shared" ref="E33:F34" si="4">SUM(E29,E31)</f>
        <v>185</v>
      </c>
      <c r="F33" s="10">
        <f>SUM(F29,F31)</f>
        <v>262</v>
      </c>
      <c r="G33" s="10">
        <f>E33/D33*1000000</f>
        <v>1145.5675822950982</v>
      </c>
      <c r="H33" s="10">
        <f>F33/D33*1000000</f>
        <v>1622.3713868179227</v>
      </c>
      <c r="I33" s="10"/>
      <c r="J33" s="10"/>
      <c r="K33" s="10"/>
      <c r="L33" s="5"/>
      <c r="M33" t="s">
        <v>213</v>
      </c>
      <c r="N33" t="s">
        <v>158</v>
      </c>
      <c r="O33">
        <v>99758</v>
      </c>
      <c r="P33">
        <v>33</v>
      </c>
      <c r="Q33">
        <v>179</v>
      </c>
      <c r="V33" s="5"/>
      <c r="W33" s="10" t="s">
        <v>162</v>
      </c>
      <c r="X33" s="10" t="s">
        <v>158</v>
      </c>
      <c r="Y33" s="10">
        <f>SUM(Y29,Y31)</f>
        <v>169774</v>
      </c>
      <c r="Z33" s="10">
        <f t="shared" ref="Z33:AC34" si="5">SUM(Z29,Z31)</f>
        <v>158</v>
      </c>
      <c r="AA33" s="10">
        <f t="shared" si="5"/>
        <v>59</v>
      </c>
      <c r="AB33" s="10">
        <f t="shared" si="5"/>
        <v>3</v>
      </c>
      <c r="AC33" s="10">
        <f t="shared" si="5"/>
        <v>396</v>
      </c>
      <c r="AD33" s="10">
        <f>Z33/Y33*1000000</f>
        <v>930.64898040924993</v>
      </c>
      <c r="AE33" s="10">
        <f>AC33/Y33*1000000</f>
        <v>2332.5126344434366</v>
      </c>
      <c r="AF33" s="5"/>
      <c r="AG33" s="10" t="s">
        <v>162</v>
      </c>
      <c r="AH33" s="10" t="s">
        <v>158</v>
      </c>
      <c r="AI33" s="10">
        <f>SUM(AI29,AI31)</f>
        <v>204469</v>
      </c>
      <c r="AJ33" s="10">
        <f t="shared" ref="AJ33:AM34" si="6">SUM(AJ29,AJ31)</f>
        <v>122</v>
      </c>
      <c r="AK33" s="10">
        <f t="shared" si="6"/>
        <v>60</v>
      </c>
      <c r="AL33" s="10">
        <f t="shared" si="6"/>
        <v>7</v>
      </c>
      <c r="AM33" s="10">
        <f t="shared" si="6"/>
        <v>345</v>
      </c>
      <c r="AN33" s="10">
        <f>AJ33/AI33*1000000</f>
        <v>596.66746548376534</v>
      </c>
      <c r="AO33" s="10">
        <f>AM33/AI33*1000000</f>
        <v>1687.297340917205</v>
      </c>
      <c r="AP33" s="37"/>
      <c r="AQ33" t="s">
        <v>226</v>
      </c>
      <c r="AR33" t="s">
        <v>158</v>
      </c>
      <c r="AS33">
        <v>63777</v>
      </c>
      <c r="AT33">
        <v>54</v>
      </c>
      <c r="AU33">
        <v>129</v>
      </c>
      <c r="AV33">
        <f t="shared" si="0"/>
        <v>846.70022108283558</v>
      </c>
      <c r="AW33">
        <f t="shared" si="1"/>
        <v>2022.6727503645513</v>
      </c>
      <c r="AY33" s="37"/>
      <c r="AZ33" s="38" t="s">
        <v>162</v>
      </c>
      <c r="BA33" s="38" t="s">
        <v>158</v>
      </c>
      <c r="BB33" s="38">
        <f>SUM(BB29,BB31)</f>
        <v>146705</v>
      </c>
      <c r="BC33" s="38">
        <f t="shared" ref="BC33:BC34" si="7">SUM(BC29,BC31)</f>
        <v>150</v>
      </c>
      <c r="BD33" s="38">
        <f>SUM(BD29,BD31)</f>
        <v>301</v>
      </c>
      <c r="BE33" s="38">
        <f t="shared" si="2"/>
        <v>1022.4600388534814</v>
      </c>
      <c r="BF33" s="38">
        <f t="shared" si="3"/>
        <v>2051.7364779659861</v>
      </c>
    </row>
    <row r="34" spans="1:58" x14ac:dyDescent="0.25">
      <c r="B34" s="10"/>
      <c r="C34" s="10" t="s">
        <v>159</v>
      </c>
      <c r="D34" s="10">
        <f>SUM(D30,D32)</f>
        <v>251256</v>
      </c>
      <c r="E34" s="10">
        <f t="shared" si="4"/>
        <v>390</v>
      </c>
      <c r="F34" s="10">
        <f t="shared" si="4"/>
        <v>644</v>
      </c>
      <c r="G34" s="10">
        <f>E34/D34*1000000</f>
        <v>1552.2017384659471</v>
      </c>
      <c r="H34" s="10">
        <f>F34/D34*1000000</f>
        <v>2563.1228706976153</v>
      </c>
      <c r="K34" s="10"/>
      <c r="L34" s="5"/>
      <c r="N34" t="s">
        <v>159</v>
      </c>
      <c r="O34">
        <v>222702</v>
      </c>
      <c r="P34">
        <v>368</v>
      </c>
      <c r="Q34">
        <v>557</v>
      </c>
      <c r="V34" s="5"/>
      <c r="W34" s="10"/>
      <c r="X34" s="10" t="s">
        <v>159</v>
      </c>
      <c r="Y34" s="10">
        <f>SUM(Y30,Y32)</f>
        <v>325626</v>
      </c>
      <c r="Z34" s="10">
        <f t="shared" si="5"/>
        <v>398</v>
      </c>
      <c r="AA34" s="10">
        <f t="shared" si="5"/>
        <v>141</v>
      </c>
      <c r="AB34" s="10">
        <f t="shared" si="5"/>
        <v>9</v>
      </c>
      <c r="AC34" s="10">
        <f t="shared" si="5"/>
        <v>866</v>
      </c>
      <c r="AD34" s="10">
        <f t="shared" ref="AD34" si="8">Z34/Y34*1000000</f>
        <v>1222.2611216549049</v>
      </c>
      <c r="AE34" s="10">
        <f>AC34/Y34*1000000</f>
        <v>2659.4927923445916</v>
      </c>
      <c r="AF34" s="5"/>
      <c r="AG34" s="10"/>
      <c r="AH34" s="10" t="s">
        <v>159</v>
      </c>
      <c r="AI34" s="10">
        <f>SUM(AI30,AI32)</f>
        <v>526315</v>
      </c>
      <c r="AJ34" s="10">
        <f t="shared" si="6"/>
        <v>650</v>
      </c>
      <c r="AK34" s="10">
        <f t="shared" si="6"/>
        <v>194</v>
      </c>
      <c r="AL34" s="10">
        <f t="shared" si="6"/>
        <v>17</v>
      </c>
      <c r="AM34" s="10">
        <f t="shared" si="6"/>
        <v>1327</v>
      </c>
      <c r="AN34" s="10">
        <f t="shared" ref="AN34" si="9">AJ34/AI34*1000000</f>
        <v>1235.0018525027788</v>
      </c>
      <c r="AO34" s="10">
        <f>AM34/AI34*1000000</f>
        <v>2521.303781955673</v>
      </c>
      <c r="AP34" s="37"/>
      <c r="AR34" t="s">
        <v>159</v>
      </c>
      <c r="AS34">
        <v>16907</v>
      </c>
      <c r="AT34">
        <v>282</v>
      </c>
      <c r="AU34">
        <v>591</v>
      </c>
      <c r="AV34">
        <f t="shared" si="0"/>
        <v>16679.481871414209</v>
      </c>
      <c r="AW34">
        <f t="shared" si="1"/>
        <v>34955.935411368075</v>
      </c>
      <c r="AY34" s="37"/>
      <c r="AZ34" s="38"/>
      <c r="BA34" s="38" t="s">
        <v>159</v>
      </c>
      <c r="BB34" s="38">
        <f>SUM(BB30,BB32)</f>
        <v>273169</v>
      </c>
      <c r="BC34" s="38">
        <f t="shared" si="7"/>
        <v>406</v>
      </c>
      <c r="BD34" s="38">
        <f>SUM(BD30,BD32)</f>
        <v>897</v>
      </c>
      <c r="BE34" s="38">
        <f t="shared" si="2"/>
        <v>1486.2594218231204</v>
      </c>
      <c r="BF34" s="38">
        <f t="shared" si="3"/>
        <v>3283.6815304811307</v>
      </c>
    </row>
    <row r="35" spans="1:58" x14ac:dyDescent="0.25">
      <c r="B35" t="s">
        <v>274</v>
      </c>
      <c r="C35" t="s">
        <v>158</v>
      </c>
      <c r="D35">
        <v>66201</v>
      </c>
      <c r="E35">
        <v>84</v>
      </c>
      <c r="F35">
        <v>136</v>
      </c>
      <c r="L35" s="5"/>
      <c r="M35" s="10" t="s">
        <v>162</v>
      </c>
      <c r="N35" s="10" t="s">
        <v>158</v>
      </c>
      <c r="O35" s="10">
        <f t="shared" ref="O35:Q36" si="10">SUM(O31,O33,O29)</f>
        <v>347699</v>
      </c>
      <c r="P35" s="10">
        <f t="shared" si="10"/>
        <v>160</v>
      </c>
      <c r="Q35" s="10">
        <f t="shared" si="10"/>
        <v>464</v>
      </c>
      <c r="R35" s="10">
        <f>P35/O35*1000000</f>
        <v>460.16813393193536</v>
      </c>
      <c r="S35" s="10">
        <f>Q35/O35*1000000</f>
        <v>1334.4875884026126</v>
      </c>
      <c r="T35" s="10"/>
      <c r="U35" s="10"/>
      <c r="V35" s="5"/>
      <c r="W35" t="s">
        <v>178</v>
      </c>
      <c r="X35" t="s">
        <v>158</v>
      </c>
      <c r="Y35">
        <v>84028</v>
      </c>
      <c r="Z35">
        <v>46</v>
      </c>
      <c r="AA35">
        <v>13</v>
      </c>
      <c r="AB35">
        <v>1</v>
      </c>
      <c r="AC35">
        <v>142</v>
      </c>
      <c r="AF35" s="5"/>
      <c r="AG35" t="s">
        <v>191</v>
      </c>
      <c r="AH35" t="s">
        <v>158</v>
      </c>
      <c r="AI35">
        <v>79975</v>
      </c>
      <c r="AJ35">
        <v>67</v>
      </c>
      <c r="AK35">
        <v>24</v>
      </c>
      <c r="AL35">
        <v>3</v>
      </c>
      <c r="AM35">
        <v>165</v>
      </c>
      <c r="AP35" s="37"/>
      <c r="AQ35" s="38" t="s">
        <v>162</v>
      </c>
      <c r="AR35" s="38" t="s">
        <v>158</v>
      </c>
      <c r="AS35" s="38">
        <f t="shared" ref="AS35:AU36" si="11">SUM(AS29,AS31)</f>
        <v>127142</v>
      </c>
      <c r="AT35" s="38">
        <f t="shared" si="11"/>
        <v>122</v>
      </c>
      <c r="AU35" s="38">
        <f t="shared" si="11"/>
        <v>315</v>
      </c>
      <c r="AV35" s="38">
        <f t="shared" si="0"/>
        <v>959.55703072155541</v>
      </c>
      <c r="AW35" s="38">
        <f t="shared" si="1"/>
        <v>2477.5447924368027</v>
      </c>
      <c r="AY35" s="37"/>
      <c r="AZ35" s="10"/>
      <c r="BA35" s="10"/>
      <c r="BB35" s="10"/>
      <c r="BC35" s="10"/>
      <c r="BD35" s="10"/>
      <c r="BE35" s="10"/>
      <c r="BF35" s="10"/>
    </row>
    <row r="36" spans="1:58" x14ac:dyDescent="0.25">
      <c r="C36" t="s">
        <v>159</v>
      </c>
      <c r="D36">
        <v>184989</v>
      </c>
      <c r="E36">
        <v>279</v>
      </c>
      <c r="F36">
        <v>574</v>
      </c>
      <c r="L36" s="5"/>
      <c r="M36" s="10"/>
      <c r="N36" s="10" t="s">
        <v>159</v>
      </c>
      <c r="O36" s="10">
        <f t="shared" si="10"/>
        <v>735676</v>
      </c>
      <c r="P36" s="10">
        <f t="shared" si="10"/>
        <v>1151</v>
      </c>
      <c r="Q36" s="10">
        <f t="shared" si="10"/>
        <v>1653</v>
      </c>
      <c r="R36" s="10">
        <f>P36/O36*1000000</f>
        <v>1564.547436643305</v>
      </c>
      <c r="S36" s="10">
        <f>Q36/O36*1000000</f>
        <v>2246.9130432418619</v>
      </c>
      <c r="T36" s="10"/>
      <c r="U36" s="10"/>
      <c r="V36" s="5"/>
      <c r="X36" t="s">
        <v>159</v>
      </c>
      <c r="Y36">
        <v>214508</v>
      </c>
      <c r="Z36">
        <v>269</v>
      </c>
      <c r="AA36">
        <v>112</v>
      </c>
      <c r="AB36">
        <v>9</v>
      </c>
      <c r="AC36">
        <v>475</v>
      </c>
      <c r="AF36" s="5"/>
      <c r="AH36" t="s">
        <v>159</v>
      </c>
      <c r="AI36">
        <v>160100</v>
      </c>
      <c r="AJ36">
        <v>200</v>
      </c>
      <c r="AK36">
        <v>47</v>
      </c>
      <c r="AL36">
        <v>2</v>
      </c>
      <c r="AM36">
        <v>447</v>
      </c>
      <c r="AP36" s="37"/>
      <c r="AQ36" s="38"/>
      <c r="AR36" s="38" t="s">
        <v>159</v>
      </c>
      <c r="AS36" s="38">
        <f t="shared" si="11"/>
        <v>427410</v>
      </c>
      <c r="AT36" s="38">
        <f t="shared" si="11"/>
        <v>714</v>
      </c>
      <c r="AU36" s="38">
        <f t="shared" si="11"/>
        <v>1557</v>
      </c>
      <c r="AV36" s="38">
        <f t="shared" si="0"/>
        <v>1670.5271285182846</v>
      </c>
      <c r="AW36" s="38">
        <f t="shared" si="1"/>
        <v>3642.8721836176037</v>
      </c>
      <c r="AY36" s="37"/>
      <c r="AZ36" s="10"/>
      <c r="BA36" s="10"/>
      <c r="BB36" s="10"/>
      <c r="BC36" s="10"/>
      <c r="BD36" s="10"/>
      <c r="BE36" s="10"/>
      <c r="BF36" s="10"/>
    </row>
    <row r="37" spans="1:58" x14ac:dyDescent="0.25">
      <c r="B37" t="s">
        <v>275</v>
      </c>
      <c r="C37" t="s">
        <v>158</v>
      </c>
      <c r="D37">
        <v>58616</v>
      </c>
      <c r="E37">
        <v>72</v>
      </c>
      <c r="F37">
        <v>142</v>
      </c>
      <c r="L37" s="5"/>
      <c r="V37" s="5"/>
      <c r="W37" t="s">
        <v>179</v>
      </c>
      <c r="X37" t="s">
        <v>158</v>
      </c>
      <c r="Y37">
        <v>70697</v>
      </c>
      <c r="Z37">
        <v>31</v>
      </c>
      <c r="AA37">
        <v>15</v>
      </c>
      <c r="AB37">
        <v>2</v>
      </c>
      <c r="AC37">
        <v>135</v>
      </c>
      <c r="AF37" s="5"/>
      <c r="AG37" t="s">
        <v>192</v>
      </c>
      <c r="AH37" t="s">
        <v>158</v>
      </c>
      <c r="AI37">
        <v>90404</v>
      </c>
      <c r="AJ37">
        <v>77</v>
      </c>
      <c r="AK37">
        <v>31</v>
      </c>
      <c r="AL37">
        <v>6</v>
      </c>
      <c r="AM37">
        <v>180</v>
      </c>
      <c r="AP37" s="37"/>
      <c r="AY37" s="37"/>
    </row>
    <row r="38" spans="1:58" x14ac:dyDescent="0.25">
      <c r="C38" t="s">
        <v>159</v>
      </c>
      <c r="D38">
        <v>173789</v>
      </c>
      <c r="E38">
        <v>277</v>
      </c>
      <c r="F38">
        <v>500</v>
      </c>
      <c r="I38" s="10"/>
      <c r="J38" s="10"/>
      <c r="L38" s="5"/>
      <c r="V38" s="5"/>
      <c r="X38" t="s">
        <v>159</v>
      </c>
      <c r="Y38">
        <v>258970</v>
      </c>
      <c r="Z38">
        <v>254</v>
      </c>
      <c r="AA38">
        <v>70</v>
      </c>
      <c r="AB38">
        <v>4</v>
      </c>
      <c r="AC38">
        <v>495</v>
      </c>
      <c r="AF38" s="5"/>
      <c r="AH38" t="s">
        <v>159</v>
      </c>
      <c r="AI38">
        <v>169146</v>
      </c>
      <c r="AJ38">
        <v>266</v>
      </c>
      <c r="AK38">
        <v>79</v>
      </c>
      <c r="AL38">
        <v>10</v>
      </c>
      <c r="AM38">
        <v>517</v>
      </c>
      <c r="AP38" s="37"/>
      <c r="AQ38" t="s">
        <v>150</v>
      </c>
      <c r="AS38" t="s">
        <v>126</v>
      </c>
      <c r="AT38" t="s">
        <v>151</v>
      </c>
      <c r="AU38" t="s">
        <v>119</v>
      </c>
      <c r="AV38" t="s">
        <v>154</v>
      </c>
      <c r="AW38" t="s">
        <v>156</v>
      </c>
      <c r="AY38" s="37"/>
      <c r="AZ38" t="s">
        <v>150</v>
      </c>
      <c r="BB38" t="s">
        <v>126</v>
      </c>
      <c r="BC38" t="s">
        <v>151</v>
      </c>
      <c r="BD38" t="s">
        <v>119</v>
      </c>
      <c r="BE38" t="s">
        <v>154</v>
      </c>
      <c r="BF38" t="s">
        <v>156</v>
      </c>
    </row>
    <row r="39" spans="1:58" x14ac:dyDescent="0.25">
      <c r="B39" s="10" t="s">
        <v>162</v>
      </c>
      <c r="C39" s="10" t="s">
        <v>158</v>
      </c>
      <c r="D39" s="10">
        <f>SUM(D35,D37)</f>
        <v>124817</v>
      </c>
      <c r="E39" s="10">
        <f t="shared" ref="E39:F40" si="12">SUM(E35,E37)</f>
        <v>156</v>
      </c>
      <c r="F39" s="10">
        <f t="shared" si="12"/>
        <v>278</v>
      </c>
      <c r="G39" s="10">
        <f>E39/D39*1000000</f>
        <v>1249.8297507551056</v>
      </c>
      <c r="H39" s="10">
        <f>F39/D39*1000000</f>
        <v>2227.2607096789702</v>
      </c>
      <c r="I39" s="10"/>
      <c r="J39" s="10"/>
      <c r="L39" s="5"/>
      <c r="V39" s="5"/>
      <c r="W39" s="10" t="s">
        <v>162</v>
      </c>
      <c r="X39" s="10" t="s">
        <v>158</v>
      </c>
      <c r="Y39" s="10">
        <f>SUM(Y35,Y37)</f>
        <v>154725</v>
      </c>
      <c r="Z39" s="10">
        <f t="shared" ref="Z39:AC40" si="13">SUM(Z35,Z37)</f>
        <v>77</v>
      </c>
      <c r="AA39" s="10">
        <f t="shared" si="13"/>
        <v>28</v>
      </c>
      <c r="AB39" s="10">
        <f t="shared" si="13"/>
        <v>3</v>
      </c>
      <c r="AC39" s="10">
        <f t="shared" si="13"/>
        <v>277</v>
      </c>
      <c r="AD39" s="10">
        <f>Z39/Y39*1000000</f>
        <v>497.65713362417193</v>
      </c>
      <c r="AE39" s="10">
        <f>AC39/Y39*1000000</f>
        <v>1790.2730651155275</v>
      </c>
      <c r="AF39" s="5"/>
      <c r="AG39" t="s">
        <v>193</v>
      </c>
      <c r="AH39" t="s">
        <v>158</v>
      </c>
      <c r="AI39">
        <v>77876</v>
      </c>
      <c r="AJ39">
        <v>86</v>
      </c>
      <c r="AK39">
        <v>20</v>
      </c>
      <c r="AL39">
        <v>2</v>
      </c>
      <c r="AM39">
        <v>171</v>
      </c>
      <c r="AP39" s="37"/>
      <c r="AQ39" t="s">
        <v>228</v>
      </c>
      <c r="AR39" t="s">
        <v>158</v>
      </c>
      <c r="AS39">
        <v>76395</v>
      </c>
      <c r="AT39">
        <v>52</v>
      </c>
      <c r="AU39">
        <v>168</v>
      </c>
      <c r="AV39">
        <f t="shared" ref="AV39:AV46" si="14">AT39/AS39*1000000</f>
        <v>680.67281890176048</v>
      </c>
      <c r="AW39">
        <f t="shared" ref="AW39:AW46" si="15">AU39/AS39*1000000</f>
        <v>2199.0967995287651</v>
      </c>
      <c r="AY39" s="37"/>
      <c r="AZ39" t="s">
        <v>227</v>
      </c>
      <c r="BA39" t="s">
        <v>158</v>
      </c>
      <c r="BB39">
        <v>78448</v>
      </c>
      <c r="BC39">
        <v>55</v>
      </c>
      <c r="BD39">
        <v>147</v>
      </c>
      <c r="BE39">
        <f t="shared" ref="BE39:BE46" si="16">BC39/BB39*1000000</f>
        <v>701.10136651029984</v>
      </c>
      <c r="BF39">
        <f t="shared" ref="BF39:BF46" si="17">BD39/BB39*1000000</f>
        <v>1873.8527432184376</v>
      </c>
    </row>
    <row r="40" spans="1:58" x14ac:dyDescent="0.25">
      <c r="A40" s="10"/>
      <c r="B40" s="10"/>
      <c r="C40" s="10" t="s">
        <v>159</v>
      </c>
      <c r="D40" s="10">
        <f>SUM(D36,D38)</f>
        <v>358778</v>
      </c>
      <c r="E40" s="10">
        <f t="shared" si="12"/>
        <v>556</v>
      </c>
      <c r="F40" s="10">
        <f t="shared" si="12"/>
        <v>1074</v>
      </c>
      <c r="G40" s="10">
        <f>E40/D40*1000000</f>
        <v>1549.7048313999185</v>
      </c>
      <c r="H40" s="10">
        <f>F40/D40*1000000</f>
        <v>2993.4945843948067</v>
      </c>
      <c r="L40" s="5"/>
      <c r="M40" t="s">
        <v>150</v>
      </c>
      <c r="O40" t="s">
        <v>126</v>
      </c>
      <c r="P40" t="s">
        <v>151</v>
      </c>
      <c r="Q40" t="s">
        <v>119</v>
      </c>
      <c r="R40" t="s">
        <v>154</v>
      </c>
      <c r="S40" t="s">
        <v>156</v>
      </c>
      <c r="V40" s="5"/>
      <c r="W40" s="10"/>
      <c r="X40" s="10" t="s">
        <v>159</v>
      </c>
      <c r="Y40" s="10">
        <f>SUM(Y36,Y38)</f>
        <v>473478</v>
      </c>
      <c r="Z40" s="10">
        <f t="shared" si="13"/>
        <v>523</v>
      </c>
      <c r="AA40" s="10">
        <f t="shared" si="13"/>
        <v>182</v>
      </c>
      <c r="AB40" s="10">
        <f t="shared" si="13"/>
        <v>13</v>
      </c>
      <c r="AC40" s="10">
        <f t="shared" si="13"/>
        <v>970</v>
      </c>
      <c r="AD40" s="10">
        <f t="shared" ref="AD40" si="18">Z40/Y40*1000000</f>
        <v>1104.5919768183528</v>
      </c>
      <c r="AE40" s="10">
        <f>AC40/Y40*1000000</f>
        <v>2048.6696319575567</v>
      </c>
      <c r="AF40" s="5"/>
      <c r="AH40" t="s">
        <v>159</v>
      </c>
      <c r="AI40">
        <v>207019</v>
      </c>
      <c r="AJ40">
        <v>344</v>
      </c>
      <c r="AK40">
        <v>91</v>
      </c>
      <c r="AL40">
        <v>9</v>
      </c>
      <c r="AM40">
        <v>627</v>
      </c>
      <c r="AP40" s="37"/>
      <c r="AR40" t="s">
        <v>159</v>
      </c>
      <c r="AS40">
        <v>251086</v>
      </c>
      <c r="AT40">
        <v>428</v>
      </c>
      <c r="AU40">
        <v>1000</v>
      </c>
      <c r="AV40">
        <f t="shared" si="14"/>
        <v>1704.5952382848905</v>
      </c>
      <c r="AW40">
        <f t="shared" si="15"/>
        <v>3982.6991548712394</v>
      </c>
      <c r="AY40" s="37"/>
      <c r="BA40" t="s">
        <v>159</v>
      </c>
      <c r="BB40">
        <v>126440</v>
      </c>
      <c r="BC40">
        <v>193</v>
      </c>
      <c r="BD40">
        <v>413</v>
      </c>
      <c r="BE40">
        <f t="shared" si="16"/>
        <v>1526.4156912369504</v>
      </c>
      <c r="BF40">
        <f t="shared" si="17"/>
        <v>3266.3714014552356</v>
      </c>
    </row>
    <row r="41" spans="1:58" x14ac:dyDescent="0.25">
      <c r="B41" t="s">
        <v>276</v>
      </c>
      <c r="C41" t="s">
        <v>158</v>
      </c>
      <c r="D41">
        <v>63204</v>
      </c>
      <c r="E41">
        <v>88</v>
      </c>
      <c r="F41">
        <v>168</v>
      </c>
      <c r="L41" s="5"/>
      <c r="M41" t="s">
        <v>214</v>
      </c>
      <c r="N41" t="s">
        <v>158</v>
      </c>
      <c r="O41">
        <v>111171</v>
      </c>
      <c r="P41">
        <v>79</v>
      </c>
      <c r="Q41">
        <v>148</v>
      </c>
      <c r="V41" s="5"/>
      <c r="W41" t="s">
        <v>180</v>
      </c>
      <c r="X41" t="s">
        <v>158</v>
      </c>
      <c r="Y41">
        <v>62545</v>
      </c>
      <c r="Z41">
        <v>29</v>
      </c>
      <c r="AA41">
        <v>18</v>
      </c>
      <c r="AB41">
        <v>6</v>
      </c>
      <c r="AC41">
        <v>136</v>
      </c>
      <c r="AF41" s="5"/>
      <c r="AG41" s="10" t="s">
        <v>162</v>
      </c>
      <c r="AH41" s="10" t="s">
        <v>158</v>
      </c>
      <c r="AI41" s="10">
        <f>SUM(AI37,AI39,AI35)</f>
        <v>248255</v>
      </c>
      <c r="AJ41" s="10">
        <f>SUM(AJ37,AJ39,AJ35)</f>
        <v>230</v>
      </c>
      <c r="AK41" s="10">
        <f>SUM(AK37,AK39,AK35)</f>
        <v>75</v>
      </c>
      <c r="AL41" s="10">
        <f>SUM(AL37,AL39,AL35)</f>
        <v>11</v>
      </c>
      <c r="AM41" s="10">
        <f>SUM(AM37,AM39,AM35)</f>
        <v>516</v>
      </c>
      <c r="AN41" s="10">
        <f>AJ41/AI41*1000000</f>
        <v>926.46673783005383</v>
      </c>
      <c r="AO41" s="10">
        <f>AM41/AI41*1000000</f>
        <v>2078.507985740468</v>
      </c>
      <c r="AP41" s="37"/>
      <c r="AQ41" t="s">
        <v>230</v>
      </c>
      <c r="AR41" t="s">
        <v>158</v>
      </c>
      <c r="AS41">
        <v>75931</v>
      </c>
      <c r="AT41">
        <v>45</v>
      </c>
      <c r="AU41">
        <v>151</v>
      </c>
      <c r="AV41">
        <f t="shared" si="14"/>
        <v>592.64332090977337</v>
      </c>
      <c r="AW41">
        <f t="shared" si="15"/>
        <v>1988.6475879416837</v>
      </c>
      <c r="AY41" s="37"/>
      <c r="AZ41" t="s">
        <v>229</v>
      </c>
      <c r="BA41" t="s">
        <v>158</v>
      </c>
      <c r="BB41">
        <v>70698</v>
      </c>
      <c r="BC41">
        <v>51</v>
      </c>
      <c r="BD41">
        <v>110</v>
      </c>
      <c r="BE41">
        <f t="shared" si="16"/>
        <v>721.37825681065942</v>
      </c>
      <c r="BF41">
        <f t="shared" si="17"/>
        <v>1555.9138872386773</v>
      </c>
    </row>
    <row r="42" spans="1:58" x14ac:dyDescent="0.25">
      <c r="C42" t="s">
        <v>159</v>
      </c>
      <c r="D42">
        <v>200088</v>
      </c>
      <c r="E42">
        <v>347</v>
      </c>
      <c r="F42">
        <v>687</v>
      </c>
      <c r="I42" s="10"/>
      <c r="J42" s="10"/>
      <c r="K42" s="10"/>
      <c r="L42" s="5"/>
      <c r="N42" t="s">
        <v>159</v>
      </c>
      <c r="O42">
        <v>230359</v>
      </c>
      <c r="P42">
        <v>286</v>
      </c>
      <c r="Q42">
        <v>492</v>
      </c>
      <c r="V42" s="5"/>
      <c r="X42" t="s">
        <v>159</v>
      </c>
      <c r="Y42">
        <v>222441</v>
      </c>
      <c r="Z42">
        <v>265</v>
      </c>
      <c r="AA42">
        <v>141</v>
      </c>
      <c r="AB42">
        <v>11</v>
      </c>
      <c r="AC42">
        <v>560</v>
      </c>
      <c r="AF42" s="5"/>
      <c r="AG42" s="10"/>
      <c r="AH42" s="10" t="s">
        <v>159</v>
      </c>
      <c r="AI42" s="10">
        <f>SUM(AI38,AI40,AI36)</f>
        <v>536265</v>
      </c>
      <c r="AJ42" s="10">
        <f>SUM(AJ38,AJ40,AJ36)</f>
        <v>810</v>
      </c>
      <c r="AK42" s="10">
        <f>SUM(AK38,AK40,AK36)</f>
        <v>217</v>
      </c>
      <c r="AL42" s="10">
        <f>SUM(AL38,AL40,AL36)</f>
        <v>21</v>
      </c>
      <c r="AM42" s="10">
        <f>SUM(AM38,AM40,AM36)</f>
        <v>1591</v>
      </c>
      <c r="AN42" s="10">
        <f t="shared" ref="AN42" si="19">AJ42/AI42*1000000</f>
        <v>1510.4472602164974</v>
      </c>
      <c r="AO42" s="10">
        <f>AM42/AI42*1000000</f>
        <v>2966.8167790178363</v>
      </c>
      <c r="AP42" s="37"/>
      <c r="AR42" t="s">
        <v>159</v>
      </c>
      <c r="AS42">
        <v>229524</v>
      </c>
      <c r="AT42">
        <v>375</v>
      </c>
      <c r="AU42">
        <v>823</v>
      </c>
      <c r="AV42">
        <f t="shared" si="14"/>
        <v>1633.8160715219324</v>
      </c>
      <c r="AW42">
        <f t="shared" si="15"/>
        <v>3585.6816716334674</v>
      </c>
      <c r="AY42" s="37"/>
      <c r="BA42" t="s">
        <v>159</v>
      </c>
      <c r="BB42">
        <v>182897</v>
      </c>
      <c r="BC42">
        <v>253</v>
      </c>
      <c r="BD42">
        <v>616</v>
      </c>
      <c r="BE42">
        <f t="shared" si="16"/>
        <v>1383.2922355205387</v>
      </c>
      <c r="BF42">
        <f t="shared" si="17"/>
        <v>3368.0158777891379</v>
      </c>
    </row>
    <row r="43" spans="1:58" x14ac:dyDescent="0.25">
      <c r="B43" t="s">
        <v>277</v>
      </c>
      <c r="C43" t="s">
        <v>158</v>
      </c>
      <c r="D43">
        <v>62125</v>
      </c>
      <c r="E43">
        <v>74</v>
      </c>
      <c r="F43">
        <v>136</v>
      </c>
      <c r="I43" s="10"/>
      <c r="J43" s="10"/>
      <c r="K43" s="10"/>
      <c r="L43" s="5"/>
      <c r="M43" t="s">
        <v>215</v>
      </c>
      <c r="N43" t="s">
        <v>158</v>
      </c>
      <c r="O43">
        <v>99782</v>
      </c>
      <c r="P43">
        <v>91</v>
      </c>
      <c r="Q43">
        <v>186</v>
      </c>
      <c r="V43" s="5"/>
      <c r="W43" t="s">
        <v>181</v>
      </c>
      <c r="X43" t="s">
        <v>158</v>
      </c>
      <c r="Y43">
        <v>59319</v>
      </c>
      <c r="Z43">
        <v>26</v>
      </c>
      <c r="AA43">
        <v>12</v>
      </c>
      <c r="AB43">
        <v>0</v>
      </c>
      <c r="AC43">
        <v>135</v>
      </c>
      <c r="AF43" s="5"/>
      <c r="AG43" t="s">
        <v>194</v>
      </c>
      <c r="AH43" t="s">
        <v>158</v>
      </c>
      <c r="AI43">
        <v>78932</v>
      </c>
      <c r="AJ43">
        <v>42</v>
      </c>
      <c r="AK43">
        <v>9</v>
      </c>
      <c r="AL43">
        <v>1</v>
      </c>
      <c r="AM43">
        <v>111</v>
      </c>
      <c r="AP43" s="37"/>
      <c r="AQ43" s="38" t="s">
        <v>162</v>
      </c>
      <c r="AR43" s="38" t="s">
        <v>158</v>
      </c>
      <c r="AS43" s="38">
        <f>SUM(AS39,AS41)</f>
        <v>152326</v>
      </c>
      <c r="AT43" s="38">
        <f>SUM(AT39,AT41)</f>
        <v>97</v>
      </c>
      <c r="AU43" s="38">
        <f>SUM(AU39,AU41)</f>
        <v>319</v>
      </c>
      <c r="AV43" s="38">
        <f t="shared" si="14"/>
        <v>636.79214316662944</v>
      </c>
      <c r="AW43" s="38">
        <f t="shared" si="15"/>
        <v>2094.1927182490185</v>
      </c>
      <c r="AY43" s="37"/>
      <c r="AZ43" s="38" t="s">
        <v>162</v>
      </c>
      <c r="BA43" s="38" t="s">
        <v>158</v>
      </c>
      <c r="BB43" s="38">
        <f>SUM(BB39,BB41)</f>
        <v>149146</v>
      </c>
      <c r="BC43" s="38">
        <f>SUM(BC39,BC41)</f>
        <v>106</v>
      </c>
      <c r="BD43" s="38">
        <f>SUM(BD39,BD41)</f>
        <v>257</v>
      </c>
      <c r="BE43" s="38">
        <f t="shared" si="16"/>
        <v>710.71299263808612</v>
      </c>
      <c r="BF43" s="38">
        <f t="shared" si="17"/>
        <v>1723.1437651696995</v>
      </c>
    </row>
    <row r="44" spans="1:58" x14ac:dyDescent="0.25">
      <c r="C44" t="s">
        <v>159</v>
      </c>
      <c r="D44">
        <v>192320</v>
      </c>
      <c r="E44">
        <v>304</v>
      </c>
      <c r="F44">
        <v>578</v>
      </c>
      <c r="L44" s="5"/>
      <c r="N44" t="s">
        <v>159</v>
      </c>
      <c r="O44">
        <v>174604</v>
      </c>
      <c r="P44">
        <v>251</v>
      </c>
      <c r="Q44">
        <v>489</v>
      </c>
      <c r="V44" s="5"/>
      <c r="X44" t="s">
        <v>159</v>
      </c>
      <c r="Y44">
        <v>210509</v>
      </c>
      <c r="Z44">
        <v>240</v>
      </c>
      <c r="AA44">
        <v>122</v>
      </c>
      <c r="AB44">
        <v>2</v>
      </c>
      <c r="AC44">
        <v>625</v>
      </c>
      <c r="AF44" s="5"/>
      <c r="AH44" t="s">
        <v>159</v>
      </c>
      <c r="AI44">
        <v>196635</v>
      </c>
      <c r="AJ44">
        <v>236</v>
      </c>
      <c r="AK44">
        <v>67</v>
      </c>
      <c r="AL44">
        <v>12</v>
      </c>
      <c r="AM44">
        <v>492</v>
      </c>
      <c r="AP44" s="37"/>
      <c r="AQ44" s="38"/>
      <c r="AR44" s="38" t="s">
        <v>159</v>
      </c>
      <c r="AS44" s="38">
        <f>SUM(AS40,AS42)</f>
        <v>480610</v>
      </c>
      <c r="AT44" s="38">
        <f>SUM(AT40,AT42)</f>
        <v>803</v>
      </c>
      <c r="AU44" s="38">
        <f>SUM(AU40,AU42)</f>
        <v>1823</v>
      </c>
      <c r="AV44" s="38">
        <f t="shared" si="14"/>
        <v>1670.7933667630721</v>
      </c>
      <c r="AW44" s="38">
        <f t="shared" si="15"/>
        <v>3793.0962734857785</v>
      </c>
      <c r="AY44" s="37"/>
      <c r="AZ44" s="38"/>
      <c r="BA44" s="38" t="s">
        <v>159</v>
      </c>
      <c r="BB44" s="38">
        <f>SUM(BB40,BB42)</f>
        <v>309337</v>
      </c>
      <c r="BC44" s="38">
        <f>SUM(BC40,BC42)</f>
        <v>446</v>
      </c>
      <c r="BD44" s="38">
        <f>SUM(BD40,BD42)</f>
        <v>1029</v>
      </c>
      <c r="BE44" s="38">
        <f t="shared" si="16"/>
        <v>1441.7932546058182</v>
      </c>
      <c r="BF44" s="38">
        <f t="shared" si="17"/>
        <v>3326.469190559164</v>
      </c>
    </row>
    <row r="45" spans="1:58" x14ac:dyDescent="0.25">
      <c r="B45" s="10" t="s">
        <v>162</v>
      </c>
      <c r="C45" s="10" t="s">
        <v>158</v>
      </c>
      <c r="D45" s="10">
        <f>SUM(D41,D43)</f>
        <v>125329</v>
      </c>
      <c r="E45" s="10">
        <f>SUM(E41,E43)</f>
        <v>162</v>
      </c>
      <c r="F45" s="10">
        <f t="shared" ref="F45:F46" si="20">SUM(F41,F43)</f>
        <v>304</v>
      </c>
      <c r="G45" s="10">
        <f>E45/D45*1000000</f>
        <v>1292.5978823735927</v>
      </c>
      <c r="H45" s="10">
        <f>F45/D45*1000000</f>
        <v>2425.6157792689637</v>
      </c>
      <c r="L45" s="5"/>
      <c r="M45" t="s">
        <v>216</v>
      </c>
      <c r="N45" t="s">
        <v>158</v>
      </c>
      <c r="O45">
        <v>111626</v>
      </c>
      <c r="P45">
        <v>75</v>
      </c>
      <c r="Q45">
        <v>199</v>
      </c>
      <c r="V45" s="5"/>
      <c r="W45" s="10" t="s">
        <v>162</v>
      </c>
      <c r="X45" s="10" t="s">
        <v>158</v>
      </c>
      <c r="Y45" s="10">
        <f>SUM(Y41,Y43)</f>
        <v>121864</v>
      </c>
      <c r="Z45" s="10">
        <f t="shared" ref="Z45:AC46" si="21">SUM(Z41,Z43)</f>
        <v>55</v>
      </c>
      <c r="AA45" s="10">
        <f t="shared" si="21"/>
        <v>30</v>
      </c>
      <c r="AB45" s="10">
        <f t="shared" si="21"/>
        <v>6</v>
      </c>
      <c r="AC45" s="10">
        <f t="shared" si="21"/>
        <v>271</v>
      </c>
      <c r="AD45" s="10">
        <f>Z45/Y45*1000000</f>
        <v>451.32278605658763</v>
      </c>
      <c r="AE45" s="10">
        <f>AC45/Y45*1000000</f>
        <v>2223.7904549333684</v>
      </c>
      <c r="AF45" s="5"/>
      <c r="AG45" t="s">
        <v>195</v>
      </c>
      <c r="AH45" t="s">
        <v>158</v>
      </c>
      <c r="AI45">
        <v>76337</v>
      </c>
      <c r="AJ45">
        <v>52</v>
      </c>
      <c r="AK45">
        <v>31</v>
      </c>
      <c r="AL45">
        <v>3</v>
      </c>
      <c r="AM45">
        <v>166</v>
      </c>
      <c r="AP45" s="37"/>
      <c r="AQ45" s="26" t="s">
        <v>162</v>
      </c>
      <c r="AR45" s="26" t="s">
        <v>158</v>
      </c>
      <c r="AS45" s="26">
        <f>SUM(AS29,AS31,AS33,AS39,AS41)</f>
        <v>343245</v>
      </c>
      <c r="AT45" s="26">
        <f>SUM(AT29,AT31,AT33,AT39,AT41)</f>
        <v>273</v>
      </c>
      <c r="AU45" s="26">
        <f>SUM(AU29,AU31,AU33,AU39,AU41)</f>
        <v>763</v>
      </c>
      <c r="AV45" s="26">
        <f t="shared" si="14"/>
        <v>795.35026001835422</v>
      </c>
      <c r="AW45" s="26">
        <f t="shared" si="15"/>
        <v>2222.9020087692461</v>
      </c>
      <c r="AY45" s="37"/>
      <c r="AZ45" s="26" t="s">
        <v>162</v>
      </c>
      <c r="BA45" s="26" t="s">
        <v>158</v>
      </c>
      <c r="BB45" s="26">
        <f>SUM(BB29,BB31,BB39,BB41)</f>
        <v>295851</v>
      </c>
      <c r="BC45" s="26">
        <f>SUM(BC29,BC31,BC39,BC41)</f>
        <v>256</v>
      </c>
      <c r="BD45" s="26">
        <f>SUM(BD29,BD31,BD39,BD41)</f>
        <v>558</v>
      </c>
      <c r="BE45" s="26">
        <f t="shared" si="16"/>
        <v>865.30043839635493</v>
      </c>
      <c r="BF45" s="26">
        <f t="shared" si="17"/>
        <v>1886.0845493170548</v>
      </c>
    </row>
    <row r="46" spans="1:58" x14ac:dyDescent="0.25">
      <c r="B46" s="10"/>
      <c r="C46" s="10" t="s">
        <v>159</v>
      </c>
      <c r="D46" s="10">
        <f>SUM(D42,D44)</f>
        <v>392408</v>
      </c>
      <c r="E46" s="10">
        <f t="shared" ref="E46" si="22">SUM(E42,E44)</f>
        <v>651</v>
      </c>
      <c r="F46" s="10">
        <f t="shared" si="20"/>
        <v>1265</v>
      </c>
      <c r="G46" s="10">
        <f>E46/D46*1000000</f>
        <v>1658.9875843509817</v>
      </c>
      <c r="H46" s="10">
        <f>F46/D46*1000000</f>
        <v>3223.6855517726449</v>
      </c>
      <c r="L46" s="5"/>
      <c r="N46" t="s">
        <v>159</v>
      </c>
      <c r="O46">
        <v>232564</v>
      </c>
      <c r="P46">
        <v>295</v>
      </c>
      <c r="Q46">
        <v>674</v>
      </c>
      <c r="V46" s="5"/>
      <c r="W46" s="10"/>
      <c r="X46" s="10" t="s">
        <v>159</v>
      </c>
      <c r="Y46" s="10">
        <f>SUM(Y42,Y44)</f>
        <v>432950</v>
      </c>
      <c r="Z46" s="10">
        <f t="shared" si="21"/>
        <v>505</v>
      </c>
      <c r="AA46" s="10">
        <f t="shared" si="21"/>
        <v>263</v>
      </c>
      <c r="AB46" s="10">
        <f t="shared" si="21"/>
        <v>13</v>
      </c>
      <c r="AC46" s="10">
        <f t="shared" si="21"/>
        <v>1185</v>
      </c>
      <c r="AD46" s="10">
        <f t="shared" ref="AD46" si="23">Z46/Y46*1000000</f>
        <v>1166.416445317011</v>
      </c>
      <c r="AE46" s="10">
        <f>AC46/Y46*1000000</f>
        <v>2737.0366093082339</v>
      </c>
      <c r="AF46" s="5"/>
      <c r="AH46" t="s">
        <v>159</v>
      </c>
      <c r="AI46">
        <v>217496</v>
      </c>
      <c r="AJ46">
        <v>269</v>
      </c>
      <c r="AK46">
        <v>85</v>
      </c>
      <c r="AL46">
        <v>12</v>
      </c>
      <c r="AM46">
        <v>599</v>
      </c>
      <c r="AP46" s="37"/>
      <c r="AQ46" s="26"/>
      <c r="AR46" s="26" t="s">
        <v>159</v>
      </c>
      <c r="AS46" s="26">
        <f>SUM(AS30,AS32,AS34,AS40,AS42)</f>
        <v>924927</v>
      </c>
      <c r="AT46" s="26">
        <f>SUM(AT30,AT32,AT34,AT40,AT42)</f>
        <v>1799</v>
      </c>
      <c r="AU46" s="26">
        <f>SUM(AU30,AU32,AU34,AU40,AU42)</f>
        <v>3971</v>
      </c>
      <c r="AV46" s="26">
        <f t="shared" si="14"/>
        <v>1945.0183636113986</v>
      </c>
      <c r="AW46" s="26">
        <f t="shared" si="15"/>
        <v>4293.3117964985349</v>
      </c>
      <c r="AY46" s="37"/>
      <c r="AZ46" s="26"/>
      <c r="BA46" s="26" t="s">
        <v>159</v>
      </c>
      <c r="BB46" s="26">
        <f>SUM(BB30,BB32,BB40,BB42)</f>
        <v>582506</v>
      </c>
      <c r="BC46" s="26">
        <f>SUM(BC30,BC32,BC40,BC42)</f>
        <v>852</v>
      </c>
      <c r="BD46" s="26">
        <f>SUM(BD30,BD32,BD40,BD42)</f>
        <v>1926</v>
      </c>
      <c r="BE46" s="26">
        <f t="shared" si="16"/>
        <v>1462.6458783257169</v>
      </c>
      <c r="BF46" s="26">
        <f t="shared" si="17"/>
        <v>3306.4037108630641</v>
      </c>
    </row>
    <row r="47" spans="1:58" x14ac:dyDescent="0.25">
      <c r="B47" t="s">
        <v>220</v>
      </c>
      <c r="C47" t="s">
        <v>158</v>
      </c>
      <c r="D47">
        <v>57720</v>
      </c>
      <c r="E47">
        <v>79</v>
      </c>
      <c r="F47">
        <v>216</v>
      </c>
      <c r="L47" s="5"/>
      <c r="M47" s="10" t="s">
        <v>162</v>
      </c>
      <c r="N47" s="10" t="s">
        <v>158</v>
      </c>
      <c r="O47" s="10">
        <f t="shared" ref="O47:Q48" si="24">SUM(O43,O45,O41)</f>
        <v>322579</v>
      </c>
      <c r="P47" s="10">
        <f t="shared" si="24"/>
        <v>245</v>
      </c>
      <c r="Q47" s="10">
        <f t="shared" si="24"/>
        <v>533</v>
      </c>
      <c r="R47" s="10">
        <f>P47/O47*1000000</f>
        <v>759.50387346975469</v>
      </c>
      <c r="S47" s="10">
        <f>Q47/O47*1000000</f>
        <v>1652.3084267729764</v>
      </c>
      <c r="T47" s="10"/>
      <c r="U47" s="10"/>
      <c r="V47" s="5"/>
      <c r="W47" t="s">
        <v>182</v>
      </c>
      <c r="X47" t="s">
        <v>158</v>
      </c>
      <c r="Y47">
        <v>67985</v>
      </c>
      <c r="Z47">
        <v>36</v>
      </c>
      <c r="AA47">
        <v>15</v>
      </c>
      <c r="AB47">
        <v>0</v>
      </c>
      <c r="AC47">
        <v>165</v>
      </c>
      <c r="AF47" s="5"/>
      <c r="AG47" s="10" t="s">
        <v>162</v>
      </c>
      <c r="AH47" s="10" t="s">
        <v>158</v>
      </c>
      <c r="AI47" s="10">
        <f>SUM(AI43,AI45)</f>
        <v>155269</v>
      </c>
      <c r="AJ47" s="10">
        <f t="shared" ref="AJ47:AM48" si="25">SUM(AJ43,AJ45)</f>
        <v>94</v>
      </c>
      <c r="AK47" s="10">
        <f t="shared" si="25"/>
        <v>40</v>
      </c>
      <c r="AL47" s="10">
        <f t="shared" si="25"/>
        <v>4</v>
      </c>
      <c r="AM47" s="10">
        <f t="shared" si="25"/>
        <v>277</v>
      </c>
      <c r="AN47" s="10">
        <f>AJ47/AI47*1000000</f>
        <v>605.40094932021202</v>
      </c>
      <c r="AO47" s="10">
        <f>AM47/AI47*1000000</f>
        <v>1784.0006698053055</v>
      </c>
      <c r="AP47" s="37"/>
      <c r="AY47" s="37"/>
    </row>
    <row r="48" spans="1:58" x14ac:dyDescent="0.25">
      <c r="C48" t="s">
        <v>159</v>
      </c>
      <c r="D48">
        <v>124349</v>
      </c>
      <c r="E48">
        <v>210</v>
      </c>
      <c r="F48">
        <v>589</v>
      </c>
      <c r="L48" s="5"/>
      <c r="M48" s="10"/>
      <c r="N48" s="10" t="s">
        <v>159</v>
      </c>
      <c r="O48" s="10">
        <f t="shared" si="24"/>
        <v>637527</v>
      </c>
      <c r="P48" s="10">
        <f t="shared" si="24"/>
        <v>832</v>
      </c>
      <c r="Q48" s="10">
        <f t="shared" si="24"/>
        <v>1655</v>
      </c>
      <c r="R48" s="10">
        <f>P48/O48*1000000</f>
        <v>1305.0427668161506</v>
      </c>
      <c r="S48" s="10">
        <f>Q48/O48*1000000</f>
        <v>2595.9684844720305</v>
      </c>
      <c r="T48" s="10"/>
      <c r="U48" s="10"/>
      <c r="V48" s="5"/>
      <c r="X48" t="s">
        <v>159</v>
      </c>
      <c r="Y48">
        <v>223970</v>
      </c>
      <c r="Z48">
        <v>314</v>
      </c>
      <c r="AA48">
        <v>116</v>
      </c>
      <c r="AB48">
        <v>4</v>
      </c>
      <c r="AC48">
        <v>633</v>
      </c>
      <c r="AF48" s="5"/>
      <c r="AG48" s="10"/>
      <c r="AH48" s="10" t="s">
        <v>159</v>
      </c>
      <c r="AI48" s="10">
        <f>SUM(AI44,AI46)</f>
        <v>414131</v>
      </c>
      <c r="AJ48" s="10">
        <f t="shared" si="25"/>
        <v>505</v>
      </c>
      <c r="AK48" s="10">
        <f t="shared" si="25"/>
        <v>152</v>
      </c>
      <c r="AL48" s="10">
        <f t="shared" si="25"/>
        <v>24</v>
      </c>
      <c r="AM48" s="10">
        <f t="shared" si="25"/>
        <v>1091</v>
      </c>
      <c r="AN48" s="10">
        <f t="shared" ref="AN48" si="26">AJ48/AI48*1000000</f>
        <v>1219.4209078769761</v>
      </c>
      <c r="AO48" s="10">
        <f>AM48/AI48*1000000</f>
        <v>2634.432099987685</v>
      </c>
      <c r="AP48" s="37"/>
      <c r="AY48" s="37"/>
    </row>
    <row r="49" spans="1:58" x14ac:dyDescent="0.25">
      <c r="B49" t="s">
        <v>221</v>
      </c>
      <c r="C49" t="s">
        <v>158</v>
      </c>
      <c r="D49">
        <v>41429</v>
      </c>
      <c r="E49">
        <v>68</v>
      </c>
      <c r="F49">
        <v>131</v>
      </c>
      <c r="I49" s="10"/>
      <c r="J49" s="10"/>
      <c r="K49" s="10"/>
      <c r="L49" s="5"/>
      <c r="V49" s="5"/>
      <c r="W49" t="s">
        <v>183</v>
      </c>
      <c r="X49" t="s">
        <v>158</v>
      </c>
      <c r="Y49">
        <v>60764</v>
      </c>
      <c r="Z49">
        <v>29</v>
      </c>
      <c r="AA49">
        <v>28</v>
      </c>
      <c r="AB49">
        <v>3</v>
      </c>
      <c r="AC49">
        <v>123</v>
      </c>
      <c r="AF49" s="5"/>
      <c r="AG49" t="s">
        <v>196</v>
      </c>
      <c r="AH49" t="s">
        <v>158</v>
      </c>
      <c r="AI49">
        <v>58204</v>
      </c>
      <c r="AJ49">
        <v>52</v>
      </c>
      <c r="AK49">
        <v>15</v>
      </c>
      <c r="AL49">
        <v>0</v>
      </c>
      <c r="AM49">
        <v>139</v>
      </c>
      <c r="AP49" s="37"/>
      <c r="AQ49" t="s">
        <v>150</v>
      </c>
      <c r="AS49" t="s">
        <v>126</v>
      </c>
      <c r="AT49" t="s">
        <v>151</v>
      </c>
      <c r="AU49" t="s">
        <v>119</v>
      </c>
      <c r="AV49" t="s">
        <v>154</v>
      </c>
      <c r="AW49" t="s">
        <v>156</v>
      </c>
      <c r="AY49" s="37"/>
      <c r="AZ49" t="s">
        <v>150</v>
      </c>
      <c r="BB49" t="s">
        <v>126</v>
      </c>
      <c r="BC49" t="s">
        <v>151</v>
      </c>
      <c r="BD49" t="s">
        <v>119</v>
      </c>
      <c r="BE49" t="s">
        <v>154</v>
      </c>
      <c r="BF49" t="s">
        <v>156</v>
      </c>
    </row>
    <row r="50" spans="1:58" x14ac:dyDescent="0.25">
      <c r="A50" s="10"/>
      <c r="C50" t="s">
        <v>159</v>
      </c>
      <c r="D50">
        <v>96437</v>
      </c>
      <c r="E50">
        <v>189</v>
      </c>
      <c r="F50">
        <v>453</v>
      </c>
      <c r="L50" s="5"/>
      <c r="M50" t="s">
        <v>150</v>
      </c>
      <c r="O50" t="s">
        <v>126</v>
      </c>
      <c r="P50" t="s">
        <v>151</v>
      </c>
      <c r="Q50" t="s">
        <v>119</v>
      </c>
      <c r="R50" t="s">
        <v>154</v>
      </c>
      <c r="S50" t="s">
        <v>156</v>
      </c>
      <c r="V50" s="5"/>
      <c r="X50" t="s">
        <v>159</v>
      </c>
      <c r="Y50">
        <v>227241</v>
      </c>
      <c r="Z50">
        <v>283</v>
      </c>
      <c r="AA50">
        <v>177</v>
      </c>
      <c r="AB50">
        <v>3</v>
      </c>
      <c r="AC50">
        <v>671</v>
      </c>
      <c r="AF50" s="5"/>
      <c r="AH50" t="s">
        <v>159</v>
      </c>
      <c r="AI50">
        <v>223674</v>
      </c>
      <c r="AJ50">
        <v>292</v>
      </c>
      <c r="AK50">
        <v>69</v>
      </c>
      <c r="AL50">
        <v>3</v>
      </c>
      <c r="AM50">
        <v>684</v>
      </c>
      <c r="AP50" s="37"/>
      <c r="AQ50" t="s">
        <v>232</v>
      </c>
      <c r="AR50" t="s">
        <v>158</v>
      </c>
      <c r="AS50">
        <v>63074</v>
      </c>
      <c r="AT50">
        <v>30</v>
      </c>
      <c r="AU50">
        <v>91</v>
      </c>
      <c r="AV50">
        <f t="shared" ref="AV50:AV57" si="27">AT50/AS50*1000000</f>
        <v>475.63179757110692</v>
      </c>
      <c r="AW50">
        <f t="shared" ref="AW50:AW57" si="28">AU50/AS50*1000000</f>
        <v>1442.749785965691</v>
      </c>
      <c r="AY50" s="37"/>
      <c r="AZ50" t="s">
        <v>231</v>
      </c>
      <c r="BA50" t="s">
        <v>158</v>
      </c>
      <c r="BB50">
        <v>110618</v>
      </c>
      <c r="BC50">
        <v>32</v>
      </c>
      <c r="BD50">
        <v>146</v>
      </c>
      <c r="BE50">
        <f t="shared" ref="BE50:BE55" si="29">BC50/BB50*1000000</f>
        <v>289.28384168941761</v>
      </c>
      <c r="BF50">
        <f t="shared" ref="BF50:BF55" si="30">BD50/BB50*1000000</f>
        <v>1319.8575277079681</v>
      </c>
    </row>
    <row r="51" spans="1:58" x14ac:dyDescent="0.25">
      <c r="A51" s="10"/>
      <c r="B51" s="10" t="s">
        <v>162</v>
      </c>
      <c r="C51" s="10" t="s">
        <v>158</v>
      </c>
      <c r="D51" s="10">
        <f t="shared" ref="D51:F52" si="31">SUM(D47,D49)</f>
        <v>99149</v>
      </c>
      <c r="E51" s="10">
        <f t="shared" si="31"/>
        <v>147</v>
      </c>
      <c r="F51" s="10">
        <f t="shared" si="31"/>
        <v>347</v>
      </c>
      <c r="G51" s="10">
        <f>E51/D51*1000000</f>
        <v>1482.6170712765636</v>
      </c>
      <c r="H51" s="10">
        <f>F51/D51*1000000</f>
        <v>3499.7831546460379</v>
      </c>
      <c r="L51" s="5"/>
      <c r="M51" t="s">
        <v>217</v>
      </c>
      <c r="N51" t="s">
        <v>158</v>
      </c>
      <c r="O51">
        <v>112127</v>
      </c>
      <c r="P51">
        <v>118</v>
      </c>
      <c r="Q51">
        <v>290</v>
      </c>
      <c r="V51" s="5"/>
      <c r="W51" s="10" t="s">
        <v>162</v>
      </c>
      <c r="X51" s="10" t="s">
        <v>158</v>
      </c>
      <c r="Y51" s="10">
        <f>SUM(Y47,Y49)</f>
        <v>128749</v>
      </c>
      <c r="Z51" s="10">
        <f>SUM(Z47,Z49)</f>
        <v>65</v>
      </c>
      <c r="AA51" s="10">
        <f>SUM(AA47,AA49)</f>
        <v>43</v>
      </c>
      <c r="AB51" s="10">
        <f>SUM(AB47,AB49)</f>
        <v>3</v>
      </c>
      <c r="AC51" s="10">
        <f>SUM(AC47,AC49)</f>
        <v>288</v>
      </c>
      <c r="AD51" s="10">
        <f>Z51/Y51*1000000</f>
        <v>504.85829016147693</v>
      </c>
      <c r="AE51" s="10">
        <f>AC51/Y51*1000000</f>
        <v>2236.9105779462366</v>
      </c>
      <c r="AF51" s="5"/>
      <c r="AG51" t="s">
        <v>197</v>
      </c>
      <c r="AH51" t="s">
        <v>158</v>
      </c>
      <c r="AI51">
        <v>58584</v>
      </c>
      <c r="AJ51">
        <v>58</v>
      </c>
      <c r="AK51">
        <v>13</v>
      </c>
      <c r="AL51">
        <v>3</v>
      </c>
      <c r="AM51">
        <v>160</v>
      </c>
      <c r="AP51" s="37"/>
      <c r="AR51" t="s">
        <v>159</v>
      </c>
      <c r="AS51">
        <v>155057</v>
      </c>
      <c r="AT51">
        <v>184</v>
      </c>
      <c r="AU51">
        <v>407</v>
      </c>
      <c r="AV51">
        <f t="shared" si="27"/>
        <v>1186.6603894051864</v>
      </c>
      <c r="AW51">
        <f t="shared" si="28"/>
        <v>2624.8411874342983</v>
      </c>
      <c r="AY51" s="37"/>
      <c r="BA51" t="s">
        <v>159</v>
      </c>
      <c r="BB51">
        <v>339477</v>
      </c>
      <c r="BC51">
        <v>382</v>
      </c>
      <c r="BD51">
        <v>849</v>
      </c>
      <c r="BE51">
        <f t="shared" si="29"/>
        <v>1125.2603269146364</v>
      </c>
      <c r="BF51">
        <f t="shared" si="30"/>
        <v>2500.9058051060897</v>
      </c>
    </row>
    <row r="52" spans="1:58" x14ac:dyDescent="0.25">
      <c r="B52" s="10"/>
      <c r="C52" s="10" t="s">
        <v>159</v>
      </c>
      <c r="D52" s="10">
        <f t="shared" si="31"/>
        <v>220786</v>
      </c>
      <c r="E52" s="10">
        <f t="shared" si="31"/>
        <v>399</v>
      </c>
      <c r="F52" s="10">
        <f t="shared" si="31"/>
        <v>1042</v>
      </c>
      <c r="G52" s="10">
        <f>E52/D52*1000000</f>
        <v>1807.1798030672235</v>
      </c>
      <c r="H52" s="10">
        <f>F52/D52*1000000</f>
        <v>4719.5021423459821</v>
      </c>
      <c r="L52" s="5"/>
      <c r="N52" t="s">
        <v>159</v>
      </c>
      <c r="O52">
        <v>288134</v>
      </c>
      <c r="P52">
        <v>405</v>
      </c>
      <c r="Q52">
        <v>956</v>
      </c>
      <c r="V52" s="5"/>
      <c r="W52" s="10"/>
      <c r="X52" s="10" t="s">
        <v>159</v>
      </c>
      <c r="Y52" s="10">
        <f>SUM(Y48,Y50)</f>
        <v>451211</v>
      </c>
      <c r="Z52" s="10">
        <f>SUM(Z48,Z50)</f>
        <v>597</v>
      </c>
      <c r="AA52" s="10">
        <f>SUM(AA48,AA50)</f>
        <v>293</v>
      </c>
      <c r="AB52" s="10">
        <f>SUM(AB48,AB50)</f>
        <v>7</v>
      </c>
      <c r="AC52" s="10">
        <f>SUM(AC48,AC50)</f>
        <v>1304</v>
      </c>
      <c r="AD52" s="10">
        <f t="shared" ref="AD52" si="32">Z52/Y52*1000000</f>
        <v>1323.106041297752</v>
      </c>
      <c r="AE52" s="10">
        <f>AC52/Y52*1000000</f>
        <v>2890.0004654141853</v>
      </c>
      <c r="AF52" s="5"/>
      <c r="AH52" t="s">
        <v>159</v>
      </c>
      <c r="AI52">
        <v>240699</v>
      </c>
      <c r="AJ52">
        <v>364</v>
      </c>
      <c r="AK52">
        <v>73</v>
      </c>
      <c r="AL52">
        <v>5</v>
      </c>
      <c r="AM52">
        <v>782</v>
      </c>
      <c r="AP52" s="37"/>
      <c r="AQ52" t="s">
        <v>234</v>
      </c>
      <c r="AR52" t="s">
        <v>158</v>
      </c>
      <c r="AS52">
        <v>66775</v>
      </c>
      <c r="AT52">
        <v>28</v>
      </c>
      <c r="AU52">
        <v>110</v>
      </c>
      <c r="AV52">
        <f t="shared" si="27"/>
        <v>419.31860726319729</v>
      </c>
      <c r="AW52">
        <f t="shared" si="28"/>
        <v>1647.3230999625607</v>
      </c>
      <c r="AY52" s="37"/>
      <c r="AZ52" t="s">
        <v>233</v>
      </c>
      <c r="BA52" t="s">
        <v>158</v>
      </c>
      <c r="BB52">
        <v>92173</v>
      </c>
      <c r="BC52">
        <v>20</v>
      </c>
      <c r="BD52">
        <v>99</v>
      </c>
      <c r="BE52">
        <f t="shared" si="29"/>
        <v>216.98328143816519</v>
      </c>
      <c r="BF52">
        <f t="shared" si="30"/>
        <v>1074.0672431189178</v>
      </c>
    </row>
    <row r="53" spans="1:58" x14ac:dyDescent="0.25">
      <c r="L53" s="5"/>
      <c r="M53" t="s">
        <v>218</v>
      </c>
      <c r="N53" t="s">
        <v>158</v>
      </c>
      <c r="O53">
        <v>101444</v>
      </c>
      <c r="P53">
        <v>83</v>
      </c>
      <c r="Q53">
        <v>192</v>
      </c>
      <c r="V53" s="5"/>
      <c r="W53" t="s">
        <v>184</v>
      </c>
      <c r="X53" t="s">
        <v>158</v>
      </c>
      <c r="Y53">
        <v>58162</v>
      </c>
      <c r="Z53">
        <v>46</v>
      </c>
      <c r="AA53">
        <v>25</v>
      </c>
      <c r="AB53">
        <v>3</v>
      </c>
      <c r="AC53">
        <v>137</v>
      </c>
      <c r="AF53" s="5"/>
      <c r="AG53" s="10" t="s">
        <v>162</v>
      </c>
      <c r="AH53" s="10" t="s">
        <v>158</v>
      </c>
      <c r="AI53" s="10">
        <f>SUM(AI49,AI51)</f>
        <v>116788</v>
      </c>
      <c r="AJ53" s="10">
        <f>SUM(AJ49,AJ51)</f>
        <v>110</v>
      </c>
      <c r="AK53" s="10">
        <f>SUM(AK49,AK51)</f>
        <v>28</v>
      </c>
      <c r="AL53" s="10">
        <f>SUM(AL49,AL51)</f>
        <v>3</v>
      </c>
      <c r="AM53" s="10">
        <f>SUM(AM49,AM51)</f>
        <v>299</v>
      </c>
      <c r="AN53" s="10">
        <f>AJ53/AI53*1000000</f>
        <v>941.87759016337293</v>
      </c>
      <c r="AO53" s="10">
        <f>AM53/AI53*1000000</f>
        <v>2560.1945405349866</v>
      </c>
      <c r="AP53" s="37"/>
      <c r="AR53" t="s">
        <v>159</v>
      </c>
      <c r="AS53">
        <v>196313</v>
      </c>
      <c r="AT53">
        <v>248</v>
      </c>
      <c r="AU53">
        <v>578</v>
      </c>
      <c r="AV53">
        <f t="shared" si="27"/>
        <v>1263.2887276950585</v>
      </c>
      <c r="AW53">
        <f t="shared" si="28"/>
        <v>2944.2777605150959</v>
      </c>
      <c r="AY53" s="37"/>
      <c r="BA53" t="s">
        <v>159</v>
      </c>
      <c r="BB53">
        <v>359570</v>
      </c>
      <c r="BC53">
        <v>367</v>
      </c>
      <c r="BD53">
        <v>842</v>
      </c>
      <c r="BE53">
        <f t="shared" si="29"/>
        <v>1020.6635703757264</v>
      </c>
      <c r="BF53">
        <f t="shared" si="30"/>
        <v>2341.6859026058901</v>
      </c>
    </row>
    <row r="54" spans="1:58" x14ac:dyDescent="0.25">
      <c r="L54" s="5"/>
      <c r="N54" t="s">
        <v>159</v>
      </c>
      <c r="O54">
        <v>205702</v>
      </c>
      <c r="P54">
        <v>290</v>
      </c>
      <c r="Q54">
        <v>560</v>
      </c>
      <c r="V54" s="5"/>
      <c r="X54" t="s">
        <v>159</v>
      </c>
      <c r="Y54">
        <v>197422</v>
      </c>
      <c r="Z54">
        <v>271</v>
      </c>
      <c r="AA54">
        <v>128</v>
      </c>
      <c r="AB54">
        <v>7</v>
      </c>
      <c r="AC54">
        <v>586</v>
      </c>
      <c r="AF54" s="5"/>
      <c r="AG54" s="10"/>
      <c r="AH54" s="10" t="s">
        <v>159</v>
      </c>
      <c r="AI54" s="10">
        <f>SUM(AI50,AI52)</f>
        <v>464373</v>
      </c>
      <c r="AJ54" s="10">
        <f t="shared" ref="AJ54:AM54" si="33">SUM(AJ50,AJ52)</f>
        <v>656</v>
      </c>
      <c r="AK54" s="10">
        <f t="shared" si="33"/>
        <v>142</v>
      </c>
      <c r="AL54" s="10">
        <f t="shared" si="33"/>
        <v>8</v>
      </c>
      <c r="AM54" s="10">
        <f t="shared" si="33"/>
        <v>1466</v>
      </c>
      <c r="AN54" s="10">
        <f t="shared" ref="AN54" si="34">AJ54/AI54*1000000</f>
        <v>1412.6574973135819</v>
      </c>
      <c r="AO54" s="10">
        <f>AM54/AI54*1000000</f>
        <v>3156.944955886755</v>
      </c>
      <c r="AP54" s="37"/>
      <c r="AQ54" t="s">
        <v>235</v>
      </c>
      <c r="AR54" t="s">
        <v>158</v>
      </c>
      <c r="AS54">
        <v>64621</v>
      </c>
      <c r="AT54">
        <v>31</v>
      </c>
      <c r="AU54">
        <v>118</v>
      </c>
      <c r="AV54">
        <f t="shared" si="27"/>
        <v>479.72021479085748</v>
      </c>
      <c r="AW54">
        <f t="shared" si="28"/>
        <v>1826.0317853329414</v>
      </c>
      <c r="AY54" s="37"/>
      <c r="AZ54" s="38" t="s">
        <v>162</v>
      </c>
      <c r="BA54" s="38" t="s">
        <v>158</v>
      </c>
      <c r="BB54" s="38">
        <f>SUM(BB50,BB52)</f>
        <v>202791</v>
      </c>
      <c r="BC54" s="38">
        <f t="shared" ref="BC54:BC55" si="35">SUM(BC50,BC52)</f>
        <v>52</v>
      </c>
      <c r="BD54" s="38">
        <f>SUM(BD50,BD52)</f>
        <v>245</v>
      </c>
      <c r="BE54" s="38">
        <f t="shared" si="29"/>
        <v>256.42163606866183</v>
      </c>
      <c r="BF54" s="38">
        <f t="shared" si="30"/>
        <v>1208.1404007081182</v>
      </c>
    </row>
    <row r="55" spans="1:58" x14ac:dyDescent="0.25">
      <c r="I55" s="10"/>
      <c r="J55" s="10"/>
      <c r="K55" s="10"/>
      <c r="L55" s="5"/>
      <c r="M55" t="s">
        <v>219</v>
      </c>
      <c r="N55" t="s">
        <v>158</v>
      </c>
      <c r="O55">
        <v>85942</v>
      </c>
      <c r="P55">
        <v>62</v>
      </c>
      <c r="Q55">
        <v>131</v>
      </c>
      <c r="V55" s="5"/>
      <c r="W55" t="s">
        <v>185</v>
      </c>
      <c r="X55" t="s">
        <v>158</v>
      </c>
      <c r="Y55">
        <v>60732</v>
      </c>
      <c r="Z55">
        <v>49</v>
      </c>
      <c r="AA55">
        <v>13</v>
      </c>
      <c r="AB55">
        <v>2</v>
      </c>
      <c r="AC55">
        <v>129</v>
      </c>
      <c r="AF55" s="5"/>
      <c r="AG55" t="s">
        <v>198</v>
      </c>
      <c r="AH55" t="s">
        <v>158</v>
      </c>
      <c r="AI55">
        <v>68752</v>
      </c>
      <c r="AJ55">
        <v>62</v>
      </c>
      <c r="AK55">
        <v>23</v>
      </c>
      <c r="AL55">
        <v>3</v>
      </c>
      <c r="AM55">
        <v>146</v>
      </c>
      <c r="AP55" s="37"/>
      <c r="AR55" t="s">
        <v>159</v>
      </c>
      <c r="AS55">
        <v>191082</v>
      </c>
      <c r="AT55">
        <v>270</v>
      </c>
      <c r="AU55">
        <v>592</v>
      </c>
      <c r="AV55">
        <f t="shared" si="27"/>
        <v>1413.0059346249254</v>
      </c>
      <c r="AW55">
        <f t="shared" si="28"/>
        <v>3098.1463455479848</v>
      </c>
      <c r="AY55" s="37"/>
      <c r="AZ55" s="38"/>
      <c r="BA55" s="38" t="s">
        <v>159</v>
      </c>
      <c r="BB55" s="38">
        <f>SUM(BB51,BB53)</f>
        <v>699047</v>
      </c>
      <c r="BC55" s="38">
        <f t="shared" si="35"/>
        <v>749</v>
      </c>
      <c r="BD55" s="38">
        <f>SUM(BD51,BD53)</f>
        <v>1691</v>
      </c>
      <c r="BE55" s="38">
        <f t="shared" si="29"/>
        <v>1071.4587145070359</v>
      </c>
      <c r="BF55" s="38">
        <f t="shared" si="30"/>
        <v>2419.0075917642162</v>
      </c>
    </row>
    <row r="56" spans="1:58" x14ac:dyDescent="0.25">
      <c r="A56" s="10"/>
      <c r="I56" s="10"/>
      <c r="J56" s="10"/>
      <c r="K56" s="10"/>
      <c r="L56" s="5"/>
      <c r="N56" t="s">
        <v>159</v>
      </c>
      <c r="O56">
        <v>304778</v>
      </c>
      <c r="P56">
        <v>377</v>
      </c>
      <c r="Q56">
        <v>712</v>
      </c>
      <c r="V56" s="5"/>
      <c r="X56" t="s">
        <v>159</v>
      </c>
      <c r="Y56">
        <v>242903</v>
      </c>
      <c r="Z56">
        <v>294</v>
      </c>
      <c r="AA56">
        <v>113</v>
      </c>
      <c r="AB56">
        <v>4</v>
      </c>
      <c r="AC56">
        <v>631</v>
      </c>
      <c r="AF56" s="5"/>
      <c r="AH56" t="s">
        <v>159</v>
      </c>
      <c r="AI56">
        <v>249094</v>
      </c>
      <c r="AJ56">
        <v>415</v>
      </c>
      <c r="AK56">
        <v>84</v>
      </c>
      <c r="AL56">
        <v>8</v>
      </c>
      <c r="AM56">
        <v>823</v>
      </c>
      <c r="AP56" s="37"/>
      <c r="AQ56" s="38" t="s">
        <v>162</v>
      </c>
      <c r="AR56" s="38" t="s">
        <v>158</v>
      </c>
      <c r="AS56" s="38">
        <f t="shared" ref="AS56:AU56" si="36">SUM(AS50,AS52)</f>
        <v>129849</v>
      </c>
      <c r="AT56" s="38">
        <f t="shared" si="36"/>
        <v>58</v>
      </c>
      <c r="AU56" s="38">
        <f t="shared" si="36"/>
        <v>201</v>
      </c>
      <c r="AV56" s="38">
        <f t="shared" si="27"/>
        <v>446.67267364400186</v>
      </c>
      <c r="AW56" s="38">
        <f t="shared" si="28"/>
        <v>1547.9518517662823</v>
      </c>
      <c r="AY56" s="37"/>
      <c r="AZ56" s="10"/>
      <c r="BA56" s="10"/>
      <c r="BB56" s="10"/>
      <c r="BC56" s="10"/>
      <c r="BD56" s="10"/>
      <c r="BE56" s="10"/>
      <c r="BF56" s="10"/>
    </row>
    <row r="57" spans="1:58" x14ac:dyDescent="0.25">
      <c r="A57" s="10"/>
      <c r="B57" s="10"/>
      <c r="C57" s="10"/>
      <c r="D57" s="10"/>
      <c r="E57" s="10"/>
      <c r="F57" s="10"/>
      <c r="G57" s="10"/>
      <c r="L57" s="5"/>
      <c r="M57" s="10" t="s">
        <v>162</v>
      </c>
      <c r="N57" s="10" t="s">
        <v>158</v>
      </c>
      <c r="O57" s="10">
        <f>SUM(O53,O55,O51)</f>
        <v>299513</v>
      </c>
      <c r="P57" s="10">
        <f>SUM(P53,P55,P51)</f>
        <v>263</v>
      </c>
      <c r="Q57" s="10">
        <f>SUM(Q53,Q55,Q51)</f>
        <v>613</v>
      </c>
      <c r="R57" s="10">
        <f>P57/O57*1000000</f>
        <v>878.09210284695496</v>
      </c>
      <c r="S57" s="10">
        <f>Q57/O57*1000000</f>
        <v>2046.6557378143852</v>
      </c>
      <c r="T57" s="10"/>
      <c r="U57" s="10"/>
      <c r="V57" s="5"/>
      <c r="W57" s="10" t="s">
        <v>162</v>
      </c>
      <c r="X57" s="10" t="s">
        <v>158</v>
      </c>
      <c r="Y57" s="10">
        <f>SUM(Y53,Y55)</f>
        <v>118894</v>
      </c>
      <c r="Z57" s="10">
        <f>SUM(Z53,Z55)</f>
        <v>95</v>
      </c>
      <c r="AA57" s="10">
        <f>SUM(AA53,AA55)</f>
        <v>38</v>
      </c>
      <c r="AB57" s="10">
        <f>SUM(AB53,AB55)</f>
        <v>5</v>
      </c>
      <c r="AC57" s="10">
        <f>SUM(AC53,AC55)</f>
        <v>266</v>
      </c>
      <c r="AD57" s="10">
        <f>Z57/Y57*1000000</f>
        <v>799.03106969233102</v>
      </c>
      <c r="AE57" s="10">
        <f>AC57/Y57*1000000</f>
        <v>2237.2869951385269</v>
      </c>
      <c r="AF57" s="5"/>
      <c r="AG57" t="s">
        <v>199</v>
      </c>
      <c r="AH57" t="s">
        <v>158</v>
      </c>
      <c r="AI57">
        <v>59845</v>
      </c>
      <c r="AJ57">
        <v>60</v>
      </c>
      <c r="AK57">
        <v>22</v>
      </c>
      <c r="AL57">
        <v>3</v>
      </c>
      <c r="AM57">
        <v>142</v>
      </c>
      <c r="AP57" s="37"/>
      <c r="AQ57" s="38"/>
      <c r="AR57" s="38" t="s">
        <v>159</v>
      </c>
      <c r="AS57" s="38">
        <f>SUM(AS51,AS53)</f>
        <v>351370</v>
      </c>
      <c r="AT57" s="38">
        <f>SUM(AT51,AT53)</f>
        <v>432</v>
      </c>
      <c r="AU57" s="38">
        <f>SUM(AU51,AU53)</f>
        <v>985</v>
      </c>
      <c r="AV57" s="38">
        <f t="shared" si="27"/>
        <v>1229.4732048837409</v>
      </c>
      <c r="AW57" s="38">
        <f t="shared" si="28"/>
        <v>2803.3127472464921</v>
      </c>
      <c r="AY57" s="37"/>
      <c r="AZ57" s="10"/>
      <c r="BA57" s="10"/>
      <c r="BB57" s="10"/>
      <c r="BC57" s="10"/>
      <c r="BD57" s="10"/>
      <c r="BE57" s="10"/>
      <c r="BF57" s="10"/>
    </row>
    <row r="58" spans="1:58" x14ac:dyDescent="0.25">
      <c r="L58" s="5"/>
      <c r="M58" s="10"/>
      <c r="N58" s="10" t="s">
        <v>159</v>
      </c>
      <c r="O58" s="10">
        <f>SUM(O54,O56,O52)</f>
        <v>798614</v>
      </c>
      <c r="P58" s="10">
        <f>SUM(P54,P56,P52)</f>
        <v>1072</v>
      </c>
      <c r="Q58" s="10">
        <f>SUM(Q54,Q56,Q52)</f>
        <v>2228</v>
      </c>
      <c r="R58" s="10">
        <f>P58/O58*1000000</f>
        <v>1342.3255790657315</v>
      </c>
      <c r="S58" s="10">
        <f>Q58/O58*1000000</f>
        <v>2789.833386341837</v>
      </c>
      <c r="T58" s="10"/>
      <c r="U58" s="10"/>
      <c r="V58" s="5"/>
      <c r="W58" s="10"/>
      <c r="X58" s="10" t="s">
        <v>159</v>
      </c>
      <c r="Y58" s="10">
        <f>SUM(Y54,Y56)</f>
        <v>440325</v>
      </c>
      <c r="Z58" s="10">
        <f>SUM(Z54,Z56)</f>
        <v>565</v>
      </c>
      <c r="AA58" s="10">
        <f>SUM(AA54,AA56)</f>
        <v>241</v>
      </c>
      <c r="AB58" s="10">
        <f>SUM(AB54,AB56)</f>
        <v>11</v>
      </c>
      <c r="AC58" s="10">
        <f>SUM(AC54,AC56)</f>
        <v>1217</v>
      </c>
      <c r="AD58" s="10">
        <f t="shared" ref="AD58" si="37">Z58/Y58*1000000</f>
        <v>1283.1431329131892</v>
      </c>
      <c r="AE58" s="10">
        <f>AC58/Y58*1000000</f>
        <v>2763.8675977970815</v>
      </c>
      <c r="AF58" s="5"/>
      <c r="AH58" t="s">
        <v>159</v>
      </c>
      <c r="AI58">
        <v>187354</v>
      </c>
      <c r="AJ58">
        <v>339</v>
      </c>
      <c r="AK58">
        <v>76</v>
      </c>
      <c r="AL58">
        <v>11</v>
      </c>
      <c r="AM58">
        <v>648</v>
      </c>
      <c r="AP58" s="37"/>
      <c r="AQ58" s="10"/>
      <c r="AR58" s="10"/>
      <c r="AS58" s="10"/>
      <c r="AT58" s="10"/>
      <c r="AU58" s="10"/>
      <c r="AV58" s="10"/>
      <c r="AW58" s="10"/>
      <c r="AY58" s="37"/>
      <c r="AZ58" s="10"/>
      <c r="BA58" s="10"/>
      <c r="BB58" s="10"/>
      <c r="BC58" s="10"/>
      <c r="BD58" s="10"/>
      <c r="BE58" s="10"/>
      <c r="BF58" s="10"/>
    </row>
    <row r="59" spans="1:58" x14ac:dyDescent="0.25">
      <c r="L59" s="5"/>
      <c r="V59" s="5"/>
      <c r="AF59" s="5"/>
      <c r="AG59" s="10" t="s">
        <v>162</v>
      </c>
      <c r="AH59" s="10" t="s">
        <v>158</v>
      </c>
      <c r="AI59" s="10">
        <f>SUM(AI55,AI57)</f>
        <v>128597</v>
      </c>
      <c r="AJ59" s="10">
        <f>SUM(AJ55,AJ57)</f>
        <v>122</v>
      </c>
      <c r="AK59" s="10">
        <f>SUM(AK55,AK57)</f>
        <v>45</v>
      </c>
      <c r="AL59" s="10">
        <f>SUM(AL55,AL57)</f>
        <v>6</v>
      </c>
      <c r="AM59" s="10">
        <f>SUM(AM55,AM57)</f>
        <v>288</v>
      </c>
      <c r="AN59" s="10">
        <f>AJ59/AI59*1000000</f>
        <v>948.70020295963366</v>
      </c>
      <c r="AO59" s="10">
        <f>AM59/AI59*1000000</f>
        <v>2239.5545774784796</v>
      </c>
      <c r="AP59" s="37"/>
      <c r="AY59" s="37"/>
    </row>
    <row r="60" spans="1:58" x14ac:dyDescent="0.25">
      <c r="L60" s="5"/>
      <c r="V60" s="5"/>
      <c r="AF60" s="5"/>
      <c r="AG60" s="10"/>
      <c r="AH60" s="10" t="s">
        <v>159</v>
      </c>
      <c r="AI60" s="10">
        <f>SUM(AI56,AI58)</f>
        <v>436448</v>
      </c>
      <c r="AJ60" s="10">
        <f>SUM(AJ56,AJ58)</f>
        <v>754</v>
      </c>
      <c r="AK60" s="10">
        <f>SUM(AK56,AK58)</f>
        <v>160</v>
      </c>
      <c r="AL60" s="10">
        <f>SUM(AL56,AL58)</f>
        <v>19</v>
      </c>
      <c r="AM60" s="10">
        <f>SUM(AM56,AM58)</f>
        <v>1471</v>
      </c>
      <c r="AN60" s="10">
        <f t="shared" ref="AN60" si="38">AJ60/AI60*1000000</f>
        <v>1727.5826673509789</v>
      </c>
      <c r="AO60" s="10">
        <f>AM60/AI60*1000000</f>
        <v>3370.3900579221349</v>
      </c>
      <c r="AP60" s="37"/>
      <c r="AQ60" t="s">
        <v>150</v>
      </c>
      <c r="AS60" t="s">
        <v>126</v>
      </c>
      <c r="AT60" t="s">
        <v>151</v>
      </c>
      <c r="AU60" t="s">
        <v>119</v>
      </c>
      <c r="AV60" t="s">
        <v>154</v>
      </c>
      <c r="AW60" t="s">
        <v>156</v>
      </c>
      <c r="AY60" s="37"/>
      <c r="AZ60" t="s">
        <v>150</v>
      </c>
      <c r="BB60" t="s">
        <v>126</v>
      </c>
      <c r="BC60" t="s">
        <v>151</v>
      </c>
      <c r="BD60" t="s">
        <v>119</v>
      </c>
      <c r="BE60" t="s">
        <v>154</v>
      </c>
      <c r="BF60" t="s">
        <v>156</v>
      </c>
    </row>
    <row r="61" spans="1:58" x14ac:dyDescent="0.25">
      <c r="L61" s="5"/>
      <c r="M61" t="s">
        <v>150</v>
      </c>
      <c r="O61" t="s">
        <v>126</v>
      </c>
      <c r="P61" t="s">
        <v>151</v>
      </c>
      <c r="Q61" t="s">
        <v>119</v>
      </c>
      <c r="R61" t="s">
        <v>154</v>
      </c>
      <c r="S61" t="s">
        <v>156</v>
      </c>
      <c r="V61" s="5"/>
      <c r="AF61" s="5"/>
      <c r="AP61" s="37"/>
      <c r="AQ61" t="s">
        <v>237</v>
      </c>
      <c r="AR61" t="s">
        <v>158</v>
      </c>
      <c r="AS61">
        <v>62450</v>
      </c>
      <c r="AT61">
        <v>36</v>
      </c>
      <c r="AU61">
        <v>106</v>
      </c>
      <c r="AV61">
        <f t="shared" ref="AV61:AV68" si="39">AT61/AS61*1000000</f>
        <v>576.46116893514807</v>
      </c>
      <c r="AW61">
        <f t="shared" ref="AW61:AW68" si="40">AU61/AS61*1000000</f>
        <v>1697.3578863090472</v>
      </c>
      <c r="AY61" s="37"/>
      <c r="AZ61" t="s">
        <v>236</v>
      </c>
      <c r="BA61" t="s">
        <v>158</v>
      </c>
      <c r="BB61">
        <v>96858</v>
      </c>
      <c r="BC61">
        <v>56</v>
      </c>
      <c r="BD61">
        <v>226</v>
      </c>
      <c r="BE61">
        <f t="shared" ref="BE61:BE68" si="41">BC61/BB61*1000000</f>
        <v>578.16597493237521</v>
      </c>
      <c r="BF61">
        <f t="shared" ref="BF61:BF68" si="42">BD61/BB61*1000000</f>
        <v>2333.3126845485144</v>
      </c>
    </row>
    <row r="62" spans="1:58" x14ac:dyDescent="0.25">
      <c r="L62" s="5"/>
      <c r="M62" t="s">
        <v>266</v>
      </c>
      <c r="N62" t="s">
        <v>158</v>
      </c>
      <c r="O62">
        <v>76005</v>
      </c>
      <c r="P62">
        <v>41</v>
      </c>
      <c r="Q62">
        <v>199</v>
      </c>
      <c r="V62" s="5"/>
      <c r="AF62" s="5"/>
      <c r="AP62" s="37"/>
      <c r="AR62" t="s">
        <v>159</v>
      </c>
      <c r="AS62">
        <v>191023</v>
      </c>
      <c r="AT62">
        <v>232</v>
      </c>
      <c r="AU62">
        <v>516</v>
      </c>
      <c r="AV62">
        <f t="shared" si="39"/>
        <v>1214.5134355548807</v>
      </c>
      <c r="AW62">
        <f t="shared" si="40"/>
        <v>2701.2453997686143</v>
      </c>
      <c r="AY62" s="37"/>
      <c r="BA62" t="s">
        <v>159</v>
      </c>
      <c r="BB62">
        <v>257887</v>
      </c>
      <c r="BC62">
        <v>228</v>
      </c>
      <c r="BD62">
        <v>613</v>
      </c>
      <c r="BE62">
        <f t="shared" si="41"/>
        <v>884.10815589773813</v>
      </c>
      <c r="BF62">
        <f t="shared" si="42"/>
        <v>2377.0100858127785</v>
      </c>
    </row>
    <row r="63" spans="1:58" x14ac:dyDescent="0.25">
      <c r="L63" s="5"/>
      <c r="N63" t="s">
        <v>159</v>
      </c>
      <c r="O63">
        <v>189772</v>
      </c>
      <c r="P63">
        <v>223</v>
      </c>
      <c r="Q63">
        <v>690</v>
      </c>
      <c r="V63" s="5"/>
      <c r="W63" s="10"/>
      <c r="X63" s="10"/>
      <c r="Y63" s="10"/>
      <c r="Z63" s="10"/>
      <c r="AA63" s="10"/>
      <c r="AB63" s="10"/>
      <c r="AC63" s="10"/>
      <c r="AD63" s="10"/>
      <c r="AE63" s="10"/>
      <c r="AF63" s="5"/>
      <c r="AP63" s="37"/>
      <c r="AQ63" t="s">
        <v>239</v>
      </c>
      <c r="AR63" t="s">
        <v>158</v>
      </c>
      <c r="AS63">
        <v>86566</v>
      </c>
      <c r="AT63">
        <v>52</v>
      </c>
      <c r="AU63">
        <v>163</v>
      </c>
      <c r="AV63">
        <f t="shared" si="39"/>
        <v>600.69773352124389</v>
      </c>
      <c r="AW63">
        <f t="shared" si="40"/>
        <v>1882.9563569992838</v>
      </c>
      <c r="AY63" s="37"/>
      <c r="AZ63" t="s">
        <v>238</v>
      </c>
      <c r="BA63" t="s">
        <v>158</v>
      </c>
      <c r="BB63">
        <v>84307</v>
      </c>
      <c r="BC63">
        <v>24</v>
      </c>
      <c r="BD63">
        <v>150</v>
      </c>
      <c r="BE63">
        <f t="shared" si="41"/>
        <v>284.67387049711169</v>
      </c>
      <c r="BF63">
        <f t="shared" si="42"/>
        <v>1779.2116906069482</v>
      </c>
    </row>
    <row r="64" spans="1:58" x14ac:dyDescent="0.25">
      <c r="L64" s="5"/>
      <c r="M64" t="s">
        <v>267</v>
      </c>
      <c r="N64" t="s">
        <v>158</v>
      </c>
      <c r="O64">
        <v>51922</v>
      </c>
      <c r="P64">
        <v>31</v>
      </c>
      <c r="Q64">
        <v>161</v>
      </c>
      <c r="V64" s="5"/>
      <c r="W64" s="10"/>
      <c r="X64" s="10"/>
      <c r="Y64" s="10"/>
      <c r="Z64" s="10"/>
      <c r="AA64" s="10"/>
      <c r="AB64" s="10"/>
      <c r="AC64" s="10"/>
      <c r="AD64" s="10"/>
      <c r="AE64" s="10"/>
      <c r="AF64" s="5"/>
      <c r="AP64" s="37"/>
      <c r="AR64" t="s">
        <v>159</v>
      </c>
      <c r="AS64">
        <v>217555</v>
      </c>
      <c r="AT64">
        <v>272</v>
      </c>
      <c r="AU64">
        <v>636</v>
      </c>
      <c r="AV64">
        <f t="shared" si="39"/>
        <v>1250.2585553078534</v>
      </c>
      <c r="AW64">
        <f t="shared" si="40"/>
        <v>2923.3986807933625</v>
      </c>
      <c r="AY64" s="37"/>
      <c r="BA64" t="s">
        <v>159</v>
      </c>
      <c r="BB64">
        <v>257046</v>
      </c>
      <c r="BC64">
        <v>253</v>
      </c>
      <c r="BD64">
        <v>536</v>
      </c>
      <c r="BE64">
        <f t="shared" si="41"/>
        <v>984.2596266816056</v>
      </c>
      <c r="BF64">
        <f t="shared" si="42"/>
        <v>2085.2298810329667</v>
      </c>
    </row>
    <row r="65" spans="12:58" x14ac:dyDescent="0.25">
      <c r="L65" s="5"/>
      <c r="N65" t="s">
        <v>159</v>
      </c>
      <c r="O65">
        <v>159410</v>
      </c>
      <c r="P65">
        <v>165</v>
      </c>
      <c r="Q65">
        <v>633</v>
      </c>
      <c r="V65" s="5"/>
      <c r="AF65" s="5"/>
      <c r="AP65" s="37"/>
      <c r="AQ65" s="38" t="s">
        <v>162</v>
      </c>
      <c r="AR65" s="38" t="s">
        <v>158</v>
      </c>
      <c r="AS65" s="38">
        <f>SUM(AS61,AS63)</f>
        <v>149016</v>
      </c>
      <c r="AT65" s="38">
        <f t="shared" ref="AT65:AT66" si="43">SUM(AT61,AT63)</f>
        <v>88</v>
      </c>
      <c r="AU65" s="38">
        <f>SUM(AU61,AU63)</f>
        <v>269</v>
      </c>
      <c r="AV65" s="38">
        <f t="shared" si="39"/>
        <v>590.54061308852738</v>
      </c>
      <c r="AW65" s="38">
        <f t="shared" si="40"/>
        <v>1805.1752831910667</v>
      </c>
      <c r="AY65" s="37"/>
      <c r="AZ65" s="38" t="s">
        <v>162</v>
      </c>
      <c r="BA65" s="38" t="s">
        <v>158</v>
      </c>
      <c r="BB65" s="38">
        <f>SUM(BB61,BB63)</f>
        <v>181165</v>
      </c>
      <c r="BC65" s="38">
        <f t="shared" ref="BC65:BC66" si="44">SUM(BC61,BC63)</f>
        <v>80</v>
      </c>
      <c r="BD65" s="38">
        <f>SUM(BD61,BD63)</f>
        <v>376</v>
      </c>
      <c r="BE65" s="38">
        <f t="shared" si="41"/>
        <v>441.58639913890653</v>
      </c>
      <c r="BF65" s="38">
        <f t="shared" si="42"/>
        <v>2075.4560759528604</v>
      </c>
    </row>
    <row r="66" spans="12:58" x14ac:dyDescent="0.25">
      <c r="L66" s="5"/>
      <c r="M66" s="10" t="s">
        <v>162</v>
      </c>
      <c r="N66" s="10" t="s">
        <v>158</v>
      </c>
      <c r="O66" s="10">
        <f t="shared" ref="O66:Q67" si="45">SUM(O62,O64)</f>
        <v>127927</v>
      </c>
      <c r="P66" s="10">
        <f t="shared" si="45"/>
        <v>72</v>
      </c>
      <c r="Q66" s="10">
        <f t="shared" si="45"/>
        <v>360</v>
      </c>
      <c r="R66" s="10">
        <f>P66/O66*1000000</f>
        <v>562.82098384234757</v>
      </c>
      <c r="S66" s="10">
        <f>Q66/O66*1000000</f>
        <v>2814.104919211738</v>
      </c>
      <c r="V66" s="5"/>
      <c r="AF66" s="5"/>
      <c r="AP66" s="37"/>
      <c r="AQ66" s="38"/>
      <c r="AR66" s="38" t="s">
        <v>159</v>
      </c>
      <c r="AS66" s="38">
        <f>SUM(AS62,AS64)</f>
        <v>408578</v>
      </c>
      <c r="AT66" s="38">
        <f t="shared" si="43"/>
        <v>504</v>
      </c>
      <c r="AU66" s="38">
        <f>SUM(AU62,AU64)</f>
        <v>1152</v>
      </c>
      <c r="AV66" s="38">
        <f t="shared" si="39"/>
        <v>1233.5465933065411</v>
      </c>
      <c r="AW66" s="38">
        <f t="shared" si="40"/>
        <v>2819.5350704149514</v>
      </c>
      <c r="AY66" s="37"/>
      <c r="AZ66" s="38"/>
      <c r="BA66" s="38" t="s">
        <v>159</v>
      </c>
      <c r="BB66" s="38">
        <f>SUM(BB62,BB64)</f>
        <v>514933</v>
      </c>
      <c r="BC66" s="38">
        <f t="shared" si="44"/>
        <v>481</v>
      </c>
      <c r="BD66" s="38">
        <f>SUM(BD62,BD64)</f>
        <v>1149</v>
      </c>
      <c r="BE66" s="38">
        <f t="shared" si="41"/>
        <v>934.10210648764007</v>
      </c>
      <c r="BF66" s="38">
        <f t="shared" si="42"/>
        <v>2231.3582543748412</v>
      </c>
    </row>
    <row r="67" spans="12:58" x14ac:dyDescent="0.25">
      <c r="L67" s="5"/>
      <c r="M67" s="10"/>
      <c r="N67" s="10" t="s">
        <v>159</v>
      </c>
      <c r="O67" s="10">
        <f t="shared" si="45"/>
        <v>349182</v>
      </c>
      <c r="P67" s="10">
        <f t="shared" si="45"/>
        <v>388</v>
      </c>
      <c r="Q67" s="10">
        <f t="shared" si="45"/>
        <v>1323</v>
      </c>
      <c r="R67" s="10">
        <f>P67/O67*1000000</f>
        <v>1111.1683878321335</v>
      </c>
      <c r="S67" s="10">
        <f>Q67/O67*1000000</f>
        <v>3788.8550956234858</v>
      </c>
      <c r="V67" s="5"/>
      <c r="AF67" s="5"/>
      <c r="AP67" s="37"/>
      <c r="AQ67" s="26" t="s">
        <v>162</v>
      </c>
      <c r="AR67" s="26" t="s">
        <v>158</v>
      </c>
      <c r="AS67" s="26">
        <f>SUM(AS50,AS52,AS54,AS61,AS63)</f>
        <v>343486</v>
      </c>
      <c r="AT67" s="26">
        <f>SUM(AT50,AT52,AT54,AT61,AT63)</f>
        <v>177</v>
      </c>
      <c r="AU67" s="26">
        <f>SUM(AU50,AU52,AU54,AU61,AU63)</f>
        <v>588</v>
      </c>
      <c r="AV67" s="26">
        <f t="shared" si="39"/>
        <v>515.30484503007392</v>
      </c>
      <c r="AW67" s="26">
        <f t="shared" si="40"/>
        <v>1711.8601631507543</v>
      </c>
      <c r="AY67" s="37"/>
      <c r="AZ67" s="26" t="s">
        <v>162</v>
      </c>
      <c r="BA67" s="26" t="s">
        <v>158</v>
      </c>
      <c r="BB67" s="26">
        <f>SUM(BB50,BB52,BB61,BB63)</f>
        <v>383956</v>
      </c>
      <c r="BC67" s="26">
        <f>SUM(BC50,BC52,BC61,BC63)</f>
        <v>132</v>
      </c>
      <c r="BD67" s="26">
        <f>SUM(BD50,BD52,BD61,BD63)</f>
        <v>621</v>
      </c>
      <c r="BE67" s="26">
        <f t="shared" si="41"/>
        <v>343.78939253456127</v>
      </c>
      <c r="BF67" s="26">
        <f t="shared" si="42"/>
        <v>1617.3728239694133</v>
      </c>
    </row>
    <row r="68" spans="12:58" x14ac:dyDescent="0.25">
      <c r="L68" s="5"/>
      <c r="M68" t="s">
        <v>268</v>
      </c>
      <c r="N68" t="s">
        <v>158</v>
      </c>
      <c r="O68">
        <v>2075</v>
      </c>
      <c r="P68">
        <v>38</v>
      </c>
      <c r="Q68">
        <v>127</v>
      </c>
      <c r="V68" s="5"/>
      <c r="AF68" s="5"/>
      <c r="AP68" s="37"/>
      <c r="AQ68" s="26"/>
      <c r="AR68" s="26" t="s">
        <v>159</v>
      </c>
      <c r="AS68" s="26">
        <f>SUM(AS51,AS53,AS55,AS62,AS64)</f>
        <v>951030</v>
      </c>
      <c r="AT68" s="26">
        <f>SUM(AT51,AT53,AT55,AT62,AT64)</f>
        <v>1206</v>
      </c>
      <c r="AU68" s="26">
        <f>SUM(AU51,AU53,AU55,AU62,AU64)</f>
        <v>2729</v>
      </c>
      <c r="AV68" s="26">
        <f t="shared" si="39"/>
        <v>1268.098798145169</v>
      </c>
      <c r="AW68" s="26">
        <f t="shared" si="40"/>
        <v>2869.5204147082636</v>
      </c>
      <c r="AY68" s="37"/>
      <c r="AZ68" s="26"/>
      <c r="BA68" s="26" t="s">
        <v>159</v>
      </c>
      <c r="BB68" s="26">
        <f>SUM(BB51,BB53,BB62,BB64)</f>
        <v>1213980</v>
      </c>
      <c r="BC68" s="26">
        <f>SUM(BC51,BC53,BC62,BC64)</f>
        <v>1230</v>
      </c>
      <c r="BD68" s="26">
        <f>SUM(BD51,BD53,BD62,BD64)</f>
        <v>2840</v>
      </c>
      <c r="BE68" s="26">
        <f t="shared" si="41"/>
        <v>1013.196263529877</v>
      </c>
      <c r="BF68" s="26">
        <f t="shared" si="42"/>
        <v>2339.4125109145125</v>
      </c>
    </row>
    <row r="69" spans="12:58" x14ac:dyDescent="0.25">
      <c r="L69" s="5"/>
      <c r="N69" t="s">
        <v>159</v>
      </c>
      <c r="O69">
        <v>242531</v>
      </c>
      <c r="P69">
        <v>260</v>
      </c>
      <c r="Q69">
        <v>730</v>
      </c>
      <c r="T69" s="10"/>
      <c r="U69" s="10"/>
      <c r="V69" s="5"/>
      <c r="AF69" s="5"/>
      <c r="AP69" s="37"/>
      <c r="AY69" s="37"/>
    </row>
    <row r="70" spans="12:58" x14ac:dyDescent="0.25">
      <c r="L70" s="5"/>
      <c r="M70" t="s">
        <v>269</v>
      </c>
      <c r="N70" t="s">
        <v>158</v>
      </c>
      <c r="O70">
        <v>94403</v>
      </c>
      <c r="P70">
        <v>47</v>
      </c>
      <c r="Q70">
        <v>248</v>
      </c>
      <c r="T70" s="10"/>
      <c r="U70" s="10"/>
      <c r="V70" s="5"/>
      <c r="AF70" s="5"/>
      <c r="AP70" s="37"/>
      <c r="AY70" s="37"/>
    </row>
    <row r="71" spans="12:58" x14ac:dyDescent="0.25">
      <c r="L71" s="5"/>
      <c r="N71" t="s">
        <v>159</v>
      </c>
      <c r="O71">
        <v>227769</v>
      </c>
      <c r="P71">
        <v>281</v>
      </c>
      <c r="Q71">
        <v>793</v>
      </c>
      <c r="V71" s="5"/>
      <c r="AF71" s="5"/>
      <c r="AP71" s="37"/>
      <c r="AQ71" t="s">
        <v>150</v>
      </c>
      <c r="AS71" t="s">
        <v>126</v>
      </c>
      <c r="AT71" t="s">
        <v>151</v>
      </c>
      <c r="AU71" t="s">
        <v>119</v>
      </c>
      <c r="AV71" t="s">
        <v>154</v>
      </c>
      <c r="AW71" t="s">
        <v>156</v>
      </c>
      <c r="AY71" s="37"/>
      <c r="AZ71" t="s">
        <v>150</v>
      </c>
      <c r="BB71" t="s">
        <v>126</v>
      </c>
      <c r="BC71" t="s">
        <v>151</v>
      </c>
      <c r="BD71" t="s">
        <v>119</v>
      </c>
      <c r="BE71" t="s">
        <v>154</v>
      </c>
      <c r="BF71" t="s">
        <v>156</v>
      </c>
    </row>
    <row r="72" spans="12:58" x14ac:dyDescent="0.25">
      <c r="L72" s="5"/>
      <c r="M72" s="10" t="s">
        <v>162</v>
      </c>
      <c r="N72" s="10" t="s">
        <v>158</v>
      </c>
      <c r="O72" s="10">
        <f t="shared" ref="O72:Q73" si="46">SUM(O68,O70)</f>
        <v>96478</v>
      </c>
      <c r="P72" s="10">
        <f t="shared" si="46"/>
        <v>85</v>
      </c>
      <c r="Q72" s="10">
        <f t="shared" si="46"/>
        <v>375</v>
      </c>
      <c r="R72" s="10">
        <f>P72/O72*1000000</f>
        <v>881.02987209519267</v>
      </c>
      <c r="S72" s="10">
        <f>Q72/O72*1000000</f>
        <v>3886.8964945376147</v>
      </c>
      <c r="V72" s="5"/>
      <c r="AF72" s="5"/>
      <c r="AP72" s="37"/>
      <c r="AQ72" t="s">
        <v>241</v>
      </c>
      <c r="AR72" t="s">
        <v>158</v>
      </c>
      <c r="AS72">
        <v>62711</v>
      </c>
      <c r="AT72">
        <v>30</v>
      </c>
      <c r="AU72">
        <v>163</v>
      </c>
      <c r="AV72">
        <f t="shared" ref="AV72:AV79" si="47">AT72/AS72*1000000</f>
        <v>478.3849723334024</v>
      </c>
      <c r="AW72">
        <f t="shared" ref="AW72:AW79" si="48">AU72/AS72*1000000</f>
        <v>2599.2250163448198</v>
      </c>
      <c r="AY72" s="37"/>
      <c r="AZ72" t="s">
        <v>240</v>
      </c>
      <c r="BA72" t="s">
        <v>158</v>
      </c>
      <c r="BB72">
        <v>95489</v>
      </c>
      <c r="BC72">
        <v>78</v>
      </c>
      <c r="BD72">
        <v>198</v>
      </c>
      <c r="BE72">
        <f t="shared" ref="BE72:BE77" si="49">BC72/BB72*1000000</f>
        <v>816.84801390736106</v>
      </c>
      <c r="BF72">
        <f t="shared" ref="BF72:BF77" si="50">BD72/BB72*1000000</f>
        <v>2073.537266072532</v>
      </c>
    </row>
    <row r="73" spans="12:58" x14ac:dyDescent="0.25">
      <c r="L73" s="5"/>
      <c r="M73" s="10"/>
      <c r="N73" s="10" t="s">
        <v>159</v>
      </c>
      <c r="O73" s="10">
        <f t="shared" si="46"/>
        <v>470300</v>
      </c>
      <c r="P73" s="10">
        <f t="shared" si="46"/>
        <v>541</v>
      </c>
      <c r="Q73" s="10">
        <f t="shared" si="46"/>
        <v>1523</v>
      </c>
      <c r="R73" s="10">
        <f>P73/O73*1000000</f>
        <v>1150.3295768658304</v>
      </c>
      <c r="S73" s="10">
        <f>Q73/O73*1000000</f>
        <v>3238.3584945779294</v>
      </c>
      <c r="V73" s="5"/>
      <c r="AF73" s="5"/>
      <c r="AP73" s="37"/>
      <c r="AR73" t="s">
        <v>159</v>
      </c>
      <c r="AS73">
        <v>156122</v>
      </c>
      <c r="AT73">
        <v>221</v>
      </c>
      <c r="AU73">
        <v>526</v>
      </c>
      <c r="AV73">
        <f t="shared" si="47"/>
        <v>1415.5596264459846</v>
      </c>
      <c r="AW73">
        <f t="shared" si="48"/>
        <v>3369.1600158850129</v>
      </c>
      <c r="AY73" s="37"/>
      <c r="BA73" t="s">
        <v>159</v>
      </c>
      <c r="BB73">
        <v>209760</v>
      </c>
      <c r="BC73">
        <v>217</v>
      </c>
      <c r="BD73">
        <v>409</v>
      </c>
      <c r="BE73">
        <f t="shared" si="49"/>
        <v>1034.5156369183831</v>
      </c>
      <c r="BF73">
        <f t="shared" si="50"/>
        <v>1949.8474446987032</v>
      </c>
    </row>
    <row r="74" spans="12:58" x14ac:dyDescent="0.25">
      <c r="L74" s="5"/>
      <c r="M74" t="s">
        <v>270</v>
      </c>
      <c r="N74" t="s">
        <v>158</v>
      </c>
      <c r="O74">
        <v>58010</v>
      </c>
      <c r="P74">
        <v>59</v>
      </c>
      <c r="Q74">
        <v>183</v>
      </c>
      <c r="V74" s="5"/>
      <c r="AF74" s="5"/>
      <c r="AP74" s="37"/>
      <c r="AQ74" t="s">
        <v>243</v>
      </c>
      <c r="AR74" t="s">
        <v>158</v>
      </c>
      <c r="AS74">
        <v>66810</v>
      </c>
      <c r="AT74">
        <v>32</v>
      </c>
      <c r="AU74">
        <v>185</v>
      </c>
      <c r="AV74">
        <f t="shared" si="47"/>
        <v>478.97021403981444</v>
      </c>
      <c r="AW74">
        <f t="shared" si="48"/>
        <v>2769.0465499176771</v>
      </c>
      <c r="AY74" s="37"/>
      <c r="AZ74" t="s">
        <v>242</v>
      </c>
      <c r="BA74" t="s">
        <v>158</v>
      </c>
      <c r="BB74">
        <v>92232</v>
      </c>
      <c r="BC74">
        <v>59</v>
      </c>
      <c r="BD74">
        <v>158</v>
      </c>
      <c r="BE74">
        <f t="shared" si="49"/>
        <v>639.69121346170527</v>
      </c>
      <c r="BF74">
        <f t="shared" si="50"/>
        <v>1713.0713852025326</v>
      </c>
    </row>
    <row r="75" spans="12:58" x14ac:dyDescent="0.25">
      <c r="L75" s="5"/>
      <c r="N75" t="s">
        <v>159</v>
      </c>
      <c r="O75">
        <v>233796</v>
      </c>
      <c r="P75">
        <v>343</v>
      </c>
      <c r="Q75">
        <v>954</v>
      </c>
      <c r="T75" s="10"/>
      <c r="U75" s="10"/>
      <c r="V75" s="5"/>
      <c r="AF75" s="5"/>
      <c r="AP75" s="37"/>
      <c r="AR75" t="s">
        <v>159</v>
      </c>
      <c r="AS75">
        <v>176669</v>
      </c>
      <c r="AT75">
        <v>259</v>
      </c>
      <c r="AU75">
        <v>587</v>
      </c>
      <c r="AV75">
        <f t="shared" si="47"/>
        <v>1466.0183733422389</v>
      </c>
      <c r="AW75">
        <f t="shared" si="48"/>
        <v>3322.59762606909</v>
      </c>
      <c r="AY75" s="37"/>
      <c r="BA75" t="s">
        <v>159</v>
      </c>
      <c r="BB75">
        <v>284437</v>
      </c>
      <c r="BC75">
        <v>297</v>
      </c>
      <c r="BD75">
        <v>535</v>
      </c>
      <c r="BE75">
        <f t="shared" si="49"/>
        <v>1044.1679528331406</v>
      </c>
      <c r="BF75">
        <f t="shared" si="50"/>
        <v>1880.9086019048154</v>
      </c>
    </row>
    <row r="76" spans="12:58" x14ac:dyDescent="0.25">
      <c r="L76" s="5"/>
      <c r="M76" t="s">
        <v>271</v>
      </c>
      <c r="N76" t="s">
        <v>158</v>
      </c>
      <c r="O76">
        <v>62541</v>
      </c>
      <c r="P76">
        <v>30</v>
      </c>
      <c r="Q76">
        <v>143</v>
      </c>
      <c r="T76" s="10"/>
      <c r="U76" s="10"/>
      <c r="V76" s="5"/>
      <c r="AF76" s="5"/>
      <c r="AP76" s="37"/>
      <c r="AQ76" t="s">
        <v>244</v>
      </c>
      <c r="AR76" t="s">
        <v>158</v>
      </c>
      <c r="AS76">
        <v>72390</v>
      </c>
      <c r="AT76">
        <v>39</v>
      </c>
      <c r="AU76">
        <v>185</v>
      </c>
      <c r="AV76">
        <f t="shared" si="47"/>
        <v>538.74844591794442</v>
      </c>
      <c r="AW76">
        <f t="shared" si="48"/>
        <v>2555.6016024312753</v>
      </c>
      <c r="AY76" s="37"/>
      <c r="AZ76" s="38" t="s">
        <v>162</v>
      </c>
      <c r="BA76" s="38" t="s">
        <v>158</v>
      </c>
      <c r="BB76" s="38">
        <f>SUM(BB72,BB74)</f>
        <v>187721</v>
      </c>
      <c r="BC76" s="38">
        <f t="shared" ref="BC76:BC77" si="51">SUM(BC72,BC74)</f>
        <v>137</v>
      </c>
      <c r="BD76" s="38">
        <f>SUM(BD72,BD74)</f>
        <v>356</v>
      </c>
      <c r="BE76" s="38">
        <f t="shared" si="49"/>
        <v>729.8064681095882</v>
      </c>
      <c r="BF76" s="38">
        <f t="shared" si="50"/>
        <v>1896.4314061825794</v>
      </c>
    </row>
    <row r="77" spans="12:58" x14ac:dyDescent="0.25">
      <c r="L77" s="5"/>
      <c r="N77" t="s">
        <v>159</v>
      </c>
      <c r="O77">
        <v>323664</v>
      </c>
      <c r="P77">
        <v>406</v>
      </c>
      <c r="Q77">
        <v>1149</v>
      </c>
      <c r="V77" s="5"/>
      <c r="AF77" s="5"/>
      <c r="AP77" s="37"/>
      <c r="AR77" t="s">
        <v>159</v>
      </c>
      <c r="AS77">
        <v>207675</v>
      </c>
      <c r="AT77">
        <v>299</v>
      </c>
      <c r="AU77">
        <v>873</v>
      </c>
      <c r="AV77">
        <f t="shared" si="47"/>
        <v>1439.7496087636932</v>
      </c>
      <c r="AW77">
        <f t="shared" si="48"/>
        <v>4203.6836403033585</v>
      </c>
      <c r="AY77" s="37"/>
      <c r="AZ77" s="38"/>
      <c r="BA77" s="38" t="s">
        <v>159</v>
      </c>
      <c r="BB77" s="38">
        <f>SUM(BB73,BB75)</f>
        <v>494197</v>
      </c>
      <c r="BC77" s="38">
        <f t="shared" si="51"/>
        <v>514</v>
      </c>
      <c r="BD77" s="38">
        <f>SUM(BD73,BD75)</f>
        <v>944</v>
      </c>
      <c r="BE77" s="38">
        <f t="shared" si="49"/>
        <v>1040.0710647778112</v>
      </c>
      <c r="BF77" s="38">
        <f t="shared" si="50"/>
        <v>1910.1694263623617</v>
      </c>
    </row>
    <row r="78" spans="12:58" x14ac:dyDescent="0.25">
      <c r="L78" s="5"/>
      <c r="M78" s="10" t="s">
        <v>162</v>
      </c>
      <c r="N78" s="10" t="s">
        <v>158</v>
      </c>
      <c r="O78" s="10">
        <f t="shared" ref="O78:Q79" si="52">SUM(O74,O76)</f>
        <v>120551</v>
      </c>
      <c r="P78" s="10">
        <f t="shared" si="52"/>
        <v>89</v>
      </c>
      <c r="Q78" s="10">
        <f t="shared" si="52"/>
        <v>326</v>
      </c>
      <c r="R78" s="10">
        <f>P78/O78*1000000</f>
        <v>738.27674594155178</v>
      </c>
      <c r="S78" s="10">
        <f>Q78/O78*1000000</f>
        <v>2704.2496536735489</v>
      </c>
      <c r="V78" s="5"/>
      <c r="AF78" s="5"/>
      <c r="AP78" s="37"/>
      <c r="AQ78" s="38" t="s">
        <v>162</v>
      </c>
      <c r="AR78" s="38" t="s">
        <v>158</v>
      </c>
      <c r="AS78" s="38">
        <f t="shared" ref="AS78:AU79" si="53">SUM(AS72,AS74)</f>
        <v>129521</v>
      </c>
      <c r="AT78" s="38">
        <f t="shared" si="53"/>
        <v>62</v>
      </c>
      <c r="AU78" s="38">
        <f t="shared" si="53"/>
        <v>348</v>
      </c>
      <c r="AV78" s="38">
        <f t="shared" si="47"/>
        <v>478.68685386925677</v>
      </c>
      <c r="AW78" s="38">
        <f t="shared" si="48"/>
        <v>2686.8229862338926</v>
      </c>
      <c r="AY78" s="37"/>
      <c r="AZ78" s="10"/>
      <c r="BA78" s="10"/>
      <c r="BB78" s="10"/>
      <c r="BC78" s="10"/>
      <c r="BD78" s="10"/>
      <c r="BE78" s="10"/>
      <c r="BF78" s="10"/>
    </row>
    <row r="79" spans="12:58" x14ac:dyDescent="0.25">
      <c r="L79" s="5"/>
      <c r="M79" s="10"/>
      <c r="N79" s="10" t="s">
        <v>159</v>
      </c>
      <c r="O79" s="10">
        <f t="shared" si="52"/>
        <v>557460</v>
      </c>
      <c r="P79" s="10">
        <f t="shared" si="52"/>
        <v>749</v>
      </c>
      <c r="Q79" s="10">
        <f t="shared" si="52"/>
        <v>2103</v>
      </c>
      <c r="R79" s="10">
        <f>P79/O79*1000000</f>
        <v>1343.5941592221864</v>
      </c>
      <c r="S79" s="10">
        <f>Q79/O79*1000000</f>
        <v>3772.4679797653644</v>
      </c>
      <c r="V79" s="5"/>
      <c r="AF79" s="5"/>
      <c r="AP79" s="37"/>
      <c r="AQ79" s="38"/>
      <c r="AR79" s="38" t="s">
        <v>159</v>
      </c>
      <c r="AS79" s="38">
        <f t="shared" si="53"/>
        <v>332791</v>
      </c>
      <c r="AT79" s="38">
        <f t="shared" si="53"/>
        <v>480</v>
      </c>
      <c r="AU79" s="38">
        <f t="shared" si="53"/>
        <v>1113</v>
      </c>
      <c r="AV79" s="38">
        <f t="shared" si="47"/>
        <v>1442.3466980777725</v>
      </c>
      <c r="AW79" s="38">
        <f t="shared" si="48"/>
        <v>3344.4414061678353</v>
      </c>
      <c r="AY79" s="37"/>
      <c r="AZ79" s="10"/>
      <c r="BA79" s="10"/>
      <c r="BB79" s="10"/>
      <c r="BC79" s="10"/>
      <c r="BD79" s="10"/>
      <c r="BE79" s="10"/>
      <c r="BF79" s="10"/>
    </row>
    <row r="80" spans="12:58" x14ac:dyDescent="0.25">
      <c r="L80" s="5"/>
      <c r="V80" s="5"/>
      <c r="AF80" s="5"/>
      <c r="AP80" s="37"/>
      <c r="AY80" s="37"/>
    </row>
    <row r="81" spans="12:58" x14ac:dyDescent="0.25">
      <c r="L81" s="5"/>
      <c r="T81" s="10"/>
      <c r="U81" s="10"/>
      <c r="V81" s="5"/>
      <c r="AF81" s="5"/>
      <c r="AP81" s="37"/>
      <c r="AQ81" t="s">
        <v>150</v>
      </c>
      <c r="AS81" t="s">
        <v>126</v>
      </c>
      <c r="AT81" t="s">
        <v>151</v>
      </c>
      <c r="AU81" t="s">
        <v>119</v>
      </c>
      <c r="AV81" t="s">
        <v>154</v>
      </c>
      <c r="AW81" t="s">
        <v>156</v>
      </c>
      <c r="AY81" s="37"/>
      <c r="AZ81" t="s">
        <v>150</v>
      </c>
      <c r="BB81" t="s">
        <v>126</v>
      </c>
      <c r="BC81" t="s">
        <v>151</v>
      </c>
      <c r="BD81" t="s">
        <v>119</v>
      </c>
      <c r="BE81" t="s">
        <v>154</v>
      </c>
      <c r="BF81" t="s">
        <v>156</v>
      </c>
    </row>
    <row r="82" spans="12:58" x14ac:dyDescent="0.25">
      <c r="L82" s="5"/>
      <c r="T82" s="10"/>
      <c r="U82" s="10"/>
      <c r="V82" s="5"/>
      <c r="AF82" s="5"/>
      <c r="AP82" s="37"/>
      <c r="AQ82" t="s">
        <v>246</v>
      </c>
      <c r="AR82" t="s">
        <v>158</v>
      </c>
      <c r="AS82">
        <v>77880</v>
      </c>
      <c r="AT82">
        <v>78</v>
      </c>
      <c r="AU82">
        <v>202</v>
      </c>
      <c r="AV82">
        <f t="shared" ref="AV82:AV89" si="54">AT82/AS82*1000000</f>
        <v>1001.5408320493066</v>
      </c>
      <c r="AW82">
        <f t="shared" ref="AW82:AW89" si="55">AU82/AS82*1000000</f>
        <v>2593.733949666153</v>
      </c>
      <c r="AY82" s="37"/>
      <c r="AZ82" t="s">
        <v>245</v>
      </c>
      <c r="BA82" t="s">
        <v>158</v>
      </c>
      <c r="BB82">
        <v>84586</v>
      </c>
      <c r="BC82">
        <v>21</v>
      </c>
      <c r="BD82">
        <v>70</v>
      </c>
      <c r="BE82">
        <f t="shared" ref="BE82:BE89" si="56">BC82/BB82*1000000</f>
        <v>248.26803489939235</v>
      </c>
      <c r="BF82">
        <f t="shared" ref="BF82:BF89" si="57">BD82/BB82*1000000</f>
        <v>827.56011633130777</v>
      </c>
    </row>
    <row r="83" spans="12:58" x14ac:dyDescent="0.25">
      <c r="L83" s="5"/>
      <c r="V83" s="5"/>
      <c r="AF83" s="5"/>
      <c r="AP83" s="37"/>
      <c r="AR83" t="s">
        <v>159</v>
      </c>
      <c r="AS83">
        <v>195867</v>
      </c>
      <c r="AT83">
        <v>287</v>
      </c>
      <c r="AU83">
        <v>519</v>
      </c>
      <c r="AV83">
        <f t="shared" si="54"/>
        <v>1465.2800114363317</v>
      </c>
      <c r="AW83">
        <f t="shared" si="55"/>
        <v>2649.7572332245859</v>
      </c>
      <c r="AY83" s="37"/>
      <c r="BA83" t="s">
        <v>159</v>
      </c>
      <c r="BB83">
        <v>358296</v>
      </c>
      <c r="BC83">
        <v>308</v>
      </c>
      <c r="BD83">
        <v>631</v>
      </c>
      <c r="BE83">
        <f t="shared" si="56"/>
        <v>859.6244445932972</v>
      </c>
      <c r="BF83">
        <f t="shared" si="57"/>
        <v>1761.1137160336705</v>
      </c>
    </row>
    <row r="84" spans="12:58" x14ac:dyDescent="0.25">
      <c r="L84" s="5"/>
      <c r="V84" s="5"/>
      <c r="AF84" s="5"/>
      <c r="AP84" s="37"/>
      <c r="AQ84" t="s">
        <v>248</v>
      </c>
      <c r="AR84" t="s">
        <v>158</v>
      </c>
      <c r="AS84">
        <v>42980</v>
      </c>
      <c r="AT84">
        <v>42</v>
      </c>
      <c r="AU84">
        <v>105</v>
      </c>
      <c r="AV84">
        <f t="shared" si="54"/>
        <v>977.19869706840393</v>
      </c>
      <c r="AW84">
        <f t="shared" si="55"/>
        <v>2442.9967426710095</v>
      </c>
      <c r="AY84" s="37"/>
      <c r="AZ84" t="s">
        <v>247</v>
      </c>
      <c r="BA84" t="s">
        <v>158</v>
      </c>
      <c r="BB84">
        <v>102382</v>
      </c>
      <c r="BC84">
        <v>23</v>
      </c>
      <c r="BD84">
        <v>102</v>
      </c>
      <c r="BE84">
        <f t="shared" si="56"/>
        <v>224.64886405813522</v>
      </c>
      <c r="BF84">
        <f t="shared" si="57"/>
        <v>996.2688753882519</v>
      </c>
    </row>
    <row r="85" spans="12:58" x14ac:dyDescent="0.25">
      <c r="L85" s="5"/>
      <c r="V85" s="5"/>
      <c r="AF85" s="5"/>
      <c r="AP85" s="37"/>
      <c r="AR85" t="s">
        <v>159</v>
      </c>
      <c r="AS85">
        <v>148446</v>
      </c>
      <c r="AT85">
        <v>205</v>
      </c>
      <c r="AU85">
        <v>442</v>
      </c>
      <c r="AV85">
        <f t="shared" si="54"/>
        <v>1380.9735526723523</v>
      </c>
      <c r="AW85">
        <f t="shared" si="55"/>
        <v>2977.5137086886812</v>
      </c>
      <c r="AY85" s="37"/>
      <c r="BA85" t="s">
        <v>159</v>
      </c>
      <c r="BB85">
        <v>310078</v>
      </c>
      <c r="BC85">
        <v>300</v>
      </c>
      <c r="BD85">
        <v>607</v>
      </c>
      <c r="BE85">
        <f t="shared" si="56"/>
        <v>967.49850037732449</v>
      </c>
      <c r="BF85">
        <f t="shared" si="57"/>
        <v>1957.5719657634531</v>
      </c>
    </row>
    <row r="86" spans="12:58" x14ac:dyDescent="0.25">
      <c r="L86" s="5"/>
      <c r="V86" s="5"/>
      <c r="AF86" s="5"/>
      <c r="AP86" s="37"/>
      <c r="AQ86" s="38" t="s">
        <v>162</v>
      </c>
      <c r="AR86" s="38" t="s">
        <v>158</v>
      </c>
      <c r="AS86" s="38">
        <f>SUM(AS82,AS84)</f>
        <v>120860</v>
      </c>
      <c r="AT86" s="38">
        <f t="shared" ref="AT86:AT87" si="58">SUM(AT82,AT84)</f>
        <v>120</v>
      </c>
      <c r="AU86" s="38">
        <f>SUM(AU82,AU84)</f>
        <v>307</v>
      </c>
      <c r="AV86" s="38">
        <f t="shared" si="54"/>
        <v>992.88432897567429</v>
      </c>
      <c r="AW86" s="38">
        <f t="shared" si="55"/>
        <v>2540.1290749627669</v>
      </c>
      <c r="AX86" s="38"/>
      <c r="AY86" s="39"/>
      <c r="AZ86" s="38" t="s">
        <v>162</v>
      </c>
      <c r="BA86" s="38" t="s">
        <v>158</v>
      </c>
      <c r="BB86" s="38">
        <f>SUM(BB82,BB84)</f>
        <v>186968</v>
      </c>
      <c r="BC86" s="38">
        <f t="shared" ref="BC86:BC87" si="59">SUM(BC82,BC84)</f>
        <v>44</v>
      </c>
      <c r="BD86" s="38">
        <f>SUM(BD82,BD84)</f>
        <v>172</v>
      </c>
      <c r="BE86" s="38">
        <f t="shared" si="56"/>
        <v>235.33438877241025</v>
      </c>
      <c r="BF86" s="38">
        <f t="shared" si="57"/>
        <v>919.94351974669462</v>
      </c>
    </row>
    <row r="87" spans="12:58" x14ac:dyDescent="0.25">
      <c r="V87" s="5"/>
      <c r="AF87" s="5"/>
      <c r="AP87" s="37"/>
      <c r="AQ87" s="38"/>
      <c r="AR87" s="38" t="s">
        <v>159</v>
      </c>
      <c r="AS87" s="38">
        <f>SUM(AS83,AS85)</f>
        <v>344313</v>
      </c>
      <c r="AT87" s="38">
        <f t="shared" si="58"/>
        <v>492</v>
      </c>
      <c r="AU87" s="38">
        <f>SUM(AU83,AU85)</f>
        <v>961</v>
      </c>
      <c r="AV87" s="38">
        <f t="shared" si="54"/>
        <v>1428.9323958142736</v>
      </c>
      <c r="AW87" s="38">
        <f t="shared" si="55"/>
        <v>2791.0651064583681</v>
      </c>
      <c r="AX87" s="38"/>
      <c r="AY87" s="39"/>
      <c r="AZ87" s="38"/>
      <c r="BA87" s="38" t="s">
        <v>159</v>
      </c>
      <c r="BB87" s="38">
        <f>SUM(BB83,BB85)</f>
        <v>668374</v>
      </c>
      <c r="BC87" s="38">
        <f t="shared" si="59"/>
        <v>608</v>
      </c>
      <c r="BD87" s="38">
        <f>SUM(BD83,BD85)</f>
        <v>1238</v>
      </c>
      <c r="BE87" s="38">
        <f t="shared" si="56"/>
        <v>909.67033427392448</v>
      </c>
      <c r="BF87" s="38">
        <f t="shared" si="57"/>
        <v>1852.2563714327607</v>
      </c>
    </row>
    <row r="88" spans="12:58" x14ac:dyDescent="0.25">
      <c r="AP88" s="37"/>
      <c r="AQ88" s="26" t="s">
        <v>162</v>
      </c>
      <c r="AR88" s="26" t="s">
        <v>158</v>
      </c>
      <c r="AS88" s="26">
        <f>SUM(AS72,AS74,AS76,AS82,AS84)</f>
        <v>322771</v>
      </c>
      <c r="AT88" s="26">
        <f t="shared" ref="AT88:AU89" si="60">SUM(AT72,AT74,AT76,AT82,AT84)</f>
        <v>221</v>
      </c>
      <c r="AU88" s="26">
        <f t="shared" si="60"/>
        <v>840</v>
      </c>
      <c r="AV88" s="26">
        <f t="shared" si="54"/>
        <v>684.69596091346489</v>
      </c>
      <c r="AW88" s="26">
        <f t="shared" si="55"/>
        <v>2602.4642858249344</v>
      </c>
      <c r="AY88" s="37"/>
      <c r="AZ88" s="26" t="s">
        <v>162</v>
      </c>
      <c r="BA88" s="26" t="s">
        <v>158</v>
      </c>
      <c r="BB88" s="26">
        <f>SUM(BB72,BB74,BB82,BB84)</f>
        <v>374689</v>
      </c>
      <c r="BC88" s="26">
        <f t="shared" ref="BC88:BD89" si="61">SUM(BC72,BC74,BC82,BC84)</f>
        <v>181</v>
      </c>
      <c r="BD88" s="26">
        <f t="shared" si="61"/>
        <v>528</v>
      </c>
      <c r="BE88" s="26">
        <f t="shared" si="56"/>
        <v>483.06729047289889</v>
      </c>
      <c r="BF88" s="26">
        <f t="shared" si="57"/>
        <v>1409.1686705507768</v>
      </c>
    </row>
    <row r="89" spans="12:58" x14ac:dyDescent="0.25">
      <c r="AP89" s="37"/>
      <c r="AQ89" s="26"/>
      <c r="AR89" s="26" t="s">
        <v>159</v>
      </c>
      <c r="AS89" s="26">
        <f>SUM(AS73,AS75,AS77,AS83,AS85)</f>
        <v>884779</v>
      </c>
      <c r="AT89" s="26">
        <f t="shared" si="60"/>
        <v>1271</v>
      </c>
      <c r="AU89" s="26">
        <f t="shared" si="60"/>
        <v>2947</v>
      </c>
      <c r="AV89" s="26">
        <f t="shared" si="54"/>
        <v>1436.5169155235376</v>
      </c>
      <c r="AW89" s="26">
        <f t="shared" si="55"/>
        <v>3330.7752557418294</v>
      </c>
      <c r="AY89" s="37"/>
      <c r="AZ89" s="26"/>
      <c r="BA89" s="26" t="s">
        <v>159</v>
      </c>
      <c r="BB89" s="26">
        <f>SUM(BB73,BB75,BB83,BB85)</f>
        <v>1162571</v>
      </c>
      <c r="BC89" s="26">
        <f t="shared" si="61"/>
        <v>1122</v>
      </c>
      <c r="BD89" s="26">
        <f t="shared" si="61"/>
        <v>2182</v>
      </c>
      <c r="BE89" s="26">
        <f t="shared" si="56"/>
        <v>965.10234643733588</v>
      </c>
      <c r="BF89" s="26">
        <f t="shared" si="57"/>
        <v>1876.8746166900773</v>
      </c>
    </row>
    <row r="90" spans="12:58" x14ac:dyDescent="0.25">
      <c r="AP90" s="37"/>
      <c r="AQ90" s="10"/>
      <c r="AR90" s="10"/>
      <c r="AS90" s="10"/>
      <c r="AT90" s="10"/>
      <c r="AU90" s="10"/>
      <c r="AV90" s="10"/>
      <c r="AW90" s="10"/>
      <c r="AY90" s="37"/>
      <c r="AZ90" s="10"/>
      <c r="BA90" s="10"/>
      <c r="BB90" s="10"/>
      <c r="BC90" s="10"/>
      <c r="BD90" s="10"/>
      <c r="BE90" s="10"/>
      <c r="BF90" s="10"/>
    </row>
    <row r="91" spans="12:58" x14ac:dyDescent="0.25">
      <c r="AP91" s="37"/>
      <c r="AY91" s="37"/>
    </row>
    <row r="92" spans="12:58" x14ac:dyDescent="0.25">
      <c r="AP92" s="37"/>
      <c r="AY92" s="37"/>
    </row>
    <row r="93" spans="12:58" x14ac:dyDescent="0.25">
      <c r="T93" s="10"/>
      <c r="U93" s="10"/>
      <c r="AP93" s="37"/>
      <c r="AQ93" t="s">
        <v>150</v>
      </c>
      <c r="AS93" t="s">
        <v>126</v>
      </c>
      <c r="AT93" t="s">
        <v>151</v>
      </c>
      <c r="AU93" t="s">
        <v>119</v>
      </c>
      <c r="AV93" t="s">
        <v>154</v>
      </c>
      <c r="AW93" t="s">
        <v>156</v>
      </c>
      <c r="AY93" s="37"/>
      <c r="AZ93" t="s">
        <v>150</v>
      </c>
      <c r="BB93" t="s">
        <v>126</v>
      </c>
      <c r="BC93" t="s">
        <v>151</v>
      </c>
      <c r="BD93" t="s">
        <v>119</v>
      </c>
      <c r="BE93" t="s">
        <v>154</v>
      </c>
      <c r="BF93" t="s">
        <v>156</v>
      </c>
    </row>
    <row r="94" spans="12:58" x14ac:dyDescent="0.25">
      <c r="T94" s="10"/>
      <c r="U94" s="10"/>
      <c r="AP94" s="37"/>
      <c r="AQ94" t="s">
        <v>250</v>
      </c>
      <c r="AR94" t="s">
        <v>158</v>
      </c>
      <c r="AS94">
        <v>82466</v>
      </c>
      <c r="AT94">
        <v>41</v>
      </c>
      <c r="AU94">
        <v>211</v>
      </c>
      <c r="AV94">
        <f t="shared" ref="AV94:AV99" si="62">AT94/AS94*1000000</f>
        <v>497.17459316566823</v>
      </c>
      <c r="AW94">
        <f t="shared" ref="AW94:AW99" si="63">AU94/AS94*1000000</f>
        <v>2558.6302233647807</v>
      </c>
      <c r="AY94" s="37"/>
      <c r="AZ94" t="s">
        <v>249</v>
      </c>
      <c r="BA94" t="s">
        <v>158</v>
      </c>
      <c r="BB94">
        <v>65025</v>
      </c>
      <c r="BC94">
        <v>56</v>
      </c>
      <c r="BD94">
        <v>112</v>
      </c>
      <c r="BE94">
        <f t="shared" ref="BE94:BE99" si="64">BC94/BB94*1000000</f>
        <v>861.20722798923487</v>
      </c>
      <c r="BF94">
        <f t="shared" ref="BF94:BF99" si="65">BD94/BB94*1000000</f>
        <v>1722.4144559784697</v>
      </c>
    </row>
    <row r="95" spans="12:58" x14ac:dyDescent="0.25">
      <c r="AP95" s="37"/>
      <c r="AR95" t="s">
        <v>159</v>
      </c>
      <c r="AS95">
        <v>220848</v>
      </c>
      <c r="AT95">
        <v>333</v>
      </c>
      <c r="AU95">
        <v>799</v>
      </c>
      <c r="AV95">
        <f t="shared" si="62"/>
        <v>1507.8243860030427</v>
      </c>
      <c r="AW95">
        <f t="shared" si="63"/>
        <v>3617.8729261754693</v>
      </c>
      <c r="AY95" s="37"/>
      <c r="BA95" t="s">
        <v>159</v>
      </c>
      <c r="BB95">
        <v>180766</v>
      </c>
      <c r="BC95">
        <v>245</v>
      </c>
      <c r="BD95">
        <v>531</v>
      </c>
      <c r="BE95">
        <f t="shared" si="64"/>
        <v>1355.3433720943096</v>
      </c>
      <c r="BF95">
        <f t="shared" si="65"/>
        <v>2937.4993084982793</v>
      </c>
    </row>
    <row r="96" spans="12:58" x14ac:dyDescent="0.25">
      <c r="AP96" s="37"/>
      <c r="AQ96" t="s">
        <v>252</v>
      </c>
      <c r="AR96" t="s">
        <v>158</v>
      </c>
      <c r="AS96">
        <v>72889</v>
      </c>
      <c r="AT96">
        <v>61</v>
      </c>
      <c r="AU96">
        <v>163</v>
      </c>
      <c r="AV96">
        <f t="shared" si="62"/>
        <v>836.88896815706073</v>
      </c>
      <c r="AW96">
        <f t="shared" si="63"/>
        <v>2236.2770788459165</v>
      </c>
      <c r="AY96" s="37"/>
      <c r="AZ96" t="s">
        <v>251</v>
      </c>
      <c r="BA96" t="s">
        <v>158</v>
      </c>
      <c r="BB96">
        <v>75054</v>
      </c>
      <c r="BC96">
        <v>66</v>
      </c>
      <c r="BD96">
        <v>139</v>
      </c>
      <c r="BE96">
        <f t="shared" si="64"/>
        <v>879.36685586377814</v>
      </c>
      <c r="BF96">
        <f t="shared" si="65"/>
        <v>1851.9998934100781</v>
      </c>
    </row>
    <row r="97" spans="20:58" x14ac:dyDescent="0.25">
      <c r="AP97" s="37"/>
      <c r="AR97" t="s">
        <v>159</v>
      </c>
      <c r="AS97">
        <v>243908</v>
      </c>
      <c r="AT97">
        <v>359</v>
      </c>
      <c r="AU97">
        <v>854</v>
      </c>
      <c r="AV97">
        <f t="shared" si="62"/>
        <v>1471.866441445135</v>
      </c>
      <c r="AW97">
        <f t="shared" si="63"/>
        <v>3501.3201699001261</v>
      </c>
      <c r="AY97" s="37"/>
      <c r="BA97" t="s">
        <v>159</v>
      </c>
      <c r="BB97">
        <v>166606</v>
      </c>
      <c r="BC97">
        <v>265</v>
      </c>
      <c r="BD97">
        <v>553</v>
      </c>
      <c r="BE97">
        <f t="shared" si="64"/>
        <v>1590.5789707453514</v>
      </c>
      <c r="BF97">
        <f t="shared" si="65"/>
        <v>3319.2081917818086</v>
      </c>
    </row>
    <row r="98" spans="20:58" x14ac:dyDescent="0.25">
      <c r="AP98" s="37"/>
      <c r="AQ98" s="38" t="s">
        <v>162</v>
      </c>
      <c r="AR98" s="38" t="s">
        <v>158</v>
      </c>
      <c r="AS98" s="38">
        <f>SUM(AS94,AS96)</f>
        <v>155355</v>
      </c>
      <c r="AT98" s="38">
        <f t="shared" ref="AT98:AT99" si="66">SUM(AT94,AT96)</f>
        <v>102</v>
      </c>
      <c r="AU98" s="38">
        <f>SUM(AU94,AU96)</f>
        <v>374</v>
      </c>
      <c r="AV98" s="38">
        <f t="shared" si="62"/>
        <v>656.56078014869172</v>
      </c>
      <c r="AW98" s="38">
        <f t="shared" si="63"/>
        <v>2407.3895272118693</v>
      </c>
      <c r="AX98" s="38"/>
      <c r="AY98" s="39"/>
      <c r="AZ98" s="38" t="s">
        <v>162</v>
      </c>
      <c r="BA98" s="38" t="s">
        <v>158</v>
      </c>
      <c r="BB98" s="38">
        <f>SUM(BB94,BB96)</f>
        <v>140079</v>
      </c>
      <c r="BC98" s="38">
        <f t="shared" ref="BC98:BC99" si="67">SUM(BC94,BC96)</f>
        <v>122</v>
      </c>
      <c r="BD98" s="38">
        <f>SUM(BD94,BD96)</f>
        <v>251</v>
      </c>
      <c r="BE98" s="38">
        <f t="shared" si="64"/>
        <v>870.93711405706779</v>
      </c>
      <c r="BF98" s="38">
        <f t="shared" si="65"/>
        <v>1791.8460297403608</v>
      </c>
    </row>
    <row r="99" spans="20:58" x14ac:dyDescent="0.25">
      <c r="T99" s="10"/>
      <c r="U99" s="10"/>
      <c r="AP99" s="37"/>
      <c r="AQ99" s="38"/>
      <c r="AR99" s="38" t="s">
        <v>159</v>
      </c>
      <c r="AS99" s="38">
        <f>SUM(AS95,AS97)</f>
        <v>464756</v>
      </c>
      <c r="AT99" s="38">
        <f t="shared" si="66"/>
        <v>692</v>
      </c>
      <c r="AU99" s="38">
        <f>SUM(AU95,AU97)</f>
        <v>1653</v>
      </c>
      <c r="AV99" s="38">
        <f t="shared" si="62"/>
        <v>1488.9533432596891</v>
      </c>
      <c r="AW99" s="38">
        <f t="shared" si="63"/>
        <v>3556.7050237113667</v>
      </c>
      <c r="AX99" s="38"/>
      <c r="AY99" s="39"/>
      <c r="AZ99" s="38"/>
      <c r="BA99" s="38" t="s">
        <v>159</v>
      </c>
      <c r="BB99" s="38">
        <f>SUM(BB95,BB97)</f>
        <v>347372</v>
      </c>
      <c r="BC99" s="38">
        <f t="shared" si="67"/>
        <v>510</v>
      </c>
      <c r="BD99" s="38">
        <f>SUM(BD95,BD97)</f>
        <v>1084</v>
      </c>
      <c r="BE99" s="38">
        <f t="shared" si="64"/>
        <v>1468.1666916159047</v>
      </c>
      <c r="BF99" s="38">
        <f t="shared" si="65"/>
        <v>3120.5739092385111</v>
      </c>
    </row>
    <row r="100" spans="20:58" x14ac:dyDescent="0.25">
      <c r="T100" s="10"/>
      <c r="U100" s="10"/>
      <c r="AP100" s="37"/>
      <c r="AY100" s="37"/>
    </row>
    <row r="101" spans="20:58" x14ac:dyDescent="0.25">
      <c r="AP101" s="37"/>
      <c r="AQ101" t="s">
        <v>150</v>
      </c>
      <c r="AS101" t="s">
        <v>126</v>
      </c>
      <c r="AT101" t="s">
        <v>151</v>
      </c>
      <c r="AU101" t="s">
        <v>119</v>
      </c>
      <c r="AV101" t="s">
        <v>154</v>
      </c>
      <c r="AW101" t="s">
        <v>156</v>
      </c>
      <c r="AY101" s="37"/>
      <c r="AZ101" t="s">
        <v>150</v>
      </c>
      <c r="BB101" t="s">
        <v>126</v>
      </c>
      <c r="BC101" t="s">
        <v>151</v>
      </c>
      <c r="BD101" t="s">
        <v>119</v>
      </c>
      <c r="BE101" t="s">
        <v>154</v>
      </c>
      <c r="BF101" t="s">
        <v>156</v>
      </c>
    </row>
    <row r="102" spans="20:58" x14ac:dyDescent="0.25">
      <c r="AP102" s="37"/>
      <c r="AQ102" t="s">
        <v>254</v>
      </c>
      <c r="AR102" t="s">
        <v>158</v>
      </c>
      <c r="AS102">
        <v>82061</v>
      </c>
      <c r="AT102">
        <v>51</v>
      </c>
      <c r="AU102">
        <v>151</v>
      </c>
      <c r="AV102">
        <f t="shared" ref="AV102:AV111" si="68">AT102/AS102*1000000</f>
        <v>621.48889240930532</v>
      </c>
      <c r="AW102">
        <f t="shared" ref="AW102:AW111" si="69">AU102/AS102*1000000</f>
        <v>1840.0945638000999</v>
      </c>
      <c r="AY102" s="37"/>
      <c r="AZ102" t="s">
        <v>253</v>
      </c>
      <c r="BA102" t="s">
        <v>158</v>
      </c>
      <c r="BB102">
        <v>67271</v>
      </c>
      <c r="BC102">
        <v>63</v>
      </c>
      <c r="BD102">
        <v>119</v>
      </c>
      <c r="BE102">
        <f t="shared" ref="BE102:BE107" si="70">BC102/BB102*1000000</f>
        <v>936.51053202717367</v>
      </c>
      <c r="BF102">
        <f t="shared" ref="BF102:BF107" si="71">BD102/BB102*1000000</f>
        <v>1768.9643382735503</v>
      </c>
    </row>
    <row r="103" spans="20:58" x14ac:dyDescent="0.25">
      <c r="AP103" s="37"/>
      <c r="AR103" t="s">
        <v>159</v>
      </c>
      <c r="AS103">
        <v>203936</v>
      </c>
      <c r="AT103">
        <v>236</v>
      </c>
      <c r="AU103">
        <v>622</v>
      </c>
      <c r="AV103">
        <f t="shared" si="68"/>
        <v>1157.2257963282598</v>
      </c>
      <c r="AW103">
        <f t="shared" si="69"/>
        <v>3049.9764632041424</v>
      </c>
      <c r="AY103" s="37"/>
      <c r="BA103" t="s">
        <v>159</v>
      </c>
      <c r="BB103">
        <v>201228</v>
      </c>
      <c r="BC103">
        <v>323</v>
      </c>
      <c r="BD103">
        <v>613</v>
      </c>
      <c r="BE103">
        <f t="shared" si="70"/>
        <v>1605.1444133023238</v>
      </c>
      <c r="BF103">
        <f t="shared" si="71"/>
        <v>3046.2957441310355</v>
      </c>
    </row>
    <row r="104" spans="20:58" x14ac:dyDescent="0.25">
      <c r="AP104" s="37"/>
      <c r="AQ104" t="s">
        <v>256</v>
      </c>
      <c r="AR104" t="s">
        <v>158</v>
      </c>
      <c r="AS104">
        <v>70612</v>
      </c>
      <c r="AT104">
        <v>56</v>
      </c>
      <c r="AU104">
        <v>147</v>
      </c>
      <c r="AV104">
        <f t="shared" si="68"/>
        <v>793.06633433410752</v>
      </c>
      <c r="AW104">
        <f t="shared" si="69"/>
        <v>2081.7991276270322</v>
      </c>
      <c r="AY104" s="37"/>
      <c r="AZ104" t="s">
        <v>255</v>
      </c>
      <c r="BA104" t="s">
        <v>158</v>
      </c>
      <c r="BB104">
        <v>62059</v>
      </c>
      <c r="BC104">
        <v>40</v>
      </c>
      <c r="BD104">
        <v>119</v>
      </c>
      <c r="BE104">
        <f t="shared" si="70"/>
        <v>644.54793019545912</v>
      </c>
      <c r="BF104">
        <f t="shared" si="71"/>
        <v>1917.530092331491</v>
      </c>
    </row>
    <row r="105" spans="20:58" x14ac:dyDescent="0.25">
      <c r="T105" s="10"/>
      <c r="U105" s="10"/>
      <c r="AP105" s="37"/>
      <c r="AR105" t="s">
        <v>159</v>
      </c>
      <c r="AS105">
        <v>177250</v>
      </c>
      <c r="AT105">
        <v>234</v>
      </c>
      <c r="AU105">
        <v>568</v>
      </c>
      <c r="AV105">
        <f t="shared" si="68"/>
        <v>1320.1692524682653</v>
      </c>
      <c r="AW105">
        <f t="shared" si="69"/>
        <v>3204.5133991537377</v>
      </c>
      <c r="AY105" s="37"/>
      <c r="BA105" t="s">
        <v>159</v>
      </c>
      <c r="BB105">
        <v>168242</v>
      </c>
      <c r="BC105">
        <v>237</v>
      </c>
      <c r="BD105">
        <v>586</v>
      </c>
      <c r="BE105">
        <f t="shared" si="70"/>
        <v>1408.6851083558208</v>
      </c>
      <c r="BF105">
        <f t="shared" si="71"/>
        <v>3483.0779472426625</v>
      </c>
    </row>
    <row r="106" spans="20:58" x14ac:dyDescent="0.25">
      <c r="T106" s="10"/>
      <c r="U106" s="10"/>
      <c r="AP106" s="37"/>
      <c r="AQ106" t="s">
        <v>257</v>
      </c>
      <c r="AR106" t="s">
        <v>158</v>
      </c>
      <c r="AS106">
        <v>62739</v>
      </c>
      <c r="AT106">
        <v>49</v>
      </c>
      <c r="AU106">
        <v>149</v>
      </c>
      <c r="AV106">
        <f t="shared" si="68"/>
        <v>781.01340474027324</v>
      </c>
      <c r="AW106">
        <f t="shared" si="69"/>
        <v>2374.9183123734838</v>
      </c>
      <c r="AY106" s="37"/>
      <c r="AZ106" s="38" t="s">
        <v>162</v>
      </c>
      <c r="BA106" s="38" t="s">
        <v>158</v>
      </c>
      <c r="BB106" s="38">
        <f>SUM(BB102,BB104)</f>
        <v>129330</v>
      </c>
      <c r="BC106" s="38">
        <f t="shared" ref="BC106:BC107" si="72">SUM(BC102,BC104)</f>
        <v>103</v>
      </c>
      <c r="BD106" s="38">
        <f>SUM(BD102,BD104)</f>
        <v>238</v>
      </c>
      <c r="BE106" s="38">
        <f t="shared" si="70"/>
        <v>796.41227866697591</v>
      </c>
      <c r="BF106" s="38">
        <f t="shared" si="71"/>
        <v>1840.2536147838862</v>
      </c>
    </row>
    <row r="107" spans="20:58" x14ac:dyDescent="0.25">
      <c r="AP107" s="37"/>
      <c r="AR107" t="s">
        <v>159</v>
      </c>
      <c r="AS107">
        <v>149469</v>
      </c>
      <c r="AT107">
        <v>224</v>
      </c>
      <c r="AU107">
        <v>458</v>
      </c>
      <c r="AV107">
        <f t="shared" si="68"/>
        <v>1498.6385136717313</v>
      </c>
      <c r="AW107">
        <f t="shared" si="69"/>
        <v>3064.1805324180932</v>
      </c>
      <c r="AY107" s="37"/>
      <c r="AZ107" s="38"/>
      <c r="BA107" s="38" t="s">
        <v>159</v>
      </c>
      <c r="BB107" s="38">
        <f>SUM(BB103,BB105)</f>
        <v>369470</v>
      </c>
      <c r="BC107" s="38">
        <f t="shared" si="72"/>
        <v>560</v>
      </c>
      <c r="BD107" s="38">
        <f>SUM(BD103,BD105)</f>
        <v>1199</v>
      </c>
      <c r="BE107" s="38">
        <f t="shared" si="70"/>
        <v>1515.6846293339108</v>
      </c>
      <c r="BF107" s="38">
        <f t="shared" si="71"/>
        <v>3245.1890545917126</v>
      </c>
    </row>
    <row r="108" spans="20:58" x14ac:dyDescent="0.25">
      <c r="AP108" s="37"/>
      <c r="AQ108" s="38" t="s">
        <v>162</v>
      </c>
      <c r="AR108" s="38" t="s">
        <v>158</v>
      </c>
      <c r="AS108" s="38">
        <f t="shared" ref="AS108:AU109" si="73">SUM(AS102,AS104)</f>
        <v>152673</v>
      </c>
      <c r="AT108" s="38">
        <f t="shared" si="73"/>
        <v>107</v>
      </c>
      <c r="AU108" s="38">
        <f t="shared" si="73"/>
        <v>298</v>
      </c>
      <c r="AV108" s="38">
        <f t="shared" si="68"/>
        <v>700.84428811905184</v>
      </c>
      <c r="AW108" s="38">
        <f t="shared" si="69"/>
        <v>1951.884092144649</v>
      </c>
      <c r="AY108" s="37"/>
    </row>
    <row r="109" spans="20:58" x14ac:dyDescent="0.25">
      <c r="AP109" s="37"/>
      <c r="AQ109" s="38"/>
      <c r="AR109" s="38" t="s">
        <v>159</v>
      </c>
      <c r="AS109" s="38">
        <f t="shared" si="73"/>
        <v>381186</v>
      </c>
      <c r="AT109" s="38">
        <f t="shared" si="73"/>
        <v>470</v>
      </c>
      <c r="AU109" s="38">
        <f t="shared" si="73"/>
        <v>1190</v>
      </c>
      <c r="AV109" s="38">
        <f t="shared" si="68"/>
        <v>1232.9938665113621</v>
      </c>
      <c r="AW109" s="38">
        <f t="shared" si="69"/>
        <v>3121.8355343585545</v>
      </c>
      <c r="AY109" s="37"/>
    </row>
    <row r="110" spans="20:58" x14ac:dyDescent="0.25">
      <c r="AP110" s="37"/>
      <c r="AQ110" s="26" t="s">
        <v>162</v>
      </c>
      <c r="AR110" s="26" t="s">
        <v>158</v>
      </c>
      <c r="AS110" s="26">
        <f>SUM(AS94,AS96,AS102,AS104,AS106)</f>
        <v>370767</v>
      </c>
      <c r="AT110" s="26">
        <f t="shared" ref="AT110:AU111" si="74">SUM(AT94,AT96,AT102,AT104,AT106)</f>
        <v>258</v>
      </c>
      <c r="AU110" s="26">
        <f t="shared" si="74"/>
        <v>821</v>
      </c>
      <c r="AV110" s="26">
        <f t="shared" si="68"/>
        <v>695.85480908495094</v>
      </c>
      <c r="AW110" s="26">
        <f t="shared" si="69"/>
        <v>2214.328675421491</v>
      </c>
      <c r="AY110" s="37"/>
      <c r="AZ110" s="26" t="s">
        <v>162</v>
      </c>
      <c r="BA110" s="26" t="s">
        <v>158</v>
      </c>
      <c r="BB110" s="26">
        <f>SUM(BB94,BB96,BB102,BB104)</f>
        <v>269409</v>
      </c>
      <c r="BC110" s="26">
        <f t="shared" ref="BC110:BD111" si="75">SUM(BC94,BC96,BC102,BC104)</f>
        <v>225</v>
      </c>
      <c r="BD110" s="26">
        <f t="shared" si="75"/>
        <v>489</v>
      </c>
      <c r="BE110" s="26">
        <f>BC110/BB110*1000000</f>
        <v>835.16140886161929</v>
      </c>
      <c r="BF110" s="26">
        <f>BD110/BB110*1000000</f>
        <v>1815.084128592586</v>
      </c>
    </row>
    <row r="111" spans="20:58" x14ac:dyDescent="0.25">
      <c r="AP111" s="37"/>
      <c r="AQ111" s="26"/>
      <c r="AR111" s="26" t="s">
        <v>159</v>
      </c>
      <c r="AS111" s="26">
        <f>SUM(AS95,AS97,AS103,AS105,AS107)</f>
        <v>995411</v>
      </c>
      <c r="AT111" s="26">
        <f t="shared" si="74"/>
        <v>1386</v>
      </c>
      <c r="AU111" s="26">
        <f t="shared" si="74"/>
        <v>3301</v>
      </c>
      <c r="AV111" s="26">
        <f t="shared" si="68"/>
        <v>1392.389676224193</v>
      </c>
      <c r="AW111" s="26">
        <f t="shared" si="69"/>
        <v>3316.2181249755126</v>
      </c>
      <c r="AY111" s="37"/>
      <c r="AZ111" s="26"/>
      <c r="BA111" s="26" t="s">
        <v>159</v>
      </c>
      <c r="BB111" s="26">
        <f>SUM(BB95,BB97,BB103,BB105)</f>
        <v>716842</v>
      </c>
      <c r="BC111" s="26">
        <f t="shared" si="75"/>
        <v>1070</v>
      </c>
      <c r="BD111" s="26">
        <f t="shared" si="75"/>
        <v>2283</v>
      </c>
      <c r="BE111" s="26">
        <f>BC111/BB111*1000000</f>
        <v>1492.6580752801872</v>
      </c>
      <c r="BF111" s="26">
        <f>BD111/BB111*1000000</f>
        <v>3184.802229780063</v>
      </c>
    </row>
    <row r="112" spans="20:58" x14ac:dyDescent="0.25">
      <c r="AP112" s="37"/>
      <c r="AQ112" s="10"/>
      <c r="AR112" s="10"/>
      <c r="AS112" s="10"/>
      <c r="AT112" s="10"/>
      <c r="AU112" s="10"/>
      <c r="AV112" s="10"/>
      <c r="AW112" s="10"/>
      <c r="AY112" s="37"/>
    </row>
    <row r="113" spans="20:58" x14ac:dyDescent="0.25">
      <c r="AP113" s="37"/>
      <c r="AY113" s="37"/>
    </row>
    <row r="114" spans="20:58" x14ac:dyDescent="0.25">
      <c r="AP114" s="37"/>
      <c r="AY114" s="37"/>
      <c r="AZ114" t="s">
        <v>150</v>
      </c>
      <c r="BB114" t="s">
        <v>126</v>
      </c>
      <c r="BC114" t="s">
        <v>151</v>
      </c>
      <c r="BD114" t="s">
        <v>119</v>
      </c>
      <c r="BE114" t="s">
        <v>154</v>
      </c>
      <c r="BF114" t="s">
        <v>156</v>
      </c>
    </row>
    <row r="115" spans="20:58" x14ac:dyDescent="0.25">
      <c r="AP115" s="37"/>
      <c r="AQ115" t="s">
        <v>150</v>
      </c>
      <c r="AS115" t="s">
        <v>126</v>
      </c>
      <c r="AT115" t="s">
        <v>151</v>
      </c>
      <c r="AU115" t="s">
        <v>119</v>
      </c>
      <c r="AV115" t="s">
        <v>154</v>
      </c>
      <c r="AW115" t="s">
        <v>156</v>
      </c>
      <c r="AY115" s="37"/>
      <c r="AZ115" t="s">
        <v>258</v>
      </c>
      <c r="BA115" t="s">
        <v>158</v>
      </c>
      <c r="BB115">
        <v>46404</v>
      </c>
      <c r="BC115">
        <v>59</v>
      </c>
      <c r="BD115">
        <v>102</v>
      </c>
      <c r="BE115">
        <f t="shared" ref="BE115:BE120" si="76">BC115/BB115*1000000</f>
        <v>1271.4421170588744</v>
      </c>
      <c r="BF115">
        <f t="shared" ref="BF115:BF120" si="77">BD115/BB115*1000000</f>
        <v>2198.0863718644946</v>
      </c>
    </row>
    <row r="116" spans="20:58" x14ac:dyDescent="0.25">
      <c r="T116" s="10"/>
      <c r="U116" s="10"/>
      <c r="AP116" s="37"/>
      <c r="AQ116" t="s">
        <v>259</v>
      </c>
      <c r="AR116" t="s">
        <v>158</v>
      </c>
      <c r="AS116">
        <v>68707</v>
      </c>
      <c r="AT116">
        <v>70</v>
      </c>
      <c r="AU116">
        <v>170</v>
      </c>
      <c r="AV116">
        <f t="shared" ref="AV116:AV121" si="78">AT116/AS116*1000000</f>
        <v>1018.8190431833729</v>
      </c>
      <c r="AW116">
        <f t="shared" ref="AW116:AW121" si="79">AU116/AS116*1000000</f>
        <v>2474.2748191596197</v>
      </c>
      <c r="AY116" s="37"/>
      <c r="BA116" t="s">
        <v>159</v>
      </c>
      <c r="BB116">
        <v>110177</v>
      </c>
      <c r="BC116">
        <v>202</v>
      </c>
      <c r="BD116">
        <v>415</v>
      </c>
      <c r="BE116">
        <f t="shared" si="76"/>
        <v>1833.4135073563448</v>
      </c>
      <c r="BF116">
        <f t="shared" si="77"/>
        <v>3766.6663641231835</v>
      </c>
    </row>
    <row r="117" spans="20:58" x14ac:dyDescent="0.25">
      <c r="T117" s="10"/>
      <c r="U117" s="10"/>
      <c r="AP117" s="37"/>
      <c r="AR117" t="s">
        <v>159</v>
      </c>
      <c r="AS117">
        <v>136305</v>
      </c>
      <c r="AT117">
        <v>188</v>
      </c>
      <c r="AU117">
        <v>473</v>
      </c>
      <c r="AV117">
        <f t="shared" si="78"/>
        <v>1379.2597483584607</v>
      </c>
      <c r="AW117">
        <f t="shared" si="79"/>
        <v>3470.1588349657018</v>
      </c>
      <c r="AY117" s="37"/>
      <c r="AZ117" t="s">
        <v>260</v>
      </c>
      <c r="BA117" t="s">
        <v>158</v>
      </c>
      <c r="BB117">
        <v>54307</v>
      </c>
      <c r="BC117">
        <v>47</v>
      </c>
      <c r="BD117">
        <v>110</v>
      </c>
      <c r="BE117">
        <f t="shared" si="76"/>
        <v>865.4501261347524</v>
      </c>
      <c r="BF117">
        <f t="shared" si="77"/>
        <v>2025.5215718047396</v>
      </c>
    </row>
    <row r="118" spans="20:58" x14ac:dyDescent="0.25">
      <c r="AP118" s="37"/>
      <c r="AQ118" t="s">
        <v>261</v>
      </c>
      <c r="AR118" t="s">
        <v>158</v>
      </c>
      <c r="AS118">
        <v>62151</v>
      </c>
      <c r="AT118">
        <v>53</v>
      </c>
      <c r="AU118">
        <v>146</v>
      </c>
      <c r="AV118">
        <f t="shared" si="78"/>
        <v>852.76182201412689</v>
      </c>
      <c r="AW118">
        <f t="shared" si="79"/>
        <v>2349.1174719634441</v>
      </c>
      <c r="AY118" s="37"/>
      <c r="BA118" t="s">
        <v>159</v>
      </c>
      <c r="BB118">
        <v>109916</v>
      </c>
      <c r="BC118">
        <v>129</v>
      </c>
      <c r="BD118">
        <v>343</v>
      </c>
      <c r="BE118">
        <f t="shared" si="76"/>
        <v>1173.6234943047418</v>
      </c>
      <c r="BF118">
        <f t="shared" si="77"/>
        <v>3120.5647949343133</v>
      </c>
    </row>
    <row r="119" spans="20:58" x14ac:dyDescent="0.25">
      <c r="AP119" s="37"/>
      <c r="AR119" t="s">
        <v>159</v>
      </c>
      <c r="AS119">
        <v>165232</v>
      </c>
      <c r="AT119">
        <v>205</v>
      </c>
      <c r="AU119">
        <v>515</v>
      </c>
      <c r="AV119">
        <f t="shared" si="78"/>
        <v>1240.6797714728382</v>
      </c>
      <c r="AW119">
        <f t="shared" si="79"/>
        <v>3116.829669797618</v>
      </c>
      <c r="AY119" s="37"/>
      <c r="AZ119" s="38" t="s">
        <v>162</v>
      </c>
      <c r="BA119" s="38" t="s">
        <v>158</v>
      </c>
      <c r="BB119" s="38">
        <f>SUM(BB115,BB117)</f>
        <v>100711</v>
      </c>
      <c r="BC119" s="38">
        <f t="shared" ref="BC119:BC120" si="80">SUM(BC115,BC117)</f>
        <v>106</v>
      </c>
      <c r="BD119" s="38">
        <f>SUM(BD115,BD117)</f>
        <v>212</v>
      </c>
      <c r="BE119" s="38">
        <f t="shared" si="76"/>
        <v>1052.5166069247648</v>
      </c>
      <c r="BF119" s="38">
        <f t="shared" si="77"/>
        <v>2105.0332138495296</v>
      </c>
    </row>
    <row r="120" spans="20:58" x14ac:dyDescent="0.25">
      <c r="AP120" s="37"/>
      <c r="AQ120" s="38" t="s">
        <v>162</v>
      </c>
      <c r="AR120" s="38" t="s">
        <v>158</v>
      </c>
      <c r="AS120" s="38">
        <f>SUM(AS116,AS118)</f>
        <v>130858</v>
      </c>
      <c r="AT120" s="38">
        <f t="shared" ref="AT120:AT121" si="81">SUM(AT116,AT118)</f>
        <v>123</v>
      </c>
      <c r="AU120" s="38">
        <f>SUM(AU116,AU118)</f>
        <v>316</v>
      </c>
      <c r="AV120" s="38">
        <f t="shared" si="78"/>
        <v>939.95017499885364</v>
      </c>
      <c r="AW120" s="38">
        <f t="shared" si="79"/>
        <v>2414.8313438994942</v>
      </c>
      <c r="AY120" s="37"/>
      <c r="AZ120" s="38"/>
      <c r="BA120" s="38" t="s">
        <v>159</v>
      </c>
      <c r="BB120" s="38">
        <f>SUM(BB116,BB118)</f>
        <v>220093</v>
      </c>
      <c r="BC120" s="38">
        <f t="shared" si="80"/>
        <v>331</v>
      </c>
      <c r="BD120" s="38">
        <f>SUM(BD116,BD118)</f>
        <v>758</v>
      </c>
      <c r="BE120" s="38">
        <f t="shared" si="76"/>
        <v>1503.9097108949397</v>
      </c>
      <c r="BF120" s="38">
        <f t="shared" si="77"/>
        <v>3443.9986732881098</v>
      </c>
    </row>
    <row r="121" spans="20:58" x14ac:dyDescent="0.25">
      <c r="AP121" s="37"/>
      <c r="AQ121" s="38"/>
      <c r="AR121" s="38" t="s">
        <v>159</v>
      </c>
      <c r="AS121" s="38">
        <f>SUM(AS117,AS119)</f>
        <v>301537</v>
      </c>
      <c r="AT121" s="38">
        <f t="shared" si="81"/>
        <v>393</v>
      </c>
      <c r="AU121" s="38">
        <f>SUM(AU117,AU119)</f>
        <v>988</v>
      </c>
      <c r="AV121" s="38">
        <f t="shared" si="78"/>
        <v>1303.3226436556708</v>
      </c>
      <c r="AW121" s="38">
        <f t="shared" si="79"/>
        <v>3276.5464934651468</v>
      </c>
      <c r="AY121" s="37"/>
    </row>
    <row r="122" spans="20:58" x14ac:dyDescent="0.25">
      <c r="T122" s="10"/>
      <c r="U122" s="10"/>
      <c r="AP122" s="37"/>
      <c r="AQ122" s="38"/>
      <c r="AR122" s="38"/>
      <c r="AS122" s="38"/>
      <c r="AT122" s="38"/>
      <c r="AU122" s="38"/>
      <c r="AV122" s="38"/>
      <c r="AW122" s="38"/>
      <c r="AY122" s="37"/>
      <c r="AZ122" t="s">
        <v>150</v>
      </c>
      <c r="BB122" t="s">
        <v>126</v>
      </c>
      <c r="BC122" t="s">
        <v>151</v>
      </c>
      <c r="BD122" t="s">
        <v>119</v>
      </c>
      <c r="BE122" t="s">
        <v>154</v>
      </c>
      <c r="BF122" t="s">
        <v>156</v>
      </c>
    </row>
    <row r="123" spans="20:58" x14ac:dyDescent="0.25">
      <c r="T123" s="10"/>
      <c r="U123" s="10"/>
      <c r="AP123" s="37"/>
      <c r="AQ123" t="s">
        <v>150</v>
      </c>
      <c r="AS123" t="s">
        <v>126</v>
      </c>
      <c r="AT123" t="s">
        <v>151</v>
      </c>
      <c r="AU123" t="s">
        <v>119</v>
      </c>
      <c r="AV123" t="s">
        <v>154</v>
      </c>
      <c r="AW123" t="s">
        <v>156</v>
      </c>
      <c r="AY123" s="37"/>
      <c r="AZ123" t="s">
        <v>262</v>
      </c>
      <c r="BA123" t="s">
        <v>158</v>
      </c>
      <c r="BB123">
        <v>58365</v>
      </c>
      <c r="BC123">
        <v>50</v>
      </c>
      <c r="BD123">
        <v>135</v>
      </c>
      <c r="BE123">
        <f t="shared" ref="BE123:BE128" si="82">BC123/BB123*1000000</f>
        <v>856.67780347811185</v>
      </c>
      <c r="BF123">
        <f t="shared" ref="BF123:BF128" si="83">BD123/BB123*1000000</f>
        <v>2313.0300693909021</v>
      </c>
    </row>
    <row r="124" spans="20:58" x14ac:dyDescent="0.25">
      <c r="AP124" s="37"/>
      <c r="AQ124" t="s">
        <v>259</v>
      </c>
      <c r="AR124" t="s">
        <v>158</v>
      </c>
      <c r="AS124">
        <v>65827</v>
      </c>
      <c r="AT124">
        <v>48</v>
      </c>
      <c r="AU124">
        <v>146</v>
      </c>
      <c r="AV124">
        <f t="shared" ref="AV124:AV129" si="84">AT124/AS124*1000000</f>
        <v>729.18407340453007</v>
      </c>
      <c r="AW124">
        <f t="shared" ref="AW124:AW129" si="85">AU124/AS124*1000000</f>
        <v>2217.9348899387787</v>
      </c>
      <c r="AY124" s="37"/>
      <c r="BA124" t="s">
        <v>159</v>
      </c>
      <c r="BB124">
        <v>163401</v>
      </c>
      <c r="BC124">
        <v>332</v>
      </c>
      <c r="BD124">
        <v>593</v>
      </c>
      <c r="BE124">
        <f t="shared" si="82"/>
        <v>2031.8113108242912</v>
      </c>
      <c r="BF124">
        <f t="shared" si="83"/>
        <v>3629.1087569843512</v>
      </c>
    </row>
    <row r="125" spans="20:58" x14ac:dyDescent="0.25">
      <c r="AP125" s="37"/>
      <c r="AR125" t="s">
        <v>159</v>
      </c>
      <c r="AS125">
        <v>173960</v>
      </c>
      <c r="AT125">
        <v>267</v>
      </c>
      <c r="AU125">
        <v>610</v>
      </c>
      <c r="AV125">
        <f t="shared" si="84"/>
        <v>1534.8355943895149</v>
      </c>
      <c r="AW125">
        <f t="shared" si="85"/>
        <v>3506.5532306277305</v>
      </c>
      <c r="AY125" s="37"/>
      <c r="AZ125" t="s">
        <v>263</v>
      </c>
      <c r="BA125" t="s">
        <v>158</v>
      </c>
      <c r="BB125">
        <v>55740</v>
      </c>
      <c r="BC125">
        <v>51</v>
      </c>
      <c r="BD125">
        <v>143</v>
      </c>
      <c r="BE125">
        <f t="shared" si="82"/>
        <v>914.96232508073194</v>
      </c>
      <c r="BF125">
        <f t="shared" si="83"/>
        <v>2565.4825977753858</v>
      </c>
    </row>
    <row r="126" spans="20:58" x14ac:dyDescent="0.25">
      <c r="AP126" s="37"/>
      <c r="AQ126" t="s">
        <v>261</v>
      </c>
      <c r="AR126" t="s">
        <v>158</v>
      </c>
      <c r="AS126">
        <v>98720</v>
      </c>
      <c r="AT126">
        <v>54</v>
      </c>
      <c r="AU126">
        <v>154</v>
      </c>
      <c r="AV126">
        <f t="shared" si="84"/>
        <v>547.00162074554294</v>
      </c>
      <c r="AW126">
        <f t="shared" si="85"/>
        <v>1559.967585089141</v>
      </c>
      <c r="AY126" s="37"/>
      <c r="BA126" t="s">
        <v>159</v>
      </c>
      <c r="BB126">
        <v>141240</v>
      </c>
      <c r="BC126">
        <v>234</v>
      </c>
      <c r="BD126">
        <v>513</v>
      </c>
      <c r="BE126">
        <f t="shared" si="82"/>
        <v>1656.7544604927784</v>
      </c>
      <c r="BF126">
        <f t="shared" si="83"/>
        <v>3632.1155480033981</v>
      </c>
    </row>
    <row r="127" spans="20:58" x14ac:dyDescent="0.25">
      <c r="AP127" s="37"/>
      <c r="AR127" t="s">
        <v>159</v>
      </c>
      <c r="AS127">
        <v>180137</v>
      </c>
      <c r="AT127">
        <v>248</v>
      </c>
      <c r="AU127">
        <v>556</v>
      </c>
      <c r="AV127">
        <f t="shared" si="84"/>
        <v>1376.7299333285223</v>
      </c>
      <c r="AW127">
        <f t="shared" si="85"/>
        <v>3086.5396892365256</v>
      </c>
      <c r="AY127" s="37"/>
      <c r="AZ127" s="38" t="s">
        <v>162</v>
      </c>
      <c r="BA127" s="38" t="s">
        <v>158</v>
      </c>
      <c r="BB127" s="38">
        <f>SUM(BB123,BB125)</f>
        <v>114105</v>
      </c>
      <c r="BC127" s="38">
        <f t="shared" ref="BC127:BC128" si="86">SUM(BC123,BC125)</f>
        <v>101</v>
      </c>
      <c r="BD127" s="38">
        <f>SUM(BD123,BD125)</f>
        <v>278</v>
      </c>
      <c r="BE127" s="38">
        <f t="shared" si="82"/>
        <v>885.1496428727927</v>
      </c>
      <c r="BF127" s="38">
        <f t="shared" si="83"/>
        <v>2436.3524823627363</v>
      </c>
    </row>
    <row r="128" spans="20:58" x14ac:dyDescent="0.25">
      <c r="AP128" s="37"/>
      <c r="AQ128" s="38" t="s">
        <v>162</v>
      </c>
      <c r="AR128" s="38" t="s">
        <v>158</v>
      </c>
      <c r="AS128" s="38">
        <f>SUM(AS124,AS126)</f>
        <v>164547</v>
      </c>
      <c r="AT128" s="38">
        <f t="shared" ref="AT128:AT129" si="87">SUM(AT124,AT126)</f>
        <v>102</v>
      </c>
      <c r="AU128" s="38">
        <f>SUM(AU124,AU126)</f>
        <v>300</v>
      </c>
      <c r="AV128" s="38">
        <f t="shared" si="84"/>
        <v>619.88368065051327</v>
      </c>
      <c r="AW128" s="38">
        <f t="shared" si="85"/>
        <v>1823.1872960309213</v>
      </c>
      <c r="AY128" s="37"/>
      <c r="AZ128" s="38"/>
      <c r="BA128" s="38" t="s">
        <v>159</v>
      </c>
      <c r="BB128" s="38">
        <f>SUM(BB124,BB126)</f>
        <v>304641</v>
      </c>
      <c r="BC128" s="38">
        <f t="shared" si="86"/>
        <v>566</v>
      </c>
      <c r="BD128" s="38">
        <f>SUM(BD124,BD126)</f>
        <v>1106</v>
      </c>
      <c r="BE128" s="38">
        <f t="shared" si="82"/>
        <v>1857.9245735143988</v>
      </c>
      <c r="BF128" s="38">
        <f t="shared" si="83"/>
        <v>3630.5027885281365</v>
      </c>
    </row>
    <row r="129" spans="42:58" x14ac:dyDescent="0.25">
      <c r="AP129" s="37"/>
      <c r="AQ129" s="38"/>
      <c r="AR129" s="38" t="s">
        <v>159</v>
      </c>
      <c r="AS129" s="38">
        <f>SUM(AS125,AS127)</f>
        <v>354097</v>
      </c>
      <c r="AT129" s="38">
        <f t="shared" si="87"/>
        <v>515</v>
      </c>
      <c r="AU129" s="38">
        <f>SUM(AU125,AU127)</f>
        <v>1166</v>
      </c>
      <c r="AV129" s="38">
        <f t="shared" si="84"/>
        <v>1454.403736829174</v>
      </c>
      <c r="AW129" s="38">
        <f t="shared" si="85"/>
        <v>3292.8830235782852</v>
      </c>
      <c r="AY129" s="37"/>
    </row>
    <row r="130" spans="42:58" x14ac:dyDescent="0.25">
      <c r="AP130" s="37"/>
      <c r="AY130" s="37"/>
    </row>
    <row r="131" spans="42:58" x14ac:dyDescent="0.25">
      <c r="AP131" s="37"/>
      <c r="AQ131" s="26" t="s">
        <v>162</v>
      </c>
      <c r="AR131" s="26" t="s">
        <v>158</v>
      </c>
      <c r="AS131" s="26">
        <f>SUM(AS116,AS118,AS124,AS126)</f>
        <v>295405</v>
      </c>
      <c r="AT131" s="26">
        <f t="shared" ref="AT131:AU132" si="88">SUM(AT116,AT118,AT124,AT126)</f>
        <v>225</v>
      </c>
      <c r="AU131" s="26">
        <f t="shared" si="88"/>
        <v>616</v>
      </c>
      <c r="AV131" s="26">
        <f>AT131/AS131*1000000</f>
        <v>761.66618709906743</v>
      </c>
      <c r="AW131" s="26">
        <f>AU131/AS131*1000000</f>
        <v>2085.2727611245577</v>
      </c>
      <c r="AY131" s="37"/>
      <c r="AZ131" s="26" t="s">
        <v>162</v>
      </c>
      <c r="BA131" s="26" t="s">
        <v>158</v>
      </c>
      <c r="BB131" s="26">
        <f>SUM(BB115,BB117,BB123,BB125)</f>
        <v>214816</v>
      </c>
      <c r="BC131" s="26">
        <f t="shared" ref="BC131:BD132" si="89">SUM(BC115,BC117,BC123,BC125)</f>
        <v>207</v>
      </c>
      <c r="BD131" s="26">
        <f t="shared" si="89"/>
        <v>490</v>
      </c>
      <c r="BE131" s="26">
        <f>BC131/BB131*1000000</f>
        <v>963.61537315656187</v>
      </c>
      <c r="BF131" s="26">
        <f>BD131/BB131*1000000</f>
        <v>2281.0218978102189</v>
      </c>
    </row>
    <row r="132" spans="42:58" x14ac:dyDescent="0.25">
      <c r="AP132" s="37"/>
      <c r="AQ132" s="26"/>
      <c r="AR132" s="26" t="s">
        <v>159</v>
      </c>
      <c r="AS132" s="26">
        <f>SUM(AS117,AS119,AS125,AS127)</f>
        <v>655634</v>
      </c>
      <c r="AT132" s="26">
        <f t="shared" si="88"/>
        <v>908</v>
      </c>
      <c r="AU132" s="26">
        <f t="shared" si="88"/>
        <v>2154</v>
      </c>
      <c r="AV132" s="26">
        <f>AT132/AS132*1000000</f>
        <v>1384.919024943795</v>
      </c>
      <c r="AW132" s="26">
        <f>AU132/AS132*1000000</f>
        <v>3285.3695811992666</v>
      </c>
      <c r="AY132" s="37"/>
      <c r="AZ132" s="26"/>
      <c r="BA132" s="26" t="s">
        <v>159</v>
      </c>
      <c r="BB132" s="26">
        <f>SUM(BB116,BB118,BB124,BB126)</f>
        <v>524734</v>
      </c>
      <c r="BC132" s="26">
        <f t="shared" si="89"/>
        <v>897</v>
      </c>
      <c r="BD132" s="26">
        <f t="shared" si="89"/>
        <v>1864</v>
      </c>
      <c r="BE132" s="26">
        <f>BC132/BB132*1000000</f>
        <v>1709.437543593516</v>
      </c>
      <c r="BF132" s="26">
        <f>BD132/BB132*1000000</f>
        <v>3552.27601032142</v>
      </c>
    </row>
    <row r="133" spans="42:58" x14ac:dyDescent="0.25">
      <c r="AP133" s="37"/>
      <c r="AY133" s="37"/>
    </row>
    <row r="134" spans="42:58" x14ac:dyDescent="0.25">
      <c r="AP134" s="37"/>
      <c r="AY134" s="37"/>
    </row>
    <row r="135" spans="42:58" x14ac:dyDescent="0.25">
      <c r="AY135" s="37"/>
    </row>
    <row r="136" spans="42:58" x14ac:dyDescent="0.25">
      <c r="AY136" s="37"/>
    </row>
  </sheetData>
  <mergeCells count="4">
    <mergeCell ref="C6:H6"/>
    <mergeCell ref="I6:N6"/>
    <mergeCell ref="U5:Z5"/>
    <mergeCell ref="AA5:A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Figure 2B</vt:lpstr>
      <vt:lpstr>Figure 2C</vt:lpstr>
      <vt:lpstr>Figure 2D</vt:lpstr>
      <vt:lpstr>Figure 2F</vt:lpstr>
      <vt:lpstr>Figure 2G</vt:lpstr>
      <vt:lpstr>Figure 2H&amp;I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2021-11-24T09:45:42Z</dcterms:created>
  <dcterms:modified xsi:type="dcterms:W3CDTF">2021-11-24T12:38:24Z</dcterms:modified>
</cp:coreProperties>
</file>