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B4BD9041-6658-4CE6-86E9-0E7BFC49139D}" xr6:coauthVersionLast="47" xr6:coauthVersionMax="47" xr10:uidLastSave="{00000000-0000-0000-0000-000000000000}"/>
  <bookViews>
    <workbookView xWindow="-120" yWindow="-120" windowWidth="19440" windowHeight="11640" xr2:uid="{4EED8859-6545-4652-8B9B-3991F03B63E9}"/>
  </bookViews>
  <sheets>
    <sheet name="Figure 7A" sheetId="2" r:id="rId1"/>
    <sheet name="Figure 7B" sheetId="3" r:id="rId2"/>
    <sheet name="Figure 7C" sheetId="4" r:id="rId3"/>
    <sheet name="Figure 7E&amp;J" sheetId="6" r:id="rId4"/>
    <sheet name="Figure 7G&amp;H" sheetId="8" r:id="rId5"/>
    <sheet name="Figure 7I" sheetId="7" r:id="rId6"/>
    <sheet name="Figure 7K" sheetId="5" r:id="rId7"/>
    <sheet name="Figure 7M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E31" i="8"/>
  <c r="E36" i="8"/>
  <c r="E42" i="8"/>
  <c r="E51" i="8"/>
  <c r="E52" i="8"/>
  <c r="E61" i="8"/>
  <c r="E62" i="8"/>
  <c r="E72" i="8"/>
  <c r="E73" i="8"/>
  <c r="E82" i="8"/>
  <c r="E91" i="8"/>
  <c r="E93" i="8" s="1"/>
  <c r="E92" i="8"/>
  <c r="E99" i="8"/>
  <c r="E106" i="8"/>
  <c r="E132" i="8"/>
  <c r="E134" i="8" s="1"/>
  <c r="E133" i="8"/>
  <c r="E142" i="8"/>
  <c r="E143" i="8"/>
  <c r="E152" i="8"/>
  <c r="E153" i="8"/>
  <c r="E164" i="8"/>
  <c r="E170" i="8"/>
  <c r="E175" i="8"/>
  <c r="E182" i="8"/>
  <c r="E183" i="8"/>
  <c r="H153" i="8"/>
  <c r="H152" i="8"/>
  <c r="J151" i="8"/>
  <c r="J150" i="8"/>
  <c r="J149" i="8"/>
  <c r="J148" i="8"/>
  <c r="H143" i="8"/>
  <c r="H142" i="8"/>
  <c r="J141" i="8"/>
  <c r="J140" i="8"/>
  <c r="J139" i="8"/>
  <c r="J138" i="8"/>
  <c r="H133" i="8"/>
  <c r="H132" i="8"/>
  <c r="J131" i="8"/>
  <c r="J130" i="8"/>
  <c r="J129" i="8"/>
  <c r="J128" i="8"/>
  <c r="H183" i="8"/>
  <c r="G183" i="8"/>
  <c r="F183" i="8"/>
  <c r="H182" i="8"/>
  <c r="G182" i="8"/>
  <c r="F182" i="8"/>
  <c r="J181" i="8"/>
  <c r="I181" i="8"/>
  <c r="J180" i="8"/>
  <c r="I180" i="8"/>
  <c r="J179" i="8"/>
  <c r="I179" i="8"/>
  <c r="J178" i="8"/>
  <c r="I178" i="8"/>
  <c r="H175" i="8"/>
  <c r="G175" i="8"/>
  <c r="F175" i="8"/>
  <c r="J174" i="8"/>
  <c r="I174" i="8"/>
  <c r="J173" i="8"/>
  <c r="I173" i="8"/>
  <c r="H170" i="8"/>
  <c r="G170" i="8"/>
  <c r="F170" i="8"/>
  <c r="J169" i="8"/>
  <c r="I169" i="8"/>
  <c r="J168" i="8"/>
  <c r="I168" i="8"/>
  <c r="H164" i="8"/>
  <c r="J163" i="8"/>
  <c r="J162" i="8"/>
  <c r="H106" i="8"/>
  <c r="G106" i="8"/>
  <c r="F106" i="8"/>
  <c r="J105" i="8"/>
  <c r="I105" i="8"/>
  <c r="J104" i="8"/>
  <c r="I104" i="8"/>
  <c r="H99" i="8"/>
  <c r="G99" i="8"/>
  <c r="F99" i="8"/>
  <c r="J98" i="8"/>
  <c r="J97" i="8"/>
  <c r="H92" i="8"/>
  <c r="G92" i="8"/>
  <c r="F92" i="8"/>
  <c r="H91" i="8"/>
  <c r="G91" i="8"/>
  <c r="F91" i="8"/>
  <c r="J90" i="8"/>
  <c r="I90" i="8"/>
  <c r="J89" i="8"/>
  <c r="I89" i="8"/>
  <c r="J88" i="8"/>
  <c r="I88" i="8"/>
  <c r="J87" i="8"/>
  <c r="I87" i="8"/>
  <c r="J86" i="8"/>
  <c r="I86" i="8"/>
  <c r="J85" i="8"/>
  <c r="I85" i="8"/>
  <c r="H82" i="8"/>
  <c r="G82" i="8"/>
  <c r="F82" i="8"/>
  <c r="J81" i="8"/>
  <c r="I81" i="8"/>
  <c r="J80" i="8"/>
  <c r="I80" i="8"/>
  <c r="J47" i="8"/>
  <c r="J48" i="8"/>
  <c r="J49" i="8"/>
  <c r="J50" i="8"/>
  <c r="H73" i="8"/>
  <c r="H72" i="8"/>
  <c r="J71" i="8"/>
  <c r="J70" i="8"/>
  <c r="J69" i="8"/>
  <c r="J68" i="8"/>
  <c r="H62" i="8"/>
  <c r="H61" i="8"/>
  <c r="J60" i="8"/>
  <c r="J59" i="8"/>
  <c r="J58" i="8"/>
  <c r="J57" i="8"/>
  <c r="H52" i="8"/>
  <c r="H51" i="8"/>
  <c r="H42" i="8"/>
  <c r="G42" i="8"/>
  <c r="F42" i="8"/>
  <c r="J41" i="8"/>
  <c r="I41" i="8"/>
  <c r="J40" i="8"/>
  <c r="I40" i="8"/>
  <c r="H36" i="8"/>
  <c r="G36" i="8"/>
  <c r="F36" i="8"/>
  <c r="J35" i="8"/>
  <c r="I35" i="8"/>
  <c r="J34" i="8"/>
  <c r="I34" i="8"/>
  <c r="H31" i="8"/>
  <c r="G31" i="8"/>
  <c r="F31" i="8"/>
  <c r="J30" i="8"/>
  <c r="I30" i="8"/>
  <c r="J29" i="8"/>
  <c r="I29" i="8"/>
  <c r="H25" i="8"/>
  <c r="G25" i="8"/>
  <c r="F25" i="8"/>
  <c r="J24" i="8"/>
  <c r="I24" i="8"/>
  <c r="J23" i="8"/>
  <c r="I23" i="8"/>
  <c r="F28" i="7"/>
  <c r="E306" i="7"/>
  <c r="D306" i="7"/>
  <c r="E305" i="7"/>
  <c r="D305" i="7"/>
  <c r="F304" i="7"/>
  <c r="F303" i="7"/>
  <c r="F302" i="7"/>
  <c r="F301" i="7"/>
  <c r="F300" i="7"/>
  <c r="F299" i="7"/>
  <c r="F298" i="7"/>
  <c r="F297" i="7"/>
  <c r="F296" i="7"/>
  <c r="F295" i="7"/>
  <c r="E290" i="7"/>
  <c r="D290" i="7"/>
  <c r="E289" i="7"/>
  <c r="D289" i="7"/>
  <c r="F288" i="7"/>
  <c r="F287" i="7"/>
  <c r="F286" i="7"/>
  <c r="F285" i="7"/>
  <c r="F284" i="7"/>
  <c r="F283" i="7"/>
  <c r="F282" i="7"/>
  <c r="F281" i="7"/>
  <c r="F280" i="7"/>
  <c r="F279" i="7"/>
  <c r="E275" i="7"/>
  <c r="D275" i="7"/>
  <c r="E274" i="7"/>
  <c r="D274" i="7"/>
  <c r="F273" i="7"/>
  <c r="F272" i="7"/>
  <c r="F271" i="7"/>
  <c r="F270" i="7"/>
  <c r="F269" i="7"/>
  <c r="F268" i="7"/>
  <c r="F267" i="7"/>
  <c r="F266" i="7"/>
  <c r="F265" i="7"/>
  <c r="F264" i="7"/>
  <c r="E259" i="7"/>
  <c r="D259" i="7"/>
  <c r="E258" i="7"/>
  <c r="D258" i="7"/>
  <c r="F257" i="7"/>
  <c r="F256" i="7"/>
  <c r="F255" i="7"/>
  <c r="F254" i="7"/>
  <c r="F253" i="7"/>
  <c r="F252" i="7"/>
  <c r="F251" i="7"/>
  <c r="F250" i="7"/>
  <c r="E246" i="7"/>
  <c r="D246" i="7"/>
  <c r="E245" i="7"/>
  <c r="D245" i="7"/>
  <c r="F244" i="7"/>
  <c r="F243" i="7"/>
  <c r="F242" i="7"/>
  <c r="F241" i="7"/>
  <c r="F240" i="7"/>
  <c r="F239" i="7"/>
  <c r="E233" i="7"/>
  <c r="D233" i="7"/>
  <c r="E232" i="7"/>
  <c r="D232" i="7"/>
  <c r="F231" i="7"/>
  <c r="F230" i="7"/>
  <c r="F229" i="7"/>
  <c r="F228" i="7"/>
  <c r="E222" i="7"/>
  <c r="D222" i="7"/>
  <c r="E221" i="7"/>
  <c r="D221" i="7"/>
  <c r="F220" i="7"/>
  <c r="F219" i="7"/>
  <c r="F218" i="7"/>
  <c r="F217" i="7"/>
  <c r="F273" i="6"/>
  <c r="E273" i="6"/>
  <c r="D273" i="6"/>
  <c r="F272" i="6"/>
  <c r="E272" i="6"/>
  <c r="D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E210" i="7"/>
  <c r="D210" i="7"/>
  <c r="E209" i="7"/>
  <c r="D209" i="7"/>
  <c r="F208" i="7"/>
  <c r="F207" i="7"/>
  <c r="F206" i="7"/>
  <c r="F205" i="7"/>
  <c r="F204" i="7"/>
  <c r="F203" i="7"/>
  <c r="F202" i="7"/>
  <c r="F201" i="7"/>
  <c r="F200" i="7"/>
  <c r="F199" i="7"/>
  <c r="E194" i="7"/>
  <c r="D194" i="7"/>
  <c r="E193" i="7"/>
  <c r="D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E177" i="7"/>
  <c r="D177" i="7"/>
  <c r="E176" i="7"/>
  <c r="D176" i="7"/>
  <c r="F175" i="7"/>
  <c r="F174" i="7"/>
  <c r="F173" i="7"/>
  <c r="F172" i="7"/>
  <c r="F171" i="7"/>
  <c r="F170" i="7"/>
  <c r="F169" i="7"/>
  <c r="F168" i="7"/>
  <c r="F167" i="7"/>
  <c r="F166" i="7"/>
  <c r="E160" i="7"/>
  <c r="D160" i="7"/>
  <c r="E159" i="7"/>
  <c r="D159" i="7"/>
  <c r="F158" i="7"/>
  <c r="F157" i="7"/>
  <c r="F156" i="7"/>
  <c r="F155" i="7"/>
  <c r="F154" i="7"/>
  <c r="F153" i="7"/>
  <c r="E147" i="7"/>
  <c r="D147" i="7"/>
  <c r="E146" i="7"/>
  <c r="D146" i="7"/>
  <c r="F145" i="7"/>
  <c r="F144" i="7"/>
  <c r="F143" i="7"/>
  <c r="F142" i="7"/>
  <c r="E136" i="7"/>
  <c r="D136" i="7"/>
  <c r="E135" i="7"/>
  <c r="D135" i="7"/>
  <c r="F134" i="7"/>
  <c r="F133" i="7"/>
  <c r="F132" i="7"/>
  <c r="F131" i="7"/>
  <c r="E124" i="7"/>
  <c r="D124" i="7"/>
  <c r="E123" i="7"/>
  <c r="D123" i="7"/>
  <c r="F122" i="7"/>
  <c r="F121" i="7"/>
  <c r="F120" i="7"/>
  <c r="F119" i="7"/>
  <c r="F118" i="7"/>
  <c r="F117" i="7"/>
  <c r="F116" i="7"/>
  <c r="F115" i="7"/>
  <c r="F114" i="7"/>
  <c r="F113" i="7"/>
  <c r="E107" i="7"/>
  <c r="D107" i="7"/>
  <c r="E106" i="7"/>
  <c r="D106" i="7"/>
  <c r="F105" i="7"/>
  <c r="F104" i="7"/>
  <c r="F103" i="7"/>
  <c r="F102" i="7"/>
  <c r="F101" i="7"/>
  <c r="F100" i="7"/>
  <c r="F99" i="7"/>
  <c r="F98" i="7"/>
  <c r="E91" i="7"/>
  <c r="D91" i="7"/>
  <c r="E90" i="7"/>
  <c r="D90" i="7"/>
  <c r="F89" i="7"/>
  <c r="F88" i="7"/>
  <c r="F87" i="7"/>
  <c r="F86" i="7"/>
  <c r="F85" i="7"/>
  <c r="F84" i="7"/>
  <c r="E76" i="7"/>
  <c r="D76" i="7"/>
  <c r="E75" i="7"/>
  <c r="D75" i="7"/>
  <c r="E73" i="7"/>
  <c r="D73" i="7"/>
  <c r="E72" i="7"/>
  <c r="D72" i="7"/>
  <c r="F71" i="7"/>
  <c r="F70" i="7"/>
  <c r="F69" i="7"/>
  <c r="F68" i="7"/>
  <c r="F67" i="7"/>
  <c r="F66" i="7"/>
  <c r="F65" i="7"/>
  <c r="F64" i="7"/>
  <c r="E60" i="7"/>
  <c r="D60" i="7"/>
  <c r="E59" i="7"/>
  <c r="D59" i="7"/>
  <c r="F58" i="7"/>
  <c r="F57" i="7"/>
  <c r="F56" i="7"/>
  <c r="F55" i="7"/>
  <c r="F54" i="7"/>
  <c r="F53" i="7"/>
  <c r="F52" i="7"/>
  <c r="F51" i="7"/>
  <c r="E47" i="7"/>
  <c r="D47" i="7"/>
  <c r="E46" i="7"/>
  <c r="D46" i="7"/>
  <c r="F45" i="7"/>
  <c r="F44" i="7"/>
  <c r="F43" i="7"/>
  <c r="F42" i="7"/>
  <c r="F41" i="7"/>
  <c r="F40" i="7"/>
  <c r="E36" i="7"/>
  <c r="D36" i="7"/>
  <c r="E35" i="7"/>
  <c r="D35" i="7"/>
  <c r="F34" i="7"/>
  <c r="F33" i="7"/>
  <c r="F32" i="7"/>
  <c r="F31" i="7"/>
  <c r="F30" i="7"/>
  <c r="F29" i="7"/>
  <c r="F27" i="7"/>
  <c r="F257" i="6"/>
  <c r="E257" i="6"/>
  <c r="D257" i="6"/>
  <c r="F256" i="6"/>
  <c r="E256" i="6"/>
  <c r="D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F242" i="6"/>
  <c r="E242" i="6"/>
  <c r="D242" i="6"/>
  <c r="F241" i="6"/>
  <c r="E241" i="6"/>
  <c r="D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F228" i="6"/>
  <c r="E228" i="6"/>
  <c r="D228" i="6"/>
  <c r="F227" i="6"/>
  <c r="E227" i="6"/>
  <c r="D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E196" i="6"/>
  <c r="F163" i="6"/>
  <c r="E163" i="6"/>
  <c r="D163" i="6"/>
  <c r="F162" i="6"/>
  <c r="E162" i="6"/>
  <c r="D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F150" i="6"/>
  <c r="E150" i="6"/>
  <c r="D150" i="6"/>
  <c r="F149" i="6"/>
  <c r="E149" i="6"/>
  <c r="D149" i="6"/>
  <c r="H148" i="6"/>
  <c r="G148" i="6"/>
  <c r="H147" i="6"/>
  <c r="G147" i="6"/>
  <c r="H146" i="6"/>
  <c r="G146" i="6"/>
  <c r="H145" i="6"/>
  <c r="G145" i="6"/>
  <c r="F139" i="6"/>
  <c r="E139" i="6"/>
  <c r="D139" i="6"/>
  <c r="F138" i="6"/>
  <c r="E138" i="6"/>
  <c r="D138" i="6"/>
  <c r="H137" i="6"/>
  <c r="G137" i="6"/>
  <c r="H136" i="6"/>
  <c r="G136" i="6"/>
  <c r="H135" i="6"/>
  <c r="G135" i="6"/>
  <c r="H134" i="6"/>
  <c r="G134" i="6"/>
  <c r="D196" i="6"/>
  <c r="D109" i="6"/>
  <c r="E93" i="6"/>
  <c r="D62" i="6"/>
  <c r="E49" i="6"/>
  <c r="F213" i="6"/>
  <c r="E213" i="6"/>
  <c r="D213" i="6"/>
  <c r="F212" i="6"/>
  <c r="E212" i="6"/>
  <c r="D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F197" i="6"/>
  <c r="E197" i="6"/>
  <c r="D197" i="6"/>
  <c r="F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F180" i="6"/>
  <c r="E180" i="6"/>
  <c r="D180" i="6"/>
  <c r="F179" i="6"/>
  <c r="E179" i="6"/>
  <c r="D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F127" i="6"/>
  <c r="E127" i="6"/>
  <c r="D127" i="6"/>
  <c r="F126" i="6"/>
  <c r="E126" i="6"/>
  <c r="D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F110" i="6"/>
  <c r="E110" i="6"/>
  <c r="D110" i="6"/>
  <c r="F109" i="6"/>
  <c r="E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F94" i="6"/>
  <c r="E94" i="6"/>
  <c r="D94" i="6"/>
  <c r="F93" i="6"/>
  <c r="D93" i="6"/>
  <c r="H92" i="6"/>
  <c r="G92" i="6"/>
  <c r="H91" i="6"/>
  <c r="G91" i="6"/>
  <c r="H90" i="6"/>
  <c r="G90" i="6"/>
  <c r="H89" i="6"/>
  <c r="G89" i="6"/>
  <c r="H88" i="6"/>
  <c r="G88" i="6"/>
  <c r="H87" i="6"/>
  <c r="G87" i="6"/>
  <c r="F79" i="6"/>
  <c r="E79" i="6"/>
  <c r="D79" i="6"/>
  <c r="F78" i="6"/>
  <c r="E78" i="6"/>
  <c r="D78" i="6"/>
  <c r="F76" i="6"/>
  <c r="E76" i="6"/>
  <c r="D76" i="6"/>
  <c r="F75" i="6"/>
  <c r="E75" i="6"/>
  <c r="D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F63" i="6"/>
  <c r="E63" i="6"/>
  <c r="D63" i="6"/>
  <c r="F62" i="6"/>
  <c r="E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F50" i="6"/>
  <c r="E50" i="6"/>
  <c r="D50" i="6"/>
  <c r="F49" i="6"/>
  <c r="D49" i="6"/>
  <c r="H48" i="6"/>
  <c r="G48" i="6"/>
  <c r="H47" i="6"/>
  <c r="G47" i="6"/>
  <c r="H46" i="6"/>
  <c r="G46" i="6"/>
  <c r="H45" i="6"/>
  <c r="G45" i="6"/>
  <c r="H44" i="6"/>
  <c r="G44" i="6"/>
  <c r="H43" i="6"/>
  <c r="G43" i="6"/>
  <c r="F39" i="6"/>
  <c r="E39" i="6"/>
  <c r="D39" i="6"/>
  <c r="F38" i="6"/>
  <c r="E38" i="6"/>
  <c r="D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E144" i="8" l="1"/>
  <c r="E74" i="8"/>
  <c r="E53" i="8"/>
  <c r="E63" i="8"/>
  <c r="E184" i="8"/>
  <c r="E154" i="8"/>
  <c r="J153" i="8"/>
  <c r="J152" i="8"/>
  <c r="J143" i="8"/>
  <c r="H154" i="8"/>
  <c r="J154" i="8" s="1"/>
  <c r="J142" i="8"/>
  <c r="I170" i="8"/>
  <c r="G184" i="8"/>
  <c r="H144" i="8"/>
  <c r="J144" i="8" s="1"/>
  <c r="I42" i="8"/>
  <c r="J99" i="8"/>
  <c r="J175" i="8"/>
  <c r="J170" i="8"/>
  <c r="J182" i="8"/>
  <c r="J133" i="8"/>
  <c r="J164" i="8"/>
  <c r="F184" i="8"/>
  <c r="I183" i="8"/>
  <c r="I25" i="8"/>
  <c r="G93" i="8"/>
  <c r="I175" i="8"/>
  <c r="J183" i="8"/>
  <c r="J132" i="8"/>
  <c r="H134" i="8"/>
  <c r="H184" i="8"/>
  <c r="I182" i="8"/>
  <c r="I106" i="8"/>
  <c r="J92" i="8"/>
  <c r="J91" i="8"/>
  <c r="F93" i="8"/>
  <c r="J82" i="8"/>
  <c r="I82" i="8"/>
  <c r="I92" i="8"/>
  <c r="H93" i="8"/>
  <c r="J106" i="8"/>
  <c r="I91" i="8"/>
  <c r="J25" i="8"/>
  <c r="J73" i="8"/>
  <c r="J61" i="8"/>
  <c r="I36" i="8"/>
  <c r="J42" i="8"/>
  <c r="J72" i="8"/>
  <c r="J31" i="8"/>
  <c r="J62" i="8"/>
  <c r="J52" i="8"/>
  <c r="H63" i="8"/>
  <c r="I31" i="8"/>
  <c r="J36" i="8"/>
  <c r="J51" i="8"/>
  <c r="H53" i="8"/>
  <c r="H74" i="8"/>
  <c r="F305" i="7"/>
  <c r="F306" i="7"/>
  <c r="F275" i="7"/>
  <c r="F289" i="7"/>
  <c r="F290" i="7"/>
  <c r="F91" i="7"/>
  <c r="F258" i="7"/>
  <c r="F274" i="7"/>
  <c r="F35" i="7"/>
  <c r="F46" i="7"/>
  <c r="F106" i="7"/>
  <c r="F123" i="7"/>
  <c r="F159" i="7"/>
  <c r="F176" i="7"/>
  <c r="F232" i="7"/>
  <c r="F245" i="7"/>
  <c r="F73" i="7"/>
  <c r="F147" i="7"/>
  <c r="F210" i="7"/>
  <c r="F221" i="7"/>
  <c r="F233" i="7"/>
  <c r="F246" i="7"/>
  <c r="F135" i="7"/>
  <c r="F177" i="7"/>
  <c r="F222" i="7"/>
  <c r="F259" i="7"/>
  <c r="F47" i="7"/>
  <c r="F72" i="7"/>
  <c r="F124" i="7"/>
  <c r="F146" i="7"/>
  <c r="F136" i="7"/>
  <c r="F194" i="7"/>
  <c r="F59" i="7"/>
  <c r="F75" i="7"/>
  <c r="F36" i="7"/>
  <c r="F107" i="7"/>
  <c r="F160" i="7"/>
  <c r="F60" i="7"/>
  <c r="F76" i="7"/>
  <c r="F193" i="7"/>
  <c r="F90" i="7"/>
  <c r="F209" i="7"/>
  <c r="G272" i="6"/>
  <c r="G273" i="6"/>
  <c r="H272" i="6"/>
  <c r="H273" i="6"/>
  <c r="G257" i="6"/>
  <c r="H256" i="6"/>
  <c r="G256" i="6"/>
  <c r="H257" i="6"/>
  <c r="G163" i="6"/>
  <c r="G228" i="6"/>
  <c r="H241" i="6"/>
  <c r="G241" i="6"/>
  <c r="G242" i="6"/>
  <c r="H242" i="6"/>
  <c r="G227" i="6"/>
  <c r="H227" i="6"/>
  <c r="H228" i="6"/>
  <c r="H162" i="6"/>
  <c r="G150" i="6"/>
  <c r="G162" i="6"/>
  <c r="H163" i="6"/>
  <c r="G63" i="6"/>
  <c r="G76" i="6"/>
  <c r="H109" i="6"/>
  <c r="H126" i="6"/>
  <c r="G49" i="6"/>
  <c r="H127" i="6"/>
  <c r="H78" i="6"/>
  <c r="H94" i="6"/>
  <c r="H197" i="6"/>
  <c r="H213" i="6"/>
  <c r="H38" i="6"/>
  <c r="H49" i="6"/>
  <c r="G78" i="6"/>
  <c r="H79" i="6"/>
  <c r="G94" i="6"/>
  <c r="G109" i="6"/>
  <c r="H110" i="6"/>
  <c r="G126" i="6"/>
  <c r="G213" i="6"/>
  <c r="G139" i="6"/>
  <c r="G38" i="6"/>
  <c r="H39" i="6"/>
  <c r="H50" i="6"/>
  <c r="H75" i="6"/>
  <c r="G79" i="6"/>
  <c r="G110" i="6"/>
  <c r="H149" i="6"/>
  <c r="G39" i="6"/>
  <c r="G50" i="6"/>
  <c r="H63" i="6"/>
  <c r="G75" i="6"/>
  <c r="H76" i="6"/>
  <c r="H93" i="6"/>
  <c r="G127" i="6"/>
  <c r="G179" i="6"/>
  <c r="H196" i="6"/>
  <c r="H212" i="6"/>
  <c r="G93" i="6"/>
  <c r="G149" i="6"/>
  <c r="H150" i="6"/>
  <c r="G180" i="6"/>
  <c r="G197" i="6"/>
  <c r="H180" i="6"/>
  <c r="G212" i="6"/>
  <c r="H179" i="6"/>
  <c r="H138" i="6"/>
  <c r="G138" i="6"/>
  <c r="H139" i="6"/>
  <c r="G196" i="6"/>
  <c r="H62" i="6"/>
  <c r="G62" i="6"/>
  <c r="J184" i="8" l="1"/>
  <c r="J63" i="8"/>
  <c r="J93" i="8"/>
  <c r="J134" i="8"/>
  <c r="I184" i="8"/>
  <c r="J74" i="8"/>
  <c r="I93" i="8"/>
  <c r="J53" i="8"/>
  <c r="E145" i="4" l="1"/>
  <c r="F145" i="4" s="1"/>
  <c r="D145" i="4"/>
  <c r="E144" i="4"/>
  <c r="D144" i="4"/>
  <c r="F143" i="4"/>
  <c r="F142" i="4"/>
  <c r="F141" i="4"/>
  <c r="F140" i="4"/>
  <c r="E137" i="4"/>
  <c r="D137" i="4"/>
  <c r="E136" i="4"/>
  <c r="D136" i="4"/>
  <c r="F135" i="4"/>
  <c r="F134" i="4"/>
  <c r="F133" i="4"/>
  <c r="F132" i="4"/>
  <c r="E130" i="4"/>
  <c r="F130" i="4" s="1"/>
  <c r="D130" i="4"/>
  <c r="E129" i="4"/>
  <c r="D129" i="4"/>
  <c r="F129" i="4" s="1"/>
  <c r="F128" i="4"/>
  <c r="F127" i="4"/>
  <c r="F126" i="4"/>
  <c r="F125" i="4"/>
  <c r="E122" i="4"/>
  <c r="D122" i="4"/>
  <c r="E121" i="4"/>
  <c r="D121" i="4"/>
  <c r="F120" i="4"/>
  <c r="F119" i="4"/>
  <c r="F118" i="4"/>
  <c r="F117" i="4"/>
  <c r="E112" i="4"/>
  <c r="D112" i="4"/>
  <c r="E111" i="4"/>
  <c r="D111" i="4"/>
  <c r="F110" i="4"/>
  <c r="F109" i="4"/>
  <c r="F108" i="4"/>
  <c r="F107" i="4"/>
  <c r="E105" i="4"/>
  <c r="F105" i="4" s="1"/>
  <c r="D105" i="4"/>
  <c r="E104" i="4"/>
  <c r="D104" i="4"/>
  <c r="F103" i="4"/>
  <c r="F102" i="4"/>
  <c r="F101" i="4"/>
  <c r="F100" i="4"/>
  <c r="E95" i="4"/>
  <c r="D95" i="4"/>
  <c r="E94" i="4"/>
  <c r="D94" i="4"/>
  <c r="F94" i="4" s="1"/>
  <c r="F93" i="4"/>
  <c r="F92" i="4"/>
  <c r="F91" i="4"/>
  <c r="F90" i="4"/>
  <c r="E88" i="4"/>
  <c r="D88" i="4"/>
  <c r="E87" i="4"/>
  <c r="D87" i="4"/>
  <c r="F86" i="4"/>
  <c r="F85" i="4"/>
  <c r="F84" i="4"/>
  <c r="F83" i="4"/>
  <c r="E81" i="4"/>
  <c r="D81" i="4"/>
  <c r="F81" i="4" s="1"/>
  <c r="E80" i="4"/>
  <c r="D80" i="4"/>
  <c r="F79" i="4"/>
  <c r="F78" i="4"/>
  <c r="F77" i="4"/>
  <c r="F76" i="4"/>
  <c r="F61" i="4"/>
  <c r="F60" i="4"/>
  <c r="F59" i="4"/>
  <c r="F58" i="4"/>
  <c r="F57" i="4"/>
  <c r="F56" i="4"/>
  <c r="F55" i="4"/>
  <c r="F54" i="4"/>
  <c r="F53" i="4"/>
  <c r="F52" i="4"/>
  <c r="F51" i="4"/>
  <c r="F50" i="4"/>
  <c r="F70" i="4"/>
  <c r="F69" i="4"/>
  <c r="F68" i="4"/>
  <c r="F67" i="4"/>
  <c r="F66" i="4"/>
  <c r="F65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64" i="4"/>
  <c r="F63" i="4"/>
  <c r="F62" i="4"/>
  <c r="F80" i="4" l="1"/>
  <c r="F144" i="4"/>
  <c r="F104" i="4"/>
  <c r="F111" i="4"/>
  <c r="F136" i="4"/>
  <c r="F87" i="4"/>
  <c r="F112" i="4"/>
  <c r="F122" i="4"/>
  <c r="F137" i="4"/>
  <c r="F88" i="4"/>
  <c r="F95" i="4"/>
  <c r="F121" i="4"/>
  <c r="D42" i="2"/>
  <c r="F42" i="2" s="1"/>
  <c r="H42" i="2" s="1"/>
  <c r="D41" i="2"/>
  <c r="F41" i="2" s="1"/>
  <c r="H41" i="2" s="1"/>
  <c r="D40" i="2"/>
  <c r="F40" i="2" s="1"/>
  <c r="H40" i="2" s="1"/>
  <c r="D39" i="2"/>
  <c r="F39" i="2" s="1"/>
  <c r="H39" i="2" s="1"/>
  <c r="D37" i="2"/>
  <c r="F37" i="2" s="1"/>
  <c r="H37" i="2" s="1"/>
  <c r="D36" i="2"/>
  <c r="F36" i="2" s="1"/>
  <c r="H36" i="2" s="1"/>
  <c r="D35" i="2"/>
  <c r="F35" i="2" s="1"/>
  <c r="H35" i="2" s="1"/>
  <c r="D34" i="2"/>
  <c r="F34" i="2" s="1"/>
  <c r="H34" i="2" s="1"/>
  <c r="D48" i="3"/>
  <c r="F48" i="3" s="1"/>
  <c r="H48" i="3" s="1"/>
  <c r="D47" i="3"/>
  <c r="F47" i="3" s="1"/>
  <c r="H47" i="3" s="1"/>
  <c r="D46" i="3"/>
  <c r="F46" i="3" s="1"/>
  <c r="H46" i="3" s="1"/>
  <c r="D45" i="3"/>
  <c r="F45" i="3" s="1"/>
  <c r="H45" i="3" s="1"/>
  <c r="D43" i="3"/>
  <c r="F43" i="3" s="1"/>
  <c r="H43" i="3" s="1"/>
  <c r="D42" i="3"/>
  <c r="F42" i="3" s="1"/>
  <c r="H42" i="3" s="1"/>
  <c r="D41" i="3"/>
  <c r="F41" i="3" s="1"/>
  <c r="H41" i="3" s="1"/>
  <c r="F40" i="3"/>
  <c r="H40" i="3" s="1"/>
  <c r="D40" i="3"/>
  <c r="D38" i="3"/>
  <c r="F38" i="3" s="1"/>
  <c r="H38" i="3" s="1"/>
  <c r="D37" i="3"/>
  <c r="F37" i="3" s="1"/>
  <c r="H37" i="3" s="1"/>
  <c r="D36" i="3"/>
  <c r="F36" i="3" s="1"/>
  <c r="H36" i="3" s="1"/>
  <c r="D35" i="3"/>
  <c r="F35" i="3" s="1"/>
  <c r="H35" i="3" s="1"/>
</calcChain>
</file>

<file path=xl/sharedStrings.xml><?xml version="1.0" encoding="utf-8"?>
<sst xmlns="http://schemas.openxmlformats.org/spreadsheetml/2006/main" count="1384" uniqueCount="264">
  <si>
    <t>EP4 (% area of epidermis)</t>
  </si>
  <si>
    <t>EP4 (% area of dermis)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</si>
  <si>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</si>
  <si>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</si>
  <si>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</si>
  <si>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</si>
  <si>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</si>
  <si>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</si>
  <si>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</si>
  <si>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</si>
  <si>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</si>
  <si>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</si>
  <si>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</si>
  <si>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</si>
  <si>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</si>
  <si>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missed study visit</t>
  </si>
  <si>
    <t>missing data due to sample quality</t>
  </si>
  <si>
    <t>Upper dermis</t>
  </si>
  <si>
    <t>Lower dermis</t>
  </si>
  <si>
    <t>Control</t>
  </si>
  <si>
    <t>1 day</t>
  </si>
  <si>
    <t>4 days</t>
  </si>
  <si>
    <t>8 days</t>
  </si>
  <si>
    <t>14 days</t>
  </si>
  <si>
    <t>Plate map</t>
  </si>
  <si>
    <t>Mass (mg) of the sample lysed in 1ml (1/120 dilution in experiment)</t>
  </si>
  <si>
    <t>Standard (pg/ml)</t>
  </si>
  <si>
    <t>PBS</t>
  </si>
  <si>
    <t>CD4</t>
  </si>
  <si>
    <t>CD8</t>
  </si>
  <si>
    <t>PBS A</t>
  </si>
  <si>
    <t>A</t>
  </si>
  <si>
    <t>PBS B</t>
  </si>
  <si>
    <t>PBS C</t>
  </si>
  <si>
    <t>B</t>
  </si>
  <si>
    <t>PBS D</t>
  </si>
  <si>
    <t>C</t>
  </si>
  <si>
    <t>CD4 A</t>
  </si>
  <si>
    <t>CD4 B</t>
  </si>
  <si>
    <t>D</t>
  </si>
  <si>
    <t>CD4 C</t>
  </si>
  <si>
    <t>CD4 D</t>
  </si>
  <si>
    <t>CD8 A</t>
  </si>
  <si>
    <t>CD8 B</t>
  </si>
  <si>
    <t>CD8 C</t>
  </si>
  <si>
    <t>CD8 D</t>
  </si>
  <si>
    <t>MEASUREMENT 1: Absorbance Quick Read 2021.08.20 11:52:40</t>
  </si>
  <si>
    <t>Fitted standard curve 15.625-500pg/ml</t>
  </si>
  <si>
    <t>Log concentration = -1.67699 x absorbance +3.02657</t>
  </si>
  <si>
    <t>Replicate 1</t>
  </si>
  <si>
    <t>Replicate 2</t>
  </si>
  <si>
    <t>Average</t>
  </si>
  <si>
    <t>Concentration (pg/ml)</t>
  </si>
  <si>
    <t>Normalised to 1g of tissue (ng/g)</t>
  </si>
  <si>
    <t>IgUV</t>
  </si>
  <si>
    <t>Ig UV A</t>
  </si>
  <si>
    <t>Ig UV B</t>
  </si>
  <si>
    <t>Ig UV C</t>
  </si>
  <si>
    <t>Ig UV D</t>
  </si>
  <si>
    <t>Ig A</t>
  </si>
  <si>
    <t>Ig B</t>
  </si>
  <si>
    <t>D (male)</t>
  </si>
  <si>
    <t>Ig C</t>
  </si>
  <si>
    <t>Ig D</t>
  </si>
  <si>
    <t>MEASUREMENT 2: Absorbance Quick Read 2021.09.16 11:23:17</t>
  </si>
  <si>
    <t>Log concentration = -2.82655 x absorbance + 3.22141</t>
  </si>
  <si>
    <t>PDGFR</t>
  </si>
  <si>
    <t>Cox2 positive</t>
  </si>
  <si>
    <t>% Fb Cox-2+</t>
  </si>
  <si>
    <t>upper</t>
  </si>
  <si>
    <t>lower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</si>
  <si>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</si>
  <si>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</si>
  <si>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</si>
  <si>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</si>
  <si>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</si>
  <si>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</si>
  <si>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</si>
  <si>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</si>
  <si>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acUV PI1day 1</t>
  </si>
  <si>
    <t>acUV PI1day 2</t>
  </si>
  <si>
    <t>acUV PI1day 3</t>
  </si>
  <si>
    <t>acUV PI1day 4</t>
  </si>
  <si>
    <t>acUV PI1day 5</t>
  </si>
  <si>
    <t>acUV PI1day 6</t>
  </si>
  <si>
    <t>UVB PI 1 day</t>
  </si>
  <si>
    <t>aUV 4dpi 1a</t>
  </si>
  <si>
    <t>aUV 4dpi 1b</t>
  </si>
  <si>
    <t>Sum</t>
  </si>
  <si>
    <t>aUV 4dpi 2a</t>
  </si>
  <si>
    <t>aUV 4dpi 2b</t>
  </si>
  <si>
    <t>aUV 4dpi 3a</t>
  </si>
  <si>
    <t>aUV 4dpi 3b</t>
  </si>
  <si>
    <t>aUV 8dpi 1a</t>
  </si>
  <si>
    <t>aUV 8dpi 1b</t>
  </si>
  <si>
    <t>aUV 8dpi 2a</t>
  </si>
  <si>
    <t>aUV 8dpi 2b</t>
  </si>
  <si>
    <t>aUV 14dpi 1a</t>
  </si>
  <si>
    <t>aUV 14dpi 1b</t>
  </si>
  <si>
    <t>aUV 14dpi 2a</t>
  </si>
  <si>
    <t>aUV 14dpi 2b</t>
  </si>
  <si>
    <t>aUV 14dpi A BSU 1</t>
  </si>
  <si>
    <t>aUV 14dpi A BSU 2</t>
  </si>
  <si>
    <t>aUV 14dpi B BSU 1</t>
  </si>
  <si>
    <t>aUV 14dpi B BSU 2</t>
  </si>
  <si>
    <t>UVB PI 4 day</t>
  </si>
  <si>
    <t>UVB PI 8 day</t>
  </si>
  <si>
    <t>UVB PI 14 day</t>
  </si>
  <si>
    <t>GFP S:3, 100</t>
  </si>
  <si>
    <t>COX2: S3, 60</t>
  </si>
  <si>
    <t>UV AC</t>
  </si>
  <si>
    <t>UV Cox</t>
  </si>
  <si>
    <t xml:space="preserve"> PDGFR H2B cells</t>
  </si>
  <si>
    <t>SD: 3, 100, filter 20</t>
  </si>
  <si>
    <t xml:space="preserve">DAPI </t>
  </si>
  <si>
    <t>SD: 2, 200, filter 20</t>
  </si>
  <si>
    <t>Ki67</t>
  </si>
  <si>
    <t>SD:3, 80, filter 50</t>
  </si>
  <si>
    <t>Sample</t>
  </si>
  <si>
    <t>area</t>
  </si>
  <si>
    <t>PDGFR+</t>
  </si>
  <si>
    <t>Ki67+ PDGFR+</t>
  </si>
  <si>
    <t>DAPI</t>
  </si>
  <si>
    <t>PDGFRper area in mm2</t>
  </si>
  <si>
    <t>Ki67 positive Fb%</t>
  </si>
  <si>
    <t>DAPI per area in mm2</t>
  </si>
  <si>
    <t>Control AC 30 6b Ki67 aSMA PI1d BSL 20x1</t>
  </si>
  <si>
    <t>Control AC 30 6b Ki67 aSMA PI1d BSL 20x2</t>
  </si>
  <si>
    <t>Control AC 30 6b Ki67 aSMA PI1d BSU 20x1</t>
  </si>
  <si>
    <t>Control AC 30 6b Ki67 aSMA PI1d BSU 20x2</t>
  </si>
  <si>
    <t>Combined</t>
  </si>
  <si>
    <t>Control AC 30 6c Ki67 aSMA PI1d BSL 20x1</t>
  </si>
  <si>
    <t>Control AC 30 6c Ki67 aSMA PI1d BSL 20x2</t>
  </si>
  <si>
    <t>Control AC 30 6c Ki67 aSMA PI1d BSU 20x1</t>
  </si>
  <si>
    <t>Control AC 30 8g Ki67 aSMA PI1d BSL 20x1</t>
  </si>
  <si>
    <t>Control AC 30 8g Ki67 aSMA PI1d BSL 20x2</t>
  </si>
  <si>
    <t>Control AC 30 8g Ki67 aSMA PI1d BSU 20x1</t>
  </si>
  <si>
    <t>Control AC 30 8g Ki67 aSMA PI1d BSU 20x2</t>
  </si>
  <si>
    <t>Control AC 36 5f Ki67 aSMA PI1d BSL 20x1</t>
  </si>
  <si>
    <t>Control AC 36 5f Ki67 aSMA PI1d BSL 20x2</t>
  </si>
  <si>
    <t>Control AC 36 5f Ki67 aSMA PI1d BSU 20x1</t>
  </si>
  <si>
    <t>Control AC 36 5f Ki67 aSMA PI1d BSU 20x2</t>
  </si>
  <si>
    <t>UV AC 30 5e lY6G aSMA PI1d BSU 20x1</t>
  </si>
  <si>
    <t>UV AC 30 5e Ki67 aSMA PI1d BSU 20x1</t>
  </si>
  <si>
    <t>UV AC 30 5e Ki67 aSMA PI1d BSU 20x2</t>
  </si>
  <si>
    <t>UV AC 30 6d Ki67 aSMA PI1d BSL 20x1</t>
  </si>
  <si>
    <t>UV AC 30 6d Ki67 aSMA PI1d BSL 20x2</t>
  </si>
  <si>
    <t>UV AC 30 6d Ki67 aSMA PI1d BSU 20x1</t>
  </si>
  <si>
    <t>UV AC 30 6d Ki67 aSMA PI1d BSU 20x2</t>
  </si>
  <si>
    <t>UV AC 30 7f Ki67 aSMA PI1d BSL 20x1</t>
  </si>
  <si>
    <t>UV AC 30 7f Ki67 aSMA PI1d BSL 20x2</t>
  </si>
  <si>
    <t>UV AC 30 7f Ki67 aSMA PI1d BSL 20x3</t>
  </si>
  <si>
    <t>UV AC 30 7f Ki67 aSMA PI1d BSU 20x1</t>
  </si>
  <si>
    <t>UV AC 30 7f Ki67 aSMA PI1d BSU 20x2</t>
  </si>
  <si>
    <t>UVCox 30 6f Ki67 aSMA PI1d BSL 20x1</t>
  </si>
  <si>
    <t>UVCox 30 6f Ki67 aSMA PI1d BSL 20x2</t>
  </si>
  <si>
    <t>UVCox 30 6f Ki67 aSMA PI1d BSU 20x1</t>
  </si>
  <si>
    <t>UVCox 30 6f Ki67 aSMA PI1d BSU 20x2</t>
  </si>
  <si>
    <t>UVCox 30 6f Ki67 aSMA PI1d BSU 20x3</t>
  </si>
  <si>
    <t>UVCox 30 6g Ki67 aSMA PI1d BSL 20x1</t>
  </si>
  <si>
    <t>UVCox 30 6g Ki67 aSMA PI1d BSL 20x2</t>
  </si>
  <si>
    <t>UVCox 30 6g Ki67 aSMA PI1d BSL 20x3</t>
  </si>
  <si>
    <t>UVCox 30 6g Ki67 aSMA PI1d BSL 20x4</t>
  </si>
  <si>
    <t>UVCox 30 6g Ki67 aSMA PI1d BSU 20x3</t>
  </si>
  <si>
    <t>UVCox 30 6g Ki67 aSMA PI1d BSU 20x4</t>
  </si>
  <si>
    <t>UVCox 30 9c Ki67 aSMA PI1d BSL 20x1</t>
  </si>
  <si>
    <t>UVCox 30 9c Ki67 aSMA PI1d BSL 20x2</t>
  </si>
  <si>
    <t>UVCox 30 9c Ki67 aSMA PI1d BSL 20x3</t>
  </si>
  <si>
    <t>UVCox 30 9c Ki67 aSMA PI1d BSU 20x2</t>
  </si>
  <si>
    <t>UVCox 30 9c Ki67 aSMA PI1d BSU 20x3</t>
  </si>
  <si>
    <t>acUVV with Acetone</t>
  </si>
  <si>
    <t>UV AC 1 male Ki67 aSMA PI1d BSU 20x1</t>
  </si>
  <si>
    <t>UV AC 1 male Ki67 aSMA PI1d BSU 20x2</t>
  </si>
  <si>
    <t>UV AC 2 male Ki67 aSMA PI1d BSU 20x1</t>
  </si>
  <si>
    <t>UV AC 2 male Ki67 aSMA PI1d BSU 20x2</t>
  </si>
  <si>
    <t>UV AC 3 male Ki67 aSMA PI1d BSU20x1</t>
  </si>
  <si>
    <t>UV AC 3 male Ki67 aSMA PI1d BSU 20x2</t>
  </si>
  <si>
    <t>UV AC 3 male Ki67 aSMA PI1d BSU 20x3</t>
  </si>
  <si>
    <t>UV Cox 1 male Ly6G H2AX PI1d BSL 20x1</t>
  </si>
  <si>
    <t>UV Cox 1 male Ly6G H2AX PI1d BSL 20x2</t>
  </si>
  <si>
    <t>UV Cox 1 male Ki67 aSMA PI1d BSL 20x1</t>
  </si>
  <si>
    <t>UV Cox 1 male Ki67 aSMA PI1d BSL 20x2</t>
  </si>
  <si>
    <t>UV Cox 1 male Ly6G H2AX PI1d BSU 20x1</t>
  </si>
  <si>
    <t>UV Cox 1 male Ly6G H2AX PI1d BSU 20x2</t>
  </si>
  <si>
    <t>UV Cox 1 male Ki67 aSMA PI1d BSU 20x1</t>
  </si>
  <si>
    <t>UV Cox 1 male Ki67 aSMA PI1d BSU 20x2</t>
  </si>
  <si>
    <t>UV Cox 2 male Ly6G H2AX PI1d BSU 20x1</t>
  </si>
  <si>
    <t>UV Cox 2 male Ly6G H2AX PI1d BSU 20x2</t>
  </si>
  <si>
    <t>UV Cox 2 male Ki67 aSMA PI1d BSU 20x1</t>
  </si>
  <si>
    <t>UV Cox 2 male Ki67 aSMA PI1d BSU 20x2</t>
  </si>
  <si>
    <t>UV Cox 2 male Ki67 aSMA PI1d BSU 20x3</t>
  </si>
  <si>
    <t>UV Cox 2 male Ly6G H2AX PI1d BSL 20x1</t>
  </si>
  <si>
    <t>UV Cox 2 male Ly6G H2AX PI1d BSL 20x2</t>
  </si>
  <si>
    <t>UV Cox 2 male Ki67 aSMA PI1d BSL 20x1</t>
  </si>
  <si>
    <t>UV Cox 2 male Ki67 aSMA PI1d BSL 20x2</t>
  </si>
  <si>
    <t>UV Cox 3 male Ly6G H2AX PI1d BSL 20x1</t>
  </si>
  <si>
    <t>UV Cox 3 male Ly6G H2AX PI1d BSL 20x2</t>
  </si>
  <si>
    <t>UV Cox 3 male Ki67 aSMA PI1d BSL 20x1</t>
  </si>
  <si>
    <t>UV Cox 3 male Ki67 aSMA PI1d BSL 20x2</t>
  </si>
  <si>
    <t>UV Cox 3 male Ly6G H2AX PI1d BSU 20x1</t>
  </si>
  <si>
    <t>UV Cox 3 male Ki67 aSMA PI1d BSU 20x1</t>
  </si>
  <si>
    <t>UV Cox 3 male Ki67 aSMA PI1d BSU 20x2</t>
  </si>
  <si>
    <t>UV Cox 4 male Ly6G H2AX PI1d BSL 20x1</t>
  </si>
  <si>
    <t>UV Cox 4 male Ly6G H2AX PI1d BSL 20x2</t>
  </si>
  <si>
    <t>UV Cox 4 male Ki67 aSMA PI1d BSL 20x1</t>
  </si>
  <si>
    <t>UV Cox 4 male Ki67 aSMA PI1d BSL 20x2</t>
  </si>
  <si>
    <t>UV Cox 4 male Ki67 aSMA PI1d BSU 20x3</t>
  </si>
  <si>
    <t>UV Cox 4 male Ly6G H2AX PI1d BSU 20x1</t>
  </si>
  <si>
    <t>UV Cox 4 male Ki67 aSMA PI1d BSU 20x1</t>
  </si>
  <si>
    <t>UV Cox 4 male Ki67 aSMA PI1d BSU 20x2</t>
  </si>
  <si>
    <t xml:space="preserve">Cox-2 inhibition Fb density and total dermal cells (DAPI+) </t>
  </si>
  <si>
    <t xml:space="preserve">Summary FB density </t>
  </si>
  <si>
    <t xml:space="preserve">Summary DAPI+ cells density </t>
  </si>
  <si>
    <t>COX-2 inhibition and Ki67+ Fbs (%)</t>
  </si>
  <si>
    <t>control with Ly6G scale 4 40 and yH2AX scale 4 60</t>
  </si>
  <si>
    <t>H2AX+ PDGFR+</t>
  </si>
  <si>
    <t>Ly6+</t>
  </si>
  <si>
    <t>H2AX positive Fb%</t>
  </si>
  <si>
    <t>Ly6G per area in mm2</t>
  </si>
  <si>
    <t>Control AC 30 6b female Ly6G H2AX PI1d BSL 20x1</t>
  </si>
  <si>
    <t>Control AC 30 6c female Ly6G H2AX PI1d BSL 20x1</t>
  </si>
  <si>
    <t>Control AC 30 5 female Ly6G H2AX PI1d BSL 20x1</t>
  </si>
  <si>
    <t>Control AC 30 8g female Ly6G H2AX PI1d BSL 20x1</t>
  </si>
  <si>
    <t>Control 5A M GFP cCasp Ly6G 20x1</t>
  </si>
  <si>
    <t>Control 5B M GFP cCasp Ly6G 20x1</t>
  </si>
  <si>
    <t>Control 5B M GFP cCasp Ly6G 20x2</t>
  </si>
  <si>
    <t>Control 5C F GFP cCasp Ly6G 20x1</t>
  </si>
  <si>
    <t>Control 5C F GFP cCasp Ly6G 20x2</t>
  </si>
  <si>
    <t>UV AC 30 7f female Ly6G H2AX PI1d BSL 20x1</t>
  </si>
  <si>
    <t>UV AC 30 7c female Ly6G H2AX PI1d BSL 20x1</t>
  </si>
  <si>
    <t>UV AC 30 7b female Ly6G H2AX PI1d BSL 20x1</t>
  </si>
  <si>
    <t>UV AC 30 5e female Ly6G H2AX PI1d BSL 20x1</t>
  </si>
  <si>
    <t>UV AC 2 male Ly6G H2AX PI1d BSU 20x1</t>
  </si>
  <si>
    <t>UV AC 3 male Ki67 aSMA PI1d BSZ 20x2</t>
  </si>
  <si>
    <t>UV Cox31 5e female Ly6G H2AX PI1d BSL 20x1</t>
  </si>
  <si>
    <t>UV Cox30 6g female Ly6G H2AX PI1d BSL 20x1</t>
  </si>
  <si>
    <t>UV Cox30 6f female Ly6G H2AX PI1d BSL 20x1</t>
  </si>
  <si>
    <t>UV Cox30 4e female Ly6G H2AX PI1d BSL 20x1</t>
  </si>
  <si>
    <t>UV Cox30 4e female Ly6G H2AX PI1d BSL 20x2</t>
  </si>
  <si>
    <t>UV 4A M GFP cCasp Ly6G 20x1</t>
  </si>
  <si>
    <t>UV 4A M GFP cCasp Ly6G 20x2</t>
  </si>
  <si>
    <t>UV 4C F GFP cCasp Ly6G 20x1</t>
  </si>
  <si>
    <t>UV 4C F GFP cCasp Ly6G 20x2</t>
  </si>
  <si>
    <t>UV 4D F GFP cCasp Ly6G 20x1</t>
  </si>
  <si>
    <t>UV 4D F GFP cCasp Ly6G 20x2</t>
  </si>
  <si>
    <t>Summary of EP4 expression in human epidermis and dermis after acUVB exposure</t>
  </si>
  <si>
    <t>Summary of EP4 expression  in mouse dermis after acUVB (MFI)</t>
  </si>
  <si>
    <t>Summary of Ki67+ Fbs (%) after COX-2 inhibition and acUVB</t>
  </si>
  <si>
    <t>Summary of yH2AX positive Fbs (%) and Ly6G positive dermal cells per area (mm2) after COX-2 inhibition and acUVB</t>
  </si>
  <si>
    <t>Summary yH2AX positive Fbs (%)</t>
  </si>
  <si>
    <t>Summary Ly6G cells per area (mm2)</t>
  </si>
  <si>
    <t>Mouse 1</t>
  </si>
  <si>
    <t>Mouse 5</t>
  </si>
  <si>
    <t>Mouse 2</t>
  </si>
  <si>
    <t>Mouse 3</t>
  </si>
  <si>
    <t>Mouse 4</t>
  </si>
  <si>
    <t>Mouse 6</t>
  </si>
  <si>
    <t>Mouse 7</t>
  </si>
  <si>
    <t>Mouse 8</t>
  </si>
  <si>
    <t>Mouse 9</t>
  </si>
  <si>
    <t xml:space="preserve">Summary of Fbs and total dermal cells (DAPI+) per area (mm2) adter COX- inhibition and acUVB </t>
  </si>
  <si>
    <t>Summary of COX-2 positive Fibroblasts (%)after acUVB</t>
  </si>
  <si>
    <t>Summary of PGE-2 measurments after immune cell depletion</t>
  </si>
  <si>
    <t>Summary of PGE-2 measurments after acUVB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</si>
</sst>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2C5DE"/>
        <bgColor indexed="64"/>
      </patternFill>
    </fill>
    <fill>
      <patternFill patternType="solid">
        <fgColor rgb="FF93B4DE"/>
        <bgColor indexed="64"/>
      </patternFill>
    </fill>
    <fill>
      <patternFill patternType="solid">
        <fgColor rgb="FFA7BFDE"/>
        <bgColor indexed="64"/>
      </patternFill>
    </fill>
    <fill>
      <patternFill patternType="solid">
        <fgColor rgb="FF9DB9DE"/>
        <bgColor indexed="64"/>
      </patternFill>
    </fill>
    <fill>
      <patternFill patternType="solid">
        <fgColor rgb="FFACC2DE"/>
        <bgColor indexed="64"/>
      </patternFill>
    </fill>
    <fill>
      <patternFill patternType="solid">
        <fgColor rgb="FF92B3DE"/>
        <bgColor indexed="64"/>
      </patternFill>
    </fill>
    <fill>
      <patternFill patternType="solid">
        <fgColor rgb="FFA6BEDE"/>
        <bgColor indexed="64"/>
      </patternFill>
    </fill>
    <fill>
      <patternFill patternType="solid">
        <fgColor rgb="FF9EBADE"/>
        <bgColor indexed="64"/>
      </patternFill>
    </fill>
    <fill>
      <patternFill patternType="solid">
        <fgColor rgb="FFA4BDDE"/>
        <bgColor indexed="64"/>
      </patternFill>
    </fill>
    <fill>
      <patternFill patternType="solid">
        <fgColor rgb="FF88ADDE"/>
        <bgColor indexed="64"/>
      </patternFill>
    </fill>
    <fill>
      <patternFill patternType="solid">
        <fgColor rgb="FF97B6DE"/>
        <bgColor indexed="64"/>
      </patternFill>
    </fill>
    <fill>
      <patternFill patternType="solid">
        <fgColor rgb="FF85ACDE"/>
        <bgColor indexed="64"/>
      </patternFill>
    </fill>
    <fill>
      <patternFill patternType="solid">
        <fgColor rgb="FF89AEDE"/>
        <bgColor indexed="64"/>
      </patternFill>
    </fill>
    <fill>
      <patternFill patternType="solid">
        <fgColor rgb="FF9AB7DE"/>
        <bgColor indexed="64"/>
      </patternFill>
    </fill>
    <fill>
      <patternFill patternType="solid">
        <fgColor rgb="FF6A9CDE"/>
        <bgColor indexed="64"/>
      </patternFill>
    </fill>
    <fill>
      <patternFill patternType="solid">
        <fgColor rgb="FF86ACDE"/>
        <bgColor indexed="64"/>
      </patternFill>
    </fill>
    <fill>
      <patternFill patternType="solid">
        <fgColor rgb="FF80A9DE"/>
        <bgColor indexed="64"/>
      </patternFill>
    </fill>
    <fill>
      <patternFill patternType="solid">
        <fgColor rgb="FFA6BFDE"/>
        <bgColor indexed="64"/>
      </patternFill>
    </fill>
    <fill>
      <patternFill patternType="solid">
        <fgColor rgb="FF4487DE"/>
        <bgColor indexed="64"/>
      </patternFill>
    </fill>
    <fill>
      <patternFill patternType="solid">
        <fgColor rgb="FF83AADE"/>
        <bgColor indexed="64"/>
      </patternFill>
    </fill>
    <fill>
      <patternFill patternType="solid">
        <fgColor rgb="FF7DA7DE"/>
        <bgColor indexed="64"/>
      </patternFill>
    </fill>
    <fill>
      <patternFill patternType="solid">
        <fgColor rgb="FFA5BEDE"/>
        <bgColor indexed="64"/>
      </patternFill>
    </fill>
    <fill>
      <patternFill patternType="solid">
        <fgColor rgb="FF2173DE"/>
        <bgColor indexed="64"/>
      </patternFill>
    </fill>
    <fill>
      <patternFill patternType="solid">
        <fgColor rgb="FF9BB8DE"/>
        <bgColor indexed="64"/>
      </patternFill>
    </fill>
    <fill>
      <patternFill patternType="solid">
        <fgColor rgb="FF6F9FDE"/>
        <bgColor indexed="64"/>
      </patternFill>
    </fill>
    <fill>
      <patternFill patternType="solid">
        <fgColor rgb="FF8CB0DE"/>
        <bgColor indexed="64"/>
      </patternFill>
    </fill>
    <fill>
      <patternFill patternType="solid">
        <fgColor rgb="FF166DDE"/>
        <bgColor indexed="64"/>
      </patternFill>
    </fill>
    <fill>
      <patternFill patternType="solid">
        <fgColor rgb="FF74A2DE"/>
        <bgColor indexed="64"/>
      </patternFill>
    </fill>
    <fill>
      <patternFill patternType="solid">
        <fgColor rgb="FF8DB0DE"/>
        <bgColor indexed="64"/>
      </patternFill>
    </fill>
    <fill>
      <patternFill patternType="solid">
        <fgColor rgb="FFB1C5DE"/>
        <bgColor indexed="64"/>
      </patternFill>
    </fill>
    <fill>
      <patternFill patternType="solid">
        <fgColor rgb="FFABC1DE"/>
        <bgColor indexed="64"/>
      </patternFill>
    </fill>
    <fill>
      <patternFill patternType="solid">
        <fgColor rgb="FF70A0DE"/>
        <bgColor indexed="64"/>
      </patternFill>
    </fill>
    <fill>
      <patternFill patternType="solid">
        <fgColor rgb="FF6B9DDE"/>
        <bgColor indexed="64"/>
      </patternFill>
    </fill>
    <fill>
      <patternFill patternType="solid">
        <fgColor rgb="FF94B4DE"/>
        <bgColor indexed="64"/>
      </patternFill>
    </fill>
    <fill>
      <patternFill patternType="solid">
        <fgColor rgb="FF669ADE"/>
        <bgColor indexed="64"/>
      </patternFill>
    </fill>
    <fill>
      <patternFill patternType="solid">
        <fgColor rgb="FF9CB9DE"/>
        <bgColor indexed="64"/>
      </patternFill>
    </fill>
    <fill>
      <patternFill patternType="solid">
        <fgColor rgb="FF73A1DE"/>
        <bgColor indexed="64"/>
      </patternFill>
    </fill>
    <fill>
      <patternFill patternType="solid">
        <fgColor rgb="FF4A8ADE"/>
        <bgColor indexed="64"/>
      </patternFill>
    </fill>
    <fill>
      <patternFill patternType="solid">
        <fgColor rgb="FF6E9EDE"/>
        <bgColor indexed="64"/>
      </patternFill>
    </fill>
    <fill>
      <patternFill patternType="solid">
        <fgColor rgb="FF327DDE"/>
        <bgColor indexed="64"/>
      </patternFill>
    </fill>
    <fill>
      <patternFill patternType="solid">
        <fgColor rgb="FFA2BCDE"/>
        <bgColor indexed="64"/>
      </patternFill>
    </fill>
    <fill>
      <patternFill patternType="solid">
        <fgColor rgb="FF98B6DE"/>
        <bgColor indexed="64"/>
      </patternFill>
    </fill>
    <fill>
      <patternFill patternType="solid">
        <fgColor rgb="FF9FBADE"/>
        <bgColor indexed="64"/>
      </patternFill>
    </fill>
    <fill>
      <patternFill patternType="solid">
        <fgColor rgb="FF9AB8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11" fontId="0" fillId="4" borderId="1" xfId="0" applyNumberFormat="1" applyFill="1" applyBorder="1" applyAlignment="1">
      <alignment horizontal="center" vertical="center"/>
    </xf>
    <xf numFmtId="11" fontId="0" fillId="5" borderId="1" xfId="0" applyNumberFormat="1" applyFill="1" applyBorder="1" applyAlignment="1">
      <alignment horizontal="center" vertical="center"/>
    </xf>
    <xf numFmtId="11" fontId="0" fillId="6" borderId="1" xfId="0" applyNumberFormat="1" applyFill="1" applyBorder="1" applyAlignment="1">
      <alignment horizontal="center" vertical="center"/>
    </xf>
    <xf numFmtId="11" fontId="0" fillId="7" borderId="1" xfId="0" applyNumberFormat="1" applyFill="1" applyBorder="1" applyAlignment="1">
      <alignment horizontal="center" vertical="center"/>
    </xf>
    <xf numFmtId="11" fontId="0" fillId="8" borderId="1" xfId="0" applyNumberFormat="1" applyFill="1" applyBorder="1" applyAlignment="1">
      <alignment horizontal="center" vertical="center"/>
    </xf>
    <xf numFmtId="11" fontId="0" fillId="9" borderId="1" xfId="0" applyNumberFormat="1" applyFill="1" applyBorder="1" applyAlignment="1">
      <alignment horizontal="center" vertical="center"/>
    </xf>
    <xf numFmtId="11" fontId="0" fillId="10" borderId="1" xfId="0" applyNumberFormat="1" applyFill="1" applyBorder="1" applyAlignment="1">
      <alignment horizontal="center" vertical="center"/>
    </xf>
    <xf numFmtId="11" fontId="0" fillId="11" borderId="1" xfId="0" applyNumberFormat="1" applyFill="1" applyBorder="1" applyAlignment="1">
      <alignment horizontal="center" vertical="center"/>
    </xf>
    <xf numFmtId="11" fontId="0" fillId="12" borderId="1" xfId="0" applyNumberFormat="1" applyFill="1" applyBorder="1" applyAlignment="1">
      <alignment horizontal="center" vertical="center"/>
    </xf>
    <xf numFmtId="11" fontId="0" fillId="13" borderId="1" xfId="0" applyNumberFormat="1" applyFill="1" applyBorder="1" applyAlignment="1">
      <alignment horizontal="center" vertical="center"/>
    </xf>
    <xf numFmtId="11" fontId="0" fillId="14" borderId="1" xfId="0" applyNumberFormat="1" applyFill="1" applyBorder="1" applyAlignment="1">
      <alignment horizontal="center" vertical="center"/>
    </xf>
    <xf numFmtId="11" fontId="0" fillId="15" borderId="1" xfId="0" applyNumberFormat="1" applyFill="1" applyBorder="1" applyAlignment="1">
      <alignment horizontal="center" vertical="center"/>
    </xf>
    <xf numFmtId="11" fontId="0" fillId="16" borderId="1" xfId="0" applyNumberFormat="1" applyFill="1" applyBorder="1" applyAlignment="1">
      <alignment horizontal="center" vertical="center"/>
    </xf>
    <xf numFmtId="11" fontId="0" fillId="17" borderId="1" xfId="0" applyNumberFormat="1" applyFill="1" applyBorder="1" applyAlignment="1">
      <alignment horizontal="center" vertical="center"/>
    </xf>
    <xf numFmtId="11" fontId="0" fillId="18" borderId="1" xfId="0" applyNumberFormat="1" applyFill="1" applyBorder="1" applyAlignment="1">
      <alignment horizontal="center" vertical="center"/>
    </xf>
    <xf numFmtId="11" fontId="0" fillId="19" borderId="1" xfId="0" applyNumberFormat="1" applyFill="1" applyBorder="1" applyAlignment="1">
      <alignment horizontal="center" vertical="center"/>
    </xf>
    <xf numFmtId="11" fontId="0" fillId="20" borderId="1" xfId="0" applyNumberFormat="1" applyFill="1" applyBorder="1" applyAlignment="1">
      <alignment horizontal="center" vertical="center"/>
    </xf>
    <xf numFmtId="11" fontId="0" fillId="21" borderId="1" xfId="0" applyNumberFormat="1" applyFill="1" applyBorder="1" applyAlignment="1">
      <alignment horizontal="center" vertical="center"/>
    </xf>
    <xf numFmtId="11" fontId="0" fillId="22" borderId="1" xfId="0" applyNumberFormat="1" applyFill="1" applyBorder="1" applyAlignment="1">
      <alignment horizontal="center" vertical="center"/>
    </xf>
    <xf numFmtId="11" fontId="0" fillId="23" borderId="1" xfId="0" applyNumberFormat="1" applyFill="1" applyBorder="1" applyAlignment="1">
      <alignment horizontal="center" vertical="center"/>
    </xf>
    <xf numFmtId="11" fontId="0" fillId="24" borderId="1" xfId="0" applyNumberFormat="1" applyFill="1" applyBorder="1" applyAlignment="1">
      <alignment horizontal="center" vertical="center"/>
    </xf>
    <xf numFmtId="11" fontId="0" fillId="25" borderId="1" xfId="0" applyNumberFormat="1" applyFill="1" applyBorder="1" applyAlignment="1">
      <alignment horizontal="center" vertical="center"/>
    </xf>
    <xf numFmtId="11" fontId="0" fillId="26" borderId="1" xfId="0" applyNumberFormat="1" applyFill="1" applyBorder="1" applyAlignment="1">
      <alignment horizontal="center" vertical="center"/>
    </xf>
    <xf numFmtId="11" fontId="0" fillId="27" borderId="1" xfId="0" applyNumberFormat="1" applyFill="1" applyBorder="1" applyAlignment="1">
      <alignment horizontal="center" vertical="center"/>
    </xf>
    <xf numFmtId="11" fontId="0" fillId="28" borderId="1" xfId="0" applyNumberFormat="1" applyFill="1" applyBorder="1" applyAlignment="1">
      <alignment horizontal="center" vertical="center"/>
    </xf>
    <xf numFmtId="11" fontId="0" fillId="29" borderId="1" xfId="0" applyNumberFormat="1" applyFill="1" applyBorder="1" applyAlignment="1">
      <alignment horizontal="center" vertical="center"/>
    </xf>
    <xf numFmtId="11" fontId="0" fillId="30" borderId="1" xfId="0" applyNumberFormat="1" applyFill="1" applyBorder="1" applyAlignment="1">
      <alignment horizontal="center" vertical="center"/>
    </xf>
    <xf numFmtId="11" fontId="0" fillId="31" borderId="1" xfId="0" applyNumberFormat="1" applyFill="1" applyBorder="1" applyAlignment="1">
      <alignment horizontal="center" vertical="center"/>
    </xf>
    <xf numFmtId="11" fontId="0" fillId="32" borderId="1" xfId="0" applyNumberFormat="1" applyFill="1" applyBorder="1" applyAlignment="1">
      <alignment horizontal="center" vertical="center"/>
    </xf>
    <xf numFmtId="11" fontId="0" fillId="33" borderId="1" xfId="0" applyNumberFormat="1" applyFill="1" applyBorder="1" applyAlignment="1">
      <alignment horizontal="center" vertical="center"/>
    </xf>
    <xf numFmtId="11" fontId="0" fillId="34" borderId="1" xfId="0" applyNumberFormat="1" applyFill="1" applyBorder="1" applyAlignment="1">
      <alignment horizontal="center" vertical="center"/>
    </xf>
    <xf numFmtId="11" fontId="0" fillId="35" borderId="1" xfId="0" applyNumberFormat="1" applyFill="1" applyBorder="1" applyAlignment="1">
      <alignment horizontal="center" vertical="center"/>
    </xf>
    <xf numFmtId="11" fontId="0" fillId="36" borderId="1" xfId="0" applyNumberFormat="1" applyFill="1" applyBorder="1" applyAlignment="1">
      <alignment horizontal="center" vertical="center"/>
    </xf>
    <xf numFmtId="11" fontId="0" fillId="37" borderId="1" xfId="0" applyNumberFormat="1" applyFill="1" applyBorder="1" applyAlignment="1">
      <alignment horizontal="center" vertical="center"/>
    </xf>
    <xf numFmtId="11" fontId="0" fillId="38" borderId="1" xfId="0" applyNumberFormat="1" applyFill="1" applyBorder="1" applyAlignment="1">
      <alignment horizontal="center" vertical="center"/>
    </xf>
    <xf numFmtId="11" fontId="0" fillId="39" borderId="1" xfId="0" applyNumberFormat="1" applyFill="1" applyBorder="1" applyAlignment="1">
      <alignment horizontal="center" vertical="center"/>
    </xf>
    <xf numFmtId="11" fontId="0" fillId="40" borderId="1" xfId="0" applyNumberFormat="1" applyFill="1" applyBorder="1" applyAlignment="1">
      <alignment horizontal="center" vertical="center"/>
    </xf>
    <xf numFmtId="11" fontId="0" fillId="41" borderId="1" xfId="0" applyNumberFormat="1" applyFill="1" applyBorder="1" applyAlignment="1">
      <alignment horizontal="center" vertical="center"/>
    </xf>
    <xf numFmtId="11" fontId="0" fillId="42" borderId="1" xfId="0" applyNumberFormat="1" applyFill="1" applyBorder="1" applyAlignment="1">
      <alignment horizontal="center" vertical="center"/>
    </xf>
    <xf numFmtId="11" fontId="0" fillId="43" borderId="1" xfId="0" applyNumberFormat="1" applyFill="1" applyBorder="1" applyAlignment="1">
      <alignment horizontal="center" vertical="center"/>
    </xf>
    <xf numFmtId="11" fontId="0" fillId="44" borderId="1" xfId="0" applyNumberFormat="1" applyFill="1" applyBorder="1" applyAlignment="1">
      <alignment horizontal="center" vertical="center"/>
    </xf>
    <xf numFmtId="11" fontId="0" fillId="45" borderId="1" xfId="0" applyNumberFormat="1" applyFill="1" applyBorder="1" applyAlignment="1">
      <alignment horizontal="center" vertical="center"/>
    </xf>
    <xf numFmtId="11" fontId="0" fillId="46" borderId="1" xfId="0" applyNumberFormat="1" applyFill="1" applyBorder="1" applyAlignment="1">
      <alignment horizontal="center" vertical="center"/>
    </xf>
    <xf numFmtId="11" fontId="0" fillId="47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48" borderId="0" xfId="0" applyFill="1"/>
    <xf numFmtId="0" fontId="1" fillId="48" borderId="0" xfId="0" applyFont="1" applyFill="1"/>
    <xf numFmtId="0" fontId="0" fillId="49" borderId="0" xfId="0" applyFill="1"/>
    <xf numFmtId="0" fontId="1" fillId="49" borderId="0" xfId="0" applyFont="1" applyFill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0" fillId="50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1" borderId="0" xfId="0" applyFill="1"/>
    <xf numFmtId="0" fontId="1" fillId="51" borderId="0" xfId="0" applyFont="1" applyFill="1"/>
    <xf numFmtId="0" fontId="2" fillId="51" borderId="0" xfId="0" applyFont="1" applyFill="1" applyAlignment="1">
      <alignment horizontal="left"/>
    </xf>
    <xf numFmtId="0" fontId="2" fillId="51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274879</xdr:colOff>
      <xdr:row>19</xdr:row>
      <xdr:rowOff>106869</xdr:rowOff>
    </xdr:from>
    <xdr:to>
      <xdr:col>13</xdr:col>
      <xdr:colOff>23812</xdr:colOff>
      <xdr:row>31</xdr:row>
      <xdr:rowOff>26294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3ABD-9E20-461D-A935-E2E9319F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304" y="3154869"/>
          <a:ext cx="2796933" cy="220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57151</xdr:colOff>
      <xdr:row>21</xdr:row>
      <xdr:rowOff>35291</xdr:rowOff>
    </xdr:from>
    <xdr:to>
      <xdr:col>12</xdr:col>
      <xdr:colOff>190501</xdr:colOff>
      <xdr:row>31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A92B281-C5E7-493F-8324-FF904121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6" y="3464291"/>
          <a:ext cx="2419350" cy="203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850D-9F38-4757-95BD-46F91961CB73}">
  <dimension ref="A2:H42"/>
  <sheetViews>
    <sheetView tabSelected="1" zoomScale="115" zoomScaleNormal="115" workbookViewId="0">
      <selection activeCell="E14" sqref="E14"/>
    </sheetView>
  </sheetViews>
  <sheetFormatPr baseColWidth="10" defaultColWidth="9.140625" defaultRowHeight="15" x14ac:dyDescent="0.25"/>
  <cols>
    <col min="1" max="1" width="16.140625" customWidth="1"/>
    <col min="5" max="5" width="19.85546875" customWidth="1"/>
    <col min="6" max="6" width="23" customWidth="1"/>
  </cols>
  <sheetData>
    <row r="2" spans="1:7" x14ac:dyDescent="0.25">
      <c r="B2" s="7" t="s">
        <v>263</v>
      </c>
    </row>
    <row r="4" spans="1:7" x14ac:dyDescent="0.25">
      <c r="A4" s="7" t="s">
        <v>24</v>
      </c>
      <c r="F4" s="7" t="s">
        <v>25</v>
      </c>
    </row>
    <row r="5" spans="1:7" x14ac:dyDescent="0.25">
      <c r="A5" t="s">
        <v>26</v>
      </c>
      <c r="B5" t="s">
        <v>54</v>
      </c>
      <c r="C5" t="s">
        <v>19</v>
      </c>
    </row>
    <row r="6" spans="1:7" x14ac:dyDescent="0.25">
      <c r="F6" t="s">
        <v>55</v>
      </c>
      <c r="G6">
        <v>78.599999999999994</v>
      </c>
    </row>
    <row r="7" spans="1:7" x14ac:dyDescent="0.25">
      <c r="A7">
        <v>1000</v>
      </c>
      <c r="B7" t="s">
        <v>31</v>
      </c>
      <c r="C7" t="s">
        <v>31</v>
      </c>
      <c r="D7" t="s">
        <v>31</v>
      </c>
      <c r="F7" t="s">
        <v>56</v>
      </c>
      <c r="G7">
        <v>25.4</v>
      </c>
    </row>
    <row r="8" spans="1:7" x14ac:dyDescent="0.25">
      <c r="A8">
        <v>500</v>
      </c>
      <c r="B8" t="s">
        <v>31</v>
      </c>
      <c r="C8" t="s">
        <v>31</v>
      </c>
      <c r="D8" t="s">
        <v>31</v>
      </c>
      <c r="F8" t="s">
        <v>57</v>
      </c>
      <c r="G8">
        <v>54.8</v>
      </c>
    </row>
    <row r="9" spans="1:7" x14ac:dyDescent="0.25">
      <c r="A9">
        <v>250</v>
      </c>
      <c r="B9" t="s">
        <v>34</v>
      </c>
      <c r="C9" t="s">
        <v>34</v>
      </c>
      <c r="D9" t="s">
        <v>34</v>
      </c>
      <c r="F9" t="s">
        <v>58</v>
      </c>
      <c r="G9">
        <v>51.3</v>
      </c>
    </row>
    <row r="10" spans="1:7" x14ac:dyDescent="0.25">
      <c r="A10">
        <v>125</v>
      </c>
      <c r="B10" t="s">
        <v>34</v>
      </c>
      <c r="C10" t="s">
        <v>34</v>
      </c>
      <c r="D10" t="s">
        <v>34</v>
      </c>
    </row>
    <row r="11" spans="1:7" x14ac:dyDescent="0.25">
      <c r="A11">
        <v>62.5</v>
      </c>
      <c r="B11" t="s">
        <v>36</v>
      </c>
      <c r="C11" t="s">
        <v>36</v>
      </c>
      <c r="D11" t="s">
        <v>36</v>
      </c>
      <c r="F11" t="s">
        <v>59</v>
      </c>
      <c r="G11">
        <v>40.4</v>
      </c>
    </row>
    <row r="12" spans="1:7" x14ac:dyDescent="0.25">
      <c r="A12">
        <v>31.25</v>
      </c>
      <c r="B12" t="s">
        <v>36</v>
      </c>
      <c r="C12" t="s">
        <v>36</v>
      </c>
      <c r="D12" t="s">
        <v>36</v>
      </c>
      <c r="F12" t="s">
        <v>60</v>
      </c>
      <c r="G12">
        <v>49.3</v>
      </c>
    </row>
    <row r="13" spans="1:7" x14ac:dyDescent="0.25">
      <c r="A13">
        <v>15.625</v>
      </c>
      <c r="B13" t="s">
        <v>61</v>
      </c>
      <c r="C13" t="s">
        <v>39</v>
      </c>
      <c r="D13" t="s">
        <v>39</v>
      </c>
      <c r="F13" t="s">
        <v>62</v>
      </c>
      <c r="G13">
        <v>48</v>
      </c>
    </row>
    <row r="14" spans="1:7" x14ac:dyDescent="0.25">
      <c r="A14">
        <v>7.8125</v>
      </c>
      <c r="B14" t="s">
        <v>61</v>
      </c>
      <c r="C14" t="s">
        <v>39</v>
      </c>
      <c r="D14" t="s">
        <v>39</v>
      </c>
      <c r="F14" t="s">
        <v>63</v>
      </c>
      <c r="G14">
        <v>55.1</v>
      </c>
    </row>
    <row r="23" spans="1:6" x14ac:dyDescent="0.25">
      <c r="A23" s="7" t="s">
        <v>64</v>
      </c>
      <c r="F23" s="7" t="s">
        <v>47</v>
      </c>
    </row>
    <row r="24" spans="1:6" x14ac:dyDescent="0.25">
      <c r="A24" s="37">
        <v>0.23872912330481699</v>
      </c>
      <c r="B24" s="38">
        <v>0.26260729910701403</v>
      </c>
      <c r="C24" s="32">
        <v>0.49129493608634001</v>
      </c>
    </row>
    <row r="25" spans="1:6" x14ac:dyDescent="0.25">
      <c r="A25" s="8">
        <v>0.23707274219458599</v>
      </c>
      <c r="B25" s="12">
        <v>0.25677296530439903</v>
      </c>
      <c r="C25" s="39">
        <v>0.48745277656817498</v>
      </c>
    </row>
    <row r="26" spans="1:6" x14ac:dyDescent="0.25">
      <c r="A26" s="14">
        <v>0.28050448551345702</v>
      </c>
      <c r="B26" s="20">
        <v>0.392427143500301</v>
      </c>
      <c r="C26" s="40">
        <v>0.50486349312859102</v>
      </c>
      <c r="F26" t="s">
        <v>65</v>
      </c>
    </row>
    <row r="27" spans="1:6" x14ac:dyDescent="0.25">
      <c r="A27" s="41">
        <v>0.349360193786795</v>
      </c>
      <c r="B27" s="33">
        <v>0.38041899462891998</v>
      </c>
      <c r="C27" s="42">
        <v>0.52492176922677702</v>
      </c>
    </row>
    <row r="28" spans="1:6" x14ac:dyDescent="0.25">
      <c r="A28" s="39">
        <v>0.48613067849241098</v>
      </c>
      <c r="B28" s="43">
        <v>0.31827725076498398</v>
      </c>
      <c r="C28" s="44">
        <v>0.47655635141567998</v>
      </c>
    </row>
    <row r="29" spans="1:6" x14ac:dyDescent="0.25">
      <c r="A29" s="45">
        <v>0.63062476737283901</v>
      </c>
      <c r="B29" s="43">
        <v>0.31837691898168702</v>
      </c>
      <c r="C29" s="46">
        <v>0.495471017326862</v>
      </c>
    </row>
    <row r="30" spans="1:6" x14ac:dyDescent="0.25">
      <c r="A30" s="47">
        <v>0.72280920848643204</v>
      </c>
      <c r="B30" s="48">
        <v>0.29650891422817899</v>
      </c>
      <c r="C30" s="49">
        <v>0.33410879129446203</v>
      </c>
    </row>
    <row r="31" spans="1:6" x14ac:dyDescent="0.25">
      <c r="A31" s="34">
        <v>0.82693087242290997</v>
      </c>
      <c r="B31" s="50">
        <v>0.308229394538441</v>
      </c>
      <c r="C31" s="51">
        <v>0.32683177819345699</v>
      </c>
    </row>
    <row r="33" spans="1:8" x14ac:dyDescent="0.25">
      <c r="B33" s="7" t="s">
        <v>49</v>
      </c>
      <c r="C33" s="7" t="s">
        <v>50</v>
      </c>
      <c r="D33" s="7" t="s">
        <v>51</v>
      </c>
      <c r="F33" s="7" t="s">
        <v>52</v>
      </c>
      <c r="H33" s="7" t="s">
        <v>53</v>
      </c>
    </row>
    <row r="34" spans="1:8" x14ac:dyDescent="0.25">
      <c r="A34" t="s">
        <v>55</v>
      </c>
      <c r="B34">
        <v>0.26260729910701403</v>
      </c>
      <c r="C34">
        <v>0.25677296530439903</v>
      </c>
      <c r="D34">
        <f>AVERAGE(B34:C34)</f>
        <v>0.25969013220570653</v>
      </c>
      <c r="F34">
        <f>10^(-2.82655*D34+3.22141)</f>
        <v>307.1728709513846</v>
      </c>
      <c r="H34" s="7">
        <f>F34/1000*120/(G6/1000)</f>
        <v>468.96621519295365</v>
      </c>
    </row>
    <row r="35" spans="1:8" x14ac:dyDescent="0.25">
      <c r="A35" t="s">
        <v>56</v>
      </c>
      <c r="B35">
        <v>0.392427143500301</v>
      </c>
      <c r="C35">
        <v>0.38041899462891998</v>
      </c>
      <c r="D35">
        <f>AVERAGE(B35:C35)</f>
        <v>0.38642306906461049</v>
      </c>
      <c r="F35">
        <f t="shared" ref="F35:F42" si="0">10^(-2.82655*D35+3.22141)</f>
        <v>134.63744892109747</v>
      </c>
      <c r="H35" s="7">
        <f t="shared" ref="H35:H42" si="1">F35/1000*120/(G7/1000)</f>
        <v>636.08243584770469</v>
      </c>
    </row>
    <row r="36" spans="1:8" x14ac:dyDescent="0.25">
      <c r="A36" t="s">
        <v>57</v>
      </c>
      <c r="B36">
        <v>0.31827725076498398</v>
      </c>
      <c r="C36">
        <v>0.31837691898168702</v>
      </c>
      <c r="D36">
        <f>AVERAGE(B36:C36)</f>
        <v>0.3183270848733355</v>
      </c>
      <c r="F36">
        <f t="shared" si="0"/>
        <v>209.72131793439044</v>
      </c>
      <c r="H36" s="7">
        <f t="shared" si="1"/>
        <v>459.24376190012509</v>
      </c>
    </row>
    <row r="37" spans="1:8" x14ac:dyDescent="0.25">
      <c r="A37" t="s">
        <v>58</v>
      </c>
      <c r="B37">
        <v>0.29650891422817899</v>
      </c>
      <c r="C37">
        <v>0.308229394538441</v>
      </c>
      <c r="D37">
        <f>AVERAGE(B37:C37)</f>
        <v>0.30236915438331002</v>
      </c>
      <c r="F37">
        <f t="shared" si="0"/>
        <v>232.67432714376915</v>
      </c>
      <c r="H37" s="7">
        <f t="shared" si="1"/>
        <v>544.26743191524952</v>
      </c>
    </row>
    <row r="38" spans="1:8" x14ac:dyDescent="0.25">
      <c r="H38" s="7"/>
    </row>
    <row r="39" spans="1:8" x14ac:dyDescent="0.25">
      <c r="A39" t="s">
        <v>59</v>
      </c>
      <c r="B39">
        <v>0.49129493608634001</v>
      </c>
      <c r="C39">
        <v>0.48745277656817498</v>
      </c>
      <c r="D39">
        <f>AVERAGE(B39:C39)</f>
        <v>0.48937385632725749</v>
      </c>
      <c r="F39">
        <f t="shared" si="0"/>
        <v>68.892243256357304</v>
      </c>
      <c r="H39" s="7">
        <f t="shared" si="1"/>
        <v>204.63042551393261</v>
      </c>
    </row>
    <row r="40" spans="1:8" x14ac:dyDescent="0.25">
      <c r="A40" t="s">
        <v>60</v>
      </c>
      <c r="B40">
        <v>0.50486349312859102</v>
      </c>
      <c r="C40">
        <v>0.52492176922677702</v>
      </c>
      <c r="D40">
        <f>AVERAGE(B40:C40)</f>
        <v>0.51489263117768402</v>
      </c>
      <c r="F40">
        <f t="shared" si="0"/>
        <v>58.349915754021993</v>
      </c>
      <c r="H40" s="7">
        <f t="shared" si="1"/>
        <v>142.02819250471885</v>
      </c>
    </row>
    <row r="41" spans="1:8" x14ac:dyDescent="0.25">
      <c r="A41" t="s">
        <v>62</v>
      </c>
      <c r="B41">
        <v>0.47655635141567998</v>
      </c>
      <c r="C41">
        <v>0.495471017326862</v>
      </c>
      <c r="D41">
        <f>AVERAGE(B41:C41)</f>
        <v>0.48601368437127102</v>
      </c>
      <c r="F41">
        <f t="shared" si="0"/>
        <v>70.415459953537862</v>
      </c>
      <c r="H41" s="7">
        <f t="shared" si="1"/>
        <v>176.03864988384464</v>
      </c>
    </row>
    <row r="42" spans="1:8" x14ac:dyDescent="0.25">
      <c r="A42" t="s">
        <v>63</v>
      </c>
      <c r="B42">
        <v>0.33410879129446203</v>
      </c>
      <c r="C42">
        <v>0.32683177819345699</v>
      </c>
      <c r="D42">
        <f>AVERAGE(B42:C42)</f>
        <v>0.33047028474395951</v>
      </c>
      <c r="F42">
        <f t="shared" si="0"/>
        <v>193.78458028399641</v>
      </c>
      <c r="H42" s="7">
        <f t="shared" si="1"/>
        <v>422.03538355861281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530D-FA0C-4FFC-B87F-1DFA7058AFE5}">
  <dimension ref="A2:H48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16.7109375" customWidth="1"/>
    <col min="2" max="2" width="10.85546875" customWidth="1"/>
    <col min="3" max="4" width="10.7109375" customWidth="1"/>
    <col min="5" max="5" width="15" customWidth="1"/>
    <col min="6" max="6" width="21.28515625" customWidth="1"/>
  </cols>
  <sheetData>
    <row r="2" spans="1:7" x14ac:dyDescent="0.25">
      <c r="B2" s="7" t="s">
        <v>262</v>
      </c>
    </row>
    <row r="5" spans="1:7" x14ac:dyDescent="0.25">
      <c r="A5" s="7" t="s">
        <v>24</v>
      </c>
      <c r="F5" s="7" t="s">
        <v>25</v>
      </c>
    </row>
    <row r="6" spans="1:7" x14ac:dyDescent="0.25">
      <c r="A6" t="s">
        <v>26</v>
      </c>
      <c r="B6" t="s">
        <v>27</v>
      </c>
      <c r="C6" t="s">
        <v>28</v>
      </c>
      <c r="D6" t="s">
        <v>29</v>
      </c>
    </row>
    <row r="7" spans="1:7" x14ac:dyDescent="0.25">
      <c r="F7" t="s">
        <v>30</v>
      </c>
      <c r="G7">
        <v>25.4</v>
      </c>
    </row>
    <row r="8" spans="1:7" x14ac:dyDescent="0.25">
      <c r="A8">
        <v>1000</v>
      </c>
      <c r="B8" t="s">
        <v>31</v>
      </c>
      <c r="C8" t="s">
        <v>31</v>
      </c>
      <c r="D8" t="s">
        <v>31</v>
      </c>
      <c r="F8" t="s">
        <v>32</v>
      </c>
      <c r="G8">
        <v>34.6</v>
      </c>
    </row>
    <row r="9" spans="1:7" x14ac:dyDescent="0.25">
      <c r="A9">
        <v>500</v>
      </c>
      <c r="B9" t="s">
        <v>31</v>
      </c>
      <c r="C9" t="s">
        <v>31</v>
      </c>
      <c r="D9" t="s">
        <v>31</v>
      </c>
      <c r="F9" t="s">
        <v>33</v>
      </c>
      <c r="G9">
        <v>23.1</v>
      </c>
    </row>
    <row r="10" spans="1:7" x14ac:dyDescent="0.25">
      <c r="A10">
        <v>250</v>
      </c>
      <c r="B10" t="s">
        <v>34</v>
      </c>
      <c r="C10" t="s">
        <v>34</v>
      </c>
      <c r="D10" t="s">
        <v>34</v>
      </c>
      <c r="F10" t="s">
        <v>35</v>
      </c>
      <c r="G10">
        <v>56.8</v>
      </c>
    </row>
    <row r="11" spans="1:7" x14ac:dyDescent="0.25">
      <c r="A11">
        <v>125</v>
      </c>
      <c r="B11" t="s">
        <v>34</v>
      </c>
      <c r="C11" t="s">
        <v>34</v>
      </c>
      <c r="D11" t="s">
        <v>34</v>
      </c>
    </row>
    <row r="12" spans="1:7" x14ac:dyDescent="0.25">
      <c r="A12">
        <v>62.5</v>
      </c>
      <c r="B12" t="s">
        <v>36</v>
      </c>
      <c r="C12" t="s">
        <v>36</v>
      </c>
      <c r="D12" t="s">
        <v>36</v>
      </c>
      <c r="F12" t="s">
        <v>37</v>
      </c>
      <c r="G12">
        <v>40.9</v>
      </c>
    </row>
    <row r="13" spans="1:7" x14ac:dyDescent="0.25">
      <c r="A13">
        <v>31.25</v>
      </c>
      <c r="B13" t="s">
        <v>36</v>
      </c>
      <c r="C13" t="s">
        <v>36</v>
      </c>
      <c r="D13" t="s">
        <v>36</v>
      </c>
      <c r="F13" t="s">
        <v>38</v>
      </c>
      <c r="G13">
        <v>24.4</v>
      </c>
    </row>
    <row r="14" spans="1:7" x14ac:dyDescent="0.25">
      <c r="A14">
        <v>15.625</v>
      </c>
      <c r="B14" t="s">
        <v>39</v>
      </c>
      <c r="C14" t="s">
        <v>39</v>
      </c>
      <c r="D14" t="s">
        <v>39</v>
      </c>
      <c r="F14" t="s">
        <v>40</v>
      </c>
      <c r="G14">
        <v>13</v>
      </c>
    </row>
    <row r="15" spans="1:7" x14ac:dyDescent="0.25">
      <c r="A15">
        <v>7.8125</v>
      </c>
      <c r="B15" t="s">
        <v>39</v>
      </c>
      <c r="C15" t="s">
        <v>39</v>
      </c>
      <c r="D15" t="s">
        <v>39</v>
      </c>
      <c r="F15" t="s">
        <v>41</v>
      </c>
      <c r="G15">
        <v>12.7</v>
      </c>
    </row>
    <row r="17" spans="1:7" x14ac:dyDescent="0.25">
      <c r="F17" t="s">
        <v>42</v>
      </c>
      <c r="G17">
        <v>33.9</v>
      </c>
    </row>
    <row r="18" spans="1:7" x14ac:dyDescent="0.25">
      <c r="F18" t="s">
        <v>43</v>
      </c>
      <c r="G18">
        <v>24.8</v>
      </c>
    </row>
    <row r="19" spans="1:7" x14ac:dyDescent="0.25">
      <c r="F19" t="s">
        <v>44</v>
      </c>
      <c r="G19">
        <v>31.4</v>
      </c>
    </row>
    <row r="20" spans="1:7" x14ac:dyDescent="0.25">
      <c r="F20" t="s">
        <v>45</v>
      </c>
      <c r="G20">
        <v>19.2</v>
      </c>
    </row>
    <row r="24" spans="1:7" x14ac:dyDescent="0.25">
      <c r="A24" s="7" t="s">
        <v>46</v>
      </c>
      <c r="F24" s="7" t="s">
        <v>47</v>
      </c>
    </row>
    <row r="25" spans="1:7" x14ac:dyDescent="0.25">
      <c r="A25" s="8">
        <v>0.233117085285795</v>
      </c>
      <c r="B25" s="9">
        <v>0.42206809106109</v>
      </c>
      <c r="C25" s="10">
        <v>0.29731474966737997</v>
      </c>
      <c r="D25" s="11">
        <v>0.35953790552864601</v>
      </c>
    </row>
    <row r="26" spans="1:7" x14ac:dyDescent="0.25">
      <c r="A26" s="12">
        <v>0.26792118076944599</v>
      </c>
      <c r="B26" s="13">
        <v>0.43025086004758301</v>
      </c>
      <c r="C26" s="14">
        <v>0.30634116386842603</v>
      </c>
      <c r="D26" s="15">
        <v>0.35528153083927</v>
      </c>
    </row>
    <row r="27" spans="1:7" x14ac:dyDescent="0.25">
      <c r="A27" s="11">
        <v>0.363504239951424</v>
      </c>
      <c r="B27" s="16">
        <v>0.31994214563470402</v>
      </c>
      <c r="C27" s="17">
        <v>0.494092781911945</v>
      </c>
      <c r="D27" s="18">
        <v>0.39684960788679502</v>
      </c>
      <c r="F27" t="s">
        <v>48</v>
      </c>
    </row>
    <row r="28" spans="1:7" x14ac:dyDescent="0.25">
      <c r="A28" s="19">
        <v>0.50729860514355096</v>
      </c>
      <c r="B28" s="14">
        <v>0.305662480693216</v>
      </c>
      <c r="C28" s="20">
        <v>0.48844837411730102</v>
      </c>
      <c r="D28" s="21">
        <v>0.380777363232077</v>
      </c>
    </row>
    <row r="29" spans="1:7" x14ac:dyDescent="0.25">
      <c r="A29" s="22">
        <v>0.67826835389450202</v>
      </c>
      <c r="B29" s="23">
        <v>0.50453322429374103</v>
      </c>
      <c r="C29" s="24">
        <v>0.539105808772817</v>
      </c>
      <c r="D29" s="25">
        <v>0.30315090252513699</v>
      </c>
    </row>
    <row r="30" spans="1:7" x14ac:dyDescent="0.25">
      <c r="A30" s="26">
        <v>0.91627717153923305</v>
      </c>
      <c r="B30" s="27">
        <v>0.52443149613617401</v>
      </c>
      <c r="C30" s="28">
        <v>0.56034607404994097</v>
      </c>
      <c r="D30" s="29">
        <v>0.31072963585937502</v>
      </c>
    </row>
    <row r="31" spans="1:7" x14ac:dyDescent="0.25">
      <c r="A31" s="30">
        <v>1.1314316241475999</v>
      </c>
      <c r="B31" s="31">
        <v>0.371434528030194</v>
      </c>
      <c r="C31" s="32">
        <v>0.64825721010652304</v>
      </c>
      <c r="D31" s="33">
        <v>0.46545574737013301</v>
      </c>
    </row>
    <row r="32" spans="1:7" x14ac:dyDescent="0.25">
      <c r="A32" s="34">
        <v>1.1988701613805699</v>
      </c>
      <c r="B32" s="31">
        <v>0.37494298808141202</v>
      </c>
      <c r="C32" s="35">
        <v>0.61285352355788003</v>
      </c>
      <c r="D32" s="36">
        <v>0.45837550284884399</v>
      </c>
    </row>
    <row r="34" spans="1:8" x14ac:dyDescent="0.25">
      <c r="B34" s="7" t="s">
        <v>49</v>
      </c>
      <c r="C34" s="7" t="s">
        <v>50</v>
      </c>
      <c r="D34" s="7" t="s">
        <v>51</v>
      </c>
      <c r="F34" s="7" t="s">
        <v>52</v>
      </c>
      <c r="H34" s="7" t="s">
        <v>53</v>
      </c>
    </row>
    <row r="35" spans="1:8" x14ac:dyDescent="0.25">
      <c r="A35" t="s">
        <v>30</v>
      </c>
      <c r="B35">
        <v>0.42206809106109</v>
      </c>
      <c r="C35">
        <v>0.43025086004758301</v>
      </c>
      <c r="D35">
        <f>AVERAGE(B35:C35)</f>
        <v>0.42615947555433653</v>
      </c>
      <c r="F35">
        <f>10^(-1.67699*D35+3.02657)</f>
        <v>205.07127004253979</v>
      </c>
      <c r="H35" s="7">
        <f>F35/1000*120/(G7/1000)</f>
        <v>968.84064587026683</v>
      </c>
    </row>
    <row r="36" spans="1:8" x14ac:dyDescent="0.25">
      <c r="A36" t="s">
        <v>32</v>
      </c>
      <c r="B36">
        <v>0.31994214563470402</v>
      </c>
      <c r="C36">
        <v>0.305662480693216</v>
      </c>
      <c r="D36">
        <f t="shared" ref="D36:D48" si="0">AVERAGE(B36:C36)</f>
        <v>0.31280231316396001</v>
      </c>
      <c r="F36">
        <f t="shared" ref="F36:F48" si="1">10^(-1.67699*D36+3.02657)</f>
        <v>317.69007621624309</v>
      </c>
      <c r="H36" s="7">
        <f t="shared" ref="H36:H48" si="2">F36/1000*120/(G8/1000)</f>
        <v>1101.8152932355251</v>
      </c>
    </row>
    <row r="37" spans="1:8" x14ac:dyDescent="0.25">
      <c r="A37" t="s">
        <v>33</v>
      </c>
      <c r="B37">
        <v>0.50453322429374103</v>
      </c>
      <c r="C37">
        <v>0.52443149613617401</v>
      </c>
      <c r="D37">
        <f t="shared" si="0"/>
        <v>0.51448236021495752</v>
      </c>
      <c r="F37">
        <f t="shared" si="1"/>
        <v>145.81030780035471</v>
      </c>
      <c r="H37" s="7">
        <f t="shared" si="2"/>
        <v>757.45614441742703</v>
      </c>
    </row>
    <row r="38" spans="1:8" x14ac:dyDescent="0.25">
      <c r="A38" t="s">
        <v>35</v>
      </c>
      <c r="B38">
        <v>0.371434528030194</v>
      </c>
      <c r="C38">
        <v>0.37494298808141202</v>
      </c>
      <c r="D38">
        <f t="shared" si="0"/>
        <v>0.37318875805580298</v>
      </c>
      <c r="F38">
        <f t="shared" si="1"/>
        <v>251.61480108450277</v>
      </c>
      <c r="H38" s="7">
        <f t="shared" si="2"/>
        <v>531.58056567148481</v>
      </c>
    </row>
    <row r="39" spans="1:8" x14ac:dyDescent="0.25">
      <c r="H39" s="7"/>
    </row>
    <row r="40" spans="1:8" x14ac:dyDescent="0.25">
      <c r="A40" t="s">
        <v>37</v>
      </c>
      <c r="B40">
        <v>0.29731474966737997</v>
      </c>
      <c r="C40">
        <v>0.30634116386842603</v>
      </c>
      <c r="D40">
        <f t="shared" si="0"/>
        <v>0.30182795676790297</v>
      </c>
      <c r="F40">
        <f t="shared" si="1"/>
        <v>331.44199530287233</v>
      </c>
      <c r="H40" s="7">
        <f t="shared" si="2"/>
        <v>972.44595198886759</v>
      </c>
    </row>
    <row r="41" spans="1:8" x14ac:dyDescent="0.25">
      <c r="A41" t="s">
        <v>38</v>
      </c>
      <c r="B41">
        <v>0.494092781911945</v>
      </c>
      <c r="C41">
        <v>0.48844837411730102</v>
      </c>
      <c r="D41">
        <f t="shared" si="0"/>
        <v>0.49127057801462304</v>
      </c>
      <c r="F41">
        <f t="shared" si="1"/>
        <v>159.48291072406477</v>
      </c>
      <c r="H41" s="7">
        <f t="shared" si="2"/>
        <v>784.34218388884312</v>
      </c>
    </row>
    <row r="42" spans="1:8" x14ac:dyDescent="0.25">
      <c r="A42" t="s">
        <v>40</v>
      </c>
      <c r="B42">
        <v>0.539105808772817</v>
      </c>
      <c r="C42">
        <v>0.56034607404994097</v>
      </c>
      <c r="D42">
        <f t="shared" si="0"/>
        <v>0.54972594141137898</v>
      </c>
      <c r="F42">
        <f t="shared" si="1"/>
        <v>127.25799999298597</v>
      </c>
      <c r="H42" s="7">
        <f t="shared" si="2"/>
        <v>1174.6892307044861</v>
      </c>
    </row>
    <row r="43" spans="1:8" x14ac:dyDescent="0.25">
      <c r="A43" t="s">
        <v>41</v>
      </c>
      <c r="B43">
        <v>0.64825721010652304</v>
      </c>
      <c r="C43">
        <v>0.61285352355788003</v>
      </c>
      <c r="D43">
        <f t="shared" si="0"/>
        <v>0.63055536683220148</v>
      </c>
      <c r="F43">
        <f t="shared" si="1"/>
        <v>93.139725869655891</v>
      </c>
      <c r="H43" s="7">
        <f t="shared" si="2"/>
        <v>880.06040191800855</v>
      </c>
    </row>
    <row r="44" spans="1:8" x14ac:dyDescent="0.25">
      <c r="H44" s="7"/>
    </row>
    <row r="45" spans="1:8" x14ac:dyDescent="0.25">
      <c r="A45" t="s">
        <v>42</v>
      </c>
      <c r="B45">
        <v>0.35953790552864601</v>
      </c>
      <c r="C45">
        <v>0.35528153083927</v>
      </c>
      <c r="D45">
        <f t="shared" si="0"/>
        <v>0.357409718183958</v>
      </c>
      <c r="F45">
        <f t="shared" si="1"/>
        <v>267.42221195277745</v>
      </c>
      <c r="H45" s="7">
        <f t="shared" si="2"/>
        <v>946.62729894788458</v>
      </c>
    </row>
    <row r="46" spans="1:8" x14ac:dyDescent="0.25">
      <c r="A46" t="s">
        <v>43</v>
      </c>
      <c r="B46">
        <v>0.39684960788679502</v>
      </c>
      <c r="C46">
        <v>0.380777363232077</v>
      </c>
      <c r="D46">
        <f t="shared" si="0"/>
        <v>0.38881348555943601</v>
      </c>
      <c r="F46">
        <f t="shared" si="1"/>
        <v>236.88287908718226</v>
      </c>
      <c r="H46" s="7">
        <f t="shared" si="2"/>
        <v>1146.2074794541077</v>
      </c>
    </row>
    <row r="47" spans="1:8" x14ac:dyDescent="0.25">
      <c r="A47" t="s">
        <v>44</v>
      </c>
      <c r="B47">
        <v>0.30315090252513699</v>
      </c>
      <c r="C47">
        <v>0.31072963585937502</v>
      </c>
      <c r="D47">
        <f t="shared" si="0"/>
        <v>0.30694026919225603</v>
      </c>
      <c r="F47">
        <f t="shared" si="1"/>
        <v>324.96324135680032</v>
      </c>
      <c r="H47" s="7">
        <f t="shared" si="2"/>
        <v>1241.8977376693006</v>
      </c>
    </row>
    <row r="48" spans="1:8" x14ac:dyDescent="0.25">
      <c r="A48" t="s">
        <v>45</v>
      </c>
      <c r="B48">
        <v>0.46545574737013301</v>
      </c>
      <c r="C48">
        <v>0.45837550284884399</v>
      </c>
      <c r="D48">
        <f t="shared" si="0"/>
        <v>0.46191562510948847</v>
      </c>
      <c r="F48">
        <f t="shared" si="1"/>
        <v>178.62494819629472</v>
      </c>
      <c r="H48" s="7">
        <f t="shared" si="2"/>
        <v>1116.4059262268422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9069-4650-4DA1-92B2-13A0C48977B0}">
  <dimension ref="A12:Q145"/>
  <sheetViews>
    <sheetView topLeftCell="A34" zoomScale="25" zoomScaleNormal="25" workbookViewId="0">
      <selection activeCell="G10" sqref="G10"/>
    </sheetView>
  </sheetViews>
  <sheetFormatPr baseColWidth="10" defaultRowHeight="15" x14ac:dyDescent="0.25"/>
  <sheetData>
    <row r="12" spans="1:17" x14ac:dyDescent="0.25">
      <c r="B12" s="7" t="s">
        <v>261</v>
      </c>
    </row>
    <row r="14" spans="1:17" x14ac:dyDescent="0.25">
      <c r="A14" s="4"/>
      <c r="B14" s="65" t="s">
        <v>17</v>
      </c>
      <c r="C14" s="65"/>
      <c r="D14" s="65"/>
      <c r="E14" s="65"/>
      <c r="F14" s="65"/>
      <c r="G14" s="65"/>
      <c r="H14" s="65"/>
      <c r="I14" s="65"/>
      <c r="J14" s="66" t="s">
        <v>18</v>
      </c>
      <c r="K14" s="66"/>
      <c r="L14" s="66"/>
      <c r="M14" s="66"/>
      <c r="N14" s="66"/>
      <c r="O14" s="66"/>
      <c r="P14" s="66"/>
      <c r="Q14" s="66"/>
    </row>
    <row r="15" spans="1:17" x14ac:dyDescent="0.25">
      <c r="A15" s="64" t="s">
        <v>19</v>
      </c>
      <c r="B15" s="3">
        <v>1.1764705900000001</v>
      </c>
      <c r="C15" s="3">
        <v>9.7560975600000006</v>
      </c>
      <c r="D15" s="3">
        <v>3.8461538499999999</v>
      </c>
      <c r="E15" s="3">
        <v>7.3170731699999996</v>
      </c>
      <c r="F15" s="3">
        <v>1.5151515200000001</v>
      </c>
      <c r="G15" s="3">
        <v>0.99009901</v>
      </c>
      <c r="H15" s="3">
        <v>1.4705882400000001</v>
      </c>
      <c r="I15" s="3">
        <v>2.2222222199999999</v>
      </c>
      <c r="J15" s="63">
        <v>0.55865922000000001</v>
      </c>
      <c r="K15" s="63">
        <v>0.43290043</v>
      </c>
      <c r="L15" s="63">
        <v>0.25906736000000002</v>
      </c>
      <c r="M15" s="63">
        <v>1.05633803</v>
      </c>
      <c r="N15" s="63">
        <v>0.24271845</v>
      </c>
      <c r="O15" s="63">
        <v>0.74349441999999999</v>
      </c>
      <c r="P15" s="63">
        <v>0</v>
      </c>
      <c r="Q15" s="63">
        <v>0.97402597000000002</v>
      </c>
    </row>
    <row r="16" spans="1:17" x14ac:dyDescent="0.25">
      <c r="A16" s="64" t="s">
        <v>20</v>
      </c>
      <c r="B16" s="3">
        <v>34.426229499999998</v>
      </c>
      <c r="C16" s="3">
        <v>46.496815300000002</v>
      </c>
      <c r="D16" s="3">
        <v>47.482014399999997</v>
      </c>
      <c r="E16" s="3">
        <v>17.7419355</v>
      </c>
      <c r="F16" s="3">
        <v>43.846153800000003</v>
      </c>
      <c r="G16" s="3">
        <v>17.6470588</v>
      </c>
      <c r="H16" s="3"/>
      <c r="I16" s="3"/>
      <c r="J16" s="63">
        <v>8.8932806299999996</v>
      </c>
      <c r="K16" s="63">
        <v>25.811965799999999</v>
      </c>
      <c r="L16" s="63">
        <v>7.4681238600000004</v>
      </c>
      <c r="M16" s="63">
        <v>6.5292096199999996</v>
      </c>
      <c r="N16" s="63">
        <v>30.555555600000002</v>
      </c>
      <c r="O16" s="63">
        <v>13.518886699999999</v>
      </c>
      <c r="P16" s="63"/>
      <c r="Q16" s="63"/>
    </row>
    <row r="17" spans="1:17" x14ac:dyDescent="0.25">
      <c r="A17" s="64" t="s">
        <v>21</v>
      </c>
      <c r="B17" s="3">
        <v>2.8571428600000002</v>
      </c>
      <c r="C17" s="3">
        <v>7.4733096100000003</v>
      </c>
      <c r="D17" s="3">
        <v>4.4642857100000004</v>
      </c>
      <c r="E17" s="3"/>
      <c r="F17" s="3"/>
      <c r="G17" s="3"/>
      <c r="H17" s="3"/>
      <c r="I17" s="3"/>
      <c r="J17" s="63">
        <v>0.62370062000000004</v>
      </c>
      <c r="K17" s="63">
        <v>1.01910828</v>
      </c>
      <c r="L17" s="63">
        <v>1.5414258199999999</v>
      </c>
      <c r="M17" s="63"/>
      <c r="N17" s="63"/>
      <c r="O17" s="63"/>
      <c r="P17" s="63"/>
      <c r="Q17" s="63"/>
    </row>
    <row r="18" spans="1:17" x14ac:dyDescent="0.25">
      <c r="A18" s="64" t="s">
        <v>22</v>
      </c>
      <c r="B18" s="3">
        <v>8.62068966</v>
      </c>
      <c r="C18" s="3">
        <v>2.8248587600000001</v>
      </c>
      <c r="D18" s="3"/>
      <c r="E18" s="3"/>
      <c r="F18" s="3"/>
      <c r="G18" s="3"/>
      <c r="H18" s="3"/>
      <c r="I18" s="3"/>
      <c r="J18" s="63">
        <v>1.1600928100000001</v>
      </c>
      <c r="K18" s="63">
        <v>0.98360656000000002</v>
      </c>
      <c r="L18" s="63"/>
      <c r="M18" s="63"/>
      <c r="N18" s="63"/>
      <c r="O18" s="63"/>
      <c r="P18" s="63"/>
      <c r="Q18" s="63"/>
    </row>
    <row r="19" spans="1:17" x14ac:dyDescent="0.25">
      <c r="A19" s="64" t="s">
        <v>23</v>
      </c>
      <c r="B19" s="3">
        <v>0.98039215999999996</v>
      </c>
      <c r="C19" s="3">
        <v>2.23880597</v>
      </c>
      <c r="D19" s="3">
        <v>1.11731844</v>
      </c>
      <c r="E19" s="3">
        <v>1.42180095</v>
      </c>
      <c r="F19" s="3"/>
      <c r="G19" s="3"/>
      <c r="H19" s="3"/>
      <c r="I19" s="3"/>
      <c r="J19" s="63">
        <v>1.1023622</v>
      </c>
      <c r="K19" s="63">
        <v>1.5</v>
      </c>
      <c r="L19" s="63">
        <v>0.68143100999999995</v>
      </c>
      <c r="M19" s="63">
        <v>1.14285714</v>
      </c>
      <c r="N19" s="63"/>
      <c r="O19" s="63"/>
      <c r="P19" s="63"/>
      <c r="Q19" s="63"/>
    </row>
    <row r="20" spans="1:17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67" customForma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7" spans="1:17" x14ac:dyDescent="0.25">
      <c r="H27" t="s">
        <v>108</v>
      </c>
    </row>
    <row r="28" spans="1:17" x14ac:dyDescent="0.25">
      <c r="B28" s="7" t="s">
        <v>19</v>
      </c>
      <c r="H28" t="s">
        <v>109</v>
      </c>
    </row>
    <row r="29" spans="1:17" x14ac:dyDescent="0.25">
      <c r="D29" t="s">
        <v>66</v>
      </c>
      <c r="E29" t="s">
        <v>67</v>
      </c>
      <c r="F29" t="s">
        <v>68</v>
      </c>
    </row>
    <row r="30" spans="1:17" x14ac:dyDescent="0.25">
      <c r="B30" t="s">
        <v>71</v>
      </c>
      <c r="C30" s="7" t="s">
        <v>69</v>
      </c>
      <c r="D30">
        <v>85</v>
      </c>
      <c r="E30">
        <v>1</v>
      </c>
      <c r="F30" s="7">
        <f t="shared" ref="F30:F45" si="0">(E30/D30)*100</f>
        <v>1.1764705882352942</v>
      </c>
    </row>
    <row r="31" spans="1:17" x14ac:dyDescent="0.25">
      <c r="C31" s="7" t="s">
        <v>70</v>
      </c>
      <c r="D31">
        <v>358</v>
      </c>
      <c r="E31">
        <v>2</v>
      </c>
      <c r="F31" s="7">
        <f t="shared" si="0"/>
        <v>0.55865921787709494</v>
      </c>
    </row>
    <row r="32" spans="1:17" x14ac:dyDescent="0.25">
      <c r="B32" t="s">
        <v>72</v>
      </c>
      <c r="C32" s="7" t="s">
        <v>69</v>
      </c>
      <c r="D32">
        <v>82</v>
      </c>
      <c r="E32">
        <v>8</v>
      </c>
      <c r="F32" s="7">
        <f t="shared" si="0"/>
        <v>9.7560975609756095</v>
      </c>
    </row>
    <row r="33" spans="2:6" x14ac:dyDescent="0.25">
      <c r="C33" s="7" t="s">
        <v>70</v>
      </c>
      <c r="D33">
        <v>231</v>
      </c>
      <c r="E33">
        <v>1</v>
      </c>
      <c r="F33" s="7">
        <f t="shared" si="0"/>
        <v>0.4329004329004329</v>
      </c>
    </row>
    <row r="34" spans="2:6" x14ac:dyDescent="0.25">
      <c r="B34" t="s">
        <v>73</v>
      </c>
      <c r="C34" s="7" t="s">
        <v>69</v>
      </c>
      <c r="D34">
        <v>130</v>
      </c>
      <c r="E34">
        <v>5</v>
      </c>
      <c r="F34" s="7">
        <f t="shared" si="0"/>
        <v>3.8461538461538463</v>
      </c>
    </row>
    <row r="35" spans="2:6" x14ac:dyDescent="0.25">
      <c r="C35" s="7" t="s">
        <v>70</v>
      </c>
      <c r="D35">
        <v>386</v>
      </c>
      <c r="E35">
        <v>1</v>
      </c>
      <c r="F35" s="7">
        <f t="shared" si="0"/>
        <v>0.2590673575129534</v>
      </c>
    </row>
    <row r="36" spans="2:6" x14ac:dyDescent="0.25">
      <c r="B36" t="s">
        <v>74</v>
      </c>
      <c r="C36" s="7" t="s">
        <v>69</v>
      </c>
      <c r="D36">
        <v>82</v>
      </c>
      <c r="E36">
        <v>6</v>
      </c>
      <c r="F36" s="7">
        <f t="shared" si="0"/>
        <v>7.3170731707317067</v>
      </c>
    </row>
    <row r="37" spans="2:6" x14ac:dyDescent="0.25">
      <c r="C37" s="7" t="s">
        <v>70</v>
      </c>
      <c r="D37">
        <v>284</v>
      </c>
      <c r="E37">
        <v>3</v>
      </c>
      <c r="F37" s="7">
        <f t="shared" si="0"/>
        <v>1.056338028169014</v>
      </c>
    </row>
    <row r="38" spans="2:6" x14ac:dyDescent="0.25">
      <c r="B38" t="s">
        <v>75</v>
      </c>
      <c r="C38" s="7" t="s">
        <v>69</v>
      </c>
      <c r="D38">
        <v>132</v>
      </c>
      <c r="E38">
        <v>2</v>
      </c>
      <c r="F38" s="7">
        <f t="shared" si="0"/>
        <v>1.5151515151515151</v>
      </c>
    </row>
    <row r="39" spans="2:6" x14ac:dyDescent="0.25">
      <c r="C39" s="7" t="s">
        <v>70</v>
      </c>
      <c r="D39">
        <v>412</v>
      </c>
      <c r="E39">
        <v>1</v>
      </c>
      <c r="F39" s="7">
        <f t="shared" si="0"/>
        <v>0.24271844660194172</v>
      </c>
    </row>
    <row r="40" spans="2:6" x14ac:dyDescent="0.25">
      <c r="B40" t="s">
        <v>76</v>
      </c>
      <c r="C40" s="7" t="s">
        <v>69</v>
      </c>
      <c r="D40">
        <v>101</v>
      </c>
      <c r="E40">
        <v>1</v>
      </c>
      <c r="F40" s="7">
        <f t="shared" si="0"/>
        <v>0.99009900990099009</v>
      </c>
    </row>
    <row r="41" spans="2:6" x14ac:dyDescent="0.25">
      <c r="C41" s="7" t="s">
        <v>70</v>
      </c>
      <c r="D41">
        <v>269</v>
      </c>
      <c r="E41">
        <v>2</v>
      </c>
      <c r="F41" s="7">
        <f t="shared" si="0"/>
        <v>0.74349442379182151</v>
      </c>
    </row>
    <row r="42" spans="2:6" x14ac:dyDescent="0.25">
      <c r="B42" t="s">
        <v>77</v>
      </c>
      <c r="C42" s="7" t="s">
        <v>69</v>
      </c>
      <c r="D42">
        <v>68</v>
      </c>
      <c r="E42">
        <v>1</v>
      </c>
      <c r="F42" s="7">
        <f t="shared" si="0"/>
        <v>1.4705882352941175</v>
      </c>
    </row>
    <row r="43" spans="2:6" x14ac:dyDescent="0.25">
      <c r="C43" s="7" t="s">
        <v>70</v>
      </c>
      <c r="D43">
        <v>287</v>
      </c>
      <c r="E43">
        <v>0</v>
      </c>
      <c r="F43" s="7">
        <f t="shared" si="0"/>
        <v>0</v>
      </c>
    </row>
    <row r="44" spans="2:6" x14ac:dyDescent="0.25">
      <c r="B44" t="s">
        <v>78</v>
      </c>
      <c r="C44" s="7" t="s">
        <v>69</v>
      </c>
      <c r="D44">
        <v>90</v>
      </c>
      <c r="E44">
        <v>2</v>
      </c>
      <c r="F44" s="7">
        <f t="shared" si="0"/>
        <v>2.2222222222222223</v>
      </c>
    </row>
    <row r="45" spans="2:6" x14ac:dyDescent="0.25">
      <c r="C45" s="7" t="s">
        <v>70</v>
      </c>
      <c r="D45">
        <v>308</v>
      </c>
      <c r="E45">
        <v>3</v>
      </c>
      <c r="F45" s="7">
        <f t="shared" si="0"/>
        <v>0.97402597402597402</v>
      </c>
    </row>
    <row r="46" spans="2:6" x14ac:dyDescent="0.25">
      <c r="C46" s="7"/>
      <c r="F46" s="7"/>
    </row>
    <row r="47" spans="2:6" x14ac:dyDescent="0.25">
      <c r="C47" s="7"/>
      <c r="F47" s="7"/>
    </row>
    <row r="48" spans="2:6" x14ac:dyDescent="0.25">
      <c r="B48" s="7" t="s">
        <v>85</v>
      </c>
    </row>
    <row r="49" spans="2:6" x14ac:dyDescent="0.25">
      <c r="D49" t="s">
        <v>66</v>
      </c>
      <c r="E49" t="s">
        <v>67</v>
      </c>
      <c r="F49" t="s">
        <v>68</v>
      </c>
    </row>
    <row r="50" spans="2:6" x14ac:dyDescent="0.25">
      <c r="B50" t="s">
        <v>79</v>
      </c>
      <c r="C50" s="7" t="s">
        <v>69</v>
      </c>
      <c r="D50">
        <v>61</v>
      </c>
      <c r="E50">
        <v>21</v>
      </c>
      <c r="F50" s="7">
        <f t="shared" ref="F50:F55" si="1">(E50/D50)*100</f>
        <v>34.42622950819672</v>
      </c>
    </row>
    <row r="51" spans="2:6" x14ac:dyDescent="0.25">
      <c r="C51" s="7" t="s">
        <v>70</v>
      </c>
      <c r="D51">
        <v>506</v>
      </c>
      <c r="E51">
        <v>45</v>
      </c>
      <c r="F51" s="7">
        <f t="shared" si="1"/>
        <v>8.8932806324110665</v>
      </c>
    </row>
    <row r="52" spans="2:6" x14ac:dyDescent="0.25">
      <c r="B52" t="s">
        <v>80</v>
      </c>
      <c r="C52" s="7" t="s">
        <v>69</v>
      </c>
      <c r="D52">
        <v>157</v>
      </c>
      <c r="E52">
        <v>73</v>
      </c>
      <c r="F52" s="7">
        <f t="shared" si="1"/>
        <v>46.496815286624205</v>
      </c>
    </row>
    <row r="53" spans="2:6" x14ac:dyDescent="0.25">
      <c r="C53" s="7" t="s">
        <v>70</v>
      </c>
      <c r="D53">
        <v>585</v>
      </c>
      <c r="E53">
        <v>151</v>
      </c>
      <c r="F53" s="7">
        <f t="shared" si="1"/>
        <v>25.811965811965816</v>
      </c>
    </row>
    <row r="54" spans="2:6" x14ac:dyDescent="0.25">
      <c r="B54" t="s">
        <v>81</v>
      </c>
      <c r="C54" s="7" t="s">
        <v>69</v>
      </c>
      <c r="D54">
        <v>139</v>
      </c>
      <c r="E54">
        <v>66</v>
      </c>
      <c r="F54" s="7">
        <f t="shared" si="1"/>
        <v>47.482014388489205</v>
      </c>
    </row>
    <row r="55" spans="2:6" x14ac:dyDescent="0.25">
      <c r="C55" s="7" t="s">
        <v>70</v>
      </c>
      <c r="D55">
        <v>549</v>
      </c>
      <c r="E55">
        <v>41</v>
      </c>
      <c r="F55" s="7">
        <f t="shared" si="1"/>
        <v>7.4681238615664851</v>
      </c>
    </row>
    <row r="56" spans="2:6" x14ac:dyDescent="0.25">
      <c r="B56" t="s">
        <v>82</v>
      </c>
      <c r="C56" s="7" t="s">
        <v>69</v>
      </c>
      <c r="D56">
        <v>124</v>
      </c>
      <c r="E56">
        <v>22</v>
      </c>
      <c r="F56" s="7">
        <f>(E56/D56)*100</f>
        <v>17.741935483870968</v>
      </c>
    </row>
    <row r="57" spans="2:6" x14ac:dyDescent="0.25">
      <c r="C57" s="7" t="s">
        <v>70</v>
      </c>
      <c r="D57">
        <v>291</v>
      </c>
      <c r="E57">
        <v>19</v>
      </c>
      <c r="F57" s="7">
        <f>(E57/D57)*100</f>
        <v>6.5292096219931279</v>
      </c>
    </row>
    <row r="58" spans="2:6" x14ac:dyDescent="0.25">
      <c r="B58" t="s">
        <v>83</v>
      </c>
      <c r="C58" s="7" t="s">
        <v>69</v>
      </c>
      <c r="D58">
        <v>130</v>
      </c>
      <c r="E58">
        <v>57</v>
      </c>
      <c r="F58" s="7">
        <f t="shared" ref="F58:F61" si="2">(E58/D58)*100</f>
        <v>43.846153846153847</v>
      </c>
    </row>
    <row r="59" spans="2:6" x14ac:dyDescent="0.25">
      <c r="C59" s="7" t="s">
        <v>70</v>
      </c>
      <c r="D59">
        <v>324</v>
      </c>
      <c r="E59">
        <v>99</v>
      </c>
      <c r="F59" s="7">
        <f t="shared" si="2"/>
        <v>30.555555555555557</v>
      </c>
    </row>
    <row r="60" spans="2:6" x14ac:dyDescent="0.25">
      <c r="B60" t="s">
        <v>84</v>
      </c>
      <c r="C60" s="7" t="s">
        <v>69</v>
      </c>
      <c r="D60">
        <v>68</v>
      </c>
      <c r="E60">
        <v>12</v>
      </c>
      <c r="F60" s="7">
        <f t="shared" si="2"/>
        <v>17.647058823529413</v>
      </c>
    </row>
    <row r="61" spans="2:6" x14ac:dyDescent="0.25">
      <c r="C61" s="7" t="s">
        <v>70</v>
      </c>
      <c r="D61">
        <v>503</v>
      </c>
      <c r="E61">
        <v>68</v>
      </c>
      <c r="F61" s="7">
        <f t="shared" si="2"/>
        <v>13.518886679920477</v>
      </c>
    </row>
    <row r="62" spans="2:6" x14ac:dyDescent="0.25">
      <c r="C62" s="7" t="s">
        <v>70</v>
      </c>
      <c r="D62">
        <v>585</v>
      </c>
      <c r="E62">
        <v>151</v>
      </c>
      <c r="F62" s="7">
        <f t="shared" ref="F62:F64" si="3">(E62/D62)*100</f>
        <v>25.811965811965816</v>
      </c>
    </row>
    <row r="63" spans="2:6" x14ac:dyDescent="0.25">
      <c r="B63" t="s">
        <v>81</v>
      </c>
      <c r="C63" s="7" t="s">
        <v>69</v>
      </c>
      <c r="D63">
        <v>139</v>
      </c>
      <c r="E63">
        <v>66</v>
      </c>
      <c r="F63" s="7">
        <f t="shared" si="3"/>
        <v>47.482014388489205</v>
      </c>
    </row>
    <row r="64" spans="2:6" x14ac:dyDescent="0.25">
      <c r="C64" s="7" t="s">
        <v>70</v>
      </c>
      <c r="D64">
        <v>549</v>
      </c>
      <c r="E64">
        <v>41</v>
      </c>
      <c r="F64" s="7">
        <f t="shared" si="3"/>
        <v>7.4681238615664851</v>
      </c>
    </row>
    <row r="65" spans="2:6" x14ac:dyDescent="0.25">
      <c r="B65" t="s">
        <v>82</v>
      </c>
      <c r="C65" s="7" t="s">
        <v>69</v>
      </c>
      <c r="D65">
        <v>124</v>
      </c>
      <c r="E65">
        <v>22</v>
      </c>
      <c r="F65" s="7">
        <f>(E65/D65)*100</f>
        <v>17.741935483870968</v>
      </c>
    </row>
    <row r="66" spans="2:6" x14ac:dyDescent="0.25">
      <c r="C66" s="7" t="s">
        <v>70</v>
      </c>
      <c r="D66">
        <v>291</v>
      </c>
      <c r="E66">
        <v>19</v>
      </c>
      <c r="F66" s="7">
        <f>(E66/D66)*100</f>
        <v>6.5292096219931279</v>
      </c>
    </row>
    <row r="67" spans="2:6" x14ac:dyDescent="0.25">
      <c r="B67" t="s">
        <v>83</v>
      </c>
      <c r="C67" s="7" t="s">
        <v>69</v>
      </c>
      <c r="D67">
        <v>130</v>
      </c>
      <c r="E67">
        <v>57</v>
      </c>
      <c r="F67" s="7">
        <f t="shared" ref="F67:F70" si="4">(E67/D67)*100</f>
        <v>43.846153846153847</v>
      </c>
    </row>
    <row r="68" spans="2:6" x14ac:dyDescent="0.25">
      <c r="C68" s="7" t="s">
        <v>70</v>
      </c>
      <c r="D68">
        <v>324</v>
      </c>
      <c r="E68">
        <v>99</v>
      </c>
      <c r="F68" s="7">
        <f t="shared" si="4"/>
        <v>30.555555555555557</v>
      </c>
    </row>
    <row r="69" spans="2:6" x14ac:dyDescent="0.25">
      <c r="B69" t="s">
        <v>84</v>
      </c>
      <c r="C69" s="7" t="s">
        <v>69</v>
      </c>
      <c r="D69">
        <v>68</v>
      </c>
      <c r="E69">
        <v>12</v>
      </c>
      <c r="F69" s="7">
        <f t="shared" si="4"/>
        <v>17.647058823529413</v>
      </c>
    </row>
    <row r="70" spans="2:6" x14ac:dyDescent="0.25">
      <c r="C70" s="7" t="s">
        <v>70</v>
      </c>
      <c r="D70">
        <v>503</v>
      </c>
      <c r="E70">
        <v>68</v>
      </c>
      <c r="F70" s="7">
        <f t="shared" si="4"/>
        <v>13.518886679920477</v>
      </c>
    </row>
    <row r="74" spans="2:6" x14ac:dyDescent="0.25">
      <c r="B74" s="7" t="s">
        <v>105</v>
      </c>
    </row>
    <row r="75" spans="2:6" x14ac:dyDescent="0.25">
      <c r="D75" t="s">
        <v>66</v>
      </c>
      <c r="E75" t="s">
        <v>67</v>
      </c>
    </row>
    <row r="76" spans="2:6" x14ac:dyDescent="0.25">
      <c r="B76" t="s">
        <v>86</v>
      </c>
      <c r="C76" s="7" t="s">
        <v>69</v>
      </c>
      <c r="D76">
        <v>83</v>
      </c>
      <c r="E76">
        <v>1</v>
      </c>
      <c r="F76">
        <f t="shared" ref="F76:F81" si="5">(E76/D76)*100</f>
        <v>1.2048192771084338</v>
      </c>
    </row>
    <row r="77" spans="2:6" x14ac:dyDescent="0.25">
      <c r="C77" s="7" t="s">
        <v>70</v>
      </c>
      <c r="D77">
        <v>249</v>
      </c>
      <c r="E77">
        <v>1</v>
      </c>
      <c r="F77">
        <f t="shared" si="5"/>
        <v>0.40160642570281119</v>
      </c>
    </row>
    <row r="78" spans="2:6" x14ac:dyDescent="0.25">
      <c r="B78" t="s">
        <v>87</v>
      </c>
      <c r="C78" s="7" t="s">
        <v>69</v>
      </c>
      <c r="D78">
        <v>92</v>
      </c>
      <c r="E78">
        <v>4</v>
      </c>
      <c r="F78">
        <f t="shared" si="5"/>
        <v>4.3478260869565215</v>
      </c>
    </row>
    <row r="79" spans="2:6" x14ac:dyDescent="0.25">
      <c r="C79" s="7" t="s">
        <v>70</v>
      </c>
      <c r="D79">
        <v>232</v>
      </c>
      <c r="E79">
        <v>2</v>
      </c>
      <c r="F79">
        <f t="shared" si="5"/>
        <v>0.86206896551724133</v>
      </c>
    </row>
    <row r="80" spans="2:6" x14ac:dyDescent="0.25">
      <c r="B80" s="7" t="s">
        <v>88</v>
      </c>
      <c r="C80" s="7" t="s">
        <v>69</v>
      </c>
      <c r="D80" s="7">
        <f>D76+D78</f>
        <v>175</v>
      </c>
      <c r="E80" s="7">
        <f>E76+E78</f>
        <v>5</v>
      </c>
      <c r="F80" s="7">
        <f t="shared" si="5"/>
        <v>2.8571428571428572</v>
      </c>
    </row>
    <row r="81" spans="2:6" x14ac:dyDescent="0.25">
      <c r="B81" s="7"/>
      <c r="C81" s="7" t="s">
        <v>70</v>
      </c>
      <c r="D81" s="7">
        <f>D77+D79</f>
        <v>481</v>
      </c>
      <c r="E81" s="7">
        <f>E77+E79</f>
        <v>3</v>
      </c>
      <c r="F81" s="7">
        <f t="shared" si="5"/>
        <v>0.62370062370062374</v>
      </c>
    </row>
    <row r="83" spans="2:6" x14ac:dyDescent="0.25">
      <c r="B83" t="s">
        <v>89</v>
      </c>
      <c r="C83" s="7" t="s">
        <v>69</v>
      </c>
      <c r="D83">
        <v>152</v>
      </c>
      <c r="E83">
        <v>11</v>
      </c>
      <c r="F83">
        <f t="shared" ref="F83:F88" si="6">(E83/D83)*100</f>
        <v>7.2368421052631584</v>
      </c>
    </row>
    <row r="84" spans="2:6" x14ac:dyDescent="0.25">
      <c r="C84" s="7" t="s">
        <v>70</v>
      </c>
      <c r="D84">
        <v>464</v>
      </c>
      <c r="E84">
        <v>4</v>
      </c>
      <c r="F84">
        <f t="shared" si="6"/>
        <v>0.86206896551724133</v>
      </c>
    </row>
    <row r="85" spans="2:6" x14ac:dyDescent="0.25">
      <c r="B85" t="s">
        <v>90</v>
      </c>
      <c r="C85" s="7" t="s">
        <v>69</v>
      </c>
      <c r="D85">
        <v>129</v>
      </c>
      <c r="E85">
        <v>10</v>
      </c>
      <c r="F85">
        <f t="shared" si="6"/>
        <v>7.7519379844961236</v>
      </c>
    </row>
    <row r="86" spans="2:6" x14ac:dyDescent="0.25">
      <c r="C86" s="7" t="s">
        <v>70</v>
      </c>
      <c r="D86">
        <v>321</v>
      </c>
      <c r="E86">
        <v>4</v>
      </c>
      <c r="F86">
        <f t="shared" si="6"/>
        <v>1.2461059190031152</v>
      </c>
    </row>
    <row r="87" spans="2:6" x14ac:dyDescent="0.25">
      <c r="B87" s="7" t="s">
        <v>88</v>
      </c>
      <c r="C87" s="7" t="s">
        <v>69</v>
      </c>
      <c r="D87" s="7">
        <f>D83+D85</f>
        <v>281</v>
      </c>
      <c r="E87" s="7">
        <f>E83+E85</f>
        <v>21</v>
      </c>
      <c r="F87" s="7">
        <f t="shared" si="6"/>
        <v>7.4733096085409247</v>
      </c>
    </row>
    <row r="88" spans="2:6" x14ac:dyDescent="0.25">
      <c r="B88" s="7"/>
      <c r="C88" s="7" t="s">
        <v>70</v>
      </c>
      <c r="D88" s="7">
        <f>D84+D86</f>
        <v>785</v>
      </c>
      <c r="E88" s="7">
        <f>E84+E86</f>
        <v>8</v>
      </c>
      <c r="F88" s="7">
        <f t="shared" si="6"/>
        <v>1.0191082802547771</v>
      </c>
    </row>
    <row r="90" spans="2:6" x14ac:dyDescent="0.25">
      <c r="B90" t="s">
        <v>91</v>
      </c>
      <c r="C90" s="7" t="s">
        <v>69</v>
      </c>
      <c r="D90">
        <v>99</v>
      </c>
      <c r="E90">
        <v>4</v>
      </c>
      <c r="F90">
        <f t="shared" ref="F90:F95" si="7">(E90/D90)*100</f>
        <v>4.0404040404040407</v>
      </c>
    </row>
    <row r="91" spans="2:6" x14ac:dyDescent="0.25">
      <c r="C91" s="7" t="s">
        <v>70</v>
      </c>
      <c r="D91">
        <v>252</v>
      </c>
      <c r="E91">
        <v>4</v>
      </c>
      <c r="F91">
        <f t="shared" si="7"/>
        <v>1.5873015873015872</v>
      </c>
    </row>
    <row r="92" spans="2:6" x14ac:dyDescent="0.25">
      <c r="B92" t="s">
        <v>92</v>
      </c>
      <c r="C92" s="7" t="s">
        <v>69</v>
      </c>
      <c r="D92">
        <v>125</v>
      </c>
      <c r="E92">
        <v>6</v>
      </c>
      <c r="F92">
        <f t="shared" si="7"/>
        <v>4.8</v>
      </c>
    </row>
    <row r="93" spans="2:6" x14ac:dyDescent="0.25">
      <c r="C93" s="7" t="s">
        <v>70</v>
      </c>
      <c r="D93">
        <v>267</v>
      </c>
      <c r="E93">
        <v>4</v>
      </c>
      <c r="F93">
        <f t="shared" si="7"/>
        <v>1.4981273408239701</v>
      </c>
    </row>
    <row r="94" spans="2:6" x14ac:dyDescent="0.25">
      <c r="B94" s="7" t="s">
        <v>88</v>
      </c>
      <c r="C94" s="7" t="s">
        <v>69</v>
      </c>
      <c r="D94" s="7">
        <f>D90+D92</f>
        <v>224</v>
      </c>
      <c r="E94" s="7">
        <f>E90+E92</f>
        <v>10</v>
      </c>
      <c r="F94" s="7">
        <f t="shared" si="7"/>
        <v>4.4642857142857144</v>
      </c>
    </row>
    <row r="95" spans="2:6" x14ac:dyDescent="0.25">
      <c r="B95" s="7"/>
      <c r="C95" s="7" t="s">
        <v>70</v>
      </c>
      <c r="D95" s="7">
        <f>D91+D93</f>
        <v>519</v>
      </c>
      <c r="E95" s="7">
        <f>E91+E93</f>
        <v>8</v>
      </c>
      <c r="F95" s="7">
        <f t="shared" si="7"/>
        <v>1.5414258188824663</v>
      </c>
    </row>
    <row r="96" spans="2:6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 t="s">
        <v>106</v>
      </c>
    </row>
    <row r="100" spans="2:6" x14ac:dyDescent="0.25">
      <c r="B100" t="s">
        <v>93</v>
      </c>
      <c r="C100" s="7" t="s">
        <v>69</v>
      </c>
      <c r="D100">
        <v>88</v>
      </c>
      <c r="E100">
        <v>10</v>
      </c>
      <c r="F100">
        <f t="shared" ref="F100:F105" si="8">(E100/D100)*100</f>
        <v>11.363636363636363</v>
      </c>
    </row>
    <row r="101" spans="2:6" x14ac:dyDescent="0.25">
      <c r="C101" s="7" t="s">
        <v>70</v>
      </c>
      <c r="D101">
        <v>226</v>
      </c>
      <c r="E101">
        <v>2</v>
      </c>
      <c r="F101">
        <f t="shared" si="8"/>
        <v>0.88495575221238942</v>
      </c>
    </row>
    <row r="102" spans="2:6" x14ac:dyDescent="0.25">
      <c r="B102" t="s">
        <v>94</v>
      </c>
      <c r="C102" s="7" t="s">
        <v>69</v>
      </c>
      <c r="D102">
        <v>86</v>
      </c>
      <c r="E102">
        <v>5</v>
      </c>
      <c r="F102">
        <f t="shared" si="8"/>
        <v>5.8139534883720927</v>
      </c>
    </row>
    <row r="103" spans="2:6" x14ac:dyDescent="0.25">
      <c r="C103" s="7" t="s">
        <v>70</v>
      </c>
      <c r="D103">
        <v>205</v>
      </c>
      <c r="E103">
        <v>3</v>
      </c>
      <c r="F103">
        <f t="shared" si="8"/>
        <v>1.4634146341463417</v>
      </c>
    </row>
    <row r="104" spans="2:6" x14ac:dyDescent="0.25">
      <c r="B104" s="7" t="s">
        <v>88</v>
      </c>
      <c r="C104" s="7" t="s">
        <v>69</v>
      </c>
      <c r="D104" s="7">
        <f>D100+D102</f>
        <v>174</v>
      </c>
      <c r="E104" s="7">
        <f>E100+E102</f>
        <v>15</v>
      </c>
      <c r="F104" s="7">
        <f t="shared" si="8"/>
        <v>8.6206896551724146</v>
      </c>
    </row>
    <row r="105" spans="2:6" x14ac:dyDescent="0.25">
      <c r="B105" s="7"/>
      <c r="C105" s="7" t="s">
        <v>70</v>
      </c>
      <c r="D105" s="7">
        <f>D101+D103</f>
        <v>431</v>
      </c>
      <c r="E105" s="7">
        <f>E101+E103</f>
        <v>5</v>
      </c>
      <c r="F105" s="7">
        <f t="shared" si="8"/>
        <v>1.160092807424594</v>
      </c>
    </row>
    <row r="107" spans="2:6" x14ac:dyDescent="0.25">
      <c r="B107" t="s">
        <v>95</v>
      </c>
      <c r="C107" s="7" t="s">
        <v>69</v>
      </c>
      <c r="D107">
        <v>85</v>
      </c>
      <c r="E107">
        <v>2</v>
      </c>
      <c r="F107">
        <f t="shared" ref="F107:F112" si="9">(E107/D107)*100</f>
        <v>2.3529411764705883</v>
      </c>
    </row>
    <row r="108" spans="2:6" x14ac:dyDescent="0.25">
      <c r="C108" s="7" t="s">
        <v>70</v>
      </c>
      <c r="D108">
        <v>285</v>
      </c>
      <c r="E108">
        <v>2</v>
      </c>
      <c r="F108">
        <f t="shared" si="9"/>
        <v>0.70175438596491224</v>
      </c>
    </row>
    <row r="109" spans="2:6" x14ac:dyDescent="0.25">
      <c r="B109" t="s">
        <v>96</v>
      </c>
      <c r="C109" s="7" t="s">
        <v>69</v>
      </c>
      <c r="D109">
        <v>92</v>
      </c>
      <c r="E109">
        <v>3</v>
      </c>
      <c r="F109">
        <f t="shared" si="9"/>
        <v>3.2608695652173911</v>
      </c>
    </row>
    <row r="110" spans="2:6" x14ac:dyDescent="0.25">
      <c r="C110" s="7" t="s">
        <v>70</v>
      </c>
      <c r="D110">
        <v>325</v>
      </c>
      <c r="E110">
        <v>4</v>
      </c>
      <c r="F110">
        <f t="shared" si="9"/>
        <v>1.2307692307692308</v>
      </c>
    </row>
    <row r="111" spans="2:6" x14ac:dyDescent="0.25">
      <c r="B111" s="7" t="s">
        <v>88</v>
      </c>
      <c r="C111" s="7" t="s">
        <v>69</v>
      </c>
      <c r="D111" s="7">
        <f>D107+D109</f>
        <v>177</v>
      </c>
      <c r="E111" s="7">
        <f>E107+E109</f>
        <v>5</v>
      </c>
      <c r="F111" s="7">
        <f t="shared" si="9"/>
        <v>2.8248587570621471</v>
      </c>
    </row>
    <row r="112" spans="2:6" x14ac:dyDescent="0.25">
      <c r="B112" s="7"/>
      <c r="C112" s="7" t="s">
        <v>70</v>
      </c>
      <c r="D112" s="7">
        <f>D108+D110</f>
        <v>610</v>
      </c>
      <c r="E112" s="7">
        <f>E108+E110</f>
        <v>6</v>
      </c>
      <c r="F112" s="7">
        <f t="shared" si="9"/>
        <v>0.98360655737704927</v>
      </c>
    </row>
    <row r="113" spans="2:6" x14ac:dyDescent="0.25">
      <c r="B113" s="7"/>
      <c r="C113" s="7"/>
      <c r="D113" s="7"/>
      <c r="E113" s="7"/>
      <c r="F113" s="7"/>
    </row>
    <row r="114" spans="2:6" x14ac:dyDescent="0.25">
      <c r="B114" s="7"/>
      <c r="C114" s="7"/>
      <c r="D114" s="7"/>
      <c r="E114" s="7"/>
      <c r="F114" s="7"/>
    </row>
    <row r="116" spans="2:6" x14ac:dyDescent="0.25">
      <c r="B116" s="7" t="s">
        <v>107</v>
      </c>
    </row>
    <row r="117" spans="2:6" x14ac:dyDescent="0.25">
      <c r="B117" t="s">
        <v>97</v>
      </c>
      <c r="C117" s="7" t="s">
        <v>69</v>
      </c>
      <c r="D117">
        <v>136</v>
      </c>
      <c r="E117">
        <v>1</v>
      </c>
      <c r="F117" s="7">
        <f t="shared" ref="F117:F122" si="10">(E117/D117)*100</f>
        <v>0.73529411764705876</v>
      </c>
    </row>
    <row r="118" spans="2:6" x14ac:dyDescent="0.25">
      <c r="C118" s="7" t="s">
        <v>70</v>
      </c>
      <c r="D118">
        <v>315</v>
      </c>
      <c r="E118">
        <v>4</v>
      </c>
      <c r="F118" s="7">
        <f t="shared" si="10"/>
        <v>1.2698412698412698</v>
      </c>
    </row>
    <row r="119" spans="2:6" x14ac:dyDescent="0.25">
      <c r="B119" t="s">
        <v>98</v>
      </c>
      <c r="C119" s="7" t="s">
        <v>69</v>
      </c>
      <c r="D119">
        <v>68</v>
      </c>
      <c r="E119">
        <v>1</v>
      </c>
      <c r="F119" s="7">
        <f t="shared" si="10"/>
        <v>1.4705882352941175</v>
      </c>
    </row>
    <row r="120" spans="2:6" x14ac:dyDescent="0.25">
      <c r="C120" s="7" t="s">
        <v>70</v>
      </c>
      <c r="D120">
        <v>320</v>
      </c>
      <c r="E120">
        <v>3</v>
      </c>
      <c r="F120" s="7">
        <f t="shared" si="10"/>
        <v>0.9375</v>
      </c>
    </row>
    <row r="121" spans="2:6" x14ac:dyDescent="0.25">
      <c r="B121" s="7" t="s">
        <v>88</v>
      </c>
      <c r="C121" s="7" t="s">
        <v>69</v>
      </c>
      <c r="D121" s="7">
        <f>D117+D119</f>
        <v>204</v>
      </c>
      <c r="E121" s="7">
        <f>E117+E119</f>
        <v>2</v>
      </c>
      <c r="F121" s="7">
        <f t="shared" si="10"/>
        <v>0.98039215686274506</v>
      </c>
    </row>
    <row r="122" spans="2:6" x14ac:dyDescent="0.25">
      <c r="B122" s="7"/>
      <c r="C122" s="7" t="s">
        <v>70</v>
      </c>
      <c r="D122" s="7">
        <f>D118+D120</f>
        <v>635</v>
      </c>
      <c r="E122" s="7">
        <f>E118+E120</f>
        <v>7</v>
      </c>
      <c r="F122" s="7">
        <f t="shared" si="10"/>
        <v>1.1023622047244095</v>
      </c>
    </row>
    <row r="125" spans="2:6" x14ac:dyDescent="0.25">
      <c r="B125" t="s">
        <v>99</v>
      </c>
      <c r="C125" s="7" t="s">
        <v>69</v>
      </c>
      <c r="D125">
        <v>74</v>
      </c>
      <c r="E125">
        <v>1</v>
      </c>
      <c r="F125" s="7">
        <f t="shared" ref="F125:F130" si="11">(E125/D125)*100</f>
        <v>1.3513513513513513</v>
      </c>
    </row>
    <row r="126" spans="2:6" x14ac:dyDescent="0.25">
      <c r="C126" s="7" t="s">
        <v>70</v>
      </c>
      <c r="D126">
        <v>200</v>
      </c>
      <c r="E126">
        <v>4</v>
      </c>
      <c r="F126" s="7">
        <f t="shared" si="11"/>
        <v>2</v>
      </c>
    </row>
    <row r="127" spans="2:6" x14ac:dyDescent="0.25">
      <c r="B127" t="s">
        <v>100</v>
      </c>
      <c r="C127" s="7" t="s">
        <v>69</v>
      </c>
      <c r="D127">
        <v>60</v>
      </c>
      <c r="E127">
        <v>2</v>
      </c>
      <c r="F127" s="7">
        <f t="shared" si="11"/>
        <v>3.3333333333333335</v>
      </c>
    </row>
    <row r="128" spans="2:6" x14ac:dyDescent="0.25">
      <c r="C128" s="7" t="s">
        <v>70</v>
      </c>
      <c r="D128">
        <v>200</v>
      </c>
      <c r="E128">
        <v>2</v>
      </c>
      <c r="F128" s="7">
        <f t="shared" si="11"/>
        <v>1</v>
      </c>
    </row>
    <row r="129" spans="2:6" x14ac:dyDescent="0.25">
      <c r="B129" s="7" t="s">
        <v>88</v>
      </c>
      <c r="C129" s="7" t="s">
        <v>69</v>
      </c>
      <c r="D129" s="7">
        <f>D125+D127</f>
        <v>134</v>
      </c>
      <c r="E129" s="7">
        <f>E125+E127</f>
        <v>3</v>
      </c>
      <c r="F129" s="7">
        <f t="shared" si="11"/>
        <v>2.2388059701492535</v>
      </c>
    </row>
    <row r="130" spans="2:6" x14ac:dyDescent="0.25">
      <c r="B130" s="7"/>
      <c r="C130" s="7" t="s">
        <v>70</v>
      </c>
      <c r="D130" s="7">
        <f>D126+D128</f>
        <v>400</v>
      </c>
      <c r="E130" s="7">
        <f>E126+E128</f>
        <v>6</v>
      </c>
      <c r="F130" s="7">
        <f t="shared" si="11"/>
        <v>1.5</v>
      </c>
    </row>
    <row r="132" spans="2:6" x14ac:dyDescent="0.25">
      <c r="B132" t="s">
        <v>101</v>
      </c>
      <c r="C132" s="7" t="s">
        <v>69</v>
      </c>
      <c r="D132">
        <v>69</v>
      </c>
      <c r="E132">
        <v>0</v>
      </c>
      <c r="F132" s="7">
        <f t="shared" ref="F132:F137" si="12">(E132/D132)*100</f>
        <v>0</v>
      </c>
    </row>
    <row r="133" spans="2:6" x14ac:dyDescent="0.25">
      <c r="C133" s="7" t="s">
        <v>70</v>
      </c>
      <c r="D133">
        <v>235</v>
      </c>
      <c r="E133">
        <v>0</v>
      </c>
      <c r="F133" s="7">
        <f t="shared" si="12"/>
        <v>0</v>
      </c>
    </row>
    <row r="134" spans="2:6" x14ac:dyDescent="0.25">
      <c r="B134" t="s">
        <v>102</v>
      </c>
      <c r="C134" s="7" t="s">
        <v>69</v>
      </c>
      <c r="D134">
        <v>110</v>
      </c>
      <c r="E134">
        <v>2</v>
      </c>
      <c r="F134" s="7">
        <f t="shared" si="12"/>
        <v>1.8181818181818181</v>
      </c>
    </row>
    <row r="135" spans="2:6" x14ac:dyDescent="0.25">
      <c r="C135" s="7" t="s">
        <v>70</v>
      </c>
      <c r="D135">
        <v>352</v>
      </c>
      <c r="E135">
        <v>4</v>
      </c>
      <c r="F135" s="7">
        <f t="shared" si="12"/>
        <v>1.1363636363636365</v>
      </c>
    </row>
    <row r="136" spans="2:6" x14ac:dyDescent="0.25">
      <c r="B136" s="7" t="s">
        <v>88</v>
      </c>
      <c r="C136" s="7" t="s">
        <v>69</v>
      </c>
      <c r="D136" s="7">
        <f>D132+D134</f>
        <v>179</v>
      </c>
      <c r="E136" s="7">
        <f>E132+E134</f>
        <v>2</v>
      </c>
      <c r="F136" s="7">
        <f t="shared" si="12"/>
        <v>1.1173184357541899</v>
      </c>
    </row>
    <row r="137" spans="2:6" x14ac:dyDescent="0.25">
      <c r="B137" s="7"/>
      <c r="C137" s="7" t="s">
        <v>70</v>
      </c>
      <c r="D137" s="7">
        <f>D133+D135</f>
        <v>587</v>
      </c>
      <c r="E137" s="7">
        <f>E133+E135</f>
        <v>4</v>
      </c>
      <c r="F137" s="7">
        <f t="shared" si="12"/>
        <v>0.68143100511073251</v>
      </c>
    </row>
    <row r="140" spans="2:6" x14ac:dyDescent="0.25">
      <c r="B140" t="s">
        <v>103</v>
      </c>
      <c r="C140" s="7" t="s">
        <v>69</v>
      </c>
      <c r="D140">
        <v>118</v>
      </c>
      <c r="E140">
        <v>0</v>
      </c>
      <c r="F140" s="7">
        <f t="shared" ref="F140:F145" si="13">(E140/D140)*100</f>
        <v>0</v>
      </c>
    </row>
    <row r="141" spans="2:6" x14ac:dyDescent="0.25">
      <c r="C141" s="7" t="s">
        <v>70</v>
      </c>
      <c r="D141">
        <v>333</v>
      </c>
      <c r="E141">
        <v>3</v>
      </c>
      <c r="F141" s="7">
        <f t="shared" si="13"/>
        <v>0.90090090090090091</v>
      </c>
    </row>
    <row r="142" spans="2:6" x14ac:dyDescent="0.25">
      <c r="B142" t="s">
        <v>104</v>
      </c>
      <c r="C142" s="7" t="s">
        <v>69</v>
      </c>
      <c r="D142">
        <v>93</v>
      </c>
      <c r="E142">
        <v>3</v>
      </c>
      <c r="F142" s="7">
        <f t="shared" si="13"/>
        <v>3.225806451612903</v>
      </c>
    </row>
    <row r="143" spans="2:6" x14ac:dyDescent="0.25">
      <c r="C143" s="7" t="s">
        <v>70</v>
      </c>
      <c r="D143">
        <v>192</v>
      </c>
      <c r="E143">
        <v>3</v>
      </c>
      <c r="F143" s="7">
        <f t="shared" si="13"/>
        <v>1.5625</v>
      </c>
    </row>
    <row r="144" spans="2:6" x14ac:dyDescent="0.25">
      <c r="B144" s="7" t="s">
        <v>88</v>
      </c>
      <c r="C144" s="7" t="s">
        <v>69</v>
      </c>
      <c r="D144" s="7">
        <f>D140+D142</f>
        <v>211</v>
      </c>
      <c r="E144" s="7">
        <f>E140+E142</f>
        <v>3</v>
      </c>
      <c r="F144" s="7">
        <f t="shared" si="13"/>
        <v>1.4218009478672986</v>
      </c>
    </row>
    <row r="145" spans="2:6" x14ac:dyDescent="0.25">
      <c r="B145" s="7"/>
      <c r="C145" s="7" t="s">
        <v>70</v>
      </c>
      <c r="D145" s="7">
        <f>D141+D143</f>
        <v>525</v>
      </c>
      <c r="E145" s="7">
        <f>E141+E143</f>
        <v>6</v>
      </c>
      <c r="F145" s="7">
        <f t="shared" si="13"/>
        <v>1.1428571428571428</v>
      </c>
    </row>
  </sheetData>
  <mergeCells count="2">
    <mergeCell ref="B14:I14"/>
    <mergeCell ref="J14:Q14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1B64-F990-483C-B2D6-57EC5E3DAF2C}">
  <dimension ref="A4:AL273"/>
  <sheetViews>
    <sheetView zoomScale="55" zoomScaleNormal="55" workbookViewId="0">
      <selection activeCell="H8" sqref="H8"/>
    </sheetView>
  </sheetViews>
  <sheetFormatPr baseColWidth="10" defaultRowHeight="15" x14ac:dyDescent="0.25"/>
  <sheetData>
    <row r="4" spans="2:38" x14ac:dyDescent="0.25">
      <c r="C4" s="7" t="s">
        <v>260</v>
      </c>
    </row>
    <row r="7" spans="2:38" x14ac:dyDescent="0.25">
      <c r="T7" s="67"/>
    </row>
    <row r="8" spans="2:38" x14ac:dyDescent="0.25">
      <c r="T8" s="67"/>
    </row>
    <row r="9" spans="2:38" x14ac:dyDescent="0.25">
      <c r="C9" s="7" t="s">
        <v>211</v>
      </c>
      <c r="T9" s="67"/>
    </row>
    <row r="10" spans="2:38" x14ac:dyDescent="0.25">
      <c r="T10" s="67"/>
      <c r="W10" s="7" t="s">
        <v>212</v>
      </c>
    </row>
    <row r="11" spans="2:38" x14ac:dyDescent="0.25">
      <c r="T11" s="67"/>
    </row>
    <row r="12" spans="2:38" x14ac:dyDescent="0.25">
      <c r="B12" s="6"/>
      <c r="C12" s="65" t="s">
        <v>17</v>
      </c>
      <c r="D12" s="65"/>
      <c r="E12" s="65"/>
      <c r="F12" s="65"/>
      <c r="G12" s="65"/>
      <c r="H12" s="65"/>
      <c r="I12" s="65"/>
      <c r="J12" s="65"/>
      <c r="K12" s="66" t="s">
        <v>18</v>
      </c>
      <c r="L12" s="66"/>
      <c r="M12" s="66"/>
      <c r="N12" s="66"/>
      <c r="O12" s="66"/>
      <c r="P12" s="66"/>
      <c r="Q12" s="66"/>
      <c r="R12" s="66"/>
      <c r="T12" s="67"/>
      <c r="V12" s="6"/>
      <c r="W12" s="65" t="s">
        <v>17</v>
      </c>
      <c r="X12" s="65"/>
      <c r="Y12" s="65"/>
      <c r="Z12" s="65"/>
      <c r="AA12" s="65"/>
      <c r="AB12" s="65"/>
      <c r="AC12" s="65"/>
      <c r="AD12" s="65"/>
      <c r="AE12" s="66" t="s">
        <v>18</v>
      </c>
      <c r="AF12" s="66"/>
      <c r="AG12" s="66"/>
      <c r="AH12" s="66"/>
      <c r="AI12" s="66"/>
      <c r="AJ12" s="66"/>
      <c r="AK12" s="66"/>
      <c r="AL12" s="66"/>
    </row>
    <row r="13" spans="2:38" x14ac:dyDescent="0.25">
      <c r="B13" s="64" t="s">
        <v>19</v>
      </c>
      <c r="C13" s="3">
        <v>1211.527</v>
      </c>
      <c r="D13" s="3">
        <v>1462.2</v>
      </c>
      <c r="E13" s="3">
        <v>1555.3019999999999</v>
      </c>
      <c r="F13" s="3">
        <v>1276.8969999999999</v>
      </c>
      <c r="G13" s="3"/>
      <c r="H13" s="3"/>
      <c r="I13" s="3"/>
      <c r="J13" s="3"/>
      <c r="K13" s="63">
        <v>1410.056</v>
      </c>
      <c r="L13" s="63">
        <v>1409.008</v>
      </c>
      <c r="M13" s="63">
        <v>1874.43</v>
      </c>
      <c r="N13" s="63">
        <v>1473.876</v>
      </c>
      <c r="O13" s="63"/>
      <c r="P13" s="63"/>
      <c r="Q13" s="63"/>
      <c r="R13" s="63"/>
      <c r="T13" s="67"/>
      <c r="V13" s="64" t="s">
        <v>19</v>
      </c>
      <c r="W13" s="3">
        <v>2802.3159999999998</v>
      </c>
      <c r="X13" s="3">
        <v>2848.7689999999998</v>
      </c>
      <c r="Y13" s="3">
        <v>3206.6680000000001</v>
      </c>
      <c r="Z13" s="3">
        <v>2563.5050000000001</v>
      </c>
      <c r="AA13" s="3"/>
      <c r="AB13" s="3"/>
      <c r="AC13" s="3"/>
      <c r="AD13" s="3"/>
      <c r="AE13" s="63">
        <v>3252.7429999999999</v>
      </c>
      <c r="AF13" s="63">
        <v>3663.4209999999998</v>
      </c>
      <c r="AG13" s="63">
        <v>3912.3380000000002</v>
      </c>
      <c r="AH13" s="63">
        <v>2976.6509999999998</v>
      </c>
      <c r="AI13" s="63"/>
      <c r="AJ13" s="63"/>
      <c r="AK13" s="63"/>
      <c r="AL13" s="63"/>
    </row>
    <row r="14" spans="2:38" x14ac:dyDescent="0.25">
      <c r="B14" s="64" t="s">
        <v>110</v>
      </c>
      <c r="C14" s="3">
        <v>782.476</v>
      </c>
      <c r="D14" s="3">
        <v>64.470380000000006</v>
      </c>
      <c r="E14" s="3">
        <v>581.82259999999997</v>
      </c>
      <c r="F14" s="3">
        <v>327.75700000000001</v>
      </c>
      <c r="G14" s="3">
        <v>312.75560000000002</v>
      </c>
      <c r="H14" s="3">
        <v>406.41800000000001</v>
      </c>
      <c r="I14" s="3"/>
      <c r="J14" s="3"/>
      <c r="K14" s="63">
        <v>1497.261</v>
      </c>
      <c r="L14" s="63">
        <v>774.55560000000003</v>
      </c>
      <c r="M14" s="63">
        <v>1211.2090000000001</v>
      </c>
      <c r="N14" s="63">
        <v>1132.877</v>
      </c>
      <c r="O14" s="63">
        <v>904.42539999999997</v>
      </c>
      <c r="P14" s="63">
        <v>894.21429999999998</v>
      </c>
      <c r="Q14" s="63"/>
      <c r="R14" s="63"/>
      <c r="T14" s="67"/>
      <c r="V14" s="64" t="s">
        <v>110</v>
      </c>
      <c r="W14" s="3">
        <v>3082.35</v>
      </c>
      <c r="X14" s="3">
        <v>1861.904</v>
      </c>
      <c r="Y14" s="3">
        <v>2313.681</v>
      </c>
      <c r="Z14" s="3">
        <v>1966.5419999999999</v>
      </c>
      <c r="AA14" s="3">
        <v>1593.8510000000001</v>
      </c>
      <c r="AB14" s="3">
        <v>1820.2950000000001</v>
      </c>
      <c r="AC14" s="3"/>
      <c r="AD14" s="3"/>
      <c r="AE14" s="63">
        <v>4285.6390000000001</v>
      </c>
      <c r="AF14" s="63">
        <v>4394.8249999999998</v>
      </c>
      <c r="AG14" s="63">
        <v>2906.739</v>
      </c>
      <c r="AH14" s="63">
        <v>2486.9760000000001</v>
      </c>
      <c r="AI14" s="63">
        <v>1905.5409999999999</v>
      </c>
      <c r="AJ14" s="63">
        <v>3147.9580000000001</v>
      </c>
      <c r="AK14" s="63"/>
      <c r="AL14" s="63"/>
    </row>
    <row r="15" spans="2:38" x14ac:dyDescent="0.25">
      <c r="B15" s="64" t="s">
        <v>111</v>
      </c>
      <c r="C15" s="3">
        <v>927.971</v>
      </c>
      <c r="D15" s="3">
        <v>626.33389999999997</v>
      </c>
      <c r="E15" s="3">
        <v>935.11739999999998</v>
      </c>
      <c r="F15" s="3">
        <v>533.70640000000003</v>
      </c>
      <c r="G15" s="3">
        <v>653.63509999999997</v>
      </c>
      <c r="H15" s="3">
        <v>926.21180000000004</v>
      </c>
      <c r="I15" s="3">
        <v>848.24279999999999</v>
      </c>
      <c r="J15" s="3"/>
      <c r="K15" s="63">
        <v>800.75639999999999</v>
      </c>
      <c r="L15" s="63">
        <v>1057.7539999999999</v>
      </c>
      <c r="M15" s="63">
        <v>1323.364</v>
      </c>
      <c r="N15" s="63">
        <v>723.14660000000003</v>
      </c>
      <c r="O15" s="63">
        <v>812.57950000000005</v>
      </c>
      <c r="P15" s="63">
        <v>768.8691</v>
      </c>
      <c r="Q15" s="63">
        <v>1078.48</v>
      </c>
      <c r="R15" s="63"/>
      <c r="T15" s="67"/>
      <c r="V15" s="64" t="s">
        <v>111</v>
      </c>
      <c r="W15" s="3">
        <v>3164.0039999999999</v>
      </c>
      <c r="X15" s="3">
        <v>2729.25</v>
      </c>
      <c r="Y15" s="3">
        <v>2651.3009999999999</v>
      </c>
      <c r="Z15" s="3">
        <v>1943.6469999999999</v>
      </c>
      <c r="AA15" s="3">
        <v>2205.8229999999999</v>
      </c>
      <c r="AB15" s="3">
        <v>1971.598</v>
      </c>
      <c r="AC15" s="3">
        <v>2279.1390000000001</v>
      </c>
      <c r="AD15" s="3"/>
      <c r="AE15" s="63">
        <v>2366.0729999999999</v>
      </c>
      <c r="AF15" s="63">
        <v>3967.6089999999999</v>
      </c>
      <c r="AG15" s="63">
        <v>3911.7689999999998</v>
      </c>
      <c r="AH15" s="63">
        <v>1762.144</v>
      </c>
      <c r="AI15" s="63">
        <v>2425.1669999999999</v>
      </c>
      <c r="AJ15" s="63">
        <v>1712.9659999999999</v>
      </c>
      <c r="AK15" s="63">
        <v>2814.415</v>
      </c>
      <c r="AL15" s="63"/>
    </row>
    <row r="16" spans="2:38" x14ac:dyDescent="0.25">
      <c r="T16" s="67"/>
    </row>
    <row r="17" spans="1:20" x14ac:dyDescent="0.25">
      <c r="T17" s="67"/>
    </row>
    <row r="18" spans="1:20" x14ac:dyDescent="0.25">
      <c r="T18" s="67"/>
    </row>
    <row r="19" spans="1:20" s="67" customFormat="1" x14ac:dyDescent="0.25"/>
    <row r="21" spans="1:20" x14ac:dyDescent="0.25">
      <c r="A21" t="s">
        <v>112</v>
      </c>
      <c r="C21" t="s">
        <v>113</v>
      </c>
    </row>
    <row r="22" spans="1:20" x14ac:dyDescent="0.25">
      <c r="A22" t="s">
        <v>114</v>
      </c>
      <c r="C22" t="s">
        <v>115</v>
      </c>
    </row>
    <row r="23" spans="1:20" x14ac:dyDescent="0.25">
      <c r="A23" t="s">
        <v>116</v>
      </c>
      <c r="C23" t="s">
        <v>117</v>
      </c>
    </row>
    <row r="26" spans="1:20" x14ac:dyDescent="0.25">
      <c r="C26" s="7" t="s">
        <v>210</v>
      </c>
    </row>
    <row r="29" spans="1:20" x14ac:dyDescent="0.25">
      <c r="B29" t="s">
        <v>118</v>
      </c>
      <c r="D29" t="s">
        <v>119</v>
      </c>
      <c r="E29" t="s">
        <v>120</v>
      </c>
      <c r="F29" t="s">
        <v>122</v>
      </c>
      <c r="G29" t="s">
        <v>123</v>
      </c>
      <c r="H29" t="s">
        <v>125</v>
      </c>
    </row>
    <row r="30" spans="1:20" x14ac:dyDescent="0.25">
      <c r="B30" t="s">
        <v>126</v>
      </c>
      <c r="C30" t="s">
        <v>69</v>
      </c>
      <c r="D30">
        <v>41788</v>
      </c>
      <c r="E30">
        <v>52</v>
      </c>
      <c r="F30">
        <v>127</v>
      </c>
      <c r="G30">
        <f t="shared" ref="G30:G39" si="0">E30/D30*1000000</f>
        <v>1244.376375993108</v>
      </c>
      <c r="H30">
        <f t="shared" ref="H30:H39" si="1">F30/D30*1000000</f>
        <v>3039.149995213937</v>
      </c>
    </row>
    <row r="31" spans="1:20" x14ac:dyDescent="0.25">
      <c r="C31" t="s">
        <v>70</v>
      </c>
      <c r="D31">
        <v>128359</v>
      </c>
      <c r="E31">
        <v>166</v>
      </c>
      <c r="F31">
        <v>425</v>
      </c>
      <c r="G31">
        <f t="shared" si="0"/>
        <v>1293.247843937706</v>
      </c>
      <c r="H31">
        <f t="shared" si="1"/>
        <v>3311.0261064670181</v>
      </c>
    </row>
    <row r="32" spans="1:20" x14ac:dyDescent="0.25">
      <c r="B32" t="s">
        <v>127</v>
      </c>
      <c r="C32" t="s">
        <v>69</v>
      </c>
      <c r="D32">
        <v>56248</v>
      </c>
      <c r="E32">
        <v>76</v>
      </c>
      <c r="F32">
        <v>144</v>
      </c>
      <c r="G32">
        <f t="shared" si="0"/>
        <v>1351.159152325416</v>
      </c>
      <c r="H32">
        <f t="shared" si="1"/>
        <v>2560.0910254586829</v>
      </c>
    </row>
    <row r="33" spans="1:8" x14ac:dyDescent="0.25">
      <c r="C33" t="s">
        <v>70</v>
      </c>
      <c r="D33">
        <v>117812</v>
      </c>
      <c r="E33">
        <v>178</v>
      </c>
      <c r="F33">
        <v>436</v>
      </c>
      <c r="G33">
        <f t="shared" si="0"/>
        <v>1510.8817437951991</v>
      </c>
      <c r="H33">
        <f t="shared" si="1"/>
        <v>3700.8114623298138</v>
      </c>
    </row>
    <row r="34" spans="1:8" x14ac:dyDescent="0.25">
      <c r="B34" t="s">
        <v>128</v>
      </c>
      <c r="C34" t="s">
        <v>69</v>
      </c>
      <c r="D34">
        <v>40331</v>
      </c>
      <c r="E34">
        <v>45</v>
      </c>
      <c r="F34">
        <v>106</v>
      </c>
      <c r="G34">
        <f t="shared" si="0"/>
        <v>1115.767027844586</v>
      </c>
      <c r="H34">
        <f t="shared" si="1"/>
        <v>2628.2512211450248</v>
      </c>
    </row>
    <row r="35" spans="1:8" x14ac:dyDescent="0.25">
      <c r="C35" t="s">
        <v>70</v>
      </c>
      <c r="D35">
        <v>81100</v>
      </c>
      <c r="E35">
        <v>124</v>
      </c>
      <c r="F35">
        <v>227</v>
      </c>
      <c r="G35">
        <f t="shared" si="0"/>
        <v>1528.9765721331689</v>
      </c>
      <c r="H35">
        <f t="shared" si="1"/>
        <v>2799.0135635018496</v>
      </c>
    </row>
    <row r="36" spans="1:8" x14ac:dyDescent="0.25">
      <c r="B36" t="s">
        <v>129</v>
      </c>
      <c r="C36" t="s">
        <v>69</v>
      </c>
      <c r="D36">
        <v>51476</v>
      </c>
      <c r="E36">
        <v>57</v>
      </c>
      <c r="F36">
        <v>155</v>
      </c>
      <c r="G36">
        <f t="shared" si="0"/>
        <v>1107.3121454658483</v>
      </c>
      <c r="H36">
        <f t="shared" si="1"/>
        <v>3011.1119745123942</v>
      </c>
    </row>
    <row r="37" spans="1:8" x14ac:dyDescent="0.25">
      <c r="C37" t="s">
        <v>70</v>
      </c>
      <c r="D37">
        <v>109591</v>
      </c>
      <c r="E37">
        <v>148</v>
      </c>
      <c r="F37">
        <v>333</v>
      </c>
      <c r="G37">
        <f t="shared" si="0"/>
        <v>1350.4758602439981</v>
      </c>
      <c r="H37">
        <f t="shared" si="1"/>
        <v>3038.5706855489957</v>
      </c>
    </row>
    <row r="38" spans="1:8" x14ac:dyDescent="0.25">
      <c r="A38" s="53" t="s">
        <v>130</v>
      </c>
      <c r="B38" s="54" t="s">
        <v>88</v>
      </c>
      <c r="C38" s="54" t="s">
        <v>69</v>
      </c>
      <c r="D38" s="54">
        <f t="shared" ref="D38:F39" si="2">SUM(D34,D36,D32,D30)</f>
        <v>189843</v>
      </c>
      <c r="E38" s="54">
        <f t="shared" si="2"/>
        <v>230</v>
      </c>
      <c r="F38" s="54">
        <f t="shared" si="2"/>
        <v>532</v>
      </c>
      <c r="G38" s="54">
        <f t="shared" si="0"/>
        <v>1211.5274200260217</v>
      </c>
      <c r="H38" s="54">
        <f t="shared" si="1"/>
        <v>2802.3155976254061</v>
      </c>
    </row>
    <row r="39" spans="1:8" x14ac:dyDescent="0.25">
      <c r="A39" s="53"/>
      <c r="B39" s="54"/>
      <c r="C39" s="54" t="s">
        <v>70</v>
      </c>
      <c r="D39" s="54">
        <f t="shared" si="2"/>
        <v>436862</v>
      </c>
      <c r="E39" s="54">
        <f t="shared" si="2"/>
        <v>616</v>
      </c>
      <c r="F39" s="54">
        <f t="shared" si="2"/>
        <v>1421</v>
      </c>
      <c r="G39" s="54">
        <f t="shared" si="0"/>
        <v>1410.0562649074536</v>
      </c>
      <c r="H39" s="54">
        <f t="shared" si="1"/>
        <v>3252.7434292751486</v>
      </c>
    </row>
    <row r="40" spans="1:8" s="55" customFormat="1" x14ac:dyDescent="0.25"/>
    <row r="42" spans="1:8" x14ac:dyDescent="0.25">
      <c r="B42" t="s">
        <v>118</v>
      </c>
      <c r="D42" t="s">
        <v>119</v>
      </c>
      <c r="E42" t="s">
        <v>120</v>
      </c>
      <c r="F42" t="s">
        <v>122</v>
      </c>
      <c r="G42" t="s">
        <v>123</v>
      </c>
      <c r="H42" t="s">
        <v>125</v>
      </c>
    </row>
    <row r="43" spans="1:8" x14ac:dyDescent="0.25">
      <c r="B43" t="s">
        <v>131</v>
      </c>
      <c r="C43" t="s">
        <v>69</v>
      </c>
      <c r="D43">
        <v>51596</v>
      </c>
      <c r="E43">
        <v>82</v>
      </c>
      <c r="F43">
        <v>156</v>
      </c>
      <c r="G43">
        <f t="shared" ref="G43:G50" si="3">E43/D43*1000000</f>
        <v>1589.2704860841925</v>
      </c>
      <c r="H43">
        <f t="shared" ref="H43:H50" si="4">F43/D43*1000000</f>
        <v>3023.4901930382202</v>
      </c>
    </row>
    <row r="44" spans="1:8" x14ac:dyDescent="0.25">
      <c r="C44" t="s">
        <v>70</v>
      </c>
      <c r="D44">
        <v>168175</v>
      </c>
      <c r="E44">
        <v>271</v>
      </c>
      <c r="F44">
        <v>593</v>
      </c>
      <c r="G44">
        <f t="shared" si="3"/>
        <v>1611.4166790545564</v>
      </c>
      <c r="H44">
        <f t="shared" si="4"/>
        <v>3526.0888954957632</v>
      </c>
    </row>
    <row r="45" spans="1:8" x14ac:dyDescent="0.25">
      <c r="B45" t="s">
        <v>132</v>
      </c>
      <c r="C45" t="s">
        <v>69</v>
      </c>
      <c r="D45">
        <v>43683</v>
      </c>
      <c r="E45">
        <v>71</v>
      </c>
      <c r="F45">
        <v>153</v>
      </c>
      <c r="G45">
        <f t="shared" si="3"/>
        <v>1625.3462445344869</v>
      </c>
      <c r="H45">
        <f t="shared" si="4"/>
        <v>3502.5066959686837</v>
      </c>
    </row>
    <row r="46" spans="1:8" x14ac:dyDescent="0.25">
      <c r="C46" t="s">
        <v>70</v>
      </c>
      <c r="D46">
        <v>151744</v>
      </c>
      <c r="E46">
        <v>187</v>
      </c>
      <c r="F46">
        <v>663</v>
      </c>
      <c r="G46">
        <f t="shared" si="3"/>
        <v>1232.3386756642767</v>
      </c>
      <c r="H46">
        <f t="shared" si="4"/>
        <v>4369.2007591733445</v>
      </c>
    </row>
    <row r="47" spans="1:8" x14ac:dyDescent="0.25">
      <c r="B47" t="s">
        <v>133</v>
      </c>
      <c r="C47" t="s">
        <v>69</v>
      </c>
      <c r="D47">
        <v>63386</v>
      </c>
      <c r="E47">
        <v>79</v>
      </c>
      <c r="F47">
        <v>143</v>
      </c>
      <c r="G47">
        <f t="shared" si="3"/>
        <v>1246.3319976019941</v>
      </c>
      <c r="H47">
        <f t="shared" si="4"/>
        <v>2256.0186792036093</v>
      </c>
    </row>
    <row r="48" spans="1:8" x14ac:dyDescent="0.25">
      <c r="C48" t="s">
        <v>70</v>
      </c>
      <c r="D48">
        <v>180433</v>
      </c>
      <c r="E48">
        <v>247</v>
      </c>
      <c r="F48">
        <v>577</v>
      </c>
      <c r="G48">
        <f t="shared" si="3"/>
        <v>1368.9291870112452</v>
      </c>
      <c r="H48">
        <f t="shared" si="4"/>
        <v>3197.8629186457019</v>
      </c>
    </row>
    <row r="49" spans="1:8" x14ac:dyDescent="0.25">
      <c r="A49" s="53" t="s">
        <v>130</v>
      </c>
      <c r="B49" s="54" t="s">
        <v>88</v>
      </c>
      <c r="C49" s="54" t="s">
        <v>69</v>
      </c>
      <c r="D49" s="54">
        <f t="shared" ref="D49:F50" si="5">SUM(D47,D45,D43)</f>
        <v>158665</v>
      </c>
      <c r="E49" s="54">
        <f t="shared" si="5"/>
        <v>232</v>
      </c>
      <c r="F49" s="54">
        <f t="shared" si="5"/>
        <v>452</v>
      </c>
      <c r="G49" s="54">
        <f t="shared" si="3"/>
        <v>1462.2002331957269</v>
      </c>
      <c r="H49" s="54">
        <f t="shared" si="4"/>
        <v>2848.7694198468471</v>
      </c>
    </row>
    <row r="50" spans="1:8" x14ac:dyDescent="0.25">
      <c r="A50" s="53"/>
      <c r="B50" s="54"/>
      <c r="C50" s="54" t="s">
        <v>70</v>
      </c>
      <c r="D50" s="54">
        <f t="shared" si="5"/>
        <v>500352</v>
      </c>
      <c r="E50" s="54">
        <f t="shared" si="5"/>
        <v>705</v>
      </c>
      <c r="F50" s="54">
        <f t="shared" si="5"/>
        <v>1833</v>
      </c>
      <c r="G50" s="54">
        <f t="shared" si="3"/>
        <v>1409.008058326938</v>
      </c>
      <c r="H50" s="54">
        <f t="shared" si="4"/>
        <v>3663.4209516500382</v>
      </c>
    </row>
    <row r="51" spans="1:8" s="55" customFormat="1" x14ac:dyDescent="0.25">
      <c r="B51" s="56"/>
      <c r="C51" s="56"/>
      <c r="D51" s="56"/>
      <c r="E51" s="56"/>
      <c r="F51" s="56"/>
      <c r="G51" s="56"/>
      <c r="H51" s="56"/>
    </row>
    <row r="53" spans="1:8" x14ac:dyDescent="0.25">
      <c r="B53" t="s">
        <v>118</v>
      </c>
      <c r="D53" t="s">
        <v>119</v>
      </c>
      <c r="E53" t="s">
        <v>120</v>
      </c>
      <c r="F53" t="s">
        <v>122</v>
      </c>
      <c r="G53" t="s">
        <v>123</v>
      </c>
      <c r="H53" t="s">
        <v>125</v>
      </c>
    </row>
    <row r="54" spans="1:8" x14ac:dyDescent="0.25">
      <c r="B54" t="s">
        <v>134</v>
      </c>
      <c r="C54" t="s">
        <v>69</v>
      </c>
      <c r="D54">
        <v>60606</v>
      </c>
      <c r="E54">
        <v>95</v>
      </c>
      <c r="F54">
        <v>193</v>
      </c>
      <c r="G54">
        <f t="shared" ref="G54:G63" si="6">E54/D54*1000000</f>
        <v>1567.5015675015675</v>
      </c>
      <c r="H54">
        <f t="shared" ref="H54:H63" si="7">F54/D54*1000000</f>
        <v>3184.5031845031845</v>
      </c>
    </row>
    <row r="55" spans="1:8" x14ac:dyDescent="0.25">
      <c r="C55" t="s">
        <v>70</v>
      </c>
      <c r="D55">
        <v>143301</v>
      </c>
      <c r="E55">
        <v>292</v>
      </c>
      <c r="F55">
        <v>593</v>
      </c>
      <c r="G55">
        <f t="shared" si="6"/>
        <v>2037.6689625334088</v>
      </c>
      <c r="H55">
        <f t="shared" si="7"/>
        <v>4138.1427903503818</v>
      </c>
    </row>
    <row r="56" spans="1:8" x14ac:dyDescent="0.25">
      <c r="B56" t="s">
        <v>135</v>
      </c>
      <c r="C56" t="s">
        <v>69</v>
      </c>
      <c r="D56">
        <v>52414</v>
      </c>
      <c r="E56">
        <v>63</v>
      </c>
      <c r="F56">
        <v>135</v>
      </c>
      <c r="G56">
        <f t="shared" si="6"/>
        <v>1201.968939596291</v>
      </c>
      <c r="H56">
        <f t="shared" si="7"/>
        <v>2575.6477277063377</v>
      </c>
    </row>
    <row r="57" spans="1:8" x14ac:dyDescent="0.25">
      <c r="C57" t="s">
        <v>70</v>
      </c>
      <c r="D57">
        <v>160085</v>
      </c>
      <c r="E57">
        <v>295</v>
      </c>
      <c r="F57">
        <v>593</v>
      </c>
      <c r="G57">
        <f t="shared" si="6"/>
        <v>1842.7710278914326</v>
      </c>
      <c r="H57">
        <f t="shared" si="7"/>
        <v>3704.2821001343036</v>
      </c>
    </row>
    <row r="58" spans="1:8" x14ac:dyDescent="0.25">
      <c r="B58" t="s">
        <v>136</v>
      </c>
      <c r="C58" t="s">
        <v>69</v>
      </c>
      <c r="D58">
        <v>51055</v>
      </c>
      <c r="E58">
        <v>85</v>
      </c>
      <c r="F58">
        <v>182</v>
      </c>
      <c r="G58">
        <f t="shared" si="6"/>
        <v>1664.8712173146607</v>
      </c>
      <c r="H58">
        <f t="shared" si="7"/>
        <v>3564.7830770737437</v>
      </c>
    </row>
    <row r="59" spans="1:8" x14ac:dyDescent="0.25">
      <c r="C59" t="s">
        <v>70</v>
      </c>
      <c r="D59">
        <v>115470</v>
      </c>
      <c r="E59">
        <v>202</v>
      </c>
      <c r="F59">
        <v>445</v>
      </c>
      <c r="G59">
        <f t="shared" si="6"/>
        <v>1749.3721312895125</v>
      </c>
      <c r="H59">
        <f t="shared" si="7"/>
        <v>3853.8148436823417</v>
      </c>
    </row>
    <row r="60" spans="1:8" x14ac:dyDescent="0.25">
      <c r="B60" t="s">
        <v>137</v>
      </c>
      <c r="C60" t="s">
        <v>69</v>
      </c>
      <c r="D60">
        <v>54532</v>
      </c>
      <c r="E60">
        <v>97</v>
      </c>
      <c r="F60">
        <v>191</v>
      </c>
      <c r="G60">
        <f t="shared" si="6"/>
        <v>1778.7720971172889</v>
      </c>
      <c r="H60">
        <f t="shared" si="7"/>
        <v>3502.5306242206411</v>
      </c>
    </row>
    <row r="61" spans="1:8" x14ac:dyDescent="0.25">
      <c r="C61" t="s">
        <v>70</v>
      </c>
      <c r="D61">
        <v>119441</v>
      </c>
      <c r="E61">
        <v>220</v>
      </c>
      <c r="F61">
        <v>475</v>
      </c>
      <c r="G61">
        <f t="shared" si="6"/>
        <v>1841.9135807637244</v>
      </c>
      <c r="H61">
        <f t="shared" si="7"/>
        <v>3976.8588675580409</v>
      </c>
    </row>
    <row r="62" spans="1:8" x14ac:dyDescent="0.25">
      <c r="A62" s="53" t="s">
        <v>130</v>
      </c>
      <c r="B62" s="54" t="s">
        <v>88</v>
      </c>
      <c r="C62" s="54" t="s">
        <v>69</v>
      </c>
      <c r="D62" s="54">
        <f t="shared" ref="D62:F63" si="8">SUM(D58,D60,D56,D54)</f>
        <v>218607</v>
      </c>
      <c r="E62" s="54">
        <f t="shared" si="8"/>
        <v>340</v>
      </c>
      <c r="F62" s="54">
        <f t="shared" si="8"/>
        <v>701</v>
      </c>
      <c r="G62" s="54">
        <f t="shared" si="6"/>
        <v>1555.3024377078502</v>
      </c>
      <c r="H62" s="54">
        <f t="shared" si="7"/>
        <v>3206.6676730388326</v>
      </c>
    </row>
    <row r="63" spans="1:8" x14ac:dyDescent="0.25">
      <c r="A63" s="53"/>
      <c r="B63" s="54"/>
      <c r="C63" s="54" t="s">
        <v>70</v>
      </c>
      <c r="D63" s="54">
        <f t="shared" si="8"/>
        <v>538297</v>
      </c>
      <c r="E63" s="54">
        <f t="shared" si="8"/>
        <v>1009</v>
      </c>
      <c r="F63" s="54">
        <f t="shared" si="8"/>
        <v>2106</v>
      </c>
      <c r="G63" s="54">
        <f t="shared" si="6"/>
        <v>1874.429915084052</v>
      </c>
      <c r="H63" s="54">
        <f t="shared" si="7"/>
        <v>3912.3383559633435</v>
      </c>
    </row>
    <row r="64" spans="1:8" s="55" customFormat="1" x14ac:dyDescent="0.25">
      <c r="B64" s="56"/>
      <c r="C64" s="56"/>
      <c r="D64" s="56"/>
      <c r="E64" s="56"/>
      <c r="F64" s="56"/>
      <c r="G64" s="56"/>
      <c r="H64" s="56"/>
    </row>
    <row r="66" spans="1:8" x14ac:dyDescent="0.25">
      <c r="B66" t="s">
        <v>118</v>
      </c>
      <c r="D66" t="s">
        <v>119</v>
      </c>
      <c r="E66" t="s">
        <v>120</v>
      </c>
      <c r="F66" t="s">
        <v>122</v>
      </c>
      <c r="G66" t="s">
        <v>123</v>
      </c>
      <c r="H66" t="s">
        <v>125</v>
      </c>
    </row>
    <row r="67" spans="1:8" x14ac:dyDescent="0.25">
      <c r="B67" t="s">
        <v>138</v>
      </c>
      <c r="C67" t="s">
        <v>69</v>
      </c>
      <c r="D67">
        <v>47721</v>
      </c>
      <c r="E67">
        <v>51</v>
      </c>
      <c r="F67">
        <v>114</v>
      </c>
      <c r="G67">
        <f t="shared" ref="G67:G76" si="9">E67/D67*1000000</f>
        <v>1068.7118878481172</v>
      </c>
      <c r="H67">
        <f t="shared" ref="H67:H76" si="10">F67/D67*1000000</f>
        <v>2388.8853963663796</v>
      </c>
    </row>
    <row r="68" spans="1:8" x14ac:dyDescent="0.25">
      <c r="C68" t="s">
        <v>70</v>
      </c>
      <c r="D68">
        <v>140876</v>
      </c>
      <c r="E68">
        <v>203</v>
      </c>
      <c r="F68">
        <v>349</v>
      </c>
      <c r="G68">
        <f t="shared" si="9"/>
        <v>1440.9835600102219</v>
      </c>
      <c r="H68">
        <f t="shared" si="10"/>
        <v>2477.3559726284107</v>
      </c>
    </row>
    <row r="69" spans="1:8" x14ac:dyDescent="0.25">
      <c r="B69" t="s">
        <v>139</v>
      </c>
      <c r="C69" t="s">
        <v>69</v>
      </c>
      <c r="D69">
        <v>60412</v>
      </c>
      <c r="E69">
        <v>95</v>
      </c>
      <c r="F69">
        <v>194</v>
      </c>
      <c r="G69">
        <f t="shared" si="9"/>
        <v>1572.5352578957823</v>
      </c>
      <c r="H69">
        <f t="shared" si="10"/>
        <v>3211.2825266503341</v>
      </c>
    </row>
    <row r="70" spans="1:8" x14ac:dyDescent="0.25">
      <c r="C70" t="s">
        <v>70</v>
      </c>
      <c r="D70">
        <v>124341</v>
      </c>
      <c r="E70">
        <v>179</v>
      </c>
      <c r="F70">
        <v>383</v>
      </c>
      <c r="G70">
        <f t="shared" si="9"/>
        <v>1439.5895159279723</v>
      </c>
      <c r="H70">
        <f t="shared" si="10"/>
        <v>3080.2390201140415</v>
      </c>
    </row>
    <row r="71" spans="1:8" x14ac:dyDescent="0.25">
      <c r="B71" t="s">
        <v>140</v>
      </c>
      <c r="C71" t="s">
        <v>69</v>
      </c>
      <c r="D71">
        <v>52184</v>
      </c>
      <c r="E71">
        <v>72</v>
      </c>
      <c r="F71">
        <v>146</v>
      </c>
      <c r="G71">
        <f t="shared" si="9"/>
        <v>1379.7332515713629</v>
      </c>
      <c r="H71">
        <f t="shared" si="10"/>
        <v>2797.7924267974859</v>
      </c>
    </row>
    <row r="72" spans="1:8" x14ac:dyDescent="0.25">
      <c r="C72" t="s">
        <v>70</v>
      </c>
      <c r="D72">
        <v>111866</v>
      </c>
      <c r="E72">
        <v>152</v>
      </c>
      <c r="F72">
        <v>324</v>
      </c>
      <c r="G72">
        <f t="shared" si="9"/>
        <v>1358.7685266300753</v>
      </c>
      <c r="H72">
        <f t="shared" si="10"/>
        <v>2896.3223857114763</v>
      </c>
    </row>
    <row r="73" spans="1:8" x14ac:dyDescent="0.25">
      <c r="B73" t="s">
        <v>141</v>
      </c>
      <c r="C73" t="s">
        <v>69</v>
      </c>
      <c r="D73">
        <v>45651</v>
      </c>
      <c r="E73">
        <v>45</v>
      </c>
      <c r="F73">
        <v>74</v>
      </c>
      <c r="G73">
        <f t="shared" si="9"/>
        <v>985.73963330485651</v>
      </c>
      <c r="H73">
        <f t="shared" si="10"/>
        <v>1620.9940636568751</v>
      </c>
    </row>
    <row r="74" spans="1:8" x14ac:dyDescent="0.25">
      <c r="C74" t="s">
        <v>70</v>
      </c>
      <c r="D74">
        <v>107354</v>
      </c>
      <c r="E74">
        <v>180</v>
      </c>
      <c r="F74">
        <v>386</v>
      </c>
      <c r="G74">
        <f t="shared" si="9"/>
        <v>1676.6957914935633</v>
      </c>
      <c r="H74">
        <f t="shared" si="10"/>
        <v>3595.5809750917529</v>
      </c>
    </row>
    <row r="75" spans="1:8" x14ac:dyDescent="0.25">
      <c r="B75" s="7" t="s">
        <v>88</v>
      </c>
      <c r="C75" s="7" t="s">
        <v>69</v>
      </c>
      <c r="D75" s="7">
        <f>SUM(D71,D73)</f>
        <v>97835</v>
      </c>
      <c r="E75" s="7">
        <f>SUM(E71,E73)</f>
        <v>117</v>
      </c>
      <c r="F75" s="7">
        <f t="shared" ref="F75:F76" si="11">SUM(F71,F73)</f>
        <v>220</v>
      </c>
      <c r="G75" s="7">
        <f t="shared" si="9"/>
        <v>1195.8910410384831</v>
      </c>
      <c r="H75" s="7">
        <f t="shared" si="10"/>
        <v>2248.6840087903106</v>
      </c>
    </row>
    <row r="76" spans="1:8" x14ac:dyDescent="0.25">
      <c r="B76" s="7"/>
      <c r="C76" s="7" t="s">
        <v>70</v>
      </c>
      <c r="D76" s="7">
        <f>SUM(D72,D74)</f>
        <v>219220</v>
      </c>
      <c r="E76" s="7">
        <f>SUM(E72,E74)</f>
        <v>332</v>
      </c>
      <c r="F76" s="7">
        <f t="shared" si="11"/>
        <v>710</v>
      </c>
      <c r="G76" s="7">
        <f t="shared" si="9"/>
        <v>1514.4603594562541</v>
      </c>
      <c r="H76" s="7">
        <f t="shared" si="10"/>
        <v>3238.7555879937963</v>
      </c>
    </row>
    <row r="77" spans="1:8" x14ac:dyDescent="0.25">
      <c r="B77" s="7"/>
      <c r="C77" s="7"/>
      <c r="D77" s="7"/>
      <c r="E77" s="7"/>
      <c r="F77" s="7"/>
      <c r="G77" s="7"/>
      <c r="H77" s="7"/>
    </row>
    <row r="78" spans="1:8" x14ac:dyDescent="0.25">
      <c r="A78" s="53" t="s">
        <v>130</v>
      </c>
      <c r="B78" s="54" t="s">
        <v>88</v>
      </c>
      <c r="C78" s="54" t="s">
        <v>69</v>
      </c>
      <c r="D78" s="54">
        <f t="shared" ref="D78:F79" si="12">SUM(D71,D73,D69,D67)</f>
        <v>205968</v>
      </c>
      <c r="E78" s="54">
        <f t="shared" si="12"/>
        <v>263</v>
      </c>
      <c r="F78" s="54">
        <f t="shared" si="12"/>
        <v>528</v>
      </c>
      <c r="G78" s="54">
        <f>E78/D78*1000000</f>
        <v>1276.8973821176105</v>
      </c>
      <c r="H78" s="54">
        <f>F78/D78*1000000</f>
        <v>2563.5050104870656</v>
      </c>
    </row>
    <row r="79" spans="1:8" x14ac:dyDescent="0.25">
      <c r="A79" s="53"/>
      <c r="B79" s="54"/>
      <c r="C79" s="54" t="s">
        <v>70</v>
      </c>
      <c r="D79" s="54">
        <f t="shared" si="12"/>
        <v>484437</v>
      </c>
      <c r="E79" s="54">
        <f t="shared" si="12"/>
        <v>714</v>
      </c>
      <c r="F79" s="54">
        <f t="shared" si="12"/>
        <v>1442</v>
      </c>
      <c r="G79" s="54">
        <f>E79/D79*1000000</f>
        <v>1473.8758600189499</v>
      </c>
      <c r="H79" s="54">
        <f>F79/D79*1000000</f>
        <v>2976.6512467049379</v>
      </c>
    </row>
    <row r="80" spans="1:8" s="55" customFormat="1" x14ac:dyDescent="0.25">
      <c r="B80" s="56"/>
      <c r="C80" s="56"/>
      <c r="D80" s="56"/>
      <c r="E80" s="56"/>
      <c r="F80" s="56"/>
      <c r="G80" s="56"/>
      <c r="H80" s="56"/>
    </row>
    <row r="83" spans="2:8" x14ac:dyDescent="0.25">
      <c r="B83" s="7"/>
      <c r="C83" s="7"/>
      <c r="D83" s="7"/>
      <c r="E83" s="7"/>
      <c r="F83" s="7"/>
      <c r="G83" s="7"/>
      <c r="H83" s="7"/>
    </row>
    <row r="84" spans="2:8" x14ac:dyDescent="0.25">
      <c r="B84" s="7" t="s">
        <v>170</v>
      </c>
      <c r="C84" s="7"/>
      <c r="D84" s="7"/>
      <c r="E84" s="7"/>
      <c r="F84" s="7"/>
      <c r="G84" s="7"/>
      <c r="H84" s="7"/>
    </row>
    <row r="86" spans="2:8" x14ac:dyDescent="0.25">
      <c r="B86" t="s">
        <v>118</v>
      </c>
      <c r="D86" t="s">
        <v>119</v>
      </c>
      <c r="E86" t="s">
        <v>120</v>
      </c>
      <c r="F86" t="s">
        <v>122</v>
      </c>
      <c r="G86" t="s">
        <v>123</v>
      </c>
      <c r="H86" t="s">
        <v>125</v>
      </c>
    </row>
    <row r="87" spans="2:8" x14ac:dyDescent="0.25">
      <c r="B87" t="s">
        <v>142</v>
      </c>
      <c r="C87" t="s">
        <v>69</v>
      </c>
      <c r="D87">
        <v>51160</v>
      </c>
      <c r="E87">
        <v>42</v>
      </c>
      <c r="F87">
        <v>160</v>
      </c>
      <c r="G87">
        <f t="shared" ref="G87:G94" si="13">E87/D87*1000000</f>
        <v>820.95387021110241</v>
      </c>
      <c r="H87">
        <f t="shared" ref="H87:H94" si="14">F87/D87*1000000</f>
        <v>3127.443315089914</v>
      </c>
    </row>
    <row r="88" spans="2:8" x14ac:dyDescent="0.25">
      <c r="C88" t="s">
        <v>70</v>
      </c>
      <c r="D88">
        <v>180113</v>
      </c>
      <c r="E88">
        <v>273</v>
      </c>
      <c r="F88">
        <v>803</v>
      </c>
      <c r="G88">
        <f t="shared" si="13"/>
        <v>1515.7151343878566</v>
      </c>
      <c r="H88">
        <f t="shared" si="14"/>
        <v>4458.3122817342446</v>
      </c>
    </row>
    <row r="89" spans="2:8" x14ac:dyDescent="0.25">
      <c r="B89" t="s">
        <v>143</v>
      </c>
      <c r="C89" t="s">
        <v>69</v>
      </c>
      <c r="D89">
        <v>81703</v>
      </c>
      <c r="E89">
        <v>49</v>
      </c>
      <c r="F89">
        <v>188</v>
      </c>
      <c r="G89">
        <f t="shared" si="13"/>
        <v>599.73317993219348</v>
      </c>
      <c r="H89">
        <f t="shared" si="14"/>
        <v>2301.0170985153545</v>
      </c>
    </row>
    <row r="90" spans="2:8" x14ac:dyDescent="0.25">
      <c r="C90" t="s">
        <v>70</v>
      </c>
      <c r="D90">
        <v>208944</v>
      </c>
      <c r="E90">
        <v>329</v>
      </c>
      <c r="F90">
        <v>803</v>
      </c>
      <c r="G90">
        <f t="shared" si="13"/>
        <v>1574.5845776858871</v>
      </c>
      <c r="H90">
        <f t="shared" si="14"/>
        <v>3843.1350026801438</v>
      </c>
    </row>
    <row r="91" spans="2:8" x14ac:dyDescent="0.25">
      <c r="B91" t="s">
        <v>144</v>
      </c>
      <c r="C91" t="s">
        <v>69</v>
      </c>
      <c r="D91">
        <v>98454</v>
      </c>
      <c r="E91">
        <v>90</v>
      </c>
      <c r="F91">
        <v>365</v>
      </c>
      <c r="G91">
        <f t="shared" si="13"/>
        <v>914.1324882686331</v>
      </c>
      <c r="H91">
        <f t="shared" si="14"/>
        <v>3707.3150913116783</v>
      </c>
    </row>
    <row r="92" spans="2:8" x14ac:dyDescent="0.25">
      <c r="C92" t="s">
        <v>70</v>
      </c>
      <c r="D92">
        <v>256121</v>
      </c>
      <c r="E92">
        <v>364</v>
      </c>
      <c r="F92">
        <v>1159</v>
      </c>
      <c r="G92">
        <f t="shared" si="13"/>
        <v>1421.2032593969257</v>
      </c>
      <c r="H92">
        <f t="shared" si="14"/>
        <v>4525.2048836292224</v>
      </c>
    </row>
    <row r="93" spans="2:8" x14ac:dyDescent="0.25">
      <c r="B93" s="54" t="s">
        <v>88</v>
      </c>
      <c r="C93" s="54" t="s">
        <v>69</v>
      </c>
      <c r="D93" s="54">
        <f>SUM(D89,D91,D87)</f>
        <v>231317</v>
      </c>
      <c r="E93" s="54">
        <f>SUM(E89,E91,E87)</f>
        <v>181</v>
      </c>
      <c r="F93" s="54">
        <f t="shared" ref="E93:F94" si="15">SUM(F89,F91,F87)</f>
        <v>713</v>
      </c>
      <c r="G93" s="54">
        <f t="shared" si="13"/>
        <v>782.47599614381988</v>
      </c>
      <c r="H93" s="54">
        <f t="shared" si="14"/>
        <v>3082.3501947543846</v>
      </c>
    </row>
    <row r="94" spans="2:8" x14ac:dyDescent="0.25">
      <c r="B94" s="54"/>
      <c r="C94" s="54" t="s">
        <v>70</v>
      </c>
      <c r="D94" s="54">
        <f>SUM(D90,D92,D88)</f>
        <v>645178</v>
      </c>
      <c r="E94" s="54">
        <f t="shared" si="15"/>
        <v>966</v>
      </c>
      <c r="F94" s="54">
        <f t="shared" si="15"/>
        <v>2765</v>
      </c>
      <c r="G94" s="54">
        <f t="shared" si="13"/>
        <v>1497.2612209343777</v>
      </c>
      <c r="H94" s="54">
        <f t="shared" si="14"/>
        <v>4285.6390019498494</v>
      </c>
    </row>
    <row r="95" spans="2:8" s="55" customFormat="1" x14ac:dyDescent="0.25"/>
    <row r="96" spans="2:8" x14ac:dyDescent="0.25">
      <c r="B96" s="7"/>
      <c r="C96" s="7"/>
      <c r="D96" s="7"/>
      <c r="E96" s="7"/>
      <c r="F96" s="7"/>
      <c r="G96" s="7"/>
      <c r="H96" s="7"/>
    </row>
    <row r="97" spans="1:8" x14ac:dyDescent="0.25">
      <c r="B97" s="7"/>
      <c r="C97" s="7"/>
      <c r="D97" s="7"/>
      <c r="E97" s="7"/>
      <c r="F97" s="7"/>
      <c r="G97" s="7"/>
      <c r="H97" s="7"/>
    </row>
    <row r="100" spans="1:8" x14ac:dyDescent="0.25">
      <c r="B100" t="s">
        <v>118</v>
      </c>
      <c r="D100" t="s">
        <v>119</v>
      </c>
      <c r="E100" t="s">
        <v>120</v>
      </c>
      <c r="F100" t="s">
        <v>122</v>
      </c>
      <c r="G100" t="s">
        <v>123</v>
      </c>
      <c r="H100" t="s">
        <v>125</v>
      </c>
    </row>
    <row r="101" spans="1:8" x14ac:dyDescent="0.25">
      <c r="B101" t="s">
        <v>145</v>
      </c>
      <c r="C101" t="s">
        <v>69</v>
      </c>
      <c r="D101">
        <v>95612</v>
      </c>
      <c r="E101">
        <v>3</v>
      </c>
      <c r="F101">
        <v>161</v>
      </c>
      <c r="G101">
        <f t="shared" ref="G101:G110" si="16">E101/D101*1000000</f>
        <v>31.376814625779193</v>
      </c>
      <c r="H101">
        <f t="shared" ref="H101:H110" si="17">F101/D101*1000000</f>
        <v>1683.8890515834833</v>
      </c>
    </row>
    <row r="102" spans="1:8" x14ac:dyDescent="0.25">
      <c r="C102" t="s">
        <v>70</v>
      </c>
      <c r="D102">
        <v>457370</v>
      </c>
      <c r="E102">
        <v>333</v>
      </c>
      <c r="F102">
        <v>2108</v>
      </c>
      <c r="G102">
        <f t="shared" si="16"/>
        <v>728.0757373679952</v>
      </c>
      <c r="H102">
        <f t="shared" si="17"/>
        <v>4608.959923038241</v>
      </c>
    </row>
    <row r="103" spans="1:8" x14ac:dyDescent="0.25">
      <c r="B103" t="s">
        <v>146</v>
      </c>
      <c r="C103" t="s">
        <v>69</v>
      </c>
      <c r="D103">
        <v>96105</v>
      </c>
      <c r="E103">
        <v>4</v>
      </c>
      <c r="F103">
        <v>182</v>
      </c>
      <c r="G103">
        <f t="shared" si="16"/>
        <v>41.621143540918787</v>
      </c>
      <c r="H103">
        <f t="shared" si="17"/>
        <v>1893.7620311118048</v>
      </c>
    </row>
    <row r="104" spans="1:8" x14ac:dyDescent="0.25">
      <c r="C104" t="s">
        <v>70</v>
      </c>
      <c r="D104">
        <v>401543</v>
      </c>
      <c r="E104">
        <v>264</v>
      </c>
      <c r="F104">
        <v>1627</v>
      </c>
      <c r="G104">
        <f t="shared" si="16"/>
        <v>657.46383326318721</v>
      </c>
      <c r="H104">
        <f t="shared" si="17"/>
        <v>4051.8699118151735</v>
      </c>
    </row>
    <row r="105" spans="1:8" x14ac:dyDescent="0.25">
      <c r="B105" t="s">
        <v>147</v>
      </c>
      <c r="C105" t="s">
        <v>69</v>
      </c>
      <c r="D105">
        <v>99953</v>
      </c>
      <c r="E105">
        <v>14</v>
      </c>
      <c r="F105">
        <v>197</v>
      </c>
      <c r="G105">
        <f t="shared" si="16"/>
        <v>140.06583094054204</v>
      </c>
      <c r="H105">
        <f t="shared" si="17"/>
        <v>1970.9263353776275</v>
      </c>
    </row>
    <row r="106" spans="1:8" x14ac:dyDescent="0.25">
      <c r="C106" t="s">
        <v>70</v>
      </c>
      <c r="D106">
        <v>442455</v>
      </c>
      <c r="E106">
        <v>458</v>
      </c>
      <c r="F106">
        <v>2122</v>
      </c>
      <c r="G106">
        <f t="shared" si="16"/>
        <v>1035.133516402798</v>
      </c>
      <c r="H106">
        <f t="shared" si="17"/>
        <v>4795.9679515430953</v>
      </c>
    </row>
    <row r="107" spans="1:8" x14ac:dyDescent="0.25">
      <c r="B107" t="s">
        <v>148</v>
      </c>
      <c r="C107" t="s">
        <v>69</v>
      </c>
      <c r="D107">
        <v>96105</v>
      </c>
      <c r="E107">
        <v>4</v>
      </c>
      <c r="F107">
        <v>182</v>
      </c>
      <c r="G107">
        <f t="shared" si="16"/>
        <v>41.621143540918787</v>
      </c>
      <c r="H107">
        <f t="shared" si="17"/>
        <v>1893.7620311118048</v>
      </c>
    </row>
    <row r="108" spans="1:8" x14ac:dyDescent="0.25">
      <c r="C108" t="s">
        <v>70</v>
      </c>
      <c r="D108">
        <v>401544</v>
      </c>
      <c r="E108">
        <v>264</v>
      </c>
      <c r="F108">
        <v>1627</v>
      </c>
      <c r="G108">
        <f t="shared" si="16"/>
        <v>657.46219592373438</v>
      </c>
      <c r="H108">
        <f t="shared" si="17"/>
        <v>4051.8598210905902</v>
      </c>
    </row>
    <row r="109" spans="1:8" x14ac:dyDescent="0.25">
      <c r="A109" s="53" t="s">
        <v>130</v>
      </c>
      <c r="B109" s="54" t="s">
        <v>88</v>
      </c>
      <c r="C109" s="54" t="s">
        <v>69</v>
      </c>
      <c r="D109" s="54">
        <f t="shared" ref="D109:F110" si="18">SUM(D105,D107,D103,D101)</f>
        <v>387775</v>
      </c>
      <c r="E109" s="54">
        <f t="shared" si="18"/>
        <v>25</v>
      </c>
      <c r="F109" s="54">
        <f t="shared" si="18"/>
        <v>722</v>
      </c>
      <c r="G109" s="54">
        <f t="shared" si="16"/>
        <v>64.470375862291277</v>
      </c>
      <c r="H109" s="54">
        <f t="shared" si="17"/>
        <v>1861.904454902972</v>
      </c>
    </row>
    <row r="110" spans="1:8" x14ac:dyDescent="0.25">
      <c r="A110" s="53"/>
      <c r="B110" s="54"/>
      <c r="C110" s="54" t="s">
        <v>70</v>
      </c>
      <c r="D110" s="54">
        <f t="shared" si="18"/>
        <v>1702912</v>
      </c>
      <c r="E110" s="54">
        <f t="shared" si="18"/>
        <v>1319</v>
      </c>
      <c r="F110" s="54">
        <f t="shared" si="18"/>
        <v>7484</v>
      </c>
      <c r="G110" s="54">
        <f t="shared" si="16"/>
        <v>774.5555847865304</v>
      </c>
      <c r="H110" s="54">
        <f t="shared" si="17"/>
        <v>4394.8248647023447</v>
      </c>
    </row>
    <row r="111" spans="1:8" x14ac:dyDescent="0.25">
      <c r="B111" s="7"/>
      <c r="C111" s="7"/>
      <c r="D111" s="7"/>
      <c r="E111" s="7"/>
      <c r="F111" s="7"/>
      <c r="G111" s="7"/>
      <c r="H111" s="7"/>
    </row>
    <row r="112" spans="1:8" s="55" customFormat="1" x14ac:dyDescent="0.25">
      <c r="B112" s="56"/>
      <c r="C112" s="56"/>
      <c r="D112" s="56"/>
      <c r="E112" s="56"/>
      <c r="F112" s="56"/>
      <c r="G112" s="56"/>
      <c r="H112" s="56"/>
    </row>
    <row r="115" spans="1:8" x14ac:dyDescent="0.25">
      <c r="B115" t="s">
        <v>118</v>
      </c>
      <c r="D115" t="s">
        <v>119</v>
      </c>
      <c r="E115" t="s">
        <v>120</v>
      </c>
      <c r="F115" t="s">
        <v>122</v>
      </c>
      <c r="G115" t="s">
        <v>123</v>
      </c>
      <c r="H115" t="s">
        <v>125</v>
      </c>
    </row>
    <row r="116" spans="1:8" x14ac:dyDescent="0.25">
      <c r="B116" t="s">
        <v>149</v>
      </c>
      <c r="C116" t="s">
        <v>69</v>
      </c>
      <c r="D116">
        <v>62763</v>
      </c>
      <c r="E116">
        <v>18</v>
      </c>
      <c r="F116">
        <v>146</v>
      </c>
      <c r="G116">
        <f t="shared" ref="G116:G127" si="19">E116/D116*1000000</f>
        <v>286.79317432245114</v>
      </c>
      <c r="H116">
        <f t="shared" ref="H116:H127" si="20">F116/D116*1000000</f>
        <v>2326.2113028376589</v>
      </c>
    </row>
    <row r="117" spans="1:8" x14ac:dyDescent="0.25">
      <c r="C117" t="s">
        <v>70</v>
      </c>
      <c r="D117">
        <v>212182</v>
      </c>
      <c r="E117">
        <v>226</v>
      </c>
      <c r="F117">
        <v>549</v>
      </c>
      <c r="G117">
        <f t="shared" si="19"/>
        <v>1065.1233375121358</v>
      </c>
      <c r="H117">
        <f t="shared" si="20"/>
        <v>2587.401381832578</v>
      </c>
    </row>
    <row r="118" spans="1:8" x14ac:dyDescent="0.25">
      <c r="B118" t="s">
        <v>150</v>
      </c>
      <c r="C118" t="s">
        <v>69</v>
      </c>
      <c r="D118">
        <v>43182</v>
      </c>
      <c r="E118">
        <v>11</v>
      </c>
      <c r="F118">
        <v>84</v>
      </c>
      <c r="G118">
        <f t="shared" si="19"/>
        <v>254.73576953360197</v>
      </c>
      <c r="H118">
        <f t="shared" si="20"/>
        <v>1945.254967347506</v>
      </c>
    </row>
    <row r="119" spans="1:8" x14ac:dyDescent="0.25">
      <c r="C119" t="s">
        <v>70</v>
      </c>
      <c r="D119">
        <v>218713</v>
      </c>
      <c r="E119">
        <v>294</v>
      </c>
      <c r="F119">
        <v>840</v>
      </c>
      <c r="G119">
        <f t="shared" si="19"/>
        <v>1344.2273664574122</v>
      </c>
      <c r="H119">
        <f t="shared" si="20"/>
        <v>3840.6496184497491</v>
      </c>
    </row>
    <row r="120" spans="1:8" x14ac:dyDescent="0.25">
      <c r="B120" t="s">
        <v>151</v>
      </c>
      <c r="C120" t="s">
        <v>69</v>
      </c>
      <c r="D120">
        <v>47859</v>
      </c>
      <c r="E120">
        <v>9</v>
      </c>
      <c r="F120">
        <v>154</v>
      </c>
      <c r="G120">
        <f t="shared" si="19"/>
        <v>188.05240393656365</v>
      </c>
      <c r="H120">
        <f t="shared" si="20"/>
        <v>3217.7855784700891</v>
      </c>
    </row>
    <row r="121" spans="1:8" x14ac:dyDescent="0.25">
      <c r="C121" t="s">
        <v>70</v>
      </c>
      <c r="D121">
        <v>209787</v>
      </c>
      <c r="E121">
        <v>256</v>
      </c>
      <c r="F121">
        <v>625</v>
      </c>
      <c r="G121">
        <f t="shared" si="19"/>
        <v>1220.2853370323232</v>
      </c>
      <c r="H121">
        <f t="shared" si="20"/>
        <v>2979.2122486140706</v>
      </c>
    </row>
    <row r="122" spans="1:8" x14ac:dyDescent="0.25">
      <c r="B122" t="s">
        <v>152</v>
      </c>
      <c r="C122" t="s">
        <v>69</v>
      </c>
      <c r="D122">
        <v>91083</v>
      </c>
      <c r="E122">
        <v>89</v>
      </c>
      <c r="F122">
        <v>164</v>
      </c>
      <c r="G122">
        <f t="shared" si="19"/>
        <v>977.13074887739742</v>
      </c>
      <c r="H122">
        <f t="shared" si="20"/>
        <v>1800.5555372572269</v>
      </c>
    </row>
    <row r="123" spans="1:8" x14ac:dyDescent="0.25">
      <c r="C123" t="s">
        <v>70</v>
      </c>
      <c r="D123">
        <v>290152</v>
      </c>
      <c r="E123">
        <v>414</v>
      </c>
      <c r="F123">
        <v>427</v>
      </c>
      <c r="G123">
        <f t="shared" si="19"/>
        <v>1426.8383467975407</v>
      </c>
      <c r="H123">
        <f t="shared" si="20"/>
        <v>1471.642449474758</v>
      </c>
    </row>
    <row r="124" spans="1:8" x14ac:dyDescent="0.25">
      <c r="B124" t="s">
        <v>153</v>
      </c>
      <c r="C124" t="s">
        <v>69</v>
      </c>
      <c r="D124">
        <v>49017</v>
      </c>
      <c r="E124">
        <v>44</v>
      </c>
      <c r="F124">
        <v>132</v>
      </c>
      <c r="G124">
        <f t="shared" si="19"/>
        <v>897.64775486055862</v>
      </c>
      <c r="H124">
        <f t="shared" si="20"/>
        <v>2692.9432645816755</v>
      </c>
    </row>
    <row r="125" spans="1:8" x14ac:dyDescent="0.25">
      <c r="C125" t="s">
        <v>70</v>
      </c>
      <c r="D125">
        <v>147006</v>
      </c>
      <c r="E125">
        <v>242</v>
      </c>
      <c r="F125">
        <v>692</v>
      </c>
      <c r="G125">
        <f t="shared" si="19"/>
        <v>1646.1913119192416</v>
      </c>
      <c r="H125">
        <f t="shared" si="20"/>
        <v>4707.2908588765085</v>
      </c>
    </row>
    <row r="126" spans="1:8" x14ac:dyDescent="0.25">
      <c r="A126" s="53" t="s">
        <v>130</v>
      </c>
      <c r="B126" s="54" t="s">
        <v>88</v>
      </c>
      <c r="C126" s="54" t="s">
        <v>69</v>
      </c>
      <c r="D126" s="54">
        <f t="shared" ref="D126:F127" si="21">SUM(D122,D124,D118,D116,D120)</f>
        <v>293904</v>
      </c>
      <c r="E126" s="54">
        <f t="shared" si="21"/>
        <v>171</v>
      </c>
      <c r="F126" s="54">
        <f t="shared" si="21"/>
        <v>680</v>
      </c>
      <c r="G126" s="54">
        <f t="shared" si="19"/>
        <v>581.82263596276334</v>
      </c>
      <c r="H126" s="54">
        <f t="shared" si="20"/>
        <v>2313.6806576297022</v>
      </c>
    </row>
    <row r="127" spans="1:8" x14ac:dyDescent="0.25">
      <c r="A127" s="53"/>
      <c r="B127" s="54"/>
      <c r="C127" s="54" t="s">
        <v>70</v>
      </c>
      <c r="D127" s="54">
        <f t="shared" si="21"/>
        <v>1077840</v>
      </c>
      <c r="E127" s="54">
        <f t="shared" si="21"/>
        <v>1432</v>
      </c>
      <c r="F127" s="54">
        <f t="shared" si="21"/>
        <v>3133</v>
      </c>
      <c r="G127" s="54">
        <f t="shared" si="19"/>
        <v>1328.5830921101463</v>
      </c>
      <c r="H127" s="54">
        <f t="shared" si="20"/>
        <v>2906.7394047353969</v>
      </c>
    </row>
    <row r="128" spans="1:8" s="55" customFormat="1" x14ac:dyDescent="0.25"/>
    <row r="133" spans="2:8" x14ac:dyDescent="0.25">
      <c r="B133" t="s">
        <v>118</v>
      </c>
      <c r="D133" t="s">
        <v>119</v>
      </c>
      <c r="E133" t="s">
        <v>120</v>
      </c>
      <c r="F133" t="s">
        <v>122</v>
      </c>
      <c r="G133" t="s">
        <v>123</v>
      </c>
      <c r="H133" t="s">
        <v>125</v>
      </c>
    </row>
    <row r="134" spans="2:8" x14ac:dyDescent="0.25">
      <c r="B134" t="s">
        <v>171</v>
      </c>
      <c r="C134" t="s">
        <v>69</v>
      </c>
      <c r="D134">
        <v>95665</v>
      </c>
      <c r="E134">
        <v>30</v>
      </c>
      <c r="F134">
        <v>195</v>
      </c>
      <c r="G134">
        <f t="shared" ref="G134:G139" si="22">E134/D134*1000000</f>
        <v>313.59431348978205</v>
      </c>
      <c r="H134">
        <f t="shared" ref="H134:H139" si="23">F134/D134*1000000</f>
        <v>2038.3630376835833</v>
      </c>
    </row>
    <row r="135" spans="2:8" x14ac:dyDescent="0.25">
      <c r="C135" t="s">
        <v>70</v>
      </c>
      <c r="D135">
        <v>327100</v>
      </c>
      <c r="E135">
        <v>376</v>
      </c>
      <c r="F135">
        <v>793</v>
      </c>
      <c r="G135">
        <f t="shared" si="22"/>
        <v>1149.4955671048608</v>
      </c>
      <c r="H135">
        <f t="shared" si="23"/>
        <v>2424.3350657291348</v>
      </c>
    </row>
    <row r="136" spans="2:8" x14ac:dyDescent="0.25">
      <c r="B136" t="s">
        <v>172</v>
      </c>
      <c r="C136" t="s">
        <v>69</v>
      </c>
      <c r="D136">
        <v>53836</v>
      </c>
      <c r="E136">
        <v>19</v>
      </c>
      <c r="F136">
        <v>99</v>
      </c>
      <c r="G136">
        <f t="shared" si="22"/>
        <v>352.92369418233153</v>
      </c>
      <c r="H136">
        <f t="shared" si="23"/>
        <v>1838.9181960026747</v>
      </c>
    </row>
    <row r="137" spans="2:8" x14ac:dyDescent="0.25">
      <c r="C137" t="s">
        <v>70</v>
      </c>
      <c r="D137">
        <v>233420</v>
      </c>
      <c r="E137">
        <v>259</v>
      </c>
      <c r="F137">
        <v>601</v>
      </c>
      <c r="G137">
        <f t="shared" si="22"/>
        <v>1109.5878673635507</v>
      </c>
      <c r="H137">
        <f t="shared" si="23"/>
        <v>2574.7579470482392</v>
      </c>
    </row>
    <row r="138" spans="2:8" x14ac:dyDescent="0.25">
      <c r="B138" s="54" t="s">
        <v>88</v>
      </c>
      <c r="C138" s="54" t="s">
        <v>69</v>
      </c>
      <c r="D138" s="54">
        <f>SUM(D134,D136)</f>
        <v>149501</v>
      </c>
      <c r="E138" s="54">
        <f>SUM(E134,E136)</f>
        <v>49</v>
      </c>
      <c r="F138" s="54">
        <f t="shared" ref="F138:F139" si="24">SUM(F134,F136)</f>
        <v>294</v>
      </c>
      <c r="G138" s="54">
        <f t="shared" si="22"/>
        <v>327.75700496986639</v>
      </c>
      <c r="H138" s="54">
        <f t="shared" si="23"/>
        <v>1966.5420298191987</v>
      </c>
    </row>
    <row r="139" spans="2:8" x14ac:dyDescent="0.25">
      <c r="B139" s="54"/>
      <c r="C139" s="54" t="s">
        <v>70</v>
      </c>
      <c r="D139" s="54">
        <f>SUM(D135,D137)</f>
        <v>560520</v>
      </c>
      <c r="E139" s="54">
        <f>SUM(E135,E137)</f>
        <v>635</v>
      </c>
      <c r="F139" s="54">
        <f t="shared" si="24"/>
        <v>1394</v>
      </c>
      <c r="G139" s="54">
        <f t="shared" si="22"/>
        <v>1132.8766145721829</v>
      </c>
      <c r="H139" s="54">
        <f t="shared" si="23"/>
        <v>2486.9763790765719</v>
      </c>
    </row>
    <row r="140" spans="2:8" s="55" customFormat="1" x14ac:dyDescent="0.25"/>
    <row r="141" spans="2:8" s="58" customFormat="1" x14ac:dyDescent="0.25"/>
    <row r="142" spans="2:8" s="58" customFormat="1" x14ac:dyDescent="0.25"/>
    <row r="143" spans="2:8" s="58" customFormat="1" x14ac:dyDescent="0.25"/>
    <row r="144" spans="2:8" x14ac:dyDescent="0.25">
      <c r="B144" t="s">
        <v>118</v>
      </c>
      <c r="D144" t="s">
        <v>119</v>
      </c>
      <c r="E144" t="s">
        <v>120</v>
      </c>
      <c r="F144" t="s">
        <v>122</v>
      </c>
      <c r="G144" t="s">
        <v>123</v>
      </c>
      <c r="H144" t="s">
        <v>125</v>
      </c>
    </row>
    <row r="145" spans="2:8" x14ac:dyDescent="0.25">
      <c r="B145" t="s">
        <v>173</v>
      </c>
      <c r="C145" t="s">
        <v>69</v>
      </c>
      <c r="D145">
        <v>87469</v>
      </c>
      <c r="E145">
        <v>42</v>
      </c>
      <c r="F145">
        <v>161</v>
      </c>
      <c r="G145">
        <f t="shared" ref="G145:G150" si="25">E145/D145*1000000</f>
        <v>480.17011741302633</v>
      </c>
      <c r="H145">
        <f t="shared" ref="H145:H150" si="26">F145/D145*1000000</f>
        <v>1840.6521167499343</v>
      </c>
    </row>
    <row r="146" spans="2:8" x14ac:dyDescent="0.25">
      <c r="C146" t="s">
        <v>70</v>
      </c>
      <c r="D146">
        <v>351699</v>
      </c>
      <c r="E146">
        <v>346</v>
      </c>
      <c r="F146">
        <v>670</v>
      </c>
      <c r="G146">
        <f t="shared" si="25"/>
        <v>983.79580266079802</v>
      </c>
      <c r="H146">
        <f t="shared" si="26"/>
        <v>1905.0381149790019</v>
      </c>
    </row>
    <row r="147" spans="2:8" x14ac:dyDescent="0.25">
      <c r="B147" t="s">
        <v>174</v>
      </c>
      <c r="C147" t="s">
        <v>69</v>
      </c>
      <c r="D147">
        <v>78795</v>
      </c>
      <c r="E147">
        <v>10</v>
      </c>
      <c r="F147">
        <v>104</v>
      </c>
      <c r="G147">
        <f t="shared" si="25"/>
        <v>126.91160606637477</v>
      </c>
      <c r="H147">
        <f t="shared" si="26"/>
        <v>1319.8807030902976</v>
      </c>
    </row>
    <row r="148" spans="2:8" x14ac:dyDescent="0.25">
      <c r="C148" t="s">
        <v>70</v>
      </c>
      <c r="D148">
        <v>320551</v>
      </c>
      <c r="E148">
        <v>262</v>
      </c>
      <c r="F148">
        <v>611</v>
      </c>
      <c r="G148">
        <f t="shared" si="25"/>
        <v>817.3426381449442</v>
      </c>
      <c r="H148">
        <f t="shared" si="26"/>
        <v>1906.0929462082477</v>
      </c>
    </row>
    <row r="149" spans="2:8" x14ac:dyDescent="0.25">
      <c r="B149" s="54" t="s">
        <v>88</v>
      </c>
      <c r="C149" s="54" t="s">
        <v>69</v>
      </c>
      <c r="D149" s="54">
        <f>SUM(D145,D147)</f>
        <v>166264</v>
      </c>
      <c r="E149" s="54">
        <f>SUM(E145,E147)</f>
        <v>52</v>
      </c>
      <c r="F149" s="54">
        <f>SUM(F145,F147)</f>
        <v>265</v>
      </c>
      <c r="G149" s="54">
        <f t="shared" si="25"/>
        <v>312.75561757205412</v>
      </c>
      <c r="H149" s="54">
        <f t="shared" si="26"/>
        <v>1593.8507433960447</v>
      </c>
    </row>
    <row r="150" spans="2:8" x14ac:dyDescent="0.25">
      <c r="B150" s="54"/>
      <c r="C150" s="54" t="s">
        <v>70</v>
      </c>
      <c r="D150" s="54">
        <f>SUM(D146,D148)</f>
        <v>672250</v>
      </c>
      <c r="E150" s="54">
        <f>SUM(E146,E148)</f>
        <v>608</v>
      </c>
      <c r="F150" s="54">
        <f t="shared" ref="F150" si="27">SUM(F146,F148)</f>
        <v>1281</v>
      </c>
      <c r="G150" s="54">
        <f t="shared" si="25"/>
        <v>904.42543696541463</v>
      </c>
      <c r="H150" s="54">
        <f t="shared" si="26"/>
        <v>1905.5410933432502</v>
      </c>
    </row>
    <row r="151" spans="2:8" s="55" customFormat="1" x14ac:dyDescent="0.25">
      <c r="B151" s="56"/>
      <c r="C151" s="56"/>
      <c r="D151" s="56"/>
      <c r="E151" s="56"/>
      <c r="F151" s="56"/>
      <c r="G151" s="56"/>
      <c r="H151" s="56"/>
    </row>
    <row r="152" spans="2:8" s="58" customFormat="1" x14ac:dyDescent="0.25">
      <c r="B152" s="59"/>
      <c r="C152" s="59"/>
      <c r="D152" s="59"/>
      <c r="E152" s="59"/>
      <c r="F152" s="59"/>
      <c r="G152" s="59"/>
      <c r="H152" s="59"/>
    </row>
    <row r="153" spans="2:8" s="58" customFormat="1" x14ac:dyDescent="0.25">
      <c r="B153" s="59"/>
      <c r="C153" s="59"/>
      <c r="D153" s="59"/>
      <c r="E153" s="59"/>
      <c r="F153" s="59"/>
      <c r="G153" s="59"/>
      <c r="H153" s="59"/>
    </row>
    <row r="154" spans="2:8" s="58" customFormat="1" x14ac:dyDescent="0.25">
      <c r="B154" s="59"/>
      <c r="C154" s="59"/>
      <c r="D154" s="59"/>
      <c r="E154" s="59"/>
      <c r="F154" s="59"/>
      <c r="G154" s="59"/>
      <c r="H154" s="59"/>
    </row>
    <row r="155" spans="2:8" s="58" customFormat="1" x14ac:dyDescent="0.25">
      <c r="B155" t="s">
        <v>118</v>
      </c>
      <c r="C155"/>
      <c r="D155" t="s">
        <v>119</v>
      </c>
      <c r="E155" t="s">
        <v>120</v>
      </c>
      <c r="F155" t="s">
        <v>122</v>
      </c>
      <c r="G155" t="s">
        <v>123</v>
      </c>
      <c r="H155" t="s">
        <v>125</v>
      </c>
    </row>
    <row r="156" spans="2:8" s="58" customFormat="1" x14ac:dyDescent="0.25">
      <c r="B156" t="s">
        <v>175</v>
      </c>
      <c r="C156" t="s">
        <v>69</v>
      </c>
      <c r="D156">
        <v>70373</v>
      </c>
      <c r="E156">
        <v>35</v>
      </c>
      <c r="F156">
        <v>136</v>
      </c>
      <c r="G156">
        <f t="shared" ref="G156:G163" si="28">E156/D156*1000000</f>
        <v>497.34983587455417</v>
      </c>
      <c r="H156">
        <f t="shared" ref="H156:H163" si="29">F156/D156*1000000</f>
        <v>1932.5593622554104</v>
      </c>
    </row>
    <row r="157" spans="2:8" s="58" customFormat="1" x14ac:dyDescent="0.25">
      <c r="B157"/>
      <c r="C157" t="s">
        <v>70</v>
      </c>
      <c r="D157">
        <v>320502</v>
      </c>
      <c r="E157">
        <v>289</v>
      </c>
      <c r="F157">
        <v>1007</v>
      </c>
      <c r="G157">
        <f t="shared" si="28"/>
        <v>901.71044174451322</v>
      </c>
      <c r="H157">
        <f t="shared" si="29"/>
        <v>3141.9460720993943</v>
      </c>
    </row>
    <row r="158" spans="2:8" s="58" customFormat="1" x14ac:dyDescent="0.25">
      <c r="B158" t="s">
        <v>176</v>
      </c>
      <c r="C158" t="s">
        <v>69</v>
      </c>
      <c r="D158">
        <v>44381</v>
      </c>
      <c r="E158">
        <v>18</v>
      </c>
      <c r="F158">
        <v>90</v>
      </c>
      <c r="G158">
        <f t="shared" si="28"/>
        <v>405.57896397106867</v>
      </c>
      <c r="H158">
        <f t="shared" si="29"/>
        <v>2027.8948198553435</v>
      </c>
    </row>
    <row r="159" spans="2:8" s="58" customFormat="1" x14ac:dyDescent="0.25">
      <c r="B159"/>
      <c r="C159" t="s">
        <v>70</v>
      </c>
      <c r="D159">
        <v>122114</v>
      </c>
      <c r="E159">
        <v>112</v>
      </c>
      <c r="F159">
        <v>389</v>
      </c>
      <c r="G159">
        <f t="shared" si="28"/>
        <v>917.17575380382266</v>
      </c>
      <c r="H159">
        <f t="shared" si="29"/>
        <v>3185.5479306222055</v>
      </c>
    </row>
    <row r="160" spans="2:8" s="58" customFormat="1" x14ac:dyDescent="0.25">
      <c r="B160" t="s">
        <v>177</v>
      </c>
      <c r="C160" t="s">
        <v>69</v>
      </c>
      <c r="D160">
        <v>59943</v>
      </c>
      <c r="E160">
        <v>18</v>
      </c>
      <c r="F160">
        <v>92</v>
      </c>
      <c r="G160">
        <f t="shared" si="28"/>
        <v>300.28527100745708</v>
      </c>
      <c r="H160">
        <f t="shared" si="29"/>
        <v>1534.7913851492249</v>
      </c>
    </row>
    <row r="161" spans="2:8" s="58" customFormat="1" x14ac:dyDescent="0.25">
      <c r="B161"/>
      <c r="C161" t="s">
        <v>70</v>
      </c>
      <c r="D161">
        <v>298817</v>
      </c>
      <c r="E161">
        <v>262</v>
      </c>
      <c r="F161">
        <v>938</v>
      </c>
      <c r="G161">
        <f t="shared" si="28"/>
        <v>876.79081176773741</v>
      </c>
      <c r="H161">
        <f t="shared" si="29"/>
        <v>3139.0449673211365</v>
      </c>
    </row>
    <row r="162" spans="2:8" s="58" customFormat="1" x14ac:dyDescent="0.25">
      <c r="B162" s="54" t="s">
        <v>88</v>
      </c>
      <c r="C162" s="54" t="s">
        <v>69</v>
      </c>
      <c r="D162" s="54">
        <f>SUM(D158,D160,D156)</f>
        <v>174697</v>
      </c>
      <c r="E162" s="54">
        <f>SUM(E158,E160,E156)</f>
        <v>71</v>
      </c>
      <c r="F162" s="54">
        <f t="shared" ref="F162" si="30">SUM(F158,F160,F156)</f>
        <v>318</v>
      </c>
      <c r="G162" s="54">
        <f t="shared" si="28"/>
        <v>406.4179693984442</v>
      </c>
      <c r="H162" s="54">
        <f t="shared" si="29"/>
        <v>1820.2945671648627</v>
      </c>
    </row>
    <row r="163" spans="2:8" s="58" customFormat="1" x14ac:dyDescent="0.25">
      <c r="B163" s="54"/>
      <c r="C163" s="54" t="s">
        <v>70</v>
      </c>
      <c r="D163" s="54">
        <f>SUM(D159,D161,D157)</f>
        <v>741433</v>
      </c>
      <c r="E163" s="54">
        <f t="shared" ref="E163:F163" si="31">SUM(E159,E161,E157)</f>
        <v>663</v>
      </c>
      <c r="F163" s="54">
        <f t="shared" si="31"/>
        <v>2334</v>
      </c>
      <c r="G163" s="54">
        <f t="shared" si="28"/>
        <v>894.21431201470671</v>
      </c>
      <c r="H163" s="54">
        <f t="shared" si="29"/>
        <v>3147.9580757802792</v>
      </c>
    </row>
    <row r="164" spans="2:8" s="55" customFormat="1" x14ac:dyDescent="0.25">
      <c r="B164" s="56"/>
      <c r="C164" s="56"/>
      <c r="D164" s="56"/>
      <c r="E164" s="56"/>
      <c r="F164" s="56"/>
      <c r="G164" s="56"/>
      <c r="H164" s="56"/>
    </row>
    <row r="165" spans="2:8" s="58" customFormat="1" x14ac:dyDescent="0.25">
      <c r="B165" s="59"/>
      <c r="C165" s="59"/>
      <c r="D165" s="59"/>
      <c r="E165" s="59"/>
      <c r="F165" s="59"/>
      <c r="G165" s="59"/>
      <c r="H165" s="59"/>
    </row>
    <row r="166" spans="2:8" s="58" customFormat="1" x14ac:dyDescent="0.25">
      <c r="B166" s="59"/>
      <c r="C166" s="59"/>
      <c r="D166" s="59"/>
      <c r="E166" s="59"/>
      <c r="F166" s="59"/>
      <c r="G166" s="59"/>
      <c r="H166" s="59"/>
    </row>
    <row r="167" spans="2:8" s="58" customFormat="1" x14ac:dyDescent="0.25">
      <c r="B167" s="59"/>
      <c r="C167" s="59"/>
      <c r="D167" s="59"/>
      <c r="E167" s="59"/>
      <c r="F167" s="59"/>
      <c r="G167" s="59"/>
      <c r="H167" s="59"/>
    </row>
    <row r="168" spans="2:8" x14ac:dyDescent="0.25">
      <c r="B168" t="s">
        <v>118</v>
      </c>
      <c r="D168" t="s">
        <v>119</v>
      </c>
      <c r="E168" t="s">
        <v>120</v>
      </c>
      <c r="F168" t="s">
        <v>122</v>
      </c>
      <c r="G168" t="s">
        <v>123</v>
      </c>
      <c r="H168" t="s">
        <v>125</v>
      </c>
    </row>
    <row r="169" spans="2:8" x14ac:dyDescent="0.25">
      <c r="B169" t="s">
        <v>154</v>
      </c>
      <c r="C169" t="s">
        <v>69</v>
      </c>
      <c r="D169">
        <v>71504</v>
      </c>
      <c r="E169">
        <v>72</v>
      </c>
      <c r="F169">
        <v>186</v>
      </c>
      <c r="G169">
        <f t="shared" ref="G169:G180" si="32">E169/D169*1000000</f>
        <v>1006.9366748713359</v>
      </c>
      <c r="H169">
        <f t="shared" ref="H169:H180" si="33">F169/D169*1000000</f>
        <v>2601.2530767509511</v>
      </c>
    </row>
    <row r="170" spans="2:8" x14ac:dyDescent="0.25">
      <c r="C170" t="s">
        <v>70</v>
      </c>
      <c r="D170">
        <v>820270</v>
      </c>
      <c r="E170">
        <v>329</v>
      </c>
      <c r="F170">
        <v>1142</v>
      </c>
      <c r="G170">
        <f t="shared" si="32"/>
        <v>401.08744681629219</v>
      </c>
      <c r="H170">
        <f t="shared" si="33"/>
        <v>1392.2245114413547</v>
      </c>
    </row>
    <row r="171" spans="2:8" x14ac:dyDescent="0.25">
      <c r="B171" t="s">
        <v>155</v>
      </c>
      <c r="C171" t="s">
        <v>69</v>
      </c>
      <c r="D171">
        <v>76222</v>
      </c>
      <c r="E171">
        <v>61</v>
      </c>
      <c r="F171">
        <v>165</v>
      </c>
      <c r="G171">
        <f t="shared" si="32"/>
        <v>800.29387840780873</v>
      </c>
      <c r="H171">
        <f t="shared" si="33"/>
        <v>2164.7293432342367</v>
      </c>
    </row>
    <row r="172" spans="2:8" x14ac:dyDescent="0.25">
      <c r="C172" t="s">
        <v>70</v>
      </c>
      <c r="D172">
        <v>335855</v>
      </c>
      <c r="E172">
        <v>346</v>
      </c>
      <c r="F172">
        <v>842</v>
      </c>
      <c r="G172">
        <f t="shared" si="32"/>
        <v>1030.2064879188936</v>
      </c>
      <c r="H172">
        <f t="shared" si="33"/>
        <v>2507.034285629215</v>
      </c>
    </row>
    <row r="173" spans="2:8" x14ac:dyDescent="0.25">
      <c r="B173" t="s">
        <v>156</v>
      </c>
      <c r="C173" t="s">
        <v>69</v>
      </c>
      <c r="D173">
        <v>47969</v>
      </c>
      <c r="E173">
        <v>39</v>
      </c>
      <c r="F173">
        <v>229</v>
      </c>
      <c r="G173">
        <f t="shared" si="32"/>
        <v>813.02507869665828</v>
      </c>
      <c r="H173">
        <f t="shared" si="33"/>
        <v>4773.9164877316598</v>
      </c>
    </row>
    <row r="174" spans="2:8" x14ac:dyDescent="0.25">
      <c r="C174" t="s">
        <v>70</v>
      </c>
      <c r="D174">
        <v>148088</v>
      </c>
      <c r="E174">
        <v>186</v>
      </c>
      <c r="F174">
        <v>693</v>
      </c>
      <c r="G174">
        <f t="shared" si="32"/>
        <v>1256.0099400356546</v>
      </c>
      <c r="H174">
        <f t="shared" si="33"/>
        <v>4679.6499378747767</v>
      </c>
    </row>
    <row r="175" spans="2:8" x14ac:dyDescent="0.25">
      <c r="B175" t="s">
        <v>157</v>
      </c>
      <c r="C175" t="s">
        <v>69</v>
      </c>
      <c r="D175">
        <v>48024</v>
      </c>
      <c r="E175">
        <v>46</v>
      </c>
      <c r="F175">
        <v>166</v>
      </c>
      <c r="G175">
        <f t="shared" si="32"/>
        <v>957.8544061302681</v>
      </c>
      <c r="H175">
        <f t="shared" si="33"/>
        <v>3456.6050308179242</v>
      </c>
    </row>
    <row r="176" spans="2:8" x14ac:dyDescent="0.25">
      <c r="C176" t="s">
        <v>70</v>
      </c>
      <c r="D176">
        <v>136888</v>
      </c>
      <c r="E176">
        <v>219</v>
      </c>
      <c r="F176">
        <v>542</v>
      </c>
      <c r="G176">
        <f t="shared" si="32"/>
        <v>1599.8480509613701</v>
      </c>
      <c r="H176">
        <f t="shared" si="33"/>
        <v>3959.4412950733445</v>
      </c>
    </row>
    <row r="177" spans="1:8" x14ac:dyDescent="0.25">
      <c r="B177" t="s">
        <v>158</v>
      </c>
      <c r="C177" t="s">
        <v>69</v>
      </c>
      <c r="D177">
        <v>48316</v>
      </c>
      <c r="E177">
        <v>53</v>
      </c>
      <c r="F177">
        <v>178</v>
      </c>
      <c r="G177">
        <f t="shared" si="32"/>
        <v>1096.9451113502773</v>
      </c>
      <c r="H177">
        <f t="shared" si="33"/>
        <v>3684.0798079311203</v>
      </c>
    </row>
    <row r="178" spans="1:8" x14ac:dyDescent="0.25">
      <c r="C178" t="s">
        <v>70</v>
      </c>
      <c r="D178">
        <v>133660</v>
      </c>
      <c r="E178">
        <v>181</v>
      </c>
      <c r="F178">
        <v>507</v>
      </c>
      <c r="G178">
        <f t="shared" si="32"/>
        <v>1354.1822534789765</v>
      </c>
      <c r="H178">
        <f t="shared" si="33"/>
        <v>3793.2066437228787</v>
      </c>
    </row>
    <row r="179" spans="1:8" x14ac:dyDescent="0.25">
      <c r="A179" s="53"/>
      <c r="B179" s="54" t="s">
        <v>88</v>
      </c>
      <c r="C179" s="54" t="s">
        <v>69</v>
      </c>
      <c r="D179" s="54">
        <f t="shared" ref="D179:F180" si="34">SUM(D173,D175,D171,D169,D177)</f>
        <v>292035</v>
      </c>
      <c r="E179" s="54">
        <f t="shared" si="34"/>
        <v>271</v>
      </c>
      <c r="F179" s="54">
        <f t="shared" si="34"/>
        <v>924</v>
      </c>
      <c r="G179" s="54">
        <f t="shared" si="32"/>
        <v>927.97096238464565</v>
      </c>
      <c r="H179" s="54">
        <f t="shared" si="33"/>
        <v>3164.0043145513378</v>
      </c>
    </row>
    <row r="180" spans="1:8" x14ac:dyDescent="0.25">
      <c r="A180" s="53"/>
      <c r="B180" s="54"/>
      <c r="C180" s="54" t="s">
        <v>70</v>
      </c>
      <c r="D180" s="54">
        <f t="shared" si="34"/>
        <v>1574761</v>
      </c>
      <c r="E180" s="54">
        <f t="shared" si="34"/>
        <v>1261</v>
      </c>
      <c r="F180" s="54">
        <f t="shared" si="34"/>
        <v>3726</v>
      </c>
      <c r="G180" s="54">
        <f t="shared" si="32"/>
        <v>800.75643224590908</v>
      </c>
      <c r="H180" s="54">
        <f t="shared" si="33"/>
        <v>2366.0733279526225</v>
      </c>
    </row>
    <row r="181" spans="1:8" s="55" customFormat="1" x14ac:dyDescent="0.25">
      <c r="B181" s="56"/>
      <c r="C181" s="56"/>
      <c r="D181" s="56"/>
      <c r="E181" s="56"/>
      <c r="F181" s="56"/>
      <c r="G181" s="56"/>
      <c r="H181" s="56"/>
    </row>
    <row r="183" spans="1:8" x14ac:dyDescent="0.25">
      <c r="B183" t="s">
        <v>118</v>
      </c>
      <c r="D183" t="s">
        <v>119</v>
      </c>
      <c r="E183" t="s">
        <v>120</v>
      </c>
      <c r="F183" t="s">
        <v>122</v>
      </c>
      <c r="G183" t="s">
        <v>123</v>
      </c>
      <c r="H183" t="s">
        <v>125</v>
      </c>
    </row>
    <row r="184" spans="1:8" x14ac:dyDescent="0.25">
      <c r="B184" t="s">
        <v>159</v>
      </c>
      <c r="C184" t="s">
        <v>69</v>
      </c>
      <c r="D184">
        <v>95546</v>
      </c>
      <c r="E184">
        <v>42</v>
      </c>
      <c r="F184">
        <v>266</v>
      </c>
      <c r="G184">
        <f t="shared" ref="G184:G197" si="35">E184/D184*1000000</f>
        <v>439.5788416050907</v>
      </c>
      <c r="H184">
        <f t="shared" ref="H184:H197" si="36">F184/D184*1000000</f>
        <v>2783.9993301655745</v>
      </c>
    </row>
    <row r="185" spans="1:8" x14ac:dyDescent="0.25">
      <c r="C185" t="s">
        <v>70</v>
      </c>
      <c r="D185">
        <v>344305</v>
      </c>
      <c r="E185">
        <v>320</v>
      </c>
      <c r="F185">
        <v>1251</v>
      </c>
      <c r="G185">
        <f t="shared" si="35"/>
        <v>929.40851860995349</v>
      </c>
      <c r="H185">
        <f t="shared" si="36"/>
        <v>3633.4064274407865</v>
      </c>
    </row>
    <row r="186" spans="1:8" x14ac:dyDescent="0.25">
      <c r="B186" t="s">
        <v>160</v>
      </c>
      <c r="C186" t="s">
        <v>69</v>
      </c>
      <c r="D186">
        <v>107689</v>
      </c>
      <c r="E186">
        <v>81</v>
      </c>
      <c r="F186">
        <v>385</v>
      </c>
      <c r="G186">
        <f t="shared" si="35"/>
        <v>752.16595938303828</v>
      </c>
      <c r="H186">
        <f t="shared" si="36"/>
        <v>3575.1098069440704</v>
      </c>
    </row>
    <row r="187" spans="1:8" x14ac:dyDescent="0.25">
      <c r="C187" t="s">
        <v>70</v>
      </c>
      <c r="D187">
        <v>279948</v>
      </c>
      <c r="E187">
        <v>290</v>
      </c>
      <c r="F187">
        <v>1411</v>
      </c>
      <c r="G187">
        <f t="shared" si="35"/>
        <v>1035.9066683812707</v>
      </c>
      <c r="H187">
        <f t="shared" si="36"/>
        <v>5040.2217554688723</v>
      </c>
    </row>
    <row r="188" spans="1:8" x14ac:dyDescent="0.25">
      <c r="B188" t="s">
        <v>161</v>
      </c>
      <c r="C188" t="s">
        <v>69</v>
      </c>
      <c r="D188">
        <v>118856</v>
      </c>
      <c r="E188">
        <v>57</v>
      </c>
      <c r="F188">
        <v>281</v>
      </c>
      <c r="G188">
        <f t="shared" si="35"/>
        <v>479.57191896075926</v>
      </c>
      <c r="H188">
        <f t="shared" si="36"/>
        <v>2364.2054250521637</v>
      </c>
    </row>
    <row r="189" spans="1:8" x14ac:dyDescent="0.25">
      <c r="C189" t="s">
        <v>70</v>
      </c>
      <c r="D189">
        <v>355072</v>
      </c>
      <c r="E189">
        <v>336</v>
      </c>
      <c r="F189">
        <v>1340</v>
      </c>
      <c r="G189">
        <f t="shared" si="35"/>
        <v>946.2869502523431</v>
      </c>
      <c r="H189">
        <f t="shared" si="36"/>
        <v>3773.8824801730352</v>
      </c>
    </row>
    <row r="190" spans="1:8" x14ac:dyDescent="0.25">
      <c r="B190" t="s">
        <v>162</v>
      </c>
      <c r="C190" t="s">
        <v>69</v>
      </c>
      <c r="D190">
        <v>112240</v>
      </c>
      <c r="E190">
        <v>80</v>
      </c>
      <c r="F190">
        <v>298</v>
      </c>
      <c r="G190">
        <f t="shared" si="35"/>
        <v>712.75837491090522</v>
      </c>
      <c r="H190">
        <f t="shared" si="36"/>
        <v>2655.024946543122</v>
      </c>
    </row>
    <row r="191" spans="1:8" x14ac:dyDescent="0.25">
      <c r="C191" t="s">
        <v>70</v>
      </c>
      <c r="D191">
        <v>234124</v>
      </c>
      <c r="E191">
        <v>259</v>
      </c>
      <c r="F191">
        <v>1198</v>
      </c>
      <c r="G191">
        <f t="shared" si="35"/>
        <v>1106.2513881532864</v>
      </c>
      <c r="H191">
        <f t="shared" si="36"/>
        <v>5116.9465753190616</v>
      </c>
    </row>
    <row r="192" spans="1:8" x14ac:dyDescent="0.25">
      <c r="B192" t="s">
        <v>163</v>
      </c>
      <c r="C192" t="s">
        <v>69</v>
      </c>
      <c r="D192">
        <v>93374</v>
      </c>
      <c r="E192">
        <v>49</v>
      </c>
      <c r="F192">
        <v>295</v>
      </c>
      <c r="G192">
        <f t="shared" si="35"/>
        <v>524.77134962623427</v>
      </c>
      <c r="H192">
        <f t="shared" si="36"/>
        <v>3159.3377171375328</v>
      </c>
    </row>
    <row r="193" spans="1:8" x14ac:dyDescent="0.25">
      <c r="C193" t="s">
        <v>70</v>
      </c>
      <c r="D193">
        <v>198319</v>
      </c>
      <c r="E193">
        <v>270</v>
      </c>
      <c r="F193">
        <v>836</v>
      </c>
      <c r="G193">
        <f t="shared" si="35"/>
        <v>1361.442927808228</v>
      </c>
      <c r="H193">
        <f t="shared" si="36"/>
        <v>4215.4306949914026</v>
      </c>
    </row>
    <row r="194" spans="1:8" x14ac:dyDescent="0.25">
      <c r="B194" t="s">
        <v>164</v>
      </c>
      <c r="C194" t="s">
        <v>69</v>
      </c>
      <c r="D194">
        <v>110932</v>
      </c>
      <c r="E194">
        <v>91</v>
      </c>
      <c r="F194">
        <v>218</v>
      </c>
      <c r="G194">
        <f t="shared" si="35"/>
        <v>820.3223596437457</v>
      </c>
      <c r="H194">
        <f t="shared" si="36"/>
        <v>1965.1678505751272</v>
      </c>
    </row>
    <row r="195" spans="1:8" x14ac:dyDescent="0.25">
      <c r="C195" t="s">
        <v>70</v>
      </c>
      <c r="D195">
        <v>285224</v>
      </c>
      <c r="E195">
        <v>320</v>
      </c>
      <c r="F195">
        <v>697</v>
      </c>
      <c r="G195">
        <f t="shared" si="35"/>
        <v>1121.9252236838413</v>
      </c>
      <c r="H195">
        <f t="shared" si="36"/>
        <v>2443.6933778363668</v>
      </c>
    </row>
    <row r="196" spans="1:8" x14ac:dyDescent="0.25">
      <c r="A196" s="53"/>
      <c r="B196" s="54" t="s">
        <v>88</v>
      </c>
      <c r="C196" s="54" t="s">
        <v>69</v>
      </c>
      <c r="D196" s="54">
        <f t="shared" ref="D196:F197" si="37">SUM(D190,D192,D188,D186,D194,D184)</f>
        <v>638637</v>
      </c>
      <c r="E196" s="54">
        <f t="shared" si="37"/>
        <v>400</v>
      </c>
      <c r="F196" s="54">
        <f t="shared" si="37"/>
        <v>1743</v>
      </c>
      <c r="G196" s="54">
        <f t="shared" si="35"/>
        <v>626.33389546800447</v>
      </c>
      <c r="H196" s="54">
        <f t="shared" si="36"/>
        <v>2729.2499495018296</v>
      </c>
    </row>
    <row r="197" spans="1:8" x14ac:dyDescent="0.25">
      <c r="A197" s="53"/>
      <c r="B197" s="54"/>
      <c r="C197" s="54" t="s">
        <v>70</v>
      </c>
      <c r="D197" s="54">
        <f t="shared" si="37"/>
        <v>1696992</v>
      </c>
      <c r="E197" s="54">
        <f t="shared" si="37"/>
        <v>1795</v>
      </c>
      <c r="F197" s="54">
        <f t="shared" si="37"/>
        <v>6733</v>
      </c>
      <c r="G197" s="54">
        <f t="shared" si="35"/>
        <v>1057.7539552337312</v>
      </c>
      <c r="H197" s="54">
        <f t="shared" si="36"/>
        <v>3967.6085685730982</v>
      </c>
    </row>
    <row r="198" spans="1:8" s="55" customFormat="1" x14ac:dyDescent="0.25">
      <c r="B198" s="56"/>
      <c r="C198" s="56"/>
      <c r="D198" s="56"/>
      <c r="E198" s="56"/>
      <c r="F198" s="56"/>
      <c r="G198" s="56"/>
      <c r="H198" s="56"/>
    </row>
    <row r="199" spans="1:8" x14ac:dyDescent="0.25">
      <c r="B199" s="7"/>
      <c r="C199" s="7"/>
      <c r="D199" s="7"/>
      <c r="E199" s="7"/>
      <c r="F199" s="7"/>
      <c r="G199" s="7"/>
      <c r="H199" s="7"/>
    </row>
    <row r="201" spans="1:8" x14ac:dyDescent="0.25">
      <c r="B201" t="s">
        <v>118</v>
      </c>
      <c r="D201" t="s">
        <v>119</v>
      </c>
      <c r="E201" t="s">
        <v>120</v>
      </c>
      <c r="F201" t="s">
        <v>122</v>
      </c>
      <c r="G201" t="s">
        <v>123</v>
      </c>
      <c r="H201" t="s">
        <v>125</v>
      </c>
    </row>
    <row r="202" spans="1:8" x14ac:dyDescent="0.25">
      <c r="B202" t="s">
        <v>165</v>
      </c>
      <c r="C202" t="s">
        <v>69</v>
      </c>
      <c r="D202">
        <v>64674</v>
      </c>
      <c r="E202">
        <v>83</v>
      </c>
      <c r="F202">
        <v>204</v>
      </c>
      <c r="G202">
        <f t="shared" ref="G202:G213" si="38">E202/D202*1000000</f>
        <v>1283.3596190122769</v>
      </c>
      <c r="H202">
        <f t="shared" ref="H202:H213" si="39">F202/D202*1000000</f>
        <v>3154.2814732349939</v>
      </c>
    </row>
    <row r="203" spans="1:8" x14ac:dyDescent="0.25">
      <c r="C203" t="s">
        <v>70</v>
      </c>
      <c r="D203">
        <v>208331</v>
      </c>
      <c r="E203">
        <v>251</v>
      </c>
      <c r="F203">
        <v>686</v>
      </c>
      <c r="G203">
        <f t="shared" si="38"/>
        <v>1204.8134939111317</v>
      </c>
      <c r="H203">
        <f t="shared" si="39"/>
        <v>3292.8368797730532</v>
      </c>
    </row>
    <row r="204" spans="1:8" x14ac:dyDescent="0.25">
      <c r="B204" t="s">
        <v>166</v>
      </c>
      <c r="C204" t="s">
        <v>69</v>
      </c>
      <c r="D204">
        <v>71431</v>
      </c>
      <c r="E204">
        <v>98</v>
      </c>
      <c r="F204">
        <v>251</v>
      </c>
      <c r="G204">
        <f t="shared" si="38"/>
        <v>1371.9533535859782</v>
      </c>
      <c r="H204">
        <f t="shared" si="39"/>
        <v>3513.8805280620459</v>
      </c>
    </row>
    <row r="205" spans="1:8" x14ac:dyDescent="0.25">
      <c r="C205" t="s">
        <v>70</v>
      </c>
      <c r="D205">
        <v>180979</v>
      </c>
      <c r="E205">
        <v>270</v>
      </c>
      <c r="F205">
        <v>713</v>
      </c>
      <c r="G205">
        <f t="shared" si="38"/>
        <v>1491.8857989048454</v>
      </c>
      <c r="H205">
        <f t="shared" si="39"/>
        <v>3939.6836097005735</v>
      </c>
    </row>
    <row r="206" spans="1:8" x14ac:dyDescent="0.25">
      <c r="B206" t="s">
        <v>167</v>
      </c>
      <c r="C206" t="s">
        <v>69</v>
      </c>
      <c r="D206">
        <v>63226</v>
      </c>
      <c r="E206">
        <v>77</v>
      </c>
      <c r="F206">
        <v>188</v>
      </c>
      <c r="G206">
        <f t="shared" si="38"/>
        <v>1217.8534147344449</v>
      </c>
      <c r="H206">
        <f t="shared" si="39"/>
        <v>2973.460285325657</v>
      </c>
    </row>
    <row r="207" spans="1:8" x14ac:dyDescent="0.25">
      <c r="C207" t="s">
        <v>70</v>
      </c>
      <c r="D207">
        <v>155087</v>
      </c>
      <c r="E207">
        <v>239</v>
      </c>
      <c r="F207">
        <v>769</v>
      </c>
      <c r="G207">
        <f t="shared" si="38"/>
        <v>1541.0704959151958</v>
      </c>
      <c r="H207">
        <f t="shared" si="39"/>
        <v>4958.5071604970117</v>
      </c>
    </row>
    <row r="208" spans="1:8" x14ac:dyDescent="0.25">
      <c r="B208" t="s">
        <v>168</v>
      </c>
      <c r="C208" t="s">
        <v>69</v>
      </c>
      <c r="D208">
        <v>71676</v>
      </c>
      <c r="E208">
        <v>54</v>
      </c>
      <c r="F208">
        <v>161</v>
      </c>
      <c r="G208">
        <f t="shared" si="38"/>
        <v>753.39025615268713</v>
      </c>
      <c r="H208">
        <f t="shared" si="39"/>
        <v>2246.2190970478264</v>
      </c>
    </row>
    <row r="209" spans="1:8" x14ac:dyDescent="0.25">
      <c r="C209" t="s">
        <v>70</v>
      </c>
      <c r="D209">
        <v>333611</v>
      </c>
      <c r="E209">
        <v>402</v>
      </c>
      <c r="F209">
        <v>1309</v>
      </c>
      <c r="G209">
        <f t="shared" si="38"/>
        <v>1204.9962381336345</v>
      </c>
      <c r="H209">
        <f t="shared" si="39"/>
        <v>3923.7315316341487</v>
      </c>
    </row>
    <row r="210" spans="1:8" x14ac:dyDescent="0.25">
      <c r="B210" t="s">
        <v>169</v>
      </c>
      <c r="C210" t="s">
        <v>69</v>
      </c>
      <c r="D210">
        <v>99000</v>
      </c>
      <c r="E210">
        <v>34</v>
      </c>
      <c r="F210">
        <v>177</v>
      </c>
      <c r="G210">
        <f t="shared" si="38"/>
        <v>343.43434343434348</v>
      </c>
      <c r="H210">
        <f t="shared" si="39"/>
        <v>1787.878787878788</v>
      </c>
    </row>
    <row r="211" spans="1:8" x14ac:dyDescent="0.25">
      <c r="C211" t="s">
        <v>70</v>
      </c>
      <c r="D211">
        <v>339344</v>
      </c>
      <c r="E211">
        <v>449</v>
      </c>
      <c r="F211">
        <v>1285</v>
      </c>
      <c r="G211">
        <f t="shared" si="38"/>
        <v>1323.1411193361309</v>
      </c>
      <c r="H211">
        <f t="shared" si="39"/>
        <v>3786.7179027771226</v>
      </c>
    </row>
    <row r="212" spans="1:8" x14ac:dyDescent="0.25">
      <c r="A212" s="53"/>
      <c r="B212" s="54" t="s">
        <v>88</v>
      </c>
      <c r="C212" s="54" t="s">
        <v>69</v>
      </c>
      <c r="D212" s="54">
        <f t="shared" ref="D212:F213" si="40">SUM(D206,D208,D204,D202,D210)</f>
        <v>370007</v>
      </c>
      <c r="E212" s="54">
        <f t="shared" si="40"/>
        <v>346</v>
      </c>
      <c r="F212" s="54">
        <f t="shared" si="40"/>
        <v>981</v>
      </c>
      <c r="G212" s="54">
        <f t="shared" si="38"/>
        <v>935.11744372403757</v>
      </c>
      <c r="H212" s="54">
        <f t="shared" si="39"/>
        <v>2651.3011915990778</v>
      </c>
    </row>
    <row r="213" spans="1:8" x14ac:dyDescent="0.25">
      <c r="A213" s="53"/>
      <c r="B213" s="54"/>
      <c r="C213" s="54" t="s">
        <v>70</v>
      </c>
      <c r="D213" s="54">
        <f t="shared" si="40"/>
        <v>1217352</v>
      </c>
      <c r="E213" s="54">
        <f t="shared" si="40"/>
        <v>1611</v>
      </c>
      <c r="F213" s="54">
        <f t="shared" si="40"/>
        <v>4762</v>
      </c>
      <c r="G213" s="54">
        <f t="shared" si="38"/>
        <v>1323.3641543284111</v>
      </c>
      <c r="H213" s="54">
        <f t="shared" si="39"/>
        <v>3911.7691514040307</v>
      </c>
    </row>
    <row r="214" spans="1:8" s="55" customFormat="1" x14ac:dyDescent="0.25"/>
    <row r="218" spans="1:8" x14ac:dyDescent="0.25">
      <c r="B218" t="s">
        <v>118</v>
      </c>
      <c r="D218" t="s">
        <v>119</v>
      </c>
      <c r="E218" t="s">
        <v>120</v>
      </c>
      <c r="F218" t="s">
        <v>122</v>
      </c>
      <c r="G218" t="s">
        <v>123</v>
      </c>
      <c r="H218" t="s">
        <v>125</v>
      </c>
    </row>
    <row r="219" spans="1:8" x14ac:dyDescent="0.25">
      <c r="B219" s="60" t="s">
        <v>178</v>
      </c>
      <c r="C219" s="60" t="s">
        <v>69</v>
      </c>
      <c r="D219" s="60">
        <v>116027</v>
      </c>
      <c r="E219" s="60">
        <v>71</v>
      </c>
      <c r="F219" s="60">
        <v>342</v>
      </c>
      <c r="G219" s="60">
        <f t="shared" ref="G219:G228" si="41">E219/D219*1000000</f>
        <v>611.9265343411447</v>
      </c>
      <c r="H219" s="60">
        <f t="shared" ref="H219:H228" si="42">F219/D219*1000000</f>
        <v>2947.5897851362183</v>
      </c>
    </row>
    <row r="220" spans="1:8" x14ac:dyDescent="0.25">
      <c r="B220" s="60"/>
      <c r="C220" s="60" t="s">
        <v>70</v>
      </c>
      <c r="D220" s="60">
        <v>204434</v>
      </c>
      <c r="E220" s="60">
        <v>143</v>
      </c>
      <c r="F220" s="60">
        <v>390</v>
      </c>
      <c r="G220" s="60">
        <f t="shared" si="41"/>
        <v>699.49225666963423</v>
      </c>
      <c r="H220" s="60">
        <f t="shared" si="42"/>
        <v>1907.7061545535478</v>
      </c>
    </row>
    <row r="221" spans="1:8" x14ac:dyDescent="0.25">
      <c r="B221" s="60" t="s">
        <v>179</v>
      </c>
      <c r="C221" s="60" t="s">
        <v>69</v>
      </c>
      <c r="D221" s="60">
        <v>120832</v>
      </c>
      <c r="E221" s="60">
        <v>57</v>
      </c>
      <c r="F221" s="60">
        <v>374</v>
      </c>
      <c r="G221" s="60">
        <f t="shared" si="41"/>
        <v>471.72934322033899</v>
      </c>
      <c r="H221" s="60">
        <f t="shared" si="42"/>
        <v>3095.2065677966102</v>
      </c>
    </row>
    <row r="222" spans="1:8" x14ac:dyDescent="0.25">
      <c r="B222" s="60"/>
      <c r="C222" s="60" t="s">
        <v>70</v>
      </c>
      <c r="D222" s="60">
        <v>327035</v>
      </c>
      <c r="E222" s="60">
        <v>300</v>
      </c>
      <c r="F222" s="60">
        <v>822</v>
      </c>
      <c r="G222" s="60">
        <f t="shared" si="41"/>
        <v>917.33300717048633</v>
      </c>
      <c r="H222" s="60">
        <f t="shared" si="42"/>
        <v>2513.4924396471324</v>
      </c>
    </row>
    <row r="223" spans="1:8" x14ac:dyDescent="0.25">
      <c r="B223" s="60" t="s">
        <v>182</v>
      </c>
      <c r="C223" s="60" t="s">
        <v>69</v>
      </c>
      <c r="D223" s="60">
        <v>149121</v>
      </c>
      <c r="E223" s="60">
        <v>78</v>
      </c>
      <c r="F223" s="60">
        <v>362</v>
      </c>
      <c r="G223" s="60">
        <f t="shared" si="41"/>
        <v>523.06516184843179</v>
      </c>
      <c r="H223" s="60">
        <f t="shared" si="42"/>
        <v>2427.5588280657989</v>
      </c>
    </row>
    <row r="224" spans="1:8" x14ac:dyDescent="0.25">
      <c r="B224" s="60"/>
      <c r="C224" s="60" t="s">
        <v>70</v>
      </c>
      <c r="D224" s="60">
        <v>425460</v>
      </c>
      <c r="E224" s="60">
        <v>249</v>
      </c>
      <c r="F224" s="60">
        <v>1198</v>
      </c>
      <c r="G224" s="60">
        <f t="shared" si="41"/>
        <v>585.24890706529402</v>
      </c>
      <c r="H224" s="60">
        <f t="shared" si="42"/>
        <v>2815.7758661213747</v>
      </c>
    </row>
    <row r="225" spans="1:8" x14ac:dyDescent="0.25">
      <c r="B225" s="60" t="s">
        <v>183</v>
      </c>
      <c r="C225" s="60" t="s">
        <v>69</v>
      </c>
      <c r="D225" s="60">
        <v>143210</v>
      </c>
      <c r="E225" s="60">
        <v>41</v>
      </c>
      <c r="F225" s="60">
        <v>415</v>
      </c>
      <c r="G225" s="60">
        <f t="shared" si="41"/>
        <v>286.29285664408911</v>
      </c>
      <c r="H225" s="60">
        <f t="shared" si="42"/>
        <v>2897.8423294462677</v>
      </c>
    </row>
    <row r="226" spans="1:8" x14ac:dyDescent="0.25">
      <c r="B226" s="60"/>
      <c r="C226" s="60" t="s">
        <v>70</v>
      </c>
      <c r="D226" s="60">
        <v>387432</v>
      </c>
      <c r="E226" s="60">
        <v>280</v>
      </c>
      <c r="F226" s="60">
        <v>1044</v>
      </c>
      <c r="G226" s="60">
        <f t="shared" si="41"/>
        <v>722.70746866546904</v>
      </c>
      <c r="H226" s="60">
        <f t="shared" si="42"/>
        <v>2694.6664188812488</v>
      </c>
    </row>
    <row r="227" spans="1:8" x14ac:dyDescent="0.25">
      <c r="A227" s="53"/>
      <c r="B227" s="54" t="s">
        <v>88</v>
      </c>
      <c r="C227" s="54" t="s">
        <v>69</v>
      </c>
      <c r="D227" s="54">
        <f t="shared" ref="D227:F228" si="43">SUM(D223,D221,D219)</f>
        <v>385980</v>
      </c>
      <c r="E227" s="54">
        <f t="shared" si="43"/>
        <v>206</v>
      </c>
      <c r="F227" s="54">
        <f t="shared" si="43"/>
        <v>1078</v>
      </c>
      <c r="G227" s="54">
        <f t="shared" si="41"/>
        <v>533.70640965853147</v>
      </c>
      <c r="H227" s="54">
        <f t="shared" si="42"/>
        <v>2792.8908233587235</v>
      </c>
    </row>
    <row r="228" spans="1:8" x14ac:dyDescent="0.25">
      <c r="B228" s="54"/>
      <c r="C228" s="54" t="s">
        <v>70</v>
      </c>
      <c r="D228" s="54">
        <f t="shared" si="43"/>
        <v>956929</v>
      </c>
      <c r="E228" s="54">
        <f t="shared" si="43"/>
        <v>692</v>
      </c>
      <c r="F228" s="54">
        <f t="shared" si="43"/>
        <v>2410</v>
      </c>
      <c r="G228" s="54">
        <f t="shared" si="41"/>
        <v>723.14664933344068</v>
      </c>
      <c r="H228" s="54">
        <f t="shared" si="42"/>
        <v>2518.4731573606819</v>
      </c>
    </row>
    <row r="229" spans="1:8" s="55" customFormat="1" x14ac:dyDescent="0.25"/>
    <row r="233" spans="1:8" x14ac:dyDescent="0.25">
      <c r="B233" s="58" t="s">
        <v>191</v>
      </c>
      <c r="C233" s="58" t="s">
        <v>69</v>
      </c>
      <c r="D233" s="58">
        <v>69650</v>
      </c>
      <c r="E233" s="58">
        <v>55</v>
      </c>
      <c r="F233" s="58">
        <v>177</v>
      </c>
      <c r="G233" s="58">
        <f t="shared" ref="G233:G242" si="44">E233/D233*1000000</f>
        <v>789.66259870782483</v>
      </c>
      <c r="H233" s="58">
        <f t="shared" ref="H233:H242" si="45">F233/D233*1000000</f>
        <v>2541.2778176597271</v>
      </c>
    </row>
    <row r="234" spans="1:8" x14ac:dyDescent="0.25">
      <c r="B234" s="58"/>
      <c r="C234" s="58" t="s">
        <v>70</v>
      </c>
      <c r="D234" s="58">
        <v>262676</v>
      </c>
      <c r="E234" s="58">
        <v>246</v>
      </c>
      <c r="F234" s="58">
        <v>641</v>
      </c>
      <c r="G234" s="58">
        <f t="shared" si="44"/>
        <v>936.51494616942546</v>
      </c>
      <c r="H234" s="58">
        <f t="shared" si="45"/>
        <v>2440.2686198967549</v>
      </c>
    </row>
    <row r="235" spans="1:8" x14ac:dyDescent="0.25">
      <c r="B235" s="58" t="s">
        <v>192</v>
      </c>
      <c r="C235" s="58" t="s">
        <v>69</v>
      </c>
      <c r="D235" s="58">
        <v>100192</v>
      </c>
      <c r="E235" s="58">
        <v>71</v>
      </c>
      <c r="F235" s="58">
        <v>218</v>
      </c>
      <c r="G235" s="58">
        <f t="shared" si="44"/>
        <v>708.63941232832963</v>
      </c>
      <c r="H235" s="58">
        <f t="shared" si="45"/>
        <v>2175.8224209517725</v>
      </c>
    </row>
    <row r="236" spans="1:8" x14ac:dyDescent="0.25">
      <c r="B236" s="58"/>
      <c r="C236" s="58" t="s">
        <v>70</v>
      </c>
      <c r="D236" s="58">
        <v>325429</v>
      </c>
      <c r="E236" s="58">
        <v>216</v>
      </c>
      <c r="F236" s="58">
        <v>875</v>
      </c>
      <c r="G236" s="58">
        <f t="shared" si="44"/>
        <v>663.73924880695938</v>
      </c>
      <c r="H236" s="58">
        <f t="shared" si="45"/>
        <v>2688.7585310467107</v>
      </c>
    </row>
    <row r="237" spans="1:8" x14ac:dyDescent="0.25">
      <c r="B237" s="58" t="s">
        <v>186</v>
      </c>
      <c r="C237" s="58" t="s">
        <v>69</v>
      </c>
      <c r="D237" s="58">
        <v>63500</v>
      </c>
      <c r="E237" s="58">
        <v>33</v>
      </c>
      <c r="F237" s="58">
        <v>169</v>
      </c>
      <c r="G237" s="58">
        <f t="shared" si="44"/>
        <v>519.68503937007881</v>
      </c>
      <c r="H237" s="58">
        <f t="shared" si="45"/>
        <v>2661.4173228346458</v>
      </c>
    </row>
    <row r="238" spans="1:8" x14ac:dyDescent="0.25">
      <c r="B238" s="58"/>
      <c r="C238" s="58" t="s">
        <v>70</v>
      </c>
      <c r="D238" s="58">
        <v>213746</v>
      </c>
      <c r="E238" s="58">
        <v>130</v>
      </c>
      <c r="F238" s="58">
        <v>535</v>
      </c>
      <c r="G238" s="58">
        <f t="shared" si="44"/>
        <v>608.19851599562105</v>
      </c>
      <c r="H238" s="58">
        <f t="shared" si="45"/>
        <v>2502.9708158281323</v>
      </c>
    </row>
    <row r="239" spans="1:8" x14ac:dyDescent="0.25">
      <c r="B239" s="58" t="s">
        <v>187</v>
      </c>
      <c r="C239" s="58" t="s">
        <v>69</v>
      </c>
      <c r="D239" s="58">
        <v>151736</v>
      </c>
      <c r="E239" s="58">
        <v>67</v>
      </c>
      <c r="F239" s="58">
        <v>363</v>
      </c>
      <c r="G239" s="58">
        <f t="shared" si="44"/>
        <v>441.55638740971159</v>
      </c>
      <c r="H239" s="58">
        <f t="shared" si="45"/>
        <v>2392.3129646227658</v>
      </c>
    </row>
    <row r="240" spans="1:8" x14ac:dyDescent="0.25">
      <c r="B240" s="58"/>
      <c r="C240" s="58" t="s">
        <v>70</v>
      </c>
      <c r="D240" s="58">
        <v>458788</v>
      </c>
      <c r="E240" s="58">
        <v>271</v>
      </c>
      <c r="F240" s="58">
        <v>1271</v>
      </c>
      <c r="G240" s="58">
        <f t="shared" si="44"/>
        <v>590.68676600085439</v>
      </c>
      <c r="H240" s="58">
        <f t="shared" si="45"/>
        <v>2770.3427291036382</v>
      </c>
    </row>
    <row r="241" spans="1:8" x14ac:dyDescent="0.25">
      <c r="B241" s="54" t="s">
        <v>88</v>
      </c>
      <c r="C241" s="54" t="s">
        <v>69</v>
      </c>
      <c r="D241" s="54">
        <f t="shared" ref="D241:F242" si="46">SUM(D237,D239,D235,D233)</f>
        <v>385078</v>
      </c>
      <c r="E241" s="54">
        <f t="shared" si="46"/>
        <v>226</v>
      </c>
      <c r="F241" s="54">
        <f t="shared" si="46"/>
        <v>927</v>
      </c>
      <c r="G241" s="54">
        <f t="shared" si="44"/>
        <v>586.89408379601014</v>
      </c>
      <c r="H241" s="54">
        <f t="shared" si="45"/>
        <v>2407.3044941544313</v>
      </c>
    </row>
    <row r="242" spans="1:8" x14ac:dyDescent="0.25">
      <c r="B242" s="54"/>
      <c r="C242" s="54" t="s">
        <v>70</v>
      </c>
      <c r="D242" s="54">
        <f t="shared" si="46"/>
        <v>1260639</v>
      </c>
      <c r="E242" s="54">
        <f t="shared" si="46"/>
        <v>863</v>
      </c>
      <c r="F242" s="54">
        <f t="shared" si="46"/>
        <v>3322</v>
      </c>
      <c r="G242" s="54">
        <f t="shared" si="44"/>
        <v>684.57345838102742</v>
      </c>
      <c r="H242" s="54">
        <f t="shared" si="45"/>
        <v>2635.1715280901194</v>
      </c>
    </row>
    <row r="243" spans="1:8" s="55" customFormat="1" x14ac:dyDescent="0.25"/>
    <row r="247" spans="1:8" x14ac:dyDescent="0.25">
      <c r="B247" t="s">
        <v>118</v>
      </c>
      <c r="D247" t="s">
        <v>119</v>
      </c>
      <c r="E247" t="s">
        <v>120</v>
      </c>
      <c r="F247" t="s">
        <v>122</v>
      </c>
      <c r="G247" t="s">
        <v>123</v>
      </c>
      <c r="H247" t="s">
        <v>125</v>
      </c>
    </row>
    <row r="248" spans="1:8" x14ac:dyDescent="0.25">
      <c r="B248" s="58" t="s">
        <v>195</v>
      </c>
      <c r="C248" s="58" t="s">
        <v>69</v>
      </c>
      <c r="D248" s="58">
        <v>56366</v>
      </c>
      <c r="E248" s="58">
        <v>43</v>
      </c>
      <c r="F248" s="58">
        <v>97</v>
      </c>
      <c r="G248" s="58">
        <f t="shared" ref="G248:G257" si="47">E248/D248*1000000</f>
        <v>762.87123443210442</v>
      </c>
      <c r="H248" s="58">
        <f t="shared" ref="H248:H257" si="48">F248/D248*1000000</f>
        <v>1720.8955753468404</v>
      </c>
    </row>
    <row r="249" spans="1:8" x14ac:dyDescent="0.25">
      <c r="B249" s="58"/>
      <c r="C249" s="58" t="s">
        <v>70</v>
      </c>
      <c r="D249" s="58">
        <v>216231</v>
      </c>
      <c r="E249" s="58">
        <v>173</v>
      </c>
      <c r="F249" s="58">
        <v>299</v>
      </c>
      <c r="G249" s="58">
        <f t="shared" si="47"/>
        <v>800.07029519356615</v>
      </c>
      <c r="H249" s="58">
        <f t="shared" si="48"/>
        <v>1382.780452386568</v>
      </c>
    </row>
    <row r="250" spans="1:8" x14ac:dyDescent="0.25">
      <c r="B250" s="58" t="s">
        <v>196</v>
      </c>
      <c r="C250" s="58" t="s">
        <v>69</v>
      </c>
      <c r="D250" s="58">
        <v>110218</v>
      </c>
      <c r="E250" s="58">
        <v>93</v>
      </c>
      <c r="F250" s="58">
        <v>254</v>
      </c>
      <c r="G250" s="58">
        <f t="shared" si="47"/>
        <v>843.78232230670119</v>
      </c>
      <c r="H250" s="58">
        <f t="shared" si="48"/>
        <v>2304.5237619989475</v>
      </c>
    </row>
    <row r="251" spans="1:8" x14ac:dyDescent="0.25">
      <c r="B251" s="58"/>
      <c r="C251" s="58" t="s">
        <v>70</v>
      </c>
      <c r="D251" s="58">
        <v>373035</v>
      </c>
      <c r="E251" s="58">
        <v>253</v>
      </c>
      <c r="F251" s="58">
        <v>599</v>
      </c>
      <c r="G251" s="58">
        <f t="shared" si="47"/>
        <v>678.2205423083625</v>
      </c>
      <c r="H251" s="58">
        <f t="shared" si="48"/>
        <v>1605.7474499711823</v>
      </c>
    </row>
    <row r="252" spans="1:8" x14ac:dyDescent="0.25">
      <c r="B252" s="58" t="s">
        <v>199</v>
      </c>
      <c r="C252" s="58" t="s">
        <v>69</v>
      </c>
      <c r="D252" s="58">
        <v>94240</v>
      </c>
      <c r="E252" s="58">
        <v>119</v>
      </c>
      <c r="F252" s="58">
        <v>200</v>
      </c>
      <c r="G252" s="58">
        <f t="shared" si="47"/>
        <v>1262.7334465195245</v>
      </c>
      <c r="H252" s="58">
        <f t="shared" si="48"/>
        <v>2122.2410865874363</v>
      </c>
    </row>
    <row r="253" spans="1:8" x14ac:dyDescent="0.25">
      <c r="B253" s="58"/>
      <c r="C253" s="58" t="s">
        <v>70</v>
      </c>
      <c r="D253" s="58">
        <v>298237</v>
      </c>
      <c r="E253" s="58">
        <v>264</v>
      </c>
      <c r="F253" s="58">
        <v>476</v>
      </c>
      <c r="G253" s="58">
        <f t="shared" si="47"/>
        <v>885.20203730590094</v>
      </c>
      <c r="H253" s="58">
        <f t="shared" si="48"/>
        <v>1596.0460975667002</v>
      </c>
    </row>
    <row r="254" spans="1:8" x14ac:dyDescent="0.25">
      <c r="B254" s="58" t="s">
        <v>199</v>
      </c>
      <c r="C254" s="58" t="s">
        <v>69</v>
      </c>
      <c r="D254" s="58">
        <v>85749</v>
      </c>
      <c r="E254" s="58">
        <v>66</v>
      </c>
      <c r="F254" s="58">
        <v>165</v>
      </c>
      <c r="G254" s="58">
        <f t="shared" si="47"/>
        <v>769.68827624811945</v>
      </c>
      <c r="H254" s="58">
        <f t="shared" si="48"/>
        <v>1924.2206906202987</v>
      </c>
    </row>
    <row r="255" spans="1:8" x14ac:dyDescent="0.25">
      <c r="B255" s="58"/>
      <c r="C255" s="58" t="s">
        <v>70</v>
      </c>
      <c r="D255" s="58">
        <v>431317</v>
      </c>
      <c r="E255" s="58">
        <v>324</v>
      </c>
      <c r="F255" s="58">
        <v>760</v>
      </c>
      <c r="G255" s="58">
        <f t="shared" si="47"/>
        <v>751.18764157220801</v>
      </c>
      <c r="H255" s="58">
        <f t="shared" si="48"/>
        <v>1762.0450851693765</v>
      </c>
    </row>
    <row r="256" spans="1:8" x14ac:dyDescent="0.25">
      <c r="A256" s="53"/>
      <c r="B256" s="54" t="s">
        <v>88</v>
      </c>
      <c r="C256" s="54" t="s">
        <v>69</v>
      </c>
      <c r="D256" s="54">
        <f t="shared" ref="D256:F257" si="49">SUM(D252,D254,D250,D248)</f>
        <v>346573</v>
      </c>
      <c r="E256" s="54">
        <f t="shared" si="49"/>
        <v>321</v>
      </c>
      <c r="F256" s="54">
        <f t="shared" si="49"/>
        <v>716</v>
      </c>
      <c r="G256" s="54">
        <f t="shared" si="47"/>
        <v>926.21179376350722</v>
      </c>
      <c r="H256" s="54">
        <f t="shared" si="48"/>
        <v>2065.9428172419662</v>
      </c>
    </row>
    <row r="257" spans="2:8" x14ac:dyDescent="0.25">
      <c r="B257" s="54"/>
      <c r="C257" s="54" t="s">
        <v>70</v>
      </c>
      <c r="D257" s="54">
        <f t="shared" si="49"/>
        <v>1318820</v>
      </c>
      <c r="E257" s="54">
        <f t="shared" si="49"/>
        <v>1014</v>
      </c>
      <c r="F257" s="54">
        <f t="shared" si="49"/>
        <v>2134</v>
      </c>
      <c r="G257" s="54">
        <f t="shared" si="47"/>
        <v>768.86914059538071</v>
      </c>
      <c r="H257" s="54">
        <f t="shared" si="48"/>
        <v>1618.1131617658211</v>
      </c>
    </row>
    <row r="258" spans="2:8" s="55" customFormat="1" x14ac:dyDescent="0.25"/>
    <row r="261" spans="2:8" x14ac:dyDescent="0.25">
      <c r="B261" t="s">
        <v>118</v>
      </c>
      <c r="D261" t="s">
        <v>119</v>
      </c>
      <c r="E261" t="s">
        <v>120</v>
      </c>
      <c r="F261" t="s">
        <v>122</v>
      </c>
      <c r="G261" t="s">
        <v>123</v>
      </c>
      <c r="H261" t="s">
        <v>125</v>
      </c>
    </row>
    <row r="262" spans="2:8" x14ac:dyDescent="0.25">
      <c r="B262" s="58" t="s">
        <v>202</v>
      </c>
      <c r="C262" s="58" t="s">
        <v>69</v>
      </c>
      <c r="D262" s="58">
        <v>87518</v>
      </c>
      <c r="E262" s="58">
        <v>48</v>
      </c>
      <c r="F262" s="58">
        <v>235</v>
      </c>
      <c r="G262" s="58">
        <f t="shared" ref="G262:G272" si="50">E262/D262*1000000</f>
        <v>548.45860280170939</v>
      </c>
      <c r="H262" s="58">
        <f t="shared" ref="H262:H273" si="51">F262/D262*1000000</f>
        <v>2685.161909550035</v>
      </c>
    </row>
    <row r="263" spans="2:8" x14ac:dyDescent="0.25">
      <c r="B263" s="58"/>
      <c r="C263" s="58" t="s">
        <v>70</v>
      </c>
      <c r="D263" s="58">
        <v>268206</v>
      </c>
      <c r="E263" s="58">
        <v>307</v>
      </c>
      <c r="F263" s="58">
        <v>1038</v>
      </c>
      <c r="G263" s="58">
        <f t="shared" si="50"/>
        <v>1144.6425508750735</v>
      </c>
      <c r="H263" s="58">
        <f t="shared" si="51"/>
        <v>3870.1595042616495</v>
      </c>
    </row>
    <row r="264" spans="2:8" x14ac:dyDescent="0.25">
      <c r="B264" s="58" t="s">
        <v>203</v>
      </c>
      <c r="C264" s="58" t="s">
        <v>69</v>
      </c>
      <c r="D264" s="58">
        <v>131932</v>
      </c>
      <c r="E264" s="58">
        <v>75</v>
      </c>
      <c r="F264" s="58">
        <v>387</v>
      </c>
      <c r="G264" s="58">
        <f t="shared" si="50"/>
        <v>568.47466876875967</v>
      </c>
      <c r="H264" s="58">
        <f t="shared" si="51"/>
        <v>2933.3292908467997</v>
      </c>
    </row>
    <row r="265" spans="2:8" x14ac:dyDescent="0.25">
      <c r="B265" s="58"/>
      <c r="C265" s="58" t="s">
        <v>70</v>
      </c>
      <c r="D265" s="58">
        <v>391723</v>
      </c>
      <c r="E265" s="58">
        <v>435</v>
      </c>
      <c r="F265" s="58">
        <v>1302</v>
      </c>
      <c r="G265" s="58">
        <f t="shared" si="50"/>
        <v>1110.4785779747424</v>
      </c>
      <c r="H265" s="58">
        <f t="shared" si="51"/>
        <v>3323.7772609726771</v>
      </c>
    </row>
    <row r="266" spans="2:8" x14ac:dyDescent="0.25">
      <c r="B266" t="s">
        <v>204</v>
      </c>
      <c r="C266" t="s">
        <v>69</v>
      </c>
      <c r="D266">
        <v>45285</v>
      </c>
      <c r="E266">
        <v>23</v>
      </c>
      <c r="F266">
        <v>87</v>
      </c>
      <c r="G266">
        <f t="shared" si="50"/>
        <v>507.89444628464167</v>
      </c>
      <c r="H266">
        <f t="shared" si="51"/>
        <v>1921.1659489897318</v>
      </c>
    </row>
    <row r="267" spans="2:8" x14ac:dyDescent="0.25">
      <c r="C267" t="s">
        <v>70</v>
      </c>
      <c r="D267">
        <v>172242</v>
      </c>
      <c r="E267">
        <v>199</v>
      </c>
      <c r="F267">
        <v>483</v>
      </c>
      <c r="G267">
        <f t="shared" si="50"/>
        <v>1155.3511919276368</v>
      </c>
      <c r="H267">
        <f t="shared" si="51"/>
        <v>2804.1940990002436</v>
      </c>
    </row>
    <row r="268" spans="2:8" x14ac:dyDescent="0.25">
      <c r="B268" t="s">
        <v>205</v>
      </c>
      <c r="C268" t="s">
        <v>69</v>
      </c>
      <c r="D268">
        <v>85622</v>
      </c>
      <c r="E268">
        <v>96</v>
      </c>
      <c r="F268">
        <v>233</v>
      </c>
      <c r="G268">
        <f t="shared" si="50"/>
        <v>1121.2071663824718</v>
      </c>
      <c r="H268">
        <f t="shared" si="51"/>
        <v>2721.2632267407907</v>
      </c>
    </row>
    <row r="269" spans="2:8" x14ac:dyDescent="0.25">
      <c r="C269" t="s">
        <v>70</v>
      </c>
      <c r="D269">
        <v>356606</v>
      </c>
      <c r="E269">
        <v>386</v>
      </c>
      <c r="F269">
        <v>1116</v>
      </c>
      <c r="G269">
        <f t="shared" si="50"/>
        <v>1082.4271044233692</v>
      </c>
      <c r="H269">
        <f t="shared" si="51"/>
        <v>3129.5042708198966</v>
      </c>
    </row>
    <row r="270" spans="2:8" x14ac:dyDescent="0.25">
      <c r="B270" t="s">
        <v>206</v>
      </c>
      <c r="C270" t="s">
        <v>69</v>
      </c>
      <c r="D270">
        <v>98980</v>
      </c>
      <c r="E270">
        <v>76</v>
      </c>
      <c r="F270">
        <v>195</v>
      </c>
      <c r="G270">
        <f t="shared" si="50"/>
        <v>767.83188522933926</v>
      </c>
      <c r="H270">
        <f t="shared" si="51"/>
        <v>1970.0949686805416</v>
      </c>
    </row>
    <row r="271" spans="2:8" x14ac:dyDescent="0.25">
      <c r="C271" t="s">
        <v>70</v>
      </c>
      <c r="D271">
        <v>476270</v>
      </c>
      <c r="E271">
        <v>499</v>
      </c>
      <c r="F271">
        <v>1134</v>
      </c>
      <c r="G271">
        <f t="shared" si="50"/>
        <v>1047.7250299200034</v>
      </c>
      <c r="H271">
        <f t="shared" si="51"/>
        <v>2381.0023726037753</v>
      </c>
    </row>
    <row r="272" spans="2:8" x14ac:dyDescent="0.25">
      <c r="B272" s="54" t="s">
        <v>88</v>
      </c>
      <c r="C272" s="54" t="s">
        <v>69</v>
      </c>
      <c r="D272" s="54">
        <f>SUM(D268,D270,D266)</f>
        <v>229887</v>
      </c>
      <c r="E272" s="54">
        <f t="shared" ref="E272:F273" si="52">SUM(E268,E270,E266)</f>
        <v>195</v>
      </c>
      <c r="F272" s="54">
        <f t="shared" si="52"/>
        <v>515</v>
      </c>
      <c r="G272" s="54">
        <f t="shared" si="50"/>
        <v>848.24283234806671</v>
      </c>
      <c r="H272" s="54">
        <f t="shared" si="51"/>
        <v>2240.2310700474577</v>
      </c>
    </row>
    <row r="273" spans="2:8" x14ac:dyDescent="0.25">
      <c r="B273" s="54"/>
      <c r="C273" s="54" t="s">
        <v>70</v>
      </c>
      <c r="D273" s="54">
        <f>SUM(D269,D271,D267)</f>
        <v>1005118</v>
      </c>
      <c r="E273" s="54">
        <f t="shared" si="52"/>
        <v>1084</v>
      </c>
      <c r="F273" s="54">
        <f t="shared" si="52"/>
        <v>2733</v>
      </c>
      <c r="G273" s="54">
        <f t="shared" ref="G273" si="53">E273/D273*1000000</f>
        <v>1078.4803376319994</v>
      </c>
      <c r="H273" s="54">
        <f t="shared" si="51"/>
        <v>2719.0837294725593</v>
      </c>
    </row>
  </sheetData>
  <mergeCells count="4">
    <mergeCell ref="C12:J12"/>
    <mergeCell ref="K12:R12"/>
    <mergeCell ref="W12:AD12"/>
    <mergeCell ref="AE12:AL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9968-F948-4247-8C1F-E13787DB1B14}">
  <dimension ref="B3:S228"/>
  <sheetViews>
    <sheetView topLeftCell="C1" workbookViewId="0">
      <selection activeCell="P6" sqref="P6"/>
    </sheetView>
  </sheetViews>
  <sheetFormatPr baseColWidth="10" defaultRowHeight="15" x14ac:dyDescent="0.25"/>
  <sheetData>
    <row r="3" spans="3:19" x14ac:dyDescent="0.25">
      <c r="H3" s="7" t="s">
        <v>248</v>
      </c>
    </row>
    <row r="6" spans="3:19" x14ac:dyDescent="0.25">
      <c r="G6" s="7" t="s">
        <v>249</v>
      </c>
      <c r="K6" s="67"/>
      <c r="M6" s="7" t="s">
        <v>250</v>
      </c>
    </row>
    <row r="7" spans="3:19" x14ac:dyDescent="0.25">
      <c r="K7" s="67"/>
    </row>
    <row r="8" spans="3:19" x14ac:dyDescent="0.25">
      <c r="C8" s="7"/>
      <c r="G8" s="61" t="s">
        <v>19</v>
      </c>
      <c r="H8" s="61" t="s">
        <v>110</v>
      </c>
      <c r="I8" s="61" t="s">
        <v>111</v>
      </c>
      <c r="K8" s="67"/>
      <c r="M8" s="61" t="s">
        <v>19</v>
      </c>
      <c r="N8" s="61" t="s">
        <v>110</v>
      </c>
      <c r="O8" s="61" t="s">
        <v>111</v>
      </c>
    </row>
    <row r="9" spans="3:19" x14ac:dyDescent="0.25">
      <c r="C9" s="7"/>
      <c r="F9" t="s">
        <v>251</v>
      </c>
      <c r="G9" s="3">
        <v>7.4712639999999997</v>
      </c>
      <c r="H9" s="3">
        <v>22.267209999999999</v>
      </c>
      <c r="I9" s="3">
        <v>16.564419999999998</v>
      </c>
      <c r="K9" s="67"/>
      <c r="L9" t="s">
        <v>251</v>
      </c>
      <c r="M9" s="3">
        <v>60.481029999999997</v>
      </c>
      <c r="N9" s="3">
        <v>430.94119999999998</v>
      </c>
      <c r="O9" s="3">
        <v>65.888239999999996</v>
      </c>
    </row>
    <row r="10" spans="3:19" x14ac:dyDescent="0.25">
      <c r="C10" s="7"/>
      <c r="F10" t="s">
        <v>253</v>
      </c>
      <c r="G10" s="3">
        <v>3.0581040000000002</v>
      </c>
      <c r="H10" s="3">
        <v>24.41253</v>
      </c>
      <c r="I10" s="3">
        <v>13.59517</v>
      </c>
      <c r="K10" s="67"/>
      <c r="L10" t="s">
        <v>253</v>
      </c>
      <c r="M10" s="3">
        <v>24.201000000000001</v>
      </c>
      <c r="N10" s="3">
        <v>195.56209999999999</v>
      </c>
      <c r="O10" s="3">
        <v>81.995630000000006</v>
      </c>
    </row>
    <row r="11" spans="3:19" x14ac:dyDescent="0.25">
      <c r="C11" s="7"/>
      <c r="F11" t="s">
        <v>254</v>
      </c>
      <c r="G11" s="3">
        <v>4.850746</v>
      </c>
      <c r="H11" s="3">
        <v>11.492889999999999</v>
      </c>
      <c r="I11" s="3">
        <v>15.04425</v>
      </c>
      <c r="K11" s="67"/>
      <c r="L11" t="s">
        <v>254</v>
      </c>
      <c r="M11" s="3">
        <v>10.55214</v>
      </c>
      <c r="N11" s="3">
        <v>181.5934</v>
      </c>
      <c r="O11" s="3">
        <v>105.6524</v>
      </c>
    </row>
    <row r="12" spans="3:19" x14ac:dyDescent="0.25">
      <c r="C12" s="7"/>
      <c r="F12" t="s">
        <v>255</v>
      </c>
      <c r="G12" s="3">
        <v>1.474926</v>
      </c>
      <c r="H12" s="3">
        <v>13.63636</v>
      </c>
      <c r="I12" s="3">
        <v>5.9322030000000003</v>
      </c>
      <c r="K12" s="67"/>
      <c r="L12" t="s">
        <v>255</v>
      </c>
      <c r="M12" s="3">
        <v>17.6844</v>
      </c>
      <c r="N12" s="3">
        <v>343.60969999999998</v>
      </c>
      <c r="O12" s="3">
        <v>178.8202</v>
      </c>
    </row>
    <row r="13" spans="3:19" x14ac:dyDescent="0.25">
      <c r="C13" s="7"/>
      <c r="F13" t="s">
        <v>252</v>
      </c>
      <c r="G13" s="3"/>
      <c r="H13" s="3">
        <v>23.763960000000001</v>
      </c>
      <c r="I13" s="3">
        <v>13.0662</v>
      </c>
      <c r="K13" s="67"/>
      <c r="L13" t="s">
        <v>252</v>
      </c>
      <c r="M13" s="3">
        <v>61.010890000000003</v>
      </c>
      <c r="N13" s="3">
        <v>214.69980000000001</v>
      </c>
      <c r="O13" s="3">
        <v>151.16810000000001</v>
      </c>
    </row>
    <row r="14" spans="3:19" x14ac:dyDescent="0.25">
      <c r="C14" s="7"/>
      <c r="F14" t="s">
        <v>256</v>
      </c>
      <c r="G14" s="3"/>
      <c r="I14" s="3">
        <v>13.70107</v>
      </c>
      <c r="K14" s="67"/>
      <c r="L14" t="s">
        <v>256</v>
      </c>
      <c r="M14" s="3">
        <v>81.310980000000001</v>
      </c>
      <c r="N14" s="3">
        <v>150.81379999999999</v>
      </c>
      <c r="O14" s="3">
        <v>66.512829999999994</v>
      </c>
    </row>
    <row r="15" spans="3:19" x14ac:dyDescent="0.25">
      <c r="C15" s="7"/>
      <c r="F15" t="s">
        <v>257</v>
      </c>
      <c r="G15" s="3"/>
      <c r="I15" s="3">
        <v>5.352411</v>
      </c>
      <c r="K15" s="67"/>
      <c r="L15" t="s">
        <v>257</v>
      </c>
      <c r="M15" s="3">
        <v>63.644590000000001</v>
      </c>
      <c r="N15" s="3">
        <v>173.36609999999999</v>
      </c>
      <c r="O15" s="3">
        <v>162.715</v>
      </c>
    </row>
    <row r="16" spans="3:19" x14ac:dyDescent="0.25">
      <c r="C16" s="7"/>
      <c r="K16" s="67"/>
      <c r="L16" t="s">
        <v>258</v>
      </c>
      <c r="M16" s="3"/>
      <c r="N16" s="3">
        <v>182.0669</v>
      </c>
      <c r="O16" s="3">
        <v>122.1307</v>
      </c>
      <c r="R16" s="3"/>
      <c r="S16" s="3"/>
    </row>
    <row r="17" spans="2:15" x14ac:dyDescent="0.25">
      <c r="C17" s="7"/>
      <c r="K17" s="67"/>
      <c r="L17" t="s">
        <v>259</v>
      </c>
      <c r="N17" s="3">
        <v>293.41140000000001</v>
      </c>
      <c r="O17" s="3"/>
    </row>
    <row r="18" spans="2:15" x14ac:dyDescent="0.25">
      <c r="C18" s="7"/>
      <c r="K18" s="67"/>
    </row>
    <row r="19" spans="2:15" s="67" customFormat="1" x14ac:dyDescent="0.25">
      <c r="C19" s="68"/>
    </row>
    <row r="21" spans="2:15" x14ac:dyDescent="0.25">
      <c r="B21" t="s">
        <v>214</v>
      </c>
    </row>
    <row r="22" spans="2:15" x14ac:dyDescent="0.25">
      <c r="C22" t="s">
        <v>118</v>
      </c>
      <c r="E22" t="s">
        <v>119</v>
      </c>
      <c r="F22" t="s">
        <v>120</v>
      </c>
      <c r="G22" t="s">
        <v>215</v>
      </c>
      <c r="H22" t="s">
        <v>216</v>
      </c>
      <c r="I22" t="s">
        <v>217</v>
      </c>
      <c r="J22" t="s">
        <v>218</v>
      </c>
    </row>
    <row r="23" spans="2:15" x14ac:dyDescent="0.25">
      <c r="C23" t="s">
        <v>219</v>
      </c>
      <c r="D23" t="s">
        <v>69</v>
      </c>
      <c r="E23">
        <v>40466</v>
      </c>
      <c r="F23">
        <v>41</v>
      </c>
      <c r="G23">
        <v>0</v>
      </c>
      <c r="H23">
        <v>0</v>
      </c>
      <c r="I23">
        <f>G23/F23*100</f>
        <v>0</v>
      </c>
      <c r="J23">
        <f>H23/E23*1000000</f>
        <v>0</v>
      </c>
    </row>
    <row r="24" spans="2:15" x14ac:dyDescent="0.25">
      <c r="C24" s="53"/>
      <c r="D24" t="s">
        <v>70</v>
      </c>
      <c r="E24">
        <v>108341</v>
      </c>
      <c r="F24">
        <v>133</v>
      </c>
      <c r="G24">
        <v>13</v>
      </c>
      <c r="H24">
        <v>9</v>
      </c>
      <c r="I24">
        <f>G24/F24*100</f>
        <v>9.7744360902255636</v>
      </c>
      <c r="J24">
        <f>H24/E24*1000000</f>
        <v>83.071044203025636</v>
      </c>
    </row>
    <row r="25" spans="2:15" x14ac:dyDescent="0.25">
      <c r="C25" s="7"/>
      <c r="D25" s="7" t="s">
        <v>88</v>
      </c>
      <c r="E25" s="7">
        <f>SUM(E23:E24)</f>
        <v>148807</v>
      </c>
      <c r="F25" s="7">
        <f t="shared" ref="F25:H25" si="0">SUM(F23:F24)</f>
        <v>174</v>
      </c>
      <c r="G25" s="7">
        <f t="shared" si="0"/>
        <v>13</v>
      </c>
      <c r="H25" s="7">
        <f t="shared" si="0"/>
        <v>9</v>
      </c>
      <c r="I25" s="7">
        <f>G25/F25*100</f>
        <v>7.4712643678160928</v>
      </c>
      <c r="J25" s="7">
        <f>H25/E25*1000000</f>
        <v>60.481025758196857</v>
      </c>
    </row>
    <row r="26" spans="2:15" s="55" customFormat="1" x14ac:dyDescent="0.25">
      <c r="C26" s="56"/>
      <c r="D26" s="56"/>
      <c r="E26" s="56"/>
      <c r="F26" s="56"/>
      <c r="G26" s="56"/>
      <c r="H26" s="56"/>
      <c r="I26" s="56"/>
    </row>
    <row r="27" spans="2:15" x14ac:dyDescent="0.25">
      <c r="C27" s="7"/>
      <c r="D27" s="7"/>
      <c r="E27" s="7"/>
      <c r="F27" s="7"/>
      <c r="G27" s="7"/>
      <c r="H27" s="7"/>
      <c r="I27" s="7"/>
    </row>
    <row r="28" spans="2:15" x14ac:dyDescent="0.25">
      <c r="C28" t="s">
        <v>118</v>
      </c>
      <c r="E28" t="s">
        <v>119</v>
      </c>
      <c r="F28" t="s">
        <v>120</v>
      </c>
      <c r="G28" t="s">
        <v>215</v>
      </c>
      <c r="H28" t="s">
        <v>216</v>
      </c>
      <c r="I28" t="s">
        <v>217</v>
      </c>
      <c r="J28" t="s">
        <v>218</v>
      </c>
    </row>
    <row r="29" spans="2:15" x14ac:dyDescent="0.25">
      <c r="C29" t="s">
        <v>220</v>
      </c>
      <c r="D29" t="s">
        <v>69</v>
      </c>
      <c r="E29">
        <v>55378</v>
      </c>
      <c r="F29">
        <v>75</v>
      </c>
      <c r="G29">
        <v>1</v>
      </c>
      <c r="H29">
        <v>0</v>
      </c>
      <c r="I29">
        <f>G29/F29*100</f>
        <v>1.3333333333333335</v>
      </c>
      <c r="J29">
        <f>H29/E29*1000000</f>
        <v>0</v>
      </c>
    </row>
    <row r="30" spans="2:15" x14ac:dyDescent="0.25">
      <c r="C30" s="53"/>
      <c r="D30" t="s">
        <v>70</v>
      </c>
      <c r="E30">
        <v>151225</v>
      </c>
      <c r="F30">
        <v>252</v>
      </c>
      <c r="G30">
        <v>9</v>
      </c>
      <c r="H30">
        <v>5</v>
      </c>
      <c r="I30">
        <f>G30/F30*100</f>
        <v>3.5714285714285712</v>
      </c>
      <c r="J30">
        <f>H30/E30*1000000</f>
        <v>33.063316250619934</v>
      </c>
    </row>
    <row r="31" spans="2:15" x14ac:dyDescent="0.25">
      <c r="D31" s="7" t="s">
        <v>88</v>
      </c>
      <c r="E31" s="7">
        <f>SUM(E29:E30)</f>
        <v>206603</v>
      </c>
      <c r="F31" s="7">
        <f t="shared" ref="F31:H31" si="1">SUM(F29:F30)</f>
        <v>327</v>
      </c>
      <c r="G31" s="7">
        <f t="shared" si="1"/>
        <v>10</v>
      </c>
      <c r="H31" s="7">
        <f t="shared" si="1"/>
        <v>5</v>
      </c>
      <c r="I31" s="7">
        <f>G31/F31*100</f>
        <v>3.0581039755351682</v>
      </c>
      <c r="J31" s="7">
        <f>H31/E31*1000000</f>
        <v>24.201003857640014</v>
      </c>
    </row>
    <row r="32" spans="2:15" s="55" customFormat="1" x14ac:dyDescent="0.25"/>
    <row r="33" spans="3:10" x14ac:dyDescent="0.25">
      <c r="C33" t="s">
        <v>118</v>
      </c>
      <c r="E33" t="s">
        <v>119</v>
      </c>
      <c r="F33" t="s">
        <v>120</v>
      </c>
      <c r="G33" t="s">
        <v>215</v>
      </c>
      <c r="H33" t="s">
        <v>216</v>
      </c>
      <c r="I33" t="s">
        <v>217</v>
      </c>
      <c r="J33" t="s">
        <v>218</v>
      </c>
    </row>
    <row r="34" spans="3:10" x14ac:dyDescent="0.25">
      <c r="C34" t="s">
        <v>221</v>
      </c>
      <c r="D34" t="s">
        <v>69</v>
      </c>
      <c r="E34">
        <v>67822</v>
      </c>
      <c r="F34">
        <v>98</v>
      </c>
      <c r="G34">
        <v>1</v>
      </c>
      <c r="H34">
        <v>0</v>
      </c>
      <c r="I34">
        <f>G34/F34*100</f>
        <v>1.0204081632653061</v>
      </c>
      <c r="J34">
        <f>H34/E34*1000000</f>
        <v>0</v>
      </c>
    </row>
    <row r="35" spans="3:10" x14ac:dyDescent="0.25">
      <c r="C35" s="53"/>
      <c r="D35" t="s">
        <v>70</v>
      </c>
      <c r="E35">
        <v>121713</v>
      </c>
      <c r="F35">
        <v>170</v>
      </c>
      <c r="G35">
        <v>12</v>
      </c>
      <c r="H35">
        <v>2</v>
      </c>
      <c r="I35">
        <f>G35/F35*100</f>
        <v>7.0588235294117645</v>
      </c>
      <c r="J35">
        <f>H35/E35*1000000</f>
        <v>16.432098461133979</v>
      </c>
    </row>
    <row r="36" spans="3:10" x14ac:dyDescent="0.25">
      <c r="D36" s="7" t="s">
        <v>88</v>
      </c>
      <c r="E36" s="7">
        <f>SUM(E34:E35)</f>
        <v>189535</v>
      </c>
      <c r="F36" s="7">
        <f t="shared" ref="F36:H36" si="2">SUM(F34:F35)</f>
        <v>268</v>
      </c>
      <c r="G36" s="7">
        <f t="shared" si="2"/>
        <v>13</v>
      </c>
      <c r="H36" s="7">
        <f t="shared" si="2"/>
        <v>2</v>
      </c>
      <c r="I36" s="7">
        <f>G36/F36*100</f>
        <v>4.8507462686567164</v>
      </c>
      <c r="J36" s="7">
        <f>H36/E36*1000000</f>
        <v>10.552140765557814</v>
      </c>
    </row>
    <row r="37" spans="3:10" s="55" customFormat="1" x14ac:dyDescent="0.25"/>
    <row r="39" spans="3:10" x14ac:dyDescent="0.25">
      <c r="C39" t="s">
        <v>118</v>
      </c>
      <c r="E39" t="s">
        <v>119</v>
      </c>
      <c r="F39" t="s">
        <v>120</v>
      </c>
      <c r="G39" t="s">
        <v>215</v>
      </c>
      <c r="H39" t="s">
        <v>216</v>
      </c>
      <c r="I39" t="s">
        <v>217</v>
      </c>
      <c r="J39" t="s">
        <v>218</v>
      </c>
    </row>
    <row r="40" spans="3:10" x14ac:dyDescent="0.25">
      <c r="C40" t="s">
        <v>222</v>
      </c>
      <c r="D40" t="s">
        <v>69</v>
      </c>
      <c r="E40">
        <v>47730</v>
      </c>
      <c r="F40">
        <v>79</v>
      </c>
      <c r="G40">
        <v>0</v>
      </c>
      <c r="H40">
        <v>0</v>
      </c>
      <c r="I40">
        <f>G40/F40*100</f>
        <v>0</v>
      </c>
      <c r="J40">
        <f>H40/E40*1000000</f>
        <v>0</v>
      </c>
    </row>
    <row r="41" spans="3:10" x14ac:dyDescent="0.25">
      <c r="C41" s="53"/>
      <c r="D41" t="s">
        <v>70</v>
      </c>
      <c r="E41">
        <v>121911</v>
      </c>
      <c r="F41">
        <v>260</v>
      </c>
      <c r="G41">
        <v>5</v>
      </c>
      <c r="H41">
        <v>3</v>
      </c>
      <c r="I41">
        <f>G41/F41*100</f>
        <v>1.9230769230769231</v>
      </c>
      <c r="J41">
        <f>H41/E41*1000000</f>
        <v>24.60811575657652</v>
      </c>
    </row>
    <row r="42" spans="3:10" x14ac:dyDescent="0.25">
      <c r="C42" s="7"/>
      <c r="D42" s="7" t="s">
        <v>88</v>
      </c>
      <c r="E42" s="7">
        <f>SUM(E40:E41)</f>
        <v>169641</v>
      </c>
      <c r="F42" s="7">
        <f t="shared" ref="F42:H42" si="3">SUM(F40:F41)</f>
        <v>339</v>
      </c>
      <c r="G42" s="7">
        <f t="shared" si="3"/>
        <v>5</v>
      </c>
      <c r="H42" s="7">
        <f t="shared" si="3"/>
        <v>3</v>
      </c>
      <c r="I42" s="7">
        <f>G42/F42*100</f>
        <v>1.4749262536873156</v>
      </c>
      <c r="J42" s="7">
        <f>H42/E42*1000000</f>
        <v>17.684404124003041</v>
      </c>
    </row>
    <row r="43" spans="3:10" s="55" customFormat="1" x14ac:dyDescent="0.25"/>
    <row r="46" spans="3:10" x14ac:dyDescent="0.25">
      <c r="C46" t="s">
        <v>118</v>
      </c>
      <c r="E46" t="s">
        <v>119</v>
      </c>
      <c r="H46" t="s">
        <v>216</v>
      </c>
      <c r="J46" t="s">
        <v>218</v>
      </c>
    </row>
    <row r="47" spans="3:10" x14ac:dyDescent="0.25">
      <c r="C47" t="s">
        <v>223</v>
      </c>
      <c r="D47" t="s">
        <v>69</v>
      </c>
      <c r="E47">
        <v>80250</v>
      </c>
      <c r="H47">
        <v>13</v>
      </c>
      <c r="J47">
        <f t="shared" ref="J47:J53" si="4">H47/E47*1000000</f>
        <v>161.993769470405</v>
      </c>
    </row>
    <row r="48" spans="3:10" x14ac:dyDescent="0.25">
      <c r="D48" t="s">
        <v>70</v>
      </c>
      <c r="E48">
        <v>317507</v>
      </c>
      <c r="H48">
        <v>16</v>
      </c>
      <c r="J48">
        <f t="shared" si="4"/>
        <v>50.392589769674366</v>
      </c>
    </row>
    <row r="49" spans="3:10" x14ac:dyDescent="0.25">
      <c r="C49" t="s">
        <v>223</v>
      </c>
      <c r="D49" t="s">
        <v>69</v>
      </c>
      <c r="E49">
        <v>92735</v>
      </c>
      <c r="H49">
        <v>6</v>
      </c>
      <c r="J49">
        <f t="shared" si="4"/>
        <v>64.70049064538739</v>
      </c>
    </row>
    <row r="50" spans="3:10" x14ac:dyDescent="0.25">
      <c r="D50" t="s">
        <v>70</v>
      </c>
      <c r="E50">
        <v>373682</v>
      </c>
      <c r="H50">
        <v>20</v>
      </c>
      <c r="J50">
        <f t="shared" si="4"/>
        <v>53.5214433662847</v>
      </c>
    </row>
    <row r="51" spans="3:10" x14ac:dyDescent="0.25">
      <c r="D51" s="7" t="s">
        <v>69</v>
      </c>
      <c r="E51" s="7">
        <f>SUM(E47,E49)</f>
        <v>172985</v>
      </c>
      <c r="F51" s="7"/>
      <c r="G51" s="7"/>
      <c r="H51" s="7">
        <f>SUM(H47,H49)</f>
        <v>19</v>
      </c>
      <c r="I51" s="7"/>
      <c r="J51" s="57">
        <f t="shared" si="4"/>
        <v>109.83611295777089</v>
      </c>
    </row>
    <row r="52" spans="3:10" x14ac:dyDescent="0.25">
      <c r="C52" s="7"/>
      <c r="D52" s="7" t="s">
        <v>70</v>
      </c>
      <c r="E52" s="7">
        <f>SUM(E48,E50)</f>
        <v>691189</v>
      </c>
      <c r="F52" s="7"/>
      <c r="G52" s="7"/>
      <c r="H52" s="7">
        <f>SUM(H48,H50)</f>
        <v>36</v>
      </c>
      <c r="I52" s="7"/>
      <c r="J52" s="57">
        <f t="shared" si="4"/>
        <v>52.084162219016797</v>
      </c>
    </row>
    <row r="53" spans="3:10" x14ac:dyDescent="0.25">
      <c r="D53" s="7" t="s">
        <v>88</v>
      </c>
      <c r="E53" s="7">
        <f>SUM(E51:E52)</f>
        <v>864174</v>
      </c>
      <c r="F53" s="7"/>
      <c r="G53" s="7"/>
      <c r="H53" s="7">
        <f t="shared" ref="H53" si="5">SUM(H51:H52)</f>
        <v>55</v>
      </c>
      <c r="I53" s="7"/>
      <c r="J53" s="7">
        <f t="shared" si="4"/>
        <v>63.644590094124567</v>
      </c>
    </row>
    <row r="54" spans="3:10" s="55" customFormat="1" x14ac:dyDescent="0.25"/>
    <row r="56" spans="3:10" x14ac:dyDescent="0.25">
      <c r="C56" t="s">
        <v>118</v>
      </c>
      <c r="E56" t="s">
        <v>119</v>
      </c>
      <c r="H56" t="s">
        <v>216</v>
      </c>
      <c r="J56" t="s">
        <v>218</v>
      </c>
    </row>
    <row r="57" spans="3:10" x14ac:dyDescent="0.25">
      <c r="C57" t="s">
        <v>224</v>
      </c>
      <c r="D57" t="s">
        <v>69</v>
      </c>
      <c r="E57">
        <v>72855</v>
      </c>
      <c r="H57">
        <v>6</v>
      </c>
      <c r="J57">
        <f t="shared" ref="J57:J63" si="6">H57/E57*1000000</f>
        <v>82.35536339304096</v>
      </c>
    </row>
    <row r="58" spans="3:10" x14ac:dyDescent="0.25">
      <c r="D58" t="s">
        <v>70</v>
      </c>
      <c r="E58">
        <v>345261</v>
      </c>
      <c r="H58">
        <v>23</v>
      </c>
      <c r="J58">
        <f t="shared" si="6"/>
        <v>66.616270010224156</v>
      </c>
    </row>
    <row r="59" spans="3:10" x14ac:dyDescent="0.25">
      <c r="C59" t="s">
        <v>225</v>
      </c>
      <c r="D59" t="s">
        <v>69</v>
      </c>
      <c r="E59">
        <v>78459</v>
      </c>
      <c r="H59">
        <v>7</v>
      </c>
      <c r="J59">
        <f t="shared" si="6"/>
        <v>89.218572757746088</v>
      </c>
    </row>
    <row r="60" spans="3:10" x14ac:dyDescent="0.25">
      <c r="D60" t="s">
        <v>70</v>
      </c>
      <c r="E60">
        <v>302825</v>
      </c>
      <c r="H60">
        <v>29</v>
      </c>
      <c r="J60">
        <f t="shared" si="6"/>
        <v>95.764880706678767</v>
      </c>
    </row>
    <row r="61" spans="3:10" x14ac:dyDescent="0.25">
      <c r="D61" s="7" t="s">
        <v>69</v>
      </c>
      <c r="E61" s="7">
        <f>SUM(E57,E59)</f>
        <v>151314</v>
      </c>
      <c r="F61" s="7"/>
      <c r="G61" s="7"/>
      <c r="H61" s="7">
        <f t="shared" ref="H61:H62" si="7">SUM(H57,H59)</f>
        <v>13</v>
      </c>
      <c r="I61" s="7"/>
      <c r="J61">
        <f t="shared" si="6"/>
        <v>85.914059505399365</v>
      </c>
    </row>
    <row r="62" spans="3:10" x14ac:dyDescent="0.25">
      <c r="C62" s="7"/>
      <c r="D62" s="7" t="s">
        <v>70</v>
      </c>
      <c r="E62" s="7">
        <f>SUM(E58,E60)</f>
        <v>648086</v>
      </c>
      <c r="F62" s="7"/>
      <c r="G62" s="7"/>
      <c r="H62" s="7">
        <f t="shared" si="7"/>
        <v>52</v>
      </c>
      <c r="I62" s="7"/>
      <c r="J62">
        <f t="shared" si="6"/>
        <v>80.236264940146825</v>
      </c>
    </row>
    <row r="63" spans="3:10" x14ac:dyDescent="0.25">
      <c r="D63" s="7" t="s">
        <v>88</v>
      </c>
      <c r="E63" s="7">
        <f>SUM(E61:E62)</f>
        <v>799400</v>
      </c>
      <c r="F63" s="7"/>
      <c r="G63" s="7"/>
      <c r="H63" s="7">
        <f t="shared" ref="H63" si="8">SUM(H61:H62)</f>
        <v>65</v>
      </c>
      <c r="I63" s="7"/>
      <c r="J63" s="7">
        <f t="shared" si="6"/>
        <v>81.310983237428076</v>
      </c>
    </row>
    <row r="64" spans="3:10" s="55" customFormat="1" x14ac:dyDescent="0.25"/>
    <row r="67" spans="3:10" x14ac:dyDescent="0.25">
      <c r="C67" t="s">
        <v>118</v>
      </c>
      <c r="E67" t="s">
        <v>119</v>
      </c>
      <c r="H67" t="s">
        <v>216</v>
      </c>
      <c r="J67" t="s">
        <v>218</v>
      </c>
    </row>
    <row r="68" spans="3:10" x14ac:dyDescent="0.25">
      <c r="C68" t="s">
        <v>226</v>
      </c>
      <c r="D68" t="s">
        <v>69</v>
      </c>
      <c r="E68">
        <v>64737</v>
      </c>
      <c r="H68">
        <v>4</v>
      </c>
      <c r="J68">
        <f t="shared" ref="J68:J74" si="9">H68/E68*1000000</f>
        <v>61.788467182600371</v>
      </c>
    </row>
    <row r="69" spans="3:10" x14ac:dyDescent="0.25">
      <c r="D69" t="s">
        <v>70</v>
      </c>
      <c r="E69">
        <v>160671</v>
      </c>
      <c r="H69">
        <v>7</v>
      </c>
      <c r="J69">
        <f t="shared" si="9"/>
        <v>43.56728967890907</v>
      </c>
    </row>
    <row r="70" spans="3:10" x14ac:dyDescent="0.25">
      <c r="C70" t="s">
        <v>227</v>
      </c>
      <c r="D70" t="s">
        <v>69</v>
      </c>
      <c r="E70">
        <v>75149</v>
      </c>
      <c r="H70">
        <v>0</v>
      </c>
      <c r="J70">
        <f t="shared" si="9"/>
        <v>0</v>
      </c>
    </row>
    <row r="71" spans="3:10" x14ac:dyDescent="0.25">
      <c r="D71" t="s">
        <v>70</v>
      </c>
      <c r="E71">
        <v>174768</v>
      </c>
      <c r="H71">
        <v>18</v>
      </c>
      <c r="J71">
        <f t="shared" si="9"/>
        <v>102.99368305410601</v>
      </c>
    </row>
    <row r="72" spans="3:10" x14ac:dyDescent="0.25">
      <c r="D72" s="7" t="s">
        <v>69</v>
      </c>
      <c r="E72" s="7">
        <f>SUM(E68,E70)</f>
        <v>139886</v>
      </c>
      <c r="F72" s="7"/>
      <c r="G72" s="7"/>
      <c r="H72" s="7">
        <f t="shared" ref="H72:H73" si="10">SUM(H68,H70)</f>
        <v>4</v>
      </c>
      <c r="I72" s="7"/>
      <c r="J72">
        <f t="shared" si="9"/>
        <v>28.59471283759633</v>
      </c>
    </row>
    <row r="73" spans="3:10" x14ac:dyDescent="0.25">
      <c r="C73" s="7"/>
      <c r="D73" s="7" t="s">
        <v>70</v>
      </c>
      <c r="E73" s="7">
        <f>SUM(E69,E71)</f>
        <v>335439</v>
      </c>
      <c r="F73" s="7"/>
      <c r="G73" s="7"/>
      <c r="H73" s="7">
        <f t="shared" si="10"/>
        <v>25</v>
      </c>
      <c r="I73" s="7"/>
      <c r="J73">
        <f t="shared" si="9"/>
        <v>74.529199049603648</v>
      </c>
    </row>
    <row r="74" spans="3:10" x14ac:dyDescent="0.25">
      <c r="D74" s="7" t="s">
        <v>88</v>
      </c>
      <c r="E74" s="7">
        <f>SUM(E72:E73)</f>
        <v>475325</v>
      </c>
      <c r="F74" s="7"/>
      <c r="G74" s="7"/>
      <c r="H74" s="7">
        <f t="shared" ref="H74" si="11">SUM(H72:H73)</f>
        <v>29</v>
      </c>
      <c r="I74" s="7"/>
      <c r="J74" s="7">
        <f t="shared" si="9"/>
        <v>61.010887287645296</v>
      </c>
    </row>
    <row r="75" spans="3:10" s="55" customFormat="1" x14ac:dyDescent="0.25"/>
    <row r="79" spans="3:10" x14ac:dyDescent="0.25">
      <c r="C79" t="s">
        <v>118</v>
      </c>
      <c r="E79" t="s">
        <v>119</v>
      </c>
      <c r="F79" t="s">
        <v>120</v>
      </c>
      <c r="G79" t="s">
        <v>215</v>
      </c>
      <c r="H79" t="s">
        <v>216</v>
      </c>
      <c r="I79" t="s">
        <v>217</v>
      </c>
      <c r="J79" t="s">
        <v>218</v>
      </c>
    </row>
    <row r="80" spans="3:10" x14ac:dyDescent="0.25">
      <c r="C80" t="s">
        <v>228</v>
      </c>
      <c r="D80" t="s">
        <v>69</v>
      </c>
      <c r="E80">
        <v>51766</v>
      </c>
      <c r="F80">
        <v>51</v>
      </c>
      <c r="G80">
        <v>10</v>
      </c>
      <c r="H80">
        <v>0</v>
      </c>
      <c r="I80">
        <f>G80/F80*100</f>
        <v>19.607843137254903</v>
      </c>
      <c r="J80">
        <f>H80/E80*1000000</f>
        <v>0</v>
      </c>
    </row>
    <row r="81" spans="3:10" x14ac:dyDescent="0.25">
      <c r="D81" t="s">
        <v>70</v>
      </c>
      <c r="E81">
        <v>126003</v>
      </c>
      <c r="F81">
        <v>196</v>
      </c>
      <c r="G81">
        <v>45</v>
      </c>
      <c r="H81">
        <v>9</v>
      </c>
      <c r="I81">
        <f>G81/F81*100</f>
        <v>22.95918367346939</v>
      </c>
      <c r="J81">
        <f>H81/E81*1000000</f>
        <v>71.426870788790737</v>
      </c>
    </row>
    <row r="82" spans="3:10" x14ac:dyDescent="0.25">
      <c r="D82" s="7" t="s">
        <v>88</v>
      </c>
      <c r="E82" s="7">
        <f>SUM(E80:E81)</f>
        <v>177769</v>
      </c>
      <c r="F82" s="7">
        <f t="shared" ref="F82:H82" si="12">SUM(F80:F81)</f>
        <v>247</v>
      </c>
      <c r="G82" s="7">
        <f t="shared" si="12"/>
        <v>55</v>
      </c>
      <c r="H82" s="7">
        <f t="shared" si="12"/>
        <v>9</v>
      </c>
      <c r="I82" s="7">
        <f>G82/F82*100</f>
        <v>22.267206477732792</v>
      </c>
      <c r="J82" s="7">
        <f>H82/E82*1000000</f>
        <v>50.627499732799308</v>
      </c>
    </row>
    <row r="83" spans="3:10" s="55" customFormat="1" x14ac:dyDescent="0.25"/>
    <row r="84" spans="3:10" x14ac:dyDescent="0.25">
      <c r="C84" t="s">
        <v>118</v>
      </c>
      <c r="E84" t="s">
        <v>119</v>
      </c>
      <c r="F84" t="s">
        <v>120</v>
      </c>
      <c r="G84" t="s">
        <v>215</v>
      </c>
      <c r="H84" t="s">
        <v>216</v>
      </c>
      <c r="I84" t="s">
        <v>217</v>
      </c>
      <c r="J84" t="s">
        <v>218</v>
      </c>
    </row>
    <row r="85" spans="3:10" x14ac:dyDescent="0.25">
      <c r="C85" t="s">
        <v>229</v>
      </c>
      <c r="D85" t="s">
        <v>69</v>
      </c>
      <c r="E85">
        <v>47784</v>
      </c>
      <c r="F85">
        <v>14</v>
      </c>
      <c r="G85">
        <v>3</v>
      </c>
      <c r="H85">
        <v>2</v>
      </c>
      <c r="I85">
        <f t="shared" ref="I85:I93" si="13">G85/F85*100</f>
        <v>21.428571428571427</v>
      </c>
      <c r="J85">
        <f t="shared" ref="J85:J93" si="14">H85/E85*1000000</f>
        <v>41.855014230704839</v>
      </c>
    </row>
    <row r="86" spans="3:10" x14ac:dyDescent="0.25">
      <c r="D86" t="s">
        <v>70</v>
      </c>
      <c r="E86">
        <v>180101</v>
      </c>
      <c r="F86">
        <v>289</v>
      </c>
      <c r="G86">
        <v>67</v>
      </c>
      <c r="H86">
        <v>41</v>
      </c>
      <c r="I86">
        <f t="shared" si="13"/>
        <v>23.183391003460208</v>
      </c>
      <c r="J86">
        <f t="shared" si="14"/>
        <v>227.65004081043415</v>
      </c>
    </row>
    <row r="87" spans="3:10" x14ac:dyDescent="0.25">
      <c r="C87" t="s">
        <v>229</v>
      </c>
      <c r="D87" t="s">
        <v>69</v>
      </c>
      <c r="E87">
        <v>75324</v>
      </c>
      <c r="F87">
        <v>62</v>
      </c>
      <c r="G87">
        <v>5</v>
      </c>
      <c r="H87">
        <v>6</v>
      </c>
      <c r="I87">
        <f t="shared" si="13"/>
        <v>8.064516129032258</v>
      </c>
      <c r="J87">
        <f t="shared" si="14"/>
        <v>79.655886570017529</v>
      </c>
    </row>
    <row r="88" spans="3:10" x14ac:dyDescent="0.25">
      <c r="D88" t="s">
        <v>70</v>
      </c>
      <c r="E88">
        <v>212689</v>
      </c>
      <c r="F88">
        <v>296</v>
      </c>
      <c r="G88">
        <v>85</v>
      </c>
      <c r="H88">
        <v>58</v>
      </c>
      <c r="I88">
        <f t="shared" si="13"/>
        <v>28.716216216216218</v>
      </c>
      <c r="J88">
        <f t="shared" si="14"/>
        <v>272.69863509631432</v>
      </c>
    </row>
    <row r="89" spans="3:10" x14ac:dyDescent="0.25">
      <c r="C89" t="s">
        <v>229</v>
      </c>
      <c r="D89" t="s">
        <v>69</v>
      </c>
      <c r="E89">
        <v>73294</v>
      </c>
      <c r="F89">
        <v>22</v>
      </c>
      <c r="G89">
        <v>4</v>
      </c>
      <c r="H89">
        <v>22</v>
      </c>
      <c r="I89">
        <f t="shared" si="13"/>
        <v>18.181818181818183</v>
      </c>
      <c r="J89">
        <f t="shared" si="14"/>
        <v>300.16099544301034</v>
      </c>
    </row>
    <row r="90" spans="3:10" x14ac:dyDescent="0.25">
      <c r="D90" t="s">
        <v>70</v>
      </c>
      <c r="E90">
        <v>295190</v>
      </c>
      <c r="F90">
        <v>441</v>
      </c>
      <c r="G90">
        <v>113</v>
      </c>
      <c r="H90">
        <v>192</v>
      </c>
      <c r="I90">
        <f t="shared" si="13"/>
        <v>25.623582766439913</v>
      </c>
      <c r="J90">
        <f t="shared" si="14"/>
        <v>650.42853755208512</v>
      </c>
    </row>
    <row r="91" spans="3:10" x14ac:dyDescent="0.25">
      <c r="C91" s="7"/>
      <c r="D91" s="7" t="s">
        <v>69</v>
      </c>
      <c r="E91" s="7">
        <f>SUM(E89,E85)</f>
        <v>121078</v>
      </c>
      <c r="F91" s="7">
        <f t="shared" ref="F91:H92" si="15">SUM(F89,F85)</f>
        <v>36</v>
      </c>
      <c r="G91" s="7">
        <f t="shared" si="15"/>
        <v>7</v>
      </c>
      <c r="H91" s="7">
        <f t="shared" si="15"/>
        <v>24</v>
      </c>
      <c r="I91" s="7">
        <f t="shared" si="13"/>
        <v>19.444444444444446</v>
      </c>
      <c r="J91">
        <f t="shared" si="14"/>
        <v>198.21932968830009</v>
      </c>
    </row>
    <row r="92" spans="3:10" x14ac:dyDescent="0.25">
      <c r="C92" s="7"/>
      <c r="D92" s="7" t="s">
        <v>70</v>
      </c>
      <c r="E92" s="7">
        <f>SUM(E90,E86)</f>
        <v>475291</v>
      </c>
      <c r="F92" s="7">
        <f t="shared" si="15"/>
        <v>730</v>
      </c>
      <c r="G92" s="7">
        <f t="shared" si="15"/>
        <v>180</v>
      </c>
      <c r="H92" s="7">
        <f t="shared" si="15"/>
        <v>233</v>
      </c>
      <c r="I92" s="7">
        <f t="shared" si="13"/>
        <v>24.657534246575342</v>
      </c>
      <c r="J92">
        <f t="shared" si="14"/>
        <v>490.22598786848476</v>
      </c>
    </row>
    <row r="93" spans="3:10" x14ac:dyDescent="0.25">
      <c r="D93" s="7" t="s">
        <v>88</v>
      </c>
      <c r="E93" s="7">
        <f>SUM(E91:E92)</f>
        <v>596369</v>
      </c>
      <c r="F93" s="7">
        <f>SUM(F91:F92)</f>
        <v>766</v>
      </c>
      <c r="G93" s="7">
        <f t="shared" ref="G93:H93" si="16">SUM(G91:G92)</f>
        <v>187</v>
      </c>
      <c r="H93" s="7">
        <f t="shared" si="16"/>
        <v>257</v>
      </c>
      <c r="I93" s="7">
        <f t="shared" si="13"/>
        <v>24.412532637075717</v>
      </c>
      <c r="J93" s="7">
        <f t="shared" si="14"/>
        <v>430.94124610769506</v>
      </c>
    </row>
    <row r="94" spans="3:10" s="55" customFormat="1" x14ac:dyDescent="0.25">
      <c r="D94" s="56"/>
      <c r="E94" s="56"/>
      <c r="F94" s="56"/>
      <c r="G94" s="56"/>
      <c r="H94" s="56"/>
      <c r="I94" s="56"/>
      <c r="J94" s="56"/>
    </row>
    <row r="95" spans="3:10" x14ac:dyDescent="0.25">
      <c r="D95" s="7"/>
      <c r="E95" s="7"/>
      <c r="F95" s="7"/>
      <c r="G95" s="7"/>
      <c r="H95" s="7"/>
      <c r="I95" s="7"/>
      <c r="J95" s="7"/>
    </row>
    <row r="96" spans="3:10" x14ac:dyDescent="0.25">
      <c r="C96" t="s">
        <v>118</v>
      </c>
      <c r="E96" t="s">
        <v>119</v>
      </c>
      <c r="F96" t="s">
        <v>120</v>
      </c>
      <c r="G96" t="s">
        <v>215</v>
      </c>
      <c r="H96" t="s">
        <v>216</v>
      </c>
      <c r="I96" t="s">
        <v>217</v>
      </c>
      <c r="J96" t="s">
        <v>218</v>
      </c>
    </row>
    <row r="97" spans="3:10" x14ac:dyDescent="0.25">
      <c r="C97" t="s">
        <v>230</v>
      </c>
      <c r="D97" t="s">
        <v>69</v>
      </c>
      <c r="E97">
        <v>77431</v>
      </c>
      <c r="H97">
        <v>1</v>
      </c>
      <c r="J97">
        <f>H97/E97*1000000</f>
        <v>12.914724076920097</v>
      </c>
    </row>
    <row r="98" spans="3:10" x14ac:dyDescent="0.25">
      <c r="D98" t="s">
        <v>70</v>
      </c>
      <c r="E98">
        <v>208923</v>
      </c>
      <c r="H98">
        <v>55</v>
      </c>
      <c r="J98">
        <f>H98/E98*1000000</f>
        <v>263.25488337808667</v>
      </c>
    </row>
    <row r="99" spans="3:10" x14ac:dyDescent="0.25">
      <c r="D99" s="7" t="s">
        <v>88</v>
      </c>
      <c r="E99" s="7">
        <f>SUM(E97:E98)</f>
        <v>286354</v>
      </c>
      <c r="F99" s="7">
        <f t="shared" ref="F99:H99" si="17">SUM(F97:F98)</f>
        <v>0</v>
      </c>
      <c r="G99" s="7">
        <f t="shared" si="17"/>
        <v>0</v>
      </c>
      <c r="H99" s="7">
        <f t="shared" si="17"/>
        <v>56</v>
      </c>
      <c r="I99" s="7"/>
      <c r="J99" s="7">
        <f>H99/E99*1000000</f>
        <v>195.56213637665269</v>
      </c>
    </row>
    <row r="100" spans="3:10" s="55" customFormat="1" x14ac:dyDescent="0.25">
      <c r="C100" s="56"/>
      <c r="D100" s="56"/>
      <c r="E100" s="56"/>
      <c r="F100" s="56"/>
      <c r="G100" s="56"/>
      <c r="H100" s="56"/>
      <c r="I100" s="56"/>
    </row>
    <row r="101" spans="3:10" s="58" customFormat="1" x14ac:dyDescent="0.25">
      <c r="C101" s="59"/>
      <c r="D101" s="59"/>
      <c r="E101" s="59"/>
      <c r="F101" s="59"/>
      <c r="G101" s="59"/>
      <c r="H101" s="59"/>
      <c r="I101" s="59"/>
    </row>
    <row r="102" spans="3:10" s="58" customFormat="1" x14ac:dyDescent="0.25">
      <c r="C102" s="59"/>
      <c r="D102" s="59"/>
      <c r="E102" s="59"/>
      <c r="F102" s="59"/>
      <c r="G102" s="59"/>
      <c r="H102" s="59"/>
      <c r="I102" s="59"/>
    </row>
    <row r="103" spans="3:10" x14ac:dyDescent="0.25">
      <c r="C103" t="s">
        <v>118</v>
      </c>
      <c r="E103" t="s">
        <v>119</v>
      </c>
      <c r="F103" t="s">
        <v>120</v>
      </c>
      <c r="G103" t="s">
        <v>215</v>
      </c>
      <c r="H103" t="s">
        <v>216</v>
      </c>
      <c r="I103" t="s">
        <v>217</v>
      </c>
      <c r="J103" t="s">
        <v>218</v>
      </c>
    </row>
    <row r="104" spans="3:10" x14ac:dyDescent="0.25">
      <c r="C104" t="s">
        <v>231</v>
      </c>
      <c r="D104" t="s">
        <v>69</v>
      </c>
      <c r="E104">
        <v>77431</v>
      </c>
      <c r="F104">
        <v>42</v>
      </c>
      <c r="G104">
        <v>1</v>
      </c>
      <c r="H104">
        <v>0</v>
      </c>
      <c r="I104">
        <f>G104/F104*100</f>
        <v>2.3809523809523809</v>
      </c>
      <c r="J104">
        <f>H104/E104*1000000</f>
        <v>0</v>
      </c>
    </row>
    <row r="105" spans="3:10" x14ac:dyDescent="0.25">
      <c r="D105" t="s">
        <v>70</v>
      </c>
      <c r="E105">
        <v>208923</v>
      </c>
      <c r="F105">
        <v>279</v>
      </c>
      <c r="G105">
        <v>23</v>
      </c>
      <c r="H105">
        <v>52</v>
      </c>
      <c r="I105">
        <f>G105/F105*100</f>
        <v>8.2437275985663092</v>
      </c>
      <c r="J105">
        <f>H105/E105*1000000</f>
        <v>248.8955261029183</v>
      </c>
    </row>
    <row r="106" spans="3:10" x14ac:dyDescent="0.25">
      <c r="D106" s="7" t="s">
        <v>88</v>
      </c>
      <c r="E106" s="7">
        <f>SUM(E104:E105)</f>
        <v>286354</v>
      </c>
      <c r="F106" s="7">
        <f t="shared" ref="F106:H106" si="18">SUM(F104:F105)</f>
        <v>321</v>
      </c>
      <c r="G106" s="7">
        <f t="shared" si="18"/>
        <v>24</v>
      </c>
      <c r="H106" s="7">
        <f t="shared" si="18"/>
        <v>52</v>
      </c>
      <c r="I106" s="7">
        <f>G106/F106*100</f>
        <v>7.4766355140186906</v>
      </c>
      <c r="J106" s="7">
        <f>H106/E106*1000000</f>
        <v>181.59341234974892</v>
      </c>
    </row>
    <row r="107" spans="3:10" s="55" customFormat="1" x14ac:dyDescent="0.25"/>
    <row r="109" spans="3:10" x14ac:dyDescent="0.25">
      <c r="C109" t="s">
        <v>118</v>
      </c>
      <c r="E109" t="s">
        <v>119</v>
      </c>
      <c r="F109" t="s">
        <v>120</v>
      </c>
      <c r="G109" t="s">
        <v>215</v>
      </c>
      <c r="H109" t="s">
        <v>216</v>
      </c>
      <c r="I109" t="s">
        <v>217</v>
      </c>
      <c r="J109" t="s">
        <v>218</v>
      </c>
    </row>
    <row r="110" spans="3:10" x14ac:dyDescent="0.25">
      <c r="C110" t="s">
        <v>172</v>
      </c>
      <c r="D110" t="s">
        <v>69</v>
      </c>
      <c r="E110">
        <v>443163</v>
      </c>
      <c r="F110">
        <v>301</v>
      </c>
      <c r="G110">
        <v>51</v>
      </c>
      <c r="H110">
        <v>83</v>
      </c>
      <c r="I110">
        <v>16.943521594684384</v>
      </c>
      <c r="J110">
        <v>187.29000390375549</v>
      </c>
    </row>
    <row r="111" spans="3:10" x14ac:dyDescent="0.25">
      <c r="D111" t="s">
        <v>70</v>
      </c>
      <c r="E111">
        <v>1638874</v>
      </c>
      <c r="F111">
        <v>1682</v>
      </c>
      <c r="G111">
        <v>120</v>
      </c>
      <c r="H111">
        <v>231</v>
      </c>
      <c r="I111">
        <v>7.1343638525564801</v>
      </c>
      <c r="J111">
        <v>140.9504330412222</v>
      </c>
    </row>
    <row r="112" spans="3:10" x14ac:dyDescent="0.25">
      <c r="D112" s="7" t="s">
        <v>88</v>
      </c>
      <c r="E112" s="7">
        <v>2082037</v>
      </c>
      <c r="F112" s="7">
        <v>1983</v>
      </c>
      <c r="G112" s="7">
        <v>171</v>
      </c>
      <c r="H112" s="7">
        <v>314</v>
      </c>
      <c r="I112" s="7">
        <v>8.6232980332829037</v>
      </c>
      <c r="J112" s="7">
        <v>150.81384240529826</v>
      </c>
    </row>
    <row r="113" spans="3:10" s="55" customFormat="1" x14ac:dyDescent="0.25"/>
    <row r="116" spans="3:10" x14ac:dyDescent="0.25">
      <c r="C116" t="s">
        <v>88</v>
      </c>
      <c r="D116" t="s">
        <v>69</v>
      </c>
      <c r="E116">
        <v>487966</v>
      </c>
      <c r="F116">
        <v>300</v>
      </c>
      <c r="G116">
        <v>49</v>
      </c>
      <c r="H116">
        <v>96</v>
      </c>
      <c r="I116">
        <v>16.333333333333332</v>
      </c>
      <c r="J116">
        <v>196.73501842341474</v>
      </c>
    </row>
    <row r="117" spans="3:10" x14ac:dyDescent="0.25">
      <c r="C117" t="s">
        <v>232</v>
      </c>
      <c r="D117" t="s">
        <v>70</v>
      </c>
      <c r="E117">
        <v>1808263</v>
      </c>
      <c r="F117">
        <v>1546</v>
      </c>
      <c r="G117">
        <v>145</v>
      </c>
      <c r="H117">
        <v>397</v>
      </c>
      <c r="I117">
        <v>9.3790426908150071</v>
      </c>
      <c r="J117">
        <v>219.54770959755299</v>
      </c>
    </row>
    <row r="118" spans="3:10" x14ac:dyDescent="0.25">
      <c r="D118" s="7" t="s">
        <v>88</v>
      </c>
      <c r="E118" s="7">
        <v>2296229</v>
      </c>
      <c r="F118" s="7">
        <v>1846</v>
      </c>
      <c r="G118" s="7">
        <v>194</v>
      </c>
      <c r="H118" s="7">
        <v>493</v>
      </c>
      <c r="I118" s="7">
        <v>10.509209100758396</v>
      </c>
      <c r="J118" s="7">
        <v>214.69984047758302</v>
      </c>
    </row>
    <row r="119" spans="3:10" s="55" customFormat="1" x14ac:dyDescent="0.25"/>
    <row r="122" spans="3:10" x14ac:dyDescent="0.25">
      <c r="C122" t="s">
        <v>233</v>
      </c>
      <c r="D122" t="s">
        <v>69</v>
      </c>
      <c r="E122">
        <v>380472</v>
      </c>
      <c r="F122">
        <v>313</v>
      </c>
      <c r="G122">
        <v>64</v>
      </c>
      <c r="H122">
        <v>87</v>
      </c>
      <c r="I122">
        <v>20.447284345047922</v>
      </c>
      <c r="J122">
        <v>228.66334447738598</v>
      </c>
    </row>
    <row r="123" spans="3:10" x14ac:dyDescent="0.25">
      <c r="D123" t="s">
        <v>70</v>
      </c>
      <c r="E123">
        <v>1438452</v>
      </c>
      <c r="F123">
        <v>1177</v>
      </c>
      <c r="G123">
        <v>195</v>
      </c>
      <c r="H123">
        <v>538</v>
      </c>
      <c r="I123">
        <v>16.567544604927782</v>
      </c>
      <c r="J123">
        <v>374.01317527453125</v>
      </c>
    </row>
    <row r="124" spans="3:10" x14ac:dyDescent="0.25">
      <c r="D124" s="7" t="s">
        <v>88</v>
      </c>
      <c r="E124" s="7">
        <v>1818924</v>
      </c>
      <c r="F124" s="7">
        <v>1490</v>
      </c>
      <c r="G124" s="7">
        <v>259</v>
      </c>
      <c r="H124" s="7">
        <v>625</v>
      </c>
      <c r="I124" s="7">
        <v>17.382550335570471</v>
      </c>
      <c r="J124" s="7">
        <v>343.60973850474238</v>
      </c>
    </row>
    <row r="126" spans="3:10" s="55" customFormat="1" x14ac:dyDescent="0.25"/>
    <row r="127" spans="3:10" x14ac:dyDescent="0.25">
      <c r="C127" t="s">
        <v>118</v>
      </c>
      <c r="E127" t="s">
        <v>119</v>
      </c>
      <c r="H127" t="s">
        <v>216</v>
      </c>
      <c r="J127" t="s">
        <v>218</v>
      </c>
    </row>
    <row r="128" spans="3:10" x14ac:dyDescent="0.25">
      <c r="C128" t="s">
        <v>239</v>
      </c>
      <c r="D128" t="s">
        <v>69</v>
      </c>
      <c r="E128">
        <v>79607</v>
      </c>
      <c r="H128">
        <v>17</v>
      </c>
      <c r="J128">
        <f t="shared" ref="J128:J134" si="19">H128/E128*1000000</f>
        <v>213.54905975605161</v>
      </c>
    </row>
    <row r="129" spans="3:10" x14ac:dyDescent="0.25">
      <c r="D129" t="s">
        <v>70</v>
      </c>
      <c r="E129">
        <v>236231</v>
      </c>
      <c r="H129">
        <v>47</v>
      </c>
      <c r="J129">
        <f t="shared" si="19"/>
        <v>198.95779978072309</v>
      </c>
    </row>
    <row r="130" spans="3:10" x14ac:dyDescent="0.25">
      <c r="C130" t="s">
        <v>240</v>
      </c>
      <c r="D130" t="s">
        <v>69</v>
      </c>
      <c r="E130">
        <v>69306</v>
      </c>
      <c r="H130">
        <v>21</v>
      </c>
      <c r="J130">
        <f t="shared" si="19"/>
        <v>303.00406891178255</v>
      </c>
    </row>
    <row r="131" spans="3:10" x14ac:dyDescent="0.25">
      <c r="D131" t="s">
        <v>70</v>
      </c>
      <c r="E131">
        <v>262411</v>
      </c>
      <c r="H131">
        <v>105</v>
      </c>
      <c r="J131">
        <f t="shared" si="19"/>
        <v>400.13566504452939</v>
      </c>
    </row>
    <row r="132" spans="3:10" x14ac:dyDescent="0.25">
      <c r="C132" s="7"/>
      <c r="D132" s="7" t="s">
        <v>69</v>
      </c>
      <c r="E132" s="7">
        <f>SUM(E128,E130)</f>
        <v>148913</v>
      </c>
      <c r="F132" s="7"/>
      <c r="G132" s="7"/>
      <c r="H132" s="7">
        <f t="shared" ref="H132:H133" si="20">SUM(H128,H130)</f>
        <v>38</v>
      </c>
      <c r="I132" s="7"/>
      <c r="J132">
        <f t="shared" si="19"/>
        <v>255.18255625768066</v>
      </c>
    </row>
    <row r="133" spans="3:10" x14ac:dyDescent="0.25">
      <c r="C133" s="7"/>
      <c r="D133" s="7" t="s">
        <v>70</v>
      </c>
      <c r="E133" s="7">
        <f>SUM(E129,E131)</f>
        <v>498642</v>
      </c>
      <c r="F133" s="7"/>
      <c r="G133" s="7"/>
      <c r="H133" s="7">
        <f t="shared" si="20"/>
        <v>152</v>
      </c>
      <c r="I133" s="7"/>
      <c r="J133">
        <f t="shared" si="19"/>
        <v>304.82791261065057</v>
      </c>
    </row>
    <row r="134" spans="3:10" x14ac:dyDescent="0.25">
      <c r="D134" s="7" t="s">
        <v>88</v>
      </c>
      <c r="E134" s="7">
        <f>SUM(E132:E133)</f>
        <v>647555</v>
      </c>
      <c r="F134" s="7"/>
      <c r="G134" s="7"/>
      <c r="H134" s="7">
        <f t="shared" ref="H134" si="21">SUM(H132:H133)</f>
        <v>190</v>
      </c>
      <c r="I134" s="7"/>
      <c r="J134" s="7">
        <f t="shared" si="19"/>
        <v>293.41137046274059</v>
      </c>
    </row>
    <row r="135" spans="3:10" s="55" customFormat="1" x14ac:dyDescent="0.25">
      <c r="D135" s="56"/>
      <c r="E135" s="56"/>
      <c r="F135" s="56"/>
      <c r="G135" s="56"/>
      <c r="H135" s="56"/>
      <c r="I135" s="56"/>
      <c r="J135" s="56"/>
    </row>
    <row r="136" spans="3:10" x14ac:dyDescent="0.25">
      <c r="D136" s="7"/>
      <c r="E136" s="7"/>
      <c r="F136" s="7"/>
      <c r="G136" s="7"/>
      <c r="H136" s="7"/>
      <c r="I136" s="7"/>
      <c r="J136" s="7"/>
    </row>
    <row r="137" spans="3:10" x14ac:dyDescent="0.25">
      <c r="C137" t="s">
        <v>118</v>
      </c>
      <c r="E137" t="s">
        <v>119</v>
      </c>
      <c r="H137" t="s">
        <v>216</v>
      </c>
      <c r="J137" t="s">
        <v>218</v>
      </c>
    </row>
    <row r="138" spans="3:10" x14ac:dyDescent="0.25">
      <c r="C138" t="s">
        <v>241</v>
      </c>
      <c r="D138" t="s">
        <v>69</v>
      </c>
      <c r="E138">
        <v>97117</v>
      </c>
      <c r="H138">
        <v>2</v>
      </c>
      <c r="J138">
        <f t="shared" ref="J138:J144" si="22">H138/E138*1000000</f>
        <v>20.593716856986934</v>
      </c>
    </row>
    <row r="139" spans="3:10" x14ac:dyDescent="0.25">
      <c r="D139" t="s">
        <v>70</v>
      </c>
      <c r="E139">
        <v>277691</v>
      </c>
      <c r="H139">
        <v>65</v>
      </c>
      <c r="J139">
        <f t="shared" si="22"/>
        <v>234.07312444407634</v>
      </c>
    </row>
    <row r="140" spans="3:10" x14ac:dyDescent="0.25">
      <c r="C140" t="s">
        <v>242</v>
      </c>
      <c r="D140" t="s">
        <v>69</v>
      </c>
      <c r="E140">
        <v>95257</v>
      </c>
      <c r="H140">
        <v>11</v>
      </c>
      <c r="J140">
        <f t="shared" si="22"/>
        <v>115.47707780005669</v>
      </c>
    </row>
    <row r="141" spans="3:10" x14ac:dyDescent="0.25">
      <c r="D141" t="s">
        <v>70</v>
      </c>
      <c r="E141">
        <v>205511</v>
      </c>
      <c r="H141">
        <v>45</v>
      </c>
      <c r="J141">
        <f t="shared" si="22"/>
        <v>218.96638136158163</v>
      </c>
    </row>
    <row r="142" spans="3:10" x14ac:dyDescent="0.25">
      <c r="C142" s="7"/>
      <c r="D142" s="7" t="s">
        <v>69</v>
      </c>
      <c r="E142" s="7">
        <f>SUM(E138,E140)</f>
        <v>192374</v>
      </c>
      <c r="F142" s="7"/>
      <c r="G142" s="7"/>
      <c r="H142" s="7">
        <f t="shared" ref="H142:H143" si="23">SUM(H138,H140)</f>
        <v>13</v>
      </c>
      <c r="I142" s="7"/>
      <c r="J142">
        <f t="shared" si="22"/>
        <v>67.576699553993791</v>
      </c>
    </row>
    <row r="143" spans="3:10" x14ac:dyDescent="0.25">
      <c r="C143" s="7"/>
      <c r="D143" s="7" t="s">
        <v>70</v>
      </c>
      <c r="E143" s="7">
        <f>SUM(E139,E141)</f>
        <v>483202</v>
      </c>
      <c r="F143" s="7"/>
      <c r="G143" s="7"/>
      <c r="H143" s="7">
        <f t="shared" si="23"/>
        <v>110</v>
      </c>
      <c r="I143" s="7"/>
      <c r="J143">
        <f t="shared" si="22"/>
        <v>227.64806437059448</v>
      </c>
    </row>
    <row r="144" spans="3:10" x14ac:dyDescent="0.25">
      <c r="D144" s="7" t="s">
        <v>88</v>
      </c>
      <c r="E144" s="7">
        <f>SUM(E142:E143)</f>
        <v>675576</v>
      </c>
      <c r="F144" s="7"/>
      <c r="G144" s="7"/>
      <c r="H144" s="7">
        <f t="shared" ref="H144" si="24">SUM(H142:H143)</f>
        <v>123</v>
      </c>
      <c r="I144" s="7"/>
      <c r="J144" s="7">
        <f t="shared" si="22"/>
        <v>182.06685850296634</v>
      </c>
    </row>
    <row r="145" spans="3:10" s="55" customFormat="1" x14ac:dyDescent="0.25">
      <c r="D145" s="56"/>
      <c r="E145" s="56"/>
      <c r="F145" s="56"/>
      <c r="G145" s="56"/>
      <c r="H145" s="56"/>
      <c r="I145" s="56"/>
      <c r="J145" s="56"/>
    </row>
    <row r="146" spans="3:10" x14ac:dyDescent="0.25">
      <c r="D146" s="7"/>
      <c r="E146" s="7"/>
      <c r="F146" s="7"/>
      <c r="G146" s="7"/>
      <c r="H146" s="7"/>
      <c r="I146" s="7"/>
      <c r="J146" s="7"/>
    </row>
    <row r="147" spans="3:10" x14ac:dyDescent="0.25">
      <c r="C147" t="s">
        <v>118</v>
      </c>
      <c r="E147" t="s">
        <v>119</v>
      </c>
      <c r="H147" t="s">
        <v>216</v>
      </c>
      <c r="J147" t="s">
        <v>218</v>
      </c>
    </row>
    <row r="148" spans="3:10" x14ac:dyDescent="0.25">
      <c r="C148" t="s">
        <v>243</v>
      </c>
      <c r="D148" t="s">
        <v>69</v>
      </c>
      <c r="E148">
        <v>93420</v>
      </c>
      <c r="H148">
        <v>15</v>
      </c>
      <c r="J148">
        <f t="shared" ref="J148:J154" si="25">H148/E148*1000000</f>
        <v>160.56518946692356</v>
      </c>
    </row>
    <row r="149" spans="3:10" x14ac:dyDescent="0.25">
      <c r="D149" t="s">
        <v>70</v>
      </c>
      <c r="E149">
        <v>301205</v>
      </c>
      <c r="H149">
        <v>56</v>
      </c>
      <c r="J149">
        <f t="shared" si="25"/>
        <v>185.91988844806693</v>
      </c>
    </row>
    <row r="150" spans="3:10" x14ac:dyDescent="0.25">
      <c r="C150" t="s">
        <v>244</v>
      </c>
      <c r="D150" t="s">
        <v>69</v>
      </c>
      <c r="E150">
        <v>89594</v>
      </c>
      <c r="H150">
        <v>20</v>
      </c>
      <c r="J150">
        <f t="shared" si="25"/>
        <v>223.22923410049779</v>
      </c>
    </row>
    <row r="151" spans="3:10" x14ac:dyDescent="0.25">
      <c r="D151" t="s">
        <v>70</v>
      </c>
      <c r="E151">
        <v>329089</v>
      </c>
      <c r="H151">
        <v>50</v>
      </c>
      <c r="J151">
        <f t="shared" si="25"/>
        <v>151.93458304592374</v>
      </c>
    </row>
    <row r="152" spans="3:10" x14ac:dyDescent="0.25">
      <c r="C152" s="7"/>
      <c r="D152" s="7" t="s">
        <v>69</v>
      </c>
      <c r="E152" s="7">
        <f>SUM(E148,E150)</f>
        <v>183014</v>
      </c>
      <c r="F152" s="7"/>
      <c r="G152" s="7"/>
      <c r="H152" s="7">
        <f t="shared" ref="H152:H153" si="26">SUM(H148,H150)</f>
        <v>35</v>
      </c>
      <c r="I152" s="7"/>
      <c r="J152">
        <f t="shared" si="25"/>
        <v>191.24220005026936</v>
      </c>
    </row>
    <row r="153" spans="3:10" x14ac:dyDescent="0.25">
      <c r="C153" s="7"/>
      <c r="D153" s="7" t="s">
        <v>70</v>
      </c>
      <c r="E153" s="7">
        <f>SUM(E149,E151)</f>
        <v>630294</v>
      </c>
      <c r="F153" s="7"/>
      <c r="G153" s="7"/>
      <c r="H153" s="7">
        <f t="shared" si="26"/>
        <v>106</v>
      </c>
      <c r="I153" s="7"/>
      <c r="J153">
        <f t="shared" si="25"/>
        <v>168.17548636033345</v>
      </c>
    </row>
    <row r="154" spans="3:10" x14ac:dyDescent="0.25">
      <c r="D154" s="7" t="s">
        <v>88</v>
      </c>
      <c r="E154" s="7">
        <f>SUM(E152:E153)</f>
        <v>813308</v>
      </c>
      <c r="F154" s="7"/>
      <c r="G154" s="7"/>
      <c r="H154" s="7">
        <f t="shared" ref="H154" si="27">SUM(H152:H153)</f>
        <v>141</v>
      </c>
      <c r="I154" s="7"/>
      <c r="J154" s="7">
        <f t="shared" si="25"/>
        <v>173.36605566402889</v>
      </c>
    </row>
    <row r="155" spans="3:10" x14ac:dyDescent="0.25">
      <c r="D155" s="7"/>
      <c r="E155" s="7"/>
      <c r="F155" s="7"/>
      <c r="G155" s="7"/>
      <c r="H155" s="7"/>
      <c r="I155" s="7"/>
      <c r="J155" s="7"/>
    </row>
    <row r="157" spans="3:10" s="55" customFormat="1" x14ac:dyDescent="0.25"/>
    <row r="161" spans="3:10" x14ac:dyDescent="0.25">
      <c r="C161" t="s">
        <v>118</v>
      </c>
      <c r="E161" t="s">
        <v>119</v>
      </c>
      <c r="H161" t="s">
        <v>216</v>
      </c>
      <c r="J161" t="s">
        <v>218</v>
      </c>
    </row>
    <row r="162" spans="3:10" x14ac:dyDescent="0.25">
      <c r="C162" t="s">
        <v>234</v>
      </c>
      <c r="D162" t="s">
        <v>69</v>
      </c>
      <c r="E162">
        <v>66849</v>
      </c>
      <c r="H162">
        <v>2</v>
      </c>
      <c r="J162">
        <f>H162/E162*1000000</f>
        <v>29.918173794671574</v>
      </c>
    </row>
    <row r="163" spans="3:10" x14ac:dyDescent="0.25">
      <c r="D163" t="s">
        <v>70</v>
      </c>
      <c r="E163">
        <v>145632</v>
      </c>
      <c r="H163">
        <v>12</v>
      </c>
      <c r="J163">
        <f>H163/E163*1000000</f>
        <v>82.399472643375077</v>
      </c>
    </row>
    <row r="164" spans="3:10" x14ac:dyDescent="0.25">
      <c r="D164" s="7" t="s">
        <v>88</v>
      </c>
      <c r="E164" s="7">
        <f>SUM(E162:E163)</f>
        <v>212481</v>
      </c>
      <c r="F164" s="7"/>
      <c r="G164" s="7"/>
      <c r="H164" s="7">
        <f t="shared" ref="H164" si="28">SUM(H162:H163)</f>
        <v>14</v>
      </c>
      <c r="I164" s="7"/>
      <c r="J164" s="7">
        <f>H164/E164*1000000</f>
        <v>65.88824412535709</v>
      </c>
    </row>
    <row r="165" spans="3:10" s="55" customFormat="1" x14ac:dyDescent="0.25">
      <c r="C165" s="56"/>
      <c r="D165" s="56"/>
      <c r="E165" s="56"/>
      <c r="F165" s="56"/>
      <c r="G165" s="56"/>
      <c r="H165" s="56"/>
      <c r="I165" s="56"/>
    </row>
    <row r="166" spans="3:10" x14ac:dyDescent="0.25">
      <c r="C166" s="7"/>
      <c r="D166" s="7"/>
      <c r="E166" s="7"/>
      <c r="F166" s="7"/>
      <c r="G166" s="7"/>
      <c r="H166" s="7"/>
      <c r="I166" s="7"/>
    </row>
    <row r="167" spans="3:10" x14ac:dyDescent="0.25">
      <c r="C167" t="s">
        <v>118</v>
      </c>
      <c r="E167" t="s">
        <v>119</v>
      </c>
      <c r="F167" t="s">
        <v>120</v>
      </c>
      <c r="G167" t="s">
        <v>215</v>
      </c>
      <c r="H167" t="s">
        <v>216</v>
      </c>
      <c r="I167" t="s">
        <v>217</v>
      </c>
      <c r="J167" t="s">
        <v>218</v>
      </c>
    </row>
    <row r="168" spans="3:10" x14ac:dyDescent="0.25">
      <c r="C168" t="s">
        <v>235</v>
      </c>
      <c r="D168" t="s">
        <v>69</v>
      </c>
      <c r="E168">
        <v>99542</v>
      </c>
      <c r="F168">
        <v>35</v>
      </c>
      <c r="G168">
        <v>5</v>
      </c>
      <c r="H168">
        <v>14</v>
      </c>
      <c r="I168">
        <f>G168/F168*100</f>
        <v>14.285714285714285</v>
      </c>
      <c r="J168">
        <f>H168/E168*1000000</f>
        <v>140.64415020795244</v>
      </c>
    </row>
    <row r="169" spans="3:10" x14ac:dyDescent="0.25">
      <c r="D169" t="s">
        <v>70</v>
      </c>
      <c r="E169">
        <v>327310</v>
      </c>
      <c r="F169">
        <v>291</v>
      </c>
      <c r="G169">
        <v>49</v>
      </c>
      <c r="H169">
        <v>21</v>
      </c>
      <c r="I169">
        <f>G169/F169*100</f>
        <v>16.838487972508592</v>
      </c>
      <c r="J169">
        <f>H169/E169*1000000</f>
        <v>64.159359628486754</v>
      </c>
    </row>
    <row r="170" spans="3:10" x14ac:dyDescent="0.25">
      <c r="D170" s="7" t="s">
        <v>88</v>
      </c>
      <c r="E170" s="7">
        <f>SUM(E168:E169)</f>
        <v>426852</v>
      </c>
      <c r="F170" s="7">
        <f t="shared" ref="F170:H170" si="29">SUM(F168:F169)</f>
        <v>326</v>
      </c>
      <c r="G170" s="7">
        <f t="shared" si="29"/>
        <v>54</v>
      </c>
      <c r="H170" s="7">
        <f t="shared" si="29"/>
        <v>35</v>
      </c>
      <c r="I170" s="7">
        <f>G170/F170*100</f>
        <v>16.564417177914109</v>
      </c>
      <c r="J170" s="7">
        <f>H170/E170*1000000</f>
        <v>81.99563314685183</v>
      </c>
    </row>
    <row r="171" spans="3:10" s="55" customFormat="1" x14ac:dyDescent="0.25"/>
    <row r="172" spans="3:10" x14ac:dyDescent="0.25">
      <c r="C172" t="s">
        <v>118</v>
      </c>
      <c r="E172" t="s">
        <v>119</v>
      </c>
      <c r="F172" t="s">
        <v>120</v>
      </c>
      <c r="G172" t="s">
        <v>215</v>
      </c>
      <c r="H172" t="s">
        <v>216</v>
      </c>
      <c r="I172" t="s">
        <v>217</v>
      </c>
      <c r="J172" t="s">
        <v>218</v>
      </c>
    </row>
    <row r="173" spans="3:10" x14ac:dyDescent="0.25">
      <c r="C173" t="s">
        <v>236</v>
      </c>
      <c r="D173" t="s">
        <v>69</v>
      </c>
      <c r="E173">
        <v>68332</v>
      </c>
      <c r="F173">
        <v>51</v>
      </c>
      <c r="G173">
        <v>5</v>
      </c>
      <c r="H173">
        <v>10</v>
      </c>
      <c r="I173">
        <f>G173/F173*100</f>
        <v>9.8039215686274517</v>
      </c>
      <c r="J173">
        <f>H173/E173*1000000</f>
        <v>146.34431891353978</v>
      </c>
    </row>
    <row r="174" spans="3:10" x14ac:dyDescent="0.25">
      <c r="D174" t="s">
        <v>70</v>
      </c>
      <c r="E174">
        <v>291338</v>
      </c>
      <c r="F174">
        <v>280</v>
      </c>
      <c r="G174">
        <v>40</v>
      </c>
      <c r="H174">
        <v>28</v>
      </c>
      <c r="I174">
        <f>G174/F174*100</f>
        <v>14.285714285714285</v>
      </c>
      <c r="J174">
        <f>H174/E174*1000000</f>
        <v>96.10830032470875</v>
      </c>
    </row>
    <row r="175" spans="3:10" x14ac:dyDescent="0.25">
      <c r="C175" s="7"/>
      <c r="D175" s="7" t="s">
        <v>88</v>
      </c>
      <c r="E175" s="7">
        <f>SUM(E173:E174)</f>
        <v>359670</v>
      </c>
      <c r="F175" s="7">
        <f t="shared" ref="F175:H175" si="30">SUM(F173:F174)</f>
        <v>331</v>
      </c>
      <c r="G175" s="7">
        <f t="shared" si="30"/>
        <v>45</v>
      </c>
      <c r="H175" s="7">
        <f t="shared" si="30"/>
        <v>38</v>
      </c>
      <c r="I175" s="7">
        <f>G175/F175*100</f>
        <v>13.595166163141995</v>
      </c>
      <c r="J175" s="7">
        <f>H175/E175*1000000</f>
        <v>105.65240359218173</v>
      </c>
    </row>
    <row r="176" spans="3:10" s="55" customFormat="1" x14ac:dyDescent="0.25">
      <c r="C176" s="56"/>
      <c r="D176" s="56"/>
      <c r="E176" s="56"/>
      <c r="F176" s="56"/>
      <c r="G176" s="56"/>
      <c r="H176" s="56"/>
      <c r="I176" s="56"/>
    </row>
    <row r="177" spans="3:10" x14ac:dyDescent="0.25">
      <c r="C177" t="s">
        <v>118</v>
      </c>
      <c r="E177" t="s">
        <v>119</v>
      </c>
      <c r="F177" t="s">
        <v>120</v>
      </c>
      <c r="G177" t="s">
        <v>215</v>
      </c>
      <c r="H177" t="s">
        <v>216</v>
      </c>
      <c r="I177" t="s">
        <v>217</v>
      </c>
      <c r="J177" t="s">
        <v>218</v>
      </c>
    </row>
    <row r="178" spans="3:10" x14ac:dyDescent="0.25">
      <c r="C178" t="s">
        <v>237</v>
      </c>
      <c r="D178" t="s">
        <v>69</v>
      </c>
      <c r="E178">
        <v>52083</v>
      </c>
      <c r="F178">
        <v>54</v>
      </c>
      <c r="G178">
        <v>5</v>
      </c>
      <c r="H178">
        <v>2</v>
      </c>
      <c r="I178">
        <f t="shared" ref="I178:I184" si="31">G178/F178*100</f>
        <v>9.2592592592592595</v>
      </c>
      <c r="J178">
        <f t="shared" ref="J178:J184" si="32">H178/E178*1000000</f>
        <v>38.400245761572876</v>
      </c>
    </row>
    <row r="179" spans="3:10" x14ac:dyDescent="0.25">
      <c r="D179" t="s">
        <v>70</v>
      </c>
      <c r="E179">
        <v>156752</v>
      </c>
      <c r="F179">
        <v>222</v>
      </c>
      <c r="G179">
        <v>60</v>
      </c>
      <c r="H179">
        <v>46</v>
      </c>
      <c r="I179">
        <f t="shared" si="31"/>
        <v>27.027027027027028</v>
      </c>
      <c r="J179">
        <f t="shared" si="32"/>
        <v>293.45718076962333</v>
      </c>
    </row>
    <row r="180" spans="3:10" x14ac:dyDescent="0.25">
      <c r="C180" t="s">
        <v>238</v>
      </c>
      <c r="D180" t="s">
        <v>69</v>
      </c>
      <c r="E180">
        <v>83815</v>
      </c>
      <c r="F180">
        <v>47</v>
      </c>
      <c r="G180">
        <v>4</v>
      </c>
      <c r="H180">
        <v>1</v>
      </c>
      <c r="I180">
        <f t="shared" si="31"/>
        <v>8.5106382978723403</v>
      </c>
      <c r="J180">
        <f t="shared" si="32"/>
        <v>11.931038596909861</v>
      </c>
    </row>
    <row r="181" spans="3:10" x14ac:dyDescent="0.25">
      <c r="D181" t="s">
        <v>70</v>
      </c>
      <c r="E181">
        <v>188280</v>
      </c>
      <c r="F181">
        <v>292</v>
      </c>
      <c r="G181">
        <v>47</v>
      </c>
      <c r="H181">
        <v>37</v>
      </c>
      <c r="I181">
        <f t="shared" si="31"/>
        <v>16.095890410958905</v>
      </c>
      <c r="J181">
        <f t="shared" si="32"/>
        <v>196.51582749097091</v>
      </c>
    </row>
    <row r="182" spans="3:10" x14ac:dyDescent="0.25">
      <c r="C182" s="7"/>
      <c r="D182" s="7" t="s">
        <v>69</v>
      </c>
      <c r="E182" s="7">
        <f>SUM(E178,E180)</f>
        <v>135898</v>
      </c>
      <c r="F182" s="7">
        <f>SUM(F178,F180)</f>
        <v>101</v>
      </c>
      <c r="G182" s="7">
        <f t="shared" ref="G182:H183" si="33">SUM(G178,G180)</f>
        <v>9</v>
      </c>
      <c r="H182" s="7">
        <f t="shared" si="33"/>
        <v>3</v>
      </c>
      <c r="I182" s="7">
        <f t="shared" si="31"/>
        <v>8.9108910891089099</v>
      </c>
      <c r="J182">
        <f t="shared" si="32"/>
        <v>22.075380064460109</v>
      </c>
    </row>
    <row r="183" spans="3:10" x14ac:dyDescent="0.25">
      <c r="C183" s="7"/>
      <c r="D183" s="7" t="s">
        <v>70</v>
      </c>
      <c r="E183" s="7">
        <f>SUM(E179,E181)</f>
        <v>345032</v>
      </c>
      <c r="F183" s="7">
        <f>SUM(F179,F181)</f>
        <v>514</v>
      </c>
      <c r="G183" s="7">
        <f t="shared" si="33"/>
        <v>107</v>
      </c>
      <c r="H183" s="7">
        <f t="shared" si="33"/>
        <v>83</v>
      </c>
      <c r="I183" s="7">
        <f t="shared" si="31"/>
        <v>20.817120622568094</v>
      </c>
      <c r="J183">
        <f t="shared" si="32"/>
        <v>240.55739757471773</v>
      </c>
    </row>
    <row r="184" spans="3:10" x14ac:dyDescent="0.25">
      <c r="D184" s="7" t="s">
        <v>88</v>
      </c>
      <c r="E184" s="7">
        <f>SUM(E182:E183)</f>
        <v>480930</v>
      </c>
      <c r="F184" s="7">
        <f t="shared" ref="F184:H184" si="34">SUM(F182:F183)</f>
        <v>615</v>
      </c>
      <c r="G184" s="7">
        <f t="shared" si="34"/>
        <v>116</v>
      </c>
      <c r="H184" s="7">
        <f t="shared" si="34"/>
        <v>86</v>
      </c>
      <c r="I184" s="7">
        <f t="shared" si="31"/>
        <v>18.86178861788618</v>
      </c>
      <c r="J184" s="7">
        <f t="shared" si="32"/>
        <v>178.82020252427589</v>
      </c>
    </row>
    <row r="185" spans="3:10" s="55" customFormat="1" x14ac:dyDescent="0.25"/>
    <row r="187" spans="3:10" x14ac:dyDescent="0.25">
      <c r="C187" t="s">
        <v>118</v>
      </c>
      <c r="E187" t="s">
        <v>119</v>
      </c>
      <c r="F187" t="s">
        <v>120</v>
      </c>
      <c r="G187" t="s">
        <v>215</v>
      </c>
      <c r="H187" t="s">
        <v>216</v>
      </c>
      <c r="I187" t="s">
        <v>217</v>
      </c>
      <c r="J187" t="s">
        <v>218</v>
      </c>
    </row>
    <row r="188" spans="3:10" x14ac:dyDescent="0.25">
      <c r="C188" t="s">
        <v>183</v>
      </c>
      <c r="D188" t="s">
        <v>69</v>
      </c>
      <c r="E188">
        <v>569569</v>
      </c>
      <c r="F188">
        <v>247</v>
      </c>
      <c r="G188">
        <v>29</v>
      </c>
      <c r="H188">
        <v>103</v>
      </c>
      <c r="I188">
        <v>11.740890688259109</v>
      </c>
      <c r="J188">
        <v>180.83849366801914</v>
      </c>
    </row>
    <row r="189" spans="3:10" x14ac:dyDescent="0.25">
      <c r="D189" t="s">
        <v>70</v>
      </c>
      <c r="E189">
        <v>1379163</v>
      </c>
      <c r="F189">
        <v>991</v>
      </c>
      <c r="G189">
        <v>76</v>
      </c>
      <c r="H189">
        <v>135</v>
      </c>
      <c r="I189">
        <v>7.6690211907164478</v>
      </c>
      <c r="J189">
        <v>97.885456613902775</v>
      </c>
    </row>
    <row r="190" spans="3:10" x14ac:dyDescent="0.25">
      <c r="D190" s="7" t="s">
        <v>88</v>
      </c>
      <c r="E190" s="7">
        <v>1948732</v>
      </c>
      <c r="F190" s="7">
        <v>1238</v>
      </c>
      <c r="G190" s="7">
        <v>105</v>
      </c>
      <c r="H190" s="7">
        <v>238</v>
      </c>
      <c r="I190" s="7">
        <v>8.4814216478190616</v>
      </c>
      <c r="J190" s="7">
        <v>122.13069832075422</v>
      </c>
    </row>
    <row r="191" spans="3:10" s="55" customFormat="1" x14ac:dyDescent="0.25"/>
    <row r="193" spans="3:10" x14ac:dyDescent="0.25">
      <c r="C193" t="s">
        <v>118</v>
      </c>
      <c r="E193" t="s">
        <v>119</v>
      </c>
      <c r="F193" t="s">
        <v>120</v>
      </c>
      <c r="G193" t="s">
        <v>215</v>
      </c>
      <c r="H193" t="s">
        <v>216</v>
      </c>
      <c r="I193" t="s">
        <v>217</v>
      </c>
      <c r="J193" t="s">
        <v>218</v>
      </c>
    </row>
    <row r="194" spans="3:10" x14ac:dyDescent="0.25">
      <c r="C194" t="s">
        <v>187</v>
      </c>
      <c r="D194" t="s">
        <v>69</v>
      </c>
      <c r="E194">
        <v>514356</v>
      </c>
      <c r="F194">
        <v>248</v>
      </c>
      <c r="G194">
        <v>38</v>
      </c>
      <c r="H194">
        <v>80</v>
      </c>
      <c r="I194">
        <v>15.32258064516129</v>
      </c>
      <c r="J194">
        <v>155.53429920133138</v>
      </c>
    </row>
    <row r="195" spans="3:10" x14ac:dyDescent="0.25">
      <c r="D195" t="s">
        <v>70</v>
      </c>
      <c r="E195">
        <v>1550604</v>
      </c>
      <c r="F195">
        <v>982</v>
      </c>
      <c r="G195">
        <v>186</v>
      </c>
      <c r="H195">
        <v>256</v>
      </c>
      <c r="I195">
        <v>18.94093686354379</v>
      </c>
      <c r="J195">
        <v>165.09695576691408</v>
      </c>
    </row>
    <row r="196" spans="3:10" x14ac:dyDescent="0.25">
      <c r="D196" s="7" t="s">
        <v>88</v>
      </c>
      <c r="E196" s="7">
        <v>2064960</v>
      </c>
      <c r="F196" s="7">
        <v>1230</v>
      </c>
      <c r="G196" s="7">
        <v>224</v>
      </c>
      <c r="H196" s="7">
        <v>336</v>
      </c>
      <c r="I196" s="7">
        <v>18.211382113821138</v>
      </c>
      <c r="J196" s="7">
        <v>162.71501627150164</v>
      </c>
    </row>
    <row r="197" spans="3:10" s="55" customFormat="1" x14ac:dyDescent="0.25"/>
    <row r="199" spans="3:10" x14ac:dyDescent="0.25">
      <c r="C199" t="s">
        <v>118</v>
      </c>
      <c r="E199" t="s">
        <v>119</v>
      </c>
      <c r="F199" t="s">
        <v>120</v>
      </c>
      <c r="G199" t="s">
        <v>215</v>
      </c>
      <c r="H199" t="s">
        <v>216</v>
      </c>
      <c r="I199" t="s">
        <v>217</v>
      </c>
      <c r="J199" t="s">
        <v>218</v>
      </c>
    </row>
    <row r="200" spans="3:10" x14ac:dyDescent="0.25">
      <c r="C200" t="s">
        <v>199</v>
      </c>
      <c r="D200" t="s">
        <v>69</v>
      </c>
      <c r="E200">
        <v>350031</v>
      </c>
      <c r="F200">
        <v>321</v>
      </c>
      <c r="G200">
        <v>60</v>
      </c>
      <c r="H200">
        <v>35</v>
      </c>
      <c r="I200">
        <v>18.691588785046729</v>
      </c>
      <c r="J200">
        <v>99.99114364156317</v>
      </c>
    </row>
    <row r="201" spans="3:10" x14ac:dyDescent="0.25">
      <c r="D201" t="s">
        <v>70</v>
      </c>
      <c r="E201">
        <v>1318820</v>
      </c>
      <c r="F201">
        <v>1014</v>
      </c>
      <c r="G201">
        <v>136</v>
      </c>
      <c r="H201">
        <v>76</v>
      </c>
      <c r="I201">
        <v>13.412228796844181</v>
      </c>
      <c r="J201">
        <v>57.627272865137016</v>
      </c>
    </row>
    <row r="202" spans="3:10" x14ac:dyDescent="0.25">
      <c r="D202" s="7" t="s">
        <v>88</v>
      </c>
      <c r="E202" s="7">
        <v>1668851</v>
      </c>
      <c r="F202" s="7">
        <v>1335</v>
      </c>
      <c r="G202" s="7">
        <v>196</v>
      </c>
      <c r="H202" s="7">
        <v>111</v>
      </c>
      <c r="I202" s="7">
        <v>14.681647940074907</v>
      </c>
      <c r="J202" s="7">
        <v>66.512828287246734</v>
      </c>
    </row>
    <row r="204" spans="3:10" s="55" customFormat="1" x14ac:dyDescent="0.25"/>
    <row r="205" spans="3:10" x14ac:dyDescent="0.25">
      <c r="C205" t="s">
        <v>118</v>
      </c>
      <c r="E205" t="s">
        <v>119</v>
      </c>
      <c r="F205" t="s">
        <v>120</v>
      </c>
      <c r="G205" t="s">
        <v>215</v>
      </c>
      <c r="H205" t="s">
        <v>216</v>
      </c>
      <c r="I205" t="s">
        <v>217</v>
      </c>
      <c r="J205" t="s">
        <v>218</v>
      </c>
    </row>
    <row r="206" spans="3:10" x14ac:dyDescent="0.25">
      <c r="C206" t="s">
        <v>207</v>
      </c>
      <c r="D206" t="s">
        <v>69</v>
      </c>
      <c r="E206">
        <v>467274</v>
      </c>
      <c r="F206">
        <v>344</v>
      </c>
      <c r="G206">
        <v>17</v>
      </c>
      <c r="H206">
        <v>43</v>
      </c>
      <c r="I206">
        <v>4.941860465116279</v>
      </c>
      <c r="J206">
        <v>92.023095656937898</v>
      </c>
    </row>
    <row r="207" spans="3:10" x14ac:dyDescent="0.25">
      <c r="D207" t="s">
        <v>70</v>
      </c>
      <c r="E207">
        <v>1338663</v>
      </c>
      <c r="F207">
        <v>1543</v>
      </c>
      <c r="G207">
        <v>84</v>
      </c>
      <c r="H207">
        <v>230</v>
      </c>
      <c r="I207">
        <v>5.4439403758911205</v>
      </c>
      <c r="J207">
        <v>171.81321960792224</v>
      </c>
    </row>
    <row r="208" spans="3:10" x14ac:dyDescent="0.25">
      <c r="D208" s="7" t="s">
        <v>88</v>
      </c>
      <c r="E208" s="7">
        <v>1805937</v>
      </c>
      <c r="F208" s="7">
        <v>1887</v>
      </c>
      <c r="G208" s="7">
        <v>101</v>
      </c>
      <c r="H208" s="7">
        <v>273</v>
      </c>
      <c r="I208" s="7">
        <v>5.3524112347641761</v>
      </c>
      <c r="J208" s="7">
        <v>151.16806400223263</v>
      </c>
    </row>
    <row r="210" s="55" customFormat="1" x14ac:dyDescent="0.25"/>
    <row r="227" spans="4:4" x14ac:dyDescent="0.25">
      <c r="D227" s="3"/>
    </row>
    <row r="228" spans="4:4" x14ac:dyDescent="0.25">
      <c r="D228" s="3"/>
    </row>
  </sheetData>
  <phoneticPr fontId="3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AA40-8AF4-4030-96BE-22269FA197EF}">
  <dimension ref="A4:S306"/>
  <sheetViews>
    <sheetView zoomScale="85" zoomScaleNormal="85" workbookViewId="0">
      <selection activeCell="J14" sqref="J14"/>
    </sheetView>
  </sheetViews>
  <sheetFormatPr baseColWidth="10" defaultRowHeight="15" x14ac:dyDescent="0.25"/>
  <sheetData>
    <row r="4" spans="2:19" x14ac:dyDescent="0.25">
      <c r="C4" s="7" t="s">
        <v>247</v>
      </c>
    </row>
    <row r="7" spans="2:19" x14ac:dyDescent="0.25">
      <c r="C7" s="52"/>
      <c r="D7" s="65" t="s">
        <v>17</v>
      </c>
      <c r="E7" s="65"/>
      <c r="F7" s="65"/>
      <c r="G7" s="65"/>
      <c r="H7" s="65"/>
      <c r="I7" s="65"/>
      <c r="J7" s="65"/>
      <c r="K7" s="65"/>
      <c r="L7" s="66" t="s">
        <v>18</v>
      </c>
      <c r="M7" s="66"/>
      <c r="N7" s="66"/>
      <c r="O7" s="66"/>
      <c r="P7" s="66"/>
      <c r="Q7" s="66"/>
      <c r="R7" s="66"/>
      <c r="S7" s="66"/>
    </row>
    <row r="8" spans="2:19" x14ac:dyDescent="0.25">
      <c r="C8" s="64" t="s">
        <v>19</v>
      </c>
      <c r="D8" s="3">
        <v>0.86956500000000003</v>
      </c>
      <c r="E8" s="3">
        <v>0.86206899999999997</v>
      </c>
      <c r="F8" s="3">
        <v>0.88235300000000005</v>
      </c>
      <c r="G8" s="3">
        <v>0.38022800000000001</v>
      </c>
      <c r="H8" s="3"/>
      <c r="I8" s="3"/>
      <c r="J8" s="3"/>
      <c r="K8" s="3"/>
      <c r="L8" s="63">
        <v>1.6233770000000001</v>
      </c>
      <c r="M8" s="63">
        <v>1.560284</v>
      </c>
      <c r="N8" s="63">
        <v>4.9554010000000002</v>
      </c>
      <c r="O8" s="63">
        <v>1.2605040000000001</v>
      </c>
      <c r="P8" s="63"/>
      <c r="Q8" s="63"/>
      <c r="R8" s="63"/>
      <c r="S8" s="63"/>
    </row>
    <row r="9" spans="2:19" x14ac:dyDescent="0.25">
      <c r="C9" s="64" t="s">
        <v>110</v>
      </c>
      <c r="D9" s="3">
        <v>0.55248600000000003</v>
      </c>
      <c r="E9" s="3">
        <v>0</v>
      </c>
      <c r="F9" s="3">
        <v>2.9239769999999998</v>
      </c>
      <c r="G9" s="3">
        <v>0</v>
      </c>
      <c r="H9" s="3">
        <v>3.8461539999999999</v>
      </c>
      <c r="I9" s="3">
        <v>0</v>
      </c>
      <c r="J9" s="3"/>
      <c r="K9" s="3"/>
      <c r="L9" s="63">
        <v>1.2422359999999999</v>
      </c>
      <c r="M9" s="63">
        <v>7.1266109999999996</v>
      </c>
      <c r="N9" s="63">
        <v>4.9581010000000001</v>
      </c>
      <c r="O9" s="63">
        <v>2.9921259999999998</v>
      </c>
      <c r="P9" s="63">
        <v>3.2894739999999998</v>
      </c>
      <c r="Q9" s="63">
        <v>1.809955</v>
      </c>
      <c r="R9" s="63"/>
      <c r="S9" s="63"/>
    </row>
    <row r="10" spans="2:19" x14ac:dyDescent="0.25">
      <c r="C10" s="64" t="s">
        <v>111</v>
      </c>
      <c r="D10" s="3">
        <v>1.4760150000000001</v>
      </c>
      <c r="E10" s="3">
        <v>1.5</v>
      </c>
      <c r="F10" s="3">
        <v>1.7341040000000001</v>
      </c>
      <c r="G10" s="3">
        <v>0</v>
      </c>
      <c r="H10" s="3">
        <v>0</v>
      </c>
      <c r="I10" s="3">
        <v>0.85470100000000004</v>
      </c>
      <c r="J10" s="3">
        <v>1.9762850000000001</v>
      </c>
      <c r="K10" s="3"/>
      <c r="L10" s="63">
        <v>5.1546390000000004</v>
      </c>
      <c r="M10" s="63">
        <v>2.7855150000000002</v>
      </c>
      <c r="N10" s="63">
        <v>4.3451269999999997</v>
      </c>
      <c r="O10" s="63">
        <v>2.3415979999999998</v>
      </c>
      <c r="P10" s="63">
        <v>3.228621</v>
      </c>
      <c r="Q10" s="63">
        <v>1.7391300000000001</v>
      </c>
      <c r="R10" s="63">
        <v>1.0035419999999999</v>
      </c>
      <c r="S10" s="63"/>
    </row>
    <row r="12" spans="2:19" x14ac:dyDescent="0.25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9" x14ac:dyDescent="0.25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9" x14ac:dyDescent="0.25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7" spans="1:6" s="67" customFormat="1" x14ac:dyDescent="0.25"/>
    <row r="18" spans="1:6" x14ac:dyDescent="0.25">
      <c r="A18" t="s">
        <v>112</v>
      </c>
      <c r="C18" t="s">
        <v>113</v>
      </c>
    </row>
    <row r="19" spans="1:6" x14ac:dyDescent="0.25">
      <c r="A19" t="s">
        <v>114</v>
      </c>
      <c r="C19" t="s">
        <v>115</v>
      </c>
    </row>
    <row r="20" spans="1:6" x14ac:dyDescent="0.25">
      <c r="A20" t="s">
        <v>116</v>
      </c>
      <c r="C20" t="s">
        <v>117</v>
      </c>
    </row>
    <row r="24" spans="1:6" x14ac:dyDescent="0.25">
      <c r="C24" s="7" t="s">
        <v>213</v>
      </c>
    </row>
    <row r="26" spans="1:6" x14ac:dyDescent="0.25">
      <c r="B26" t="s">
        <v>118</v>
      </c>
      <c r="D26" t="s">
        <v>120</v>
      </c>
      <c r="E26" t="s">
        <v>121</v>
      </c>
      <c r="F26" t="s">
        <v>124</v>
      </c>
    </row>
    <row r="27" spans="1:6" x14ac:dyDescent="0.25">
      <c r="B27" t="s">
        <v>126</v>
      </c>
      <c r="C27" t="s">
        <v>69</v>
      </c>
      <c r="D27">
        <v>52</v>
      </c>
      <c r="E27">
        <v>0</v>
      </c>
      <c r="F27">
        <f t="shared" ref="F27:F36" si="0">E27/D27*100</f>
        <v>0</v>
      </c>
    </row>
    <row r="28" spans="1:6" x14ac:dyDescent="0.25">
      <c r="C28" t="s">
        <v>70</v>
      </c>
      <c r="D28">
        <v>166</v>
      </c>
      <c r="E28">
        <v>3</v>
      </c>
      <c r="F28">
        <f t="shared" si="0"/>
        <v>1.8072289156626504</v>
      </c>
    </row>
    <row r="29" spans="1:6" x14ac:dyDescent="0.25">
      <c r="B29" t="s">
        <v>127</v>
      </c>
      <c r="C29" t="s">
        <v>69</v>
      </c>
      <c r="D29">
        <v>76</v>
      </c>
      <c r="E29">
        <v>0</v>
      </c>
      <c r="F29">
        <f t="shared" si="0"/>
        <v>0</v>
      </c>
    </row>
    <row r="30" spans="1:6" x14ac:dyDescent="0.25">
      <c r="C30" t="s">
        <v>70</v>
      </c>
      <c r="D30">
        <v>178</v>
      </c>
      <c r="E30">
        <v>2</v>
      </c>
      <c r="F30">
        <f t="shared" si="0"/>
        <v>1.1235955056179776</v>
      </c>
    </row>
    <row r="31" spans="1:6" x14ac:dyDescent="0.25">
      <c r="B31" t="s">
        <v>128</v>
      </c>
      <c r="C31" t="s">
        <v>69</v>
      </c>
      <c r="D31">
        <v>45</v>
      </c>
      <c r="E31">
        <v>1</v>
      </c>
      <c r="F31">
        <f t="shared" si="0"/>
        <v>2.2222222222222223</v>
      </c>
    </row>
    <row r="32" spans="1:6" x14ac:dyDescent="0.25">
      <c r="C32" t="s">
        <v>70</v>
      </c>
      <c r="D32">
        <v>124</v>
      </c>
      <c r="E32">
        <v>3</v>
      </c>
      <c r="F32">
        <f t="shared" si="0"/>
        <v>2.4193548387096775</v>
      </c>
    </row>
    <row r="33" spans="1:6" x14ac:dyDescent="0.25">
      <c r="B33" t="s">
        <v>129</v>
      </c>
      <c r="C33" t="s">
        <v>69</v>
      </c>
      <c r="D33">
        <v>57</v>
      </c>
      <c r="E33">
        <v>1</v>
      </c>
      <c r="F33">
        <f t="shared" si="0"/>
        <v>1.7543859649122806</v>
      </c>
    </row>
    <row r="34" spans="1:6" x14ac:dyDescent="0.25">
      <c r="C34" t="s">
        <v>70</v>
      </c>
      <c r="D34">
        <v>148</v>
      </c>
      <c r="E34">
        <v>2</v>
      </c>
      <c r="F34">
        <f t="shared" si="0"/>
        <v>1.3513513513513513</v>
      </c>
    </row>
    <row r="35" spans="1:6" x14ac:dyDescent="0.25">
      <c r="A35" s="53" t="s">
        <v>130</v>
      </c>
      <c r="B35" s="54" t="s">
        <v>88</v>
      </c>
      <c r="C35" s="54" t="s">
        <v>69</v>
      </c>
      <c r="D35" s="54">
        <f>SUM(D31,D33,D29,D27)</f>
        <v>230</v>
      </c>
      <c r="E35" s="54">
        <f>SUM(E31,E33,E29,E27)</f>
        <v>2</v>
      </c>
      <c r="F35" s="54">
        <f t="shared" si="0"/>
        <v>0.86956521739130432</v>
      </c>
    </row>
    <row r="36" spans="1:6" x14ac:dyDescent="0.25">
      <c r="A36" s="53"/>
      <c r="B36" s="54"/>
      <c r="C36" s="54" t="s">
        <v>70</v>
      </c>
      <c r="D36" s="54">
        <f>SUM(D32,D34,D30,D28)</f>
        <v>616</v>
      </c>
      <c r="E36" s="54">
        <f>SUM(E32,E34,E30,E28)</f>
        <v>10</v>
      </c>
      <c r="F36" s="54">
        <f t="shared" si="0"/>
        <v>1.6233766233766231</v>
      </c>
    </row>
    <row r="37" spans="1:6" s="55" customFormat="1" x14ac:dyDescent="0.25"/>
    <row r="39" spans="1:6" x14ac:dyDescent="0.25">
      <c r="B39" t="s">
        <v>118</v>
      </c>
      <c r="D39" t="s">
        <v>120</v>
      </c>
      <c r="E39" t="s">
        <v>121</v>
      </c>
      <c r="F39" t="s">
        <v>124</v>
      </c>
    </row>
    <row r="40" spans="1:6" x14ac:dyDescent="0.25">
      <c r="B40" t="s">
        <v>131</v>
      </c>
      <c r="C40" t="s">
        <v>69</v>
      </c>
      <c r="D40">
        <v>82</v>
      </c>
      <c r="E40">
        <v>1</v>
      </c>
      <c r="F40">
        <f t="shared" ref="F40:F47" si="1">E40/D40*100</f>
        <v>1.2195121951219512</v>
      </c>
    </row>
    <row r="41" spans="1:6" x14ac:dyDescent="0.25">
      <c r="C41" t="s">
        <v>70</v>
      </c>
      <c r="D41">
        <v>271</v>
      </c>
      <c r="E41">
        <v>6</v>
      </c>
      <c r="F41">
        <f t="shared" si="1"/>
        <v>2.214022140221402</v>
      </c>
    </row>
    <row r="42" spans="1:6" x14ac:dyDescent="0.25">
      <c r="B42" t="s">
        <v>132</v>
      </c>
      <c r="C42" t="s">
        <v>69</v>
      </c>
      <c r="D42">
        <v>71</v>
      </c>
      <c r="E42">
        <v>1</v>
      </c>
      <c r="F42">
        <f t="shared" si="1"/>
        <v>1.4084507042253522</v>
      </c>
    </row>
    <row r="43" spans="1:6" x14ac:dyDescent="0.25">
      <c r="C43" t="s">
        <v>70</v>
      </c>
      <c r="D43">
        <v>187</v>
      </c>
      <c r="E43">
        <v>1</v>
      </c>
      <c r="F43">
        <f t="shared" si="1"/>
        <v>0.53475935828876997</v>
      </c>
    </row>
    <row r="44" spans="1:6" x14ac:dyDescent="0.25">
      <c r="B44" t="s">
        <v>133</v>
      </c>
      <c r="C44" t="s">
        <v>69</v>
      </c>
      <c r="D44">
        <v>79</v>
      </c>
      <c r="E44">
        <v>0</v>
      </c>
      <c r="F44">
        <f t="shared" si="1"/>
        <v>0</v>
      </c>
    </row>
    <row r="45" spans="1:6" x14ac:dyDescent="0.25">
      <c r="C45" t="s">
        <v>70</v>
      </c>
      <c r="D45">
        <v>247</v>
      </c>
      <c r="E45">
        <v>4</v>
      </c>
      <c r="F45">
        <f t="shared" si="1"/>
        <v>1.6194331983805668</v>
      </c>
    </row>
    <row r="46" spans="1:6" x14ac:dyDescent="0.25">
      <c r="A46" s="53" t="s">
        <v>130</v>
      </c>
      <c r="B46" s="54" t="s">
        <v>88</v>
      </c>
      <c r="C46" s="54" t="s">
        <v>69</v>
      </c>
      <c r="D46" s="54">
        <f>SUM(D44,D42,D40)</f>
        <v>232</v>
      </c>
      <c r="E46" s="54">
        <f>SUM(E44,E42,E40)</f>
        <v>2</v>
      </c>
      <c r="F46" s="54">
        <f t="shared" si="1"/>
        <v>0.86206896551724133</v>
      </c>
    </row>
    <row r="47" spans="1:6" x14ac:dyDescent="0.25">
      <c r="A47" s="53"/>
      <c r="B47" s="54"/>
      <c r="C47" s="54" t="s">
        <v>70</v>
      </c>
      <c r="D47" s="54">
        <f>SUM(D45,D43,D41)</f>
        <v>705</v>
      </c>
      <c r="E47" s="54">
        <f>SUM(E45,E43,E41)</f>
        <v>11</v>
      </c>
      <c r="F47" s="54">
        <f t="shared" si="1"/>
        <v>1.5602836879432624</v>
      </c>
    </row>
    <row r="48" spans="1:6" s="55" customFormat="1" x14ac:dyDescent="0.25">
      <c r="B48" s="56"/>
      <c r="C48" s="56"/>
      <c r="D48" s="56"/>
      <c r="E48" s="56"/>
      <c r="F48" s="56"/>
    </row>
    <row r="50" spans="1:6" x14ac:dyDescent="0.25">
      <c r="B50" t="s">
        <v>118</v>
      </c>
      <c r="D50" t="s">
        <v>120</v>
      </c>
      <c r="E50" t="s">
        <v>121</v>
      </c>
      <c r="F50" t="s">
        <v>124</v>
      </c>
    </row>
    <row r="51" spans="1:6" x14ac:dyDescent="0.25">
      <c r="B51" t="s">
        <v>134</v>
      </c>
      <c r="C51" t="s">
        <v>69</v>
      </c>
      <c r="D51">
        <v>95</v>
      </c>
      <c r="E51">
        <v>0</v>
      </c>
      <c r="F51">
        <f t="shared" ref="F51:F60" si="2">E51/D51*100</f>
        <v>0</v>
      </c>
    </row>
    <row r="52" spans="1:6" x14ac:dyDescent="0.25">
      <c r="C52" t="s">
        <v>70</v>
      </c>
      <c r="D52">
        <v>292</v>
      </c>
      <c r="E52">
        <v>9</v>
      </c>
      <c r="F52">
        <f t="shared" si="2"/>
        <v>3.0821917808219177</v>
      </c>
    </row>
    <row r="53" spans="1:6" x14ac:dyDescent="0.25">
      <c r="B53" t="s">
        <v>135</v>
      </c>
      <c r="C53" t="s">
        <v>69</v>
      </c>
      <c r="D53">
        <v>63</v>
      </c>
      <c r="E53">
        <v>0</v>
      </c>
      <c r="F53">
        <f t="shared" si="2"/>
        <v>0</v>
      </c>
    </row>
    <row r="54" spans="1:6" x14ac:dyDescent="0.25">
      <c r="C54" t="s">
        <v>70</v>
      </c>
      <c r="D54">
        <v>295</v>
      </c>
      <c r="E54">
        <v>26</v>
      </c>
      <c r="F54">
        <f t="shared" si="2"/>
        <v>8.8135593220338979</v>
      </c>
    </row>
    <row r="55" spans="1:6" x14ac:dyDescent="0.25">
      <c r="B55" t="s">
        <v>136</v>
      </c>
      <c r="C55" t="s">
        <v>69</v>
      </c>
      <c r="D55">
        <v>85</v>
      </c>
      <c r="E55">
        <v>1</v>
      </c>
      <c r="F55">
        <f t="shared" si="2"/>
        <v>1.1764705882352942</v>
      </c>
    </row>
    <row r="56" spans="1:6" x14ac:dyDescent="0.25">
      <c r="C56" t="s">
        <v>70</v>
      </c>
      <c r="D56">
        <v>202</v>
      </c>
      <c r="E56">
        <v>3</v>
      </c>
      <c r="F56">
        <f t="shared" si="2"/>
        <v>1.4851485148514851</v>
      </c>
    </row>
    <row r="57" spans="1:6" x14ac:dyDescent="0.25">
      <c r="B57" t="s">
        <v>137</v>
      </c>
      <c r="C57" t="s">
        <v>69</v>
      </c>
      <c r="D57">
        <v>97</v>
      </c>
      <c r="E57">
        <v>2</v>
      </c>
      <c r="F57">
        <f t="shared" si="2"/>
        <v>2.0618556701030926</v>
      </c>
    </row>
    <row r="58" spans="1:6" x14ac:dyDescent="0.25">
      <c r="C58" t="s">
        <v>70</v>
      </c>
      <c r="D58">
        <v>220</v>
      </c>
      <c r="E58">
        <v>12</v>
      </c>
      <c r="F58">
        <f t="shared" si="2"/>
        <v>5.4545454545454541</v>
      </c>
    </row>
    <row r="59" spans="1:6" x14ac:dyDescent="0.25">
      <c r="A59" s="53" t="s">
        <v>130</v>
      </c>
      <c r="B59" s="54" t="s">
        <v>88</v>
      </c>
      <c r="C59" s="54" t="s">
        <v>69</v>
      </c>
      <c r="D59" s="54">
        <f>SUM(D55,D57,D53,D51)</f>
        <v>340</v>
      </c>
      <c r="E59" s="54">
        <f>SUM(E55,E57,E53,E51)</f>
        <v>3</v>
      </c>
      <c r="F59" s="54">
        <f t="shared" si="2"/>
        <v>0.88235294117647056</v>
      </c>
    </row>
    <row r="60" spans="1:6" x14ac:dyDescent="0.25">
      <c r="A60" s="53"/>
      <c r="B60" s="54"/>
      <c r="C60" s="54" t="s">
        <v>70</v>
      </c>
      <c r="D60" s="54">
        <f>SUM(D56,D58,D54,D52)</f>
        <v>1009</v>
      </c>
      <c r="E60" s="54">
        <f>SUM(E56,E58,E54,E52)</f>
        <v>50</v>
      </c>
      <c r="F60" s="54">
        <f t="shared" si="2"/>
        <v>4.9554013875123886</v>
      </c>
    </row>
    <row r="61" spans="1:6" s="55" customFormat="1" x14ac:dyDescent="0.25">
      <c r="B61" s="56"/>
      <c r="C61" s="56"/>
      <c r="D61" s="56"/>
      <c r="E61" s="56"/>
      <c r="F61" s="56"/>
    </row>
    <row r="63" spans="1:6" x14ac:dyDescent="0.25">
      <c r="B63" t="s">
        <v>118</v>
      </c>
      <c r="D63" t="s">
        <v>120</v>
      </c>
      <c r="E63" t="s">
        <v>121</v>
      </c>
      <c r="F63" t="s">
        <v>124</v>
      </c>
    </row>
    <row r="64" spans="1:6" x14ac:dyDescent="0.25">
      <c r="B64" t="s">
        <v>138</v>
      </c>
      <c r="C64" t="s">
        <v>69</v>
      </c>
      <c r="D64">
        <v>51</v>
      </c>
      <c r="E64">
        <v>1</v>
      </c>
      <c r="F64">
        <f t="shared" ref="F64:F73" si="3">E64/D64*100</f>
        <v>1.9607843137254901</v>
      </c>
    </row>
    <row r="65" spans="1:6" x14ac:dyDescent="0.25">
      <c r="C65" t="s">
        <v>70</v>
      </c>
      <c r="D65">
        <v>203</v>
      </c>
      <c r="E65">
        <v>2</v>
      </c>
      <c r="F65">
        <f t="shared" si="3"/>
        <v>0.98522167487684731</v>
      </c>
    </row>
    <row r="66" spans="1:6" x14ac:dyDescent="0.25">
      <c r="B66" t="s">
        <v>139</v>
      </c>
      <c r="C66" t="s">
        <v>69</v>
      </c>
      <c r="D66">
        <v>95</v>
      </c>
      <c r="E66">
        <v>0</v>
      </c>
      <c r="F66">
        <f t="shared" si="3"/>
        <v>0</v>
      </c>
    </row>
    <row r="67" spans="1:6" x14ac:dyDescent="0.25">
      <c r="C67" t="s">
        <v>70</v>
      </c>
      <c r="D67">
        <v>179</v>
      </c>
      <c r="E67">
        <v>1</v>
      </c>
      <c r="F67">
        <f t="shared" si="3"/>
        <v>0.55865921787709494</v>
      </c>
    </row>
    <row r="68" spans="1:6" x14ac:dyDescent="0.25">
      <c r="B68" t="s">
        <v>140</v>
      </c>
      <c r="C68" t="s">
        <v>69</v>
      </c>
      <c r="D68">
        <v>72</v>
      </c>
      <c r="E68">
        <v>0</v>
      </c>
      <c r="F68">
        <f t="shared" si="3"/>
        <v>0</v>
      </c>
    </row>
    <row r="69" spans="1:6" x14ac:dyDescent="0.25">
      <c r="C69" t="s">
        <v>70</v>
      </c>
      <c r="D69">
        <v>152</v>
      </c>
      <c r="E69">
        <v>2</v>
      </c>
      <c r="F69">
        <f t="shared" si="3"/>
        <v>1.3157894736842104</v>
      </c>
    </row>
    <row r="70" spans="1:6" x14ac:dyDescent="0.25">
      <c r="B70" t="s">
        <v>141</v>
      </c>
      <c r="C70" t="s">
        <v>69</v>
      </c>
      <c r="D70">
        <v>45</v>
      </c>
      <c r="E70">
        <v>0</v>
      </c>
      <c r="F70">
        <f t="shared" si="3"/>
        <v>0</v>
      </c>
    </row>
    <row r="71" spans="1:6" x14ac:dyDescent="0.25">
      <c r="C71" t="s">
        <v>70</v>
      </c>
      <c r="D71">
        <v>180</v>
      </c>
      <c r="E71">
        <v>4</v>
      </c>
      <c r="F71">
        <f t="shared" si="3"/>
        <v>2.2222222222222223</v>
      </c>
    </row>
    <row r="72" spans="1:6" x14ac:dyDescent="0.25">
      <c r="B72" s="7" t="s">
        <v>88</v>
      </c>
      <c r="C72" s="7" t="s">
        <v>69</v>
      </c>
      <c r="D72" s="7">
        <f>SUM(D68,D70)</f>
        <v>117</v>
      </c>
      <c r="E72" s="7">
        <f t="shared" ref="E72:E73" si="4">SUM(E68,E70)</f>
        <v>0</v>
      </c>
      <c r="F72" s="7">
        <f t="shared" si="3"/>
        <v>0</v>
      </c>
    </row>
    <row r="73" spans="1:6" x14ac:dyDescent="0.25">
      <c r="B73" s="7"/>
      <c r="C73" s="7" t="s">
        <v>70</v>
      </c>
      <c r="D73" s="7">
        <f>SUM(D69,D71)</f>
        <v>332</v>
      </c>
      <c r="E73" s="7">
        <f t="shared" si="4"/>
        <v>6</v>
      </c>
      <c r="F73" s="7">
        <f t="shared" si="3"/>
        <v>1.8072289156626504</v>
      </c>
    </row>
    <row r="74" spans="1:6" x14ac:dyDescent="0.25">
      <c r="B74" s="7"/>
      <c r="C74" s="7"/>
      <c r="D74" s="7"/>
      <c r="E74" s="7"/>
      <c r="F74" s="7"/>
    </row>
    <row r="75" spans="1:6" x14ac:dyDescent="0.25">
      <c r="A75" s="53" t="s">
        <v>130</v>
      </c>
      <c r="B75" s="54" t="s">
        <v>88</v>
      </c>
      <c r="C75" s="54" t="s">
        <v>69</v>
      </c>
      <c r="D75" s="54">
        <f>SUM(D68,D70,D66,D64)</f>
        <v>263</v>
      </c>
      <c r="E75" s="54">
        <f>SUM(E68,E70,E66,E64)</f>
        <v>1</v>
      </c>
      <c r="F75" s="54">
        <f>E75/D75*100</f>
        <v>0.38022813688212925</v>
      </c>
    </row>
    <row r="76" spans="1:6" x14ac:dyDescent="0.25">
      <c r="A76" s="53"/>
      <c r="B76" s="54"/>
      <c r="C76" s="54" t="s">
        <v>70</v>
      </c>
      <c r="D76" s="54">
        <f>SUM(D69,D71,D67,D65)</f>
        <v>714</v>
      </c>
      <c r="E76" s="54">
        <f>SUM(E69,E71,E67,E65)</f>
        <v>9</v>
      </c>
      <c r="F76" s="54">
        <f>E76/D76*100</f>
        <v>1.2605042016806722</v>
      </c>
    </row>
    <row r="77" spans="1:6" s="55" customFormat="1" x14ac:dyDescent="0.25">
      <c r="B77" s="56"/>
      <c r="C77" s="56"/>
      <c r="D77" s="56"/>
      <c r="E77" s="56"/>
      <c r="F77" s="56"/>
    </row>
    <row r="80" spans="1:6" x14ac:dyDescent="0.25">
      <c r="B80" s="7"/>
      <c r="C80" s="7"/>
      <c r="D80" s="7"/>
      <c r="E80" s="7"/>
      <c r="F80" s="7"/>
    </row>
    <row r="81" spans="2:6" x14ac:dyDescent="0.25">
      <c r="B81" s="7" t="s">
        <v>170</v>
      </c>
      <c r="C81" s="7"/>
      <c r="D81" s="7"/>
      <c r="E81" s="7"/>
      <c r="F81" s="7"/>
    </row>
    <row r="83" spans="2:6" x14ac:dyDescent="0.25">
      <c r="B83" t="s">
        <v>118</v>
      </c>
      <c r="D83" t="s">
        <v>120</v>
      </c>
      <c r="E83" t="s">
        <v>121</v>
      </c>
      <c r="F83" t="s">
        <v>124</v>
      </c>
    </row>
    <row r="84" spans="2:6" x14ac:dyDescent="0.25">
      <c r="B84" t="s">
        <v>142</v>
      </c>
      <c r="C84" t="s">
        <v>69</v>
      </c>
      <c r="D84">
        <v>42</v>
      </c>
      <c r="F84">
        <f t="shared" ref="F84:F91" si="5">E84/D84*100</f>
        <v>0</v>
      </c>
    </row>
    <row r="85" spans="2:6" x14ac:dyDescent="0.25">
      <c r="C85" t="s">
        <v>70</v>
      </c>
      <c r="D85">
        <v>273</v>
      </c>
      <c r="F85">
        <f t="shared" si="5"/>
        <v>0</v>
      </c>
    </row>
    <row r="86" spans="2:6" x14ac:dyDescent="0.25">
      <c r="B86" t="s">
        <v>143</v>
      </c>
      <c r="C86" t="s">
        <v>69</v>
      </c>
      <c r="D86">
        <v>49</v>
      </c>
      <c r="E86">
        <v>0</v>
      </c>
      <c r="F86">
        <f t="shared" si="5"/>
        <v>0</v>
      </c>
    </row>
    <row r="87" spans="2:6" x14ac:dyDescent="0.25">
      <c r="C87" t="s">
        <v>70</v>
      </c>
      <c r="D87">
        <v>329</v>
      </c>
      <c r="E87">
        <v>5</v>
      </c>
      <c r="F87">
        <f t="shared" si="5"/>
        <v>1.5197568389057752</v>
      </c>
    </row>
    <row r="88" spans="2:6" x14ac:dyDescent="0.25">
      <c r="B88" t="s">
        <v>144</v>
      </c>
      <c r="C88" t="s">
        <v>69</v>
      </c>
      <c r="D88">
        <v>90</v>
      </c>
      <c r="E88">
        <v>1</v>
      </c>
      <c r="F88">
        <f t="shared" si="5"/>
        <v>1.1111111111111112</v>
      </c>
    </row>
    <row r="89" spans="2:6" x14ac:dyDescent="0.25">
      <c r="C89" t="s">
        <v>70</v>
      </c>
      <c r="D89">
        <v>364</v>
      </c>
      <c r="E89">
        <v>7</v>
      </c>
      <c r="F89">
        <f t="shared" si="5"/>
        <v>1.9230769230769231</v>
      </c>
    </row>
    <row r="90" spans="2:6" x14ac:dyDescent="0.25">
      <c r="B90" s="54" t="s">
        <v>88</v>
      </c>
      <c r="C90" s="54" t="s">
        <v>69</v>
      </c>
      <c r="D90" s="54">
        <f>SUM(D86,D88,D84)</f>
        <v>181</v>
      </c>
      <c r="E90" s="54">
        <f t="shared" ref="D90:E91" si="6">SUM(E86,E88,E84)</f>
        <v>1</v>
      </c>
      <c r="F90" s="54">
        <f t="shared" si="5"/>
        <v>0.55248618784530379</v>
      </c>
    </row>
    <row r="91" spans="2:6" x14ac:dyDescent="0.25">
      <c r="B91" s="54"/>
      <c r="C91" s="54" t="s">
        <v>70</v>
      </c>
      <c r="D91" s="54">
        <f t="shared" si="6"/>
        <v>966</v>
      </c>
      <c r="E91" s="54">
        <f t="shared" si="6"/>
        <v>12</v>
      </c>
      <c r="F91" s="54">
        <f t="shared" si="5"/>
        <v>1.2422360248447204</v>
      </c>
    </row>
    <row r="92" spans="2:6" s="55" customFormat="1" x14ac:dyDescent="0.25"/>
    <row r="93" spans="2:6" x14ac:dyDescent="0.25">
      <c r="B93" s="7"/>
      <c r="C93" s="7"/>
      <c r="D93" s="7"/>
      <c r="E93" s="7"/>
      <c r="F93" s="7"/>
    </row>
    <row r="94" spans="2:6" x14ac:dyDescent="0.25">
      <c r="B94" s="7"/>
      <c r="C94" s="7"/>
      <c r="D94" s="7"/>
      <c r="E94" s="7"/>
      <c r="F94" s="7"/>
    </row>
    <row r="97" spans="1:6" x14ac:dyDescent="0.25">
      <c r="B97" t="s">
        <v>118</v>
      </c>
      <c r="D97" t="s">
        <v>120</v>
      </c>
      <c r="E97" t="s">
        <v>121</v>
      </c>
      <c r="F97" t="s">
        <v>124</v>
      </c>
    </row>
    <row r="98" spans="1:6" x14ac:dyDescent="0.25">
      <c r="B98" t="s">
        <v>145</v>
      </c>
      <c r="C98" t="s">
        <v>69</v>
      </c>
      <c r="D98">
        <v>3</v>
      </c>
      <c r="E98">
        <v>0</v>
      </c>
      <c r="F98">
        <f t="shared" ref="F98:F107" si="7">E98/D98*100</f>
        <v>0</v>
      </c>
    </row>
    <row r="99" spans="1:6" x14ac:dyDescent="0.25">
      <c r="C99" t="s">
        <v>70</v>
      </c>
      <c r="D99">
        <v>333</v>
      </c>
      <c r="E99">
        <v>32</v>
      </c>
      <c r="F99">
        <f t="shared" si="7"/>
        <v>9.6096096096096097</v>
      </c>
    </row>
    <row r="100" spans="1:6" x14ac:dyDescent="0.25">
      <c r="B100" t="s">
        <v>146</v>
      </c>
      <c r="C100" t="s">
        <v>69</v>
      </c>
      <c r="D100">
        <v>4</v>
      </c>
      <c r="E100">
        <v>0</v>
      </c>
      <c r="F100">
        <f t="shared" si="7"/>
        <v>0</v>
      </c>
    </row>
    <row r="101" spans="1:6" x14ac:dyDescent="0.25">
      <c r="C101" t="s">
        <v>70</v>
      </c>
      <c r="D101">
        <v>264</v>
      </c>
      <c r="E101">
        <v>27</v>
      </c>
      <c r="F101">
        <f t="shared" si="7"/>
        <v>10.227272727272728</v>
      </c>
    </row>
    <row r="102" spans="1:6" x14ac:dyDescent="0.25">
      <c r="B102" t="s">
        <v>147</v>
      </c>
      <c r="C102" t="s">
        <v>69</v>
      </c>
      <c r="D102">
        <v>14</v>
      </c>
      <c r="E102">
        <v>0</v>
      </c>
      <c r="F102">
        <f t="shared" si="7"/>
        <v>0</v>
      </c>
    </row>
    <row r="103" spans="1:6" x14ac:dyDescent="0.25">
      <c r="C103" t="s">
        <v>70</v>
      </c>
      <c r="D103">
        <v>458</v>
      </c>
      <c r="E103">
        <v>10</v>
      </c>
      <c r="F103">
        <f t="shared" si="7"/>
        <v>2.1834061135371177</v>
      </c>
    </row>
    <row r="104" spans="1:6" x14ac:dyDescent="0.25">
      <c r="B104" t="s">
        <v>148</v>
      </c>
      <c r="C104" t="s">
        <v>69</v>
      </c>
      <c r="D104">
        <v>4</v>
      </c>
      <c r="E104">
        <v>0</v>
      </c>
      <c r="F104">
        <f t="shared" si="7"/>
        <v>0</v>
      </c>
    </row>
    <row r="105" spans="1:6" x14ac:dyDescent="0.25">
      <c r="C105" t="s">
        <v>70</v>
      </c>
      <c r="D105">
        <v>264</v>
      </c>
      <c r="E105">
        <v>25</v>
      </c>
      <c r="F105">
        <f t="shared" si="7"/>
        <v>9.4696969696969688</v>
      </c>
    </row>
    <row r="106" spans="1:6" x14ac:dyDescent="0.25">
      <c r="A106" s="53" t="s">
        <v>130</v>
      </c>
      <c r="B106" s="54" t="s">
        <v>88</v>
      </c>
      <c r="C106" s="54" t="s">
        <v>69</v>
      </c>
      <c r="D106" s="54">
        <f>SUM(D102,D104,D100,D98)</f>
        <v>25</v>
      </c>
      <c r="E106" s="54">
        <f>SUM(E102,E104,E100,E98)</f>
        <v>0</v>
      </c>
      <c r="F106" s="54">
        <f t="shared" si="7"/>
        <v>0</v>
      </c>
    </row>
    <row r="107" spans="1:6" x14ac:dyDescent="0.25">
      <c r="A107" s="53"/>
      <c r="B107" s="54"/>
      <c r="C107" s="54" t="s">
        <v>70</v>
      </c>
      <c r="D107" s="54">
        <f>SUM(D103,D105,D101,D99)</f>
        <v>1319</v>
      </c>
      <c r="E107" s="54">
        <f>SUM(E103,E105,E101,E99)</f>
        <v>94</v>
      </c>
      <c r="F107" s="54">
        <f t="shared" si="7"/>
        <v>7.12661106899166</v>
      </c>
    </row>
    <row r="108" spans="1:6" x14ac:dyDescent="0.25">
      <c r="B108" s="7"/>
      <c r="C108" s="7"/>
      <c r="D108" s="7"/>
      <c r="E108" s="7"/>
      <c r="F108" s="7"/>
    </row>
    <row r="109" spans="1:6" s="55" customFormat="1" x14ac:dyDescent="0.25">
      <c r="B109" s="56"/>
      <c r="C109" s="56"/>
      <c r="D109" s="56"/>
      <c r="E109" s="56"/>
      <c r="F109" s="56"/>
    </row>
    <row r="112" spans="1:6" x14ac:dyDescent="0.25">
      <c r="B112" t="s">
        <v>118</v>
      </c>
      <c r="D112" t="s">
        <v>120</v>
      </c>
      <c r="E112" t="s">
        <v>121</v>
      </c>
      <c r="F112" t="s">
        <v>124</v>
      </c>
    </row>
    <row r="113" spans="1:6" x14ac:dyDescent="0.25">
      <c r="B113" t="s">
        <v>149</v>
      </c>
      <c r="C113" t="s">
        <v>69</v>
      </c>
      <c r="D113">
        <v>18</v>
      </c>
      <c r="E113">
        <v>0</v>
      </c>
      <c r="F113">
        <f t="shared" ref="F113:F124" si="8">E113/D113*100</f>
        <v>0</v>
      </c>
    </row>
    <row r="114" spans="1:6" x14ac:dyDescent="0.25">
      <c r="C114" t="s">
        <v>70</v>
      </c>
      <c r="D114">
        <v>226</v>
      </c>
      <c r="E114">
        <v>12</v>
      </c>
      <c r="F114">
        <f t="shared" si="8"/>
        <v>5.3097345132743365</v>
      </c>
    </row>
    <row r="115" spans="1:6" x14ac:dyDescent="0.25">
      <c r="B115" t="s">
        <v>150</v>
      </c>
      <c r="C115" t="s">
        <v>69</v>
      </c>
      <c r="D115">
        <v>11</v>
      </c>
      <c r="E115">
        <v>0</v>
      </c>
      <c r="F115">
        <f t="shared" si="8"/>
        <v>0</v>
      </c>
    </row>
    <row r="116" spans="1:6" x14ac:dyDescent="0.25">
      <c r="C116" t="s">
        <v>70</v>
      </c>
      <c r="D116">
        <v>294</v>
      </c>
      <c r="E116">
        <v>18</v>
      </c>
      <c r="F116">
        <f t="shared" si="8"/>
        <v>6.1224489795918364</v>
      </c>
    </row>
    <row r="117" spans="1:6" x14ac:dyDescent="0.25">
      <c r="B117" t="s">
        <v>151</v>
      </c>
      <c r="C117" t="s">
        <v>69</v>
      </c>
      <c r="D117">
        <v>9</v>
      </c>
      <c r="E117">
        <v>2</v>
      </c>
      <c r="F117">
        <f t="shared" si="8"/>
        <v>22.222222222222221</v>
      </c>
    </row>
    <row r="118" spans="1:6" x14ac:dyDescent="0.25">
      <c r="C118" t="s">
        <v>70</v>
      </c>
      <c r="D118">
        <v>256</v>
      </c>
      <c r="E118">
        <v>19</v>
      </c>
      <c r="F118">
        <f t="shared" si="8"/>
        <v>7.421875</v>
      </c>
    </row>
    <row r="119" spans="1:6" x14ac:dyDescent="0.25">
      <c r="B119" t="s">
        <v>152</v>
      </c>
      <c r="C119" t="s">
        <v>69</v>
      </c>
      <c r="D119">
        <v>89</v>
      </c>
      <c r="E119">
        <v>1</v>
      </c>
      <c r="F119">
        <f t="shared" si="8"/>
        <v>1.1235955056179776</v>
      </c>
    </row>
    <row r="120" spans="1:6" x14ac:dyDescent="0.25">
      <c r="C120" t="s">
        <v>70</v>
      </c>
      <c r="D120">
        <v>414</v>
      </c>
      <c r="E120">
        <v>9</v>
      </c>
      <c r="F120">
        <f t="shared" si="8"/>
        <v>2.1739130434782608</v>
      </c>
    </row>
    <row r="121" spans="1:6" x14ac:dyDescent="0.25">
      <c r="B121" t="s">
        <v>153</v>
      </c>
      <c r="C121" t="s">
        <v>69</v>
      </c>
      <c r="D121">
        <v>44</v>
      </c>
      <c r="E121">
        <v>2</v>
      </c>
      <c r="F121">
        <f t="shared" si="8"/>
        <v>4.5454545454545459</v>
      </c>
    </row>
    <row r="122" spans="1:6" x14ac:dyDescent="0.25">
      <c r="C122" t="s">
        <v>70</v>
      </c>
      <c r="D122">
        <v>242</v>
      </c>
      <c r="E122">
        <v>13</v>
      </c>
      <c r="F122">
        <f t="shared" si="8"/>
        <v>5.3719008264462813</v>
      </c>
    </row>
    <row r="123" spans="1:6" x14ac:dyDescent="0.25">
      <c r="A123" s="53" t="s">
        <v>130</v>
      </c>
      <c r="B123" s="54" t="s">
        <v>88</v>
      </c>
      <c r="C123" s="54" t="s">
        <v>69</v>
      </c>
      <c r="D123" s="54">
        <f>SUM(D119,D121,D115,D113,D117)</f>
        <v>171</v>
      </c>
      <c r="E123" s="54">
        <f>SUM(E119,E121,E115,E113,E117)</f>
        <v>5</v>
      </c>
      <c r="F123" s="54">
        <f t="shared" si="8"/>
        <v>2.9239766081871341</v>
      </c>
    </row>
    <row r="124" spans="1:6" x14ac:dyDescent="0.25">
      <c r="A124" s="53"/>
      <c r="B124" s="54"/>
      <c r="C124" s="54" t="s">
        <v>70</v>
      </c>
      <c r="D124" s="54">
        <f>SUM(D120,D122,D116,D114,D118)</f>
        <v>1432</v>
      </c>
      <c r="E124" s="54">
        <f>SUM(E120,E122,E116,E114,E118)</f>
        <v>71</v>
      </c>
      <c r="F124" s="54">
        <f t="shared" si="8"/>
        <v>4.9581005586592184</v>
      </c>
    </row>
    <row r="125" spans="1:6" s="55" customFormat="1" x14ac:dyDescent="0.25"/>
    <row r="130" spans="2:6" x14ac:dyDescent="0.25">
      <c r="B130" t="s">
        <v>118</v>
      </c>
      <c r="D130" t="s">
        <v>120</v>
      </c>
      <c r="E130" t="s">
        <v>121</v>
      </c>
      <c r="F130" t="s">
        <v>124</v>
      </c>
    </row>
    <row r="131" spans="2:6" x14ac:dyDescent="0.25">
      <c r="B131" t="s">
        <v>171</v>
      </c>
      <c r="C131" t="s">
        <v>69</v>
      </c>
      <c r="D131">
        <v>30</v>
      </c>
      <c r="E131">
        <v>0</v>
      </c>
      <c r="F131">
        <f t="shared" ref="F131:F136" si="9">E131/D131*100</f>
        <v>0</v>
      </c>
    </row>
    <row r="132" spans="2:6" x14ac:dyDescent="0.25">
      <c r="C132" t="s">
        <v>70</v>
      </c>
      <c r="D132">
        <v>376</v>
      </c>
      <c r="E132">
        <v>4</v>
      </c>
      <c r="F132">
        <f t="shared" si="9"/>
        <v>1.0638297872340425</v>
      </c>
    </row>
    <row r="133" spans="2:6" x14ac:dyDescent="0.25">
      <c r="B133" t="s">
        <v>172</v>
      </c>
      <c r="C133" t="s">
        <v>69</v>
      </c>
      <c r="D133">
        <v>19</v>
      </c>
      <c r="E133">
        <v>0</v>
      </c>
      <c r="F133">
        <f t="shared" si="9"/>
        <v>0</v>
      </c>
    </row>
    <row r="134" spans="2:6" x14ac:dyDescent="0.25">
      <c r="C134" t="s">
        <v>70</v>
      </c>
      <c r="D134">
        <v>259</v>
      </c>
      <c r="E134">
        <v>15</v>
      </c>
      <c r="F134">
        <f t="shared" si="9"/>
        <v>5.7915057915057915</v>
      </c>
    </row>
    <row r="135" spans="2:6" x14ac:dyDescent="0.25">
      <c r="B135" s="54" t="s">
        <v>88</v>
      </c>
      <c r="C135" s="54" t="s">
        <v>69</v>
      </c>
      <c r="D135" s="54">
        <f>SUM(D131,D133)</f>
        <v>49</v>
      </c>
      <c r="E135" s="54">
        <f t="shared" ref="E135:E136" si="10">SUM(E131,E133)</f>
        <v>0</v>
      </c>
      <c r="F135" s="54">
        <f t="shared" si="9"/>
        <v>0</v>
      </c>
    </row>
    <row r="136" spans="2:6" x14ac:dyDescent="0.25">
      <c r="B136" s="54"/>
      <c r="C136" s="54" t="s">
        <v>70</v>
      </c>
      <c r="D136" s="54">
        <f>SUM(D132,D134)</f>
        <v>635</v>
      </c>
      <c r="E136" s="54">
        <f t="shared" si="10"/>
        <v>19</v>
      </c>
      <c r="F136" s="54">
        <f t="shared" si="9"/>
        <v>2.9921259842519685</v>
      </c>
    </row>
    <row r="137" spans="2:6" s="55" customFormat="1" x14ac:dyDescent="0.25"/>
    <row r="138" spans="2:6" s="58" customFormat="1" x14ac:dyDescent="0.25"/>
    <row r="139" spans="2:6" s="58" customFormat="1" x14ac:dyDescent="0.25"/>
    <row r="140" spans="2:6" s="58" customFormat="1" x14ac:dyDescent="0.25"/>
    <row r="141" spans="2:6" x14ac:dyDescent="0.25">
      <c r="B141" t="s">
        <v>118</v>
      </c>
      <c r="D141" t="s">
        <v>120</v>
      </c>
      <c r="E141" t="s">
        <v>121</v>
      </c>
      <c r="F141" t="s">
        <v>124</v>
      </c>
    </row>
    <row r="142" spans="2:6" x14ac:dyDescent="0.25">
      <c r="B142" t="s">
        <v>173</v>
      </c>
      <c r="C142" t="s">
        <v>69</v>
      </c>
      <c r="D142">
        <v>42</v>
      </c>
      <c r="E142">
        <v>2</v>
      </c>
      <c r="F142">
        <f t="shared" ref="F142:F147" si="11">E142/D142*100</f>
        <v>4.7619047619047619</v>
      </c>
    </row>
    <row r="143" spans="2:6" x14ac:dyDescent="0.25">
      <c r="C143" t="s">
        <v>70</v>
      </c>
      <c r="D143">
        <v>346</v>
      </c>
      <c r="E143">
        <v>16</v>
      </c>
      <c r="F143">
        <f t="shared" si="11"/>
        <v>4.6242774566473983</v>
      </c>
    </row>
    <row r="144" spans="2:6" x14ac:dyDescent="0.25">
      <c r="B144" t="s">
        <v>174</v>
      </c>
      <c r="C144" t="s">
        <v>69</v>
      </c>
      <c r="D144">
        <v>10</v>
      </c>
      <c r="E144">
        <v>0</v>
      </c>
      <c r="F144">
        <f t="shared" si="11"/>
        <v>0</v>
      </c>
    </row>
    <row r="145" spans="2:6" x14ac:dyDescent="0.25">
      <c r="C145" t="s">
        <v>70</v>
      </c>
      <c r="D145">
        <v>262</v>
      </c>
      <c r="E145">
        <v>4</v>
      </c>
      <c r="F145">
        <f t="shared" si="11"/>
        <v>1.5267175572519083</v>
      </c>
    </row>
    <row r="146" spans="2:6" x14ac:dyDescent="0.25">
      <c r="B146" s="54" t="s">
        <v>88</v>
      </c>
      <c r="C146" s="54" t="s">
        <v>69</v>
      </c>
      <c r="D146" s="54">
        <f>SUM(D142,D144)</f>
        <v>52</v>
      </c>
      <c r="E146" s="54">
        <f t="shared" ref="E146:E147" si="12">SUM(E142,E144)</f>
        <v>2</v>
      </c>
      <c r="F146" s="54">
        <f t="shared" si="11"/>
        <v>3.8461538461538463</v>
      </c>
    </row>
    <row r="147" spans="2:6" x14ac:dyDescent="0.25">
      <c r="B147" s="54"/>
      <c r="C147" s="54" t="s">
        <v>70</v>
      </c>
      <c r="D147" s="54">
        <f>SUM(D143,D145)</f>
        <v>608</v>
      </c>
      <c r="E147" s="54">
        <f t="shared" si="12"/>
        <v>20</v>
      </c>
      <c r="F147" s="54">
        <f t="shared" si="11"/>
        <v>3.2894736842105261</v>
      </c>
    </row>
    <row r="148" spans="2:6" s="55" customFormat="1" x14ac:dyDescent="0.25">
      <c r="B148" s="56"/>
      <c r="C148" s="56"/>
      <c r="D148" s="56"/>
      <c r="E148" s="56"/>
      <c r="F148" s="56"/>
    </row>
    <row r="149" spans="2:6" s="58" customFormat="1" x14ac:dyDescent="0.25">
      <c r="B149" s="59"/>
      <c r="C149" s="59"/>
      <c r="D149" s="59"/>
      <c r="E149" s="59"/>
      <c r="F149" s="59"/>
    </row>
    <row r="150" spans="2:6" s="58" customFormat="1" x14ac:dyDescent="0.25">
      <c r="B150" s="59"/>
      <c r="C150" s="59"/>
      <c r="D150" s="59"/>
      <c r="E150" s="59"/>
      <c r="F150" s="59"/>
    </row>
    <row r="151" spans="2:6" s="58" customFormat="1" x14ac:dyDescent="0.25">
      <c r="B151" s="59"/>
      <c r="C151" s="59"/>
      <c r="D151" s="59"/>
      <c r="E151" s="59"/>
      <c r="F151" s="59"/>
    </row>
    <row r="152" spans="2:6" s="58" customFormat="1" x14ac:dyDescent="0.25">
      <c r="B152" t="s">
        <v>118</v>
      </c>
      <c r="C152"/>
      <c r="D152" t="s">
        <v>120</v>
      </c>
      <c r="E152" t="s">
        <v>121</v>
      </c>
      <c r="F152" t="s">
        <v>124</v>
      </c>
    </row>
    <row r="153" spans="2:6" s="58" customFormat="1" x14ac:dyDescent="0.25">
      <c r="B153" t="s">
        <v>175</v>
      </c>
      <c r="C153" t="s">
        <v>69</v>
      </c>
      <c r="D153">
        <v>35</v>
      </c>
      <c r="E153">
        <v>0</v>
      </c>
      <c r="F153">
        <f t="shared" ref="F153:F160" si="13">E153/D153*100</f>
        <v>0</v>
      </c>
    </row>
    <row r="154" spans="2:6" s="58" customFormat="1" x14ac:dyDescent="0.25">
      <c r="B154"/>
      <c r="C154" t="s">
        <v>70</v>
      </c>
      <c r="D154">
        <v>289</v>
      </c>
      <c r="E154">
        <v>3</v>
      </c>
      <c r="F154">
        <f t="shared" si="13"/>
        <v>1.0380622837370241</v>
      </c>
    </row>
    <row r="155" spans="2:6" s="58" customFormat="1" x14ac:dyDescent="0.25">
      <c r="B155" t="s">
        <v>176</v>
      </c>
      <c r="C155" t="s">
        <v>69</v>
      </c>
      <c r="D155">
        <v>18</v>
      </c>
      <c r="E155">
        <v>0</v>
      </c>
      <c r="F155">
        <f t="shared" si="13"/>
        <v>0</v>
      </c>
    </row>
    <row r="156" spans="2:6" s="58" customFormat="1" x14ac:dyDescent="0.25">
      <c r="B156"/>
      <c r="C156" t="s">
        <v>70</v>
      </c>
      <c r="D156">
        <v>112</v>
      </c>
      <c r="E156">
        <v>4</v>
      </c>
      <c r="F156">
        <f t="shared" si="13"/>
        <v>3.5714285714285712</v>
      </c>
    </row>
    <row r="157" spans="2:6" s="58" customFormat="1" x14ac:dyDescent="0.25">
      <c r="B157" t="s">
        <v>177</v>
      </c>
      <c r="C157" t="s">
        <v>69</v>
      </c>
      <c r="D157">
        <v>18</v>
      </c>
      <c r="E157">
        <v>0</v>
      </c>
      <c r="F157">
        <f t="shared" si="13"/>
        <v>0</v>
      </c>
    </row>
    <row r="158" spans="2:6" s="58" customFormat="1" x14ac:dyDescent="0.25">
      <c r="B158"/>
      <c r="C158" t="s">
        <v>70</v>
      </c>
      <c r="D158">
        <v>262</v>
      </c>
      <c r="E158">
        <v>5</v>
      </c>
      <c r="F158">
        <f t="shared" si="13"/>
        <v>1.9083969465648856</v>
      </c>
    </row>
    <row r="159" spans="2:6" s="58" customFormat="1" x14ac:dyDescent="0.25">
      <c r="B159" s="54" t="s">
        <v>88</v>
      </c>
      <c r="C159" s="54" t="s">
        <v>69</v>
      </c>
      <c r="D159" s="54">
        <f>SUM(D155,D157,D153)</f>
        <v>71</v>
      </c>
      <c r="E159" s="54">
        <f t="shared" ref="E159" si="14">SUM(E155,E157,E153)</f>
        <v>0</v>
      </c>
      <c r="F159" s="54">
        <f t="shared" si="13"/>
        <v>0</v>
      </c>
    </row>
    <row r="160" spans="2:6" s="58" customFormat="1" x14ac:dyDescent="0.25">
      <c r="B160" s="54"/>
      <c r="C160" s="54" t="s">
        <v>70</v>
      </c>
      <c r="D160" s="54">
        <f t="shared" ref="D160:E160" si="15">SUM(D156,D158,D154)</f>
        <v>663</v>
      </c>
      <c r="E160" s="54">
        <f t="shared" si="15"/>
        <v>12</v>
      </c>
      <c r="F160" s="54">
        <f t="shared" si="13"/>
        <v>1.809954751131222</v>
      </c>
    </row>
    <row r="161" spans="1:6" s="55" customFormat="1" x14ac:dyDescent="0.25">
      <c r="B161" s="56"/>
      <c r="C161" s="56"/>
      <c r="D161" s="56"/>
      <c r="E161" s="56"/>
      <c r="F161" s="56"/>
    </row>
    <row r="162" spans="1:6" s="58" customFormat="1" x14ac:dyDescent="0.25">
      <c r="B162" s="59"/>
      <c r="C162" s="59"/>
      <c r="D162" s="59"/>
      <c r="E162" s="59"/>
      <c r="F162" s="59"/>
    </row>
    <row r="163" spans="1:6" s="58" customFormat="1" x14ac:dyDescent="0.25">
      <c r="B163" s="59"/>
      <c r="C163" s="59"/>
      <c r="D163" s="59"/>
      <c r="E163" s="59"/>
      <c r="F163" s="59"/>
    </row>
    <row r="164" spans="1:6" s="58" customFormat="1" x14ac:dyDescent="0.25">
      <c r="B164" s="59"/>
      <c r="C164" s="59"/>
      <c r="D164" s="59"/>
      <c r="E164" s="59"/>
      <c r="F164" s="59"/>
    </row>
    <row r="165" spans="1:6" x14ac:dyDescent="0.25">
      <c r="B165" t="s">
        <v>118</v>
      </c>
      <c r="D165" t="s">
        <v>120</v>
      </c>
      <c r="E165" t="s">
        <v>121</v>
      </c>
      <c r="F165" t="s">
        <v>124</v>
      </c>
    </row>
    <row r="166" spans="1:6" x14ac:dyDescent="0.25">
      <c r="B166" t="s">
        <v>154</v>
      </c>
      <c r="C166" t="s">
        <v>69</v>
      </c>
      <c r="D166">
        <v>72</v>
      </c>
      <c r="E166">
        <v>0</v>
      </c>
      <c r="F166">
        <f t="shared" ref="F166:F177" si="16">E166/D166*100</f>
        <v>0</v>
      </c>
    </row>
    <row r="167" spans="1:6" x14ac:dyDescent="0.25">
      <c r="C167" t="s">
        <v>70</v>
      </c>
      <c r="D167">
        <v>329</v>
      </c>
      <c r="E167">
        <v>19</v>
      </c>
      <c r="F167">
        <f t="shared" si="16"/>
        <v>5.7750759878419453</v>
      </c>
    </row>
    <row r="168" spans="1:6" x14ac:dyDescent="0.25">
      <c r="B168" t="s">
        <v>155</v>
      </c>
      <c r="C168" t="s">
        <v>69</v>
      </c>
      <c r="D168">
        <v>61</v>
      </c>
      <c r="E168">
        <v>0</v>
      </c>
      <c r="F168">
        <f t="shared" si="16"/>
        <v>0</v>
      </c>
    </row>
    <row r="169" spans="1:6" x14ac:dyDescent="0.25">
      <c r="C169" t="s">
        <v>70</v>
      </c>
      <c r="D169">
        <v>346</v>
      </c>
      <c r="E169">
        <v>15</v>
      </c>
      <c r="F169">
        <f t="shared" si="16"/>
        <v>4.3352601156069364</v>
      </c>
    </row>
    <row r="170" spans="1:6" x14ac:dyDescent="0.25">
      <c r="B170" t="s">
        <v>156</v>
      </c>
      <c r="C170" t="s">
        <v>69</v>
      </c>
      <c r="D170">
        <v>39</v>
      </c>
      <c r="E170">
        <v>1</v>
      </c>
      <c r="F170">
        <f t="shared" si="16"/>
        <v>2.5641025641025639</v>
      </c>
    </row>
    <row r="171" spans="1:6" x14ac:dyDescent="0.25">
      <c r="C171" t="s">
        <v>70</v>
      </c>
      <c r="D171">
        <v>186</v>
      </c>
      <c r="E171">
        <v>12</v>
      </c>
      <c r="F171">
        <f t="shared" si="16"/>
        <v>6.4516129032258061</v>
      </c>
    </row>
    <row r="172" spans="1:6" x14ac:dyDescent="0.25">
      <c r="B172" t="s">
        <v>157</v>
      </c>
      <c r="C172" t="s">
        <v>69</v>
      </c>
      <c r="D172">
        <v>46</v>
      </c>
      <c r="E172">
        <v>0</v>
      </c>
      <c r="F172">
        <f t="shared" si="16"/>
        <v>0</v>
      </c>
    </row>
    <row r="173" spans="1:6" x14ac:dyDescent="0.25">
      <c r="C173" t="s">
        <v>70</v>
      </c>
      <c r="D173">
        <v>219</v>
      </c>
      <c r="E173">
        <v>6</v>
      </c>
      <c r="F173">
        <f t="shared" si="16"/>
        <v>2.7397260273972601</v>
      </c>
    </row>
    <row r="174" spans="1:6" x14ac:dyDescent="0.25">
      <c r="B174" t="s">
        <v>158</v>
      </c>
      <c r="C174" t="s">
        <v>69</v>
      </c>
      <c r="D174">
        <v>53</v>
      </c>
      <c r="E174">
        <v>3</v>
      </c>
      <c r="F174">
        <f t="shared" si="16"/>
        <v>5.6603773584905666</v>
      </c>
    </row>
    <row r="175" spans="1:6" x14ac:dyDescent="0.25">
      <c r="C175" t="s">
        <v>70</v>
      </c>
      <c r="D175">
        <v>181</v>
      </c>
      <c r="E175">
        <v>13</v>
      </c>
      <c r="F175">
        <f t="shared" si="16"/>
        <v>7.1823204419889501</v>
      </c>
    </row>
    <row r="176" spans="1:6" x14ac:dyDescent="0.25">
      <c r="A176" s="53" t="s">
        <v>130</v>
      </c>
      <c r="B176" s="54" t="s">
        <v>88</v>
      </c>
      <c r="C176" s="54" t="s">
        <v>69</v>
      </c>
      <c r="D176" s="54">
        <f>SUM(D170,D172,D168,D166,D174)</f>
        <v>271</v>
      </c>
      <c r="E176" s="54">
        <f>SUM(E170,E172,E168,E166,E174)</f>
        <v>4</v>
      </c>
      <c r="F176" s="54">
        <f t="shared" si="16"/>
        <v>1.4760147601476015</v>
      </c>
    </row>
    <row r="177" spans="1:6" x14ac:dyDescent="0.25">
      <c r="A177" s="53"/>
      <c r="B177" s="54"/>
      <c r="C177" s="54" t="s">
        <v>70</v>
      </c>
      <c r="D177" s="54">
        <f>SUM(D171,D173,D169,D167,D175)</f>
        <v>1261</v>
      </c>
      <c r="E177" s="54">
        <f>SUM(E171,E173,E169,E167,E175)</f>
        <v>65</v>
      </c>
      <c r="F177" s="54">
        <f t="shared" si="16"/>
        <v>5.1546391752577314</v>
      </c>
    </row>
    <row r="178" spans="1:6" s="55" customFormat="1" x14ac:dyDescent="0.25">
      <c r="B178" s="56"/>
      <c r="C178" s="56"/>
      <c r="D178" s="56"/>
      <c r="E178" s="56"/>
      <c r="F178" s="56"/>
    </row>
    <row r="180" spans="1:6" x14ac:dyDescent="0.25">
      <c r="B180" t="s">
        <v>118</v>
      </c>
      <c r="D180" t="s">
        <v>120</v>
      </c>
      <c r="E180" t="s">
        <v>121</v>
      </c>
      <c r="F180" t="s">
        <v>124</v>
      </c>
    </row>
    <row r="181" spans="1:6" x14ac:dyDescent="0.25">
      <c r="B181" t="s">
        <v>159</v>
      </c>
      <c r="C181" t="s">
        <v>69</v>
      </c>
      <c r="D181">
        <v>42</v>
      </c>
      <c r="E181">
        <v>1</v>
      </c>
      <c r="F181">
        <f t="shared" ref="F181:F194" si="17">E181/D181*100</f>
        <v>2.3809523809523809</v>
      </c>
    </row>
    <row r="182" spans="1:6" x14ac:dyDescent="0.25">
      <c r="C182" t="s">
        <v>70</v>
      </c>
      <c r="D182">
        <v>320</v>
      </c>
      <c r="E182">
        <v>10</v>
      </c>
      <c r="F182">
        <f t="shared" si="17"/>
        <v>3.125</v>
      </c>
    </row>
    <row r="183" spans="1:6" x14ac:dyDescent="0.25">
      <c r="B183" t="s">
        <v>160</v>
      </c>
      <c r="C183" t="s">
        <v>69</v>
      </c>
      <c r="D183">
        <v>81</v>
      </c>
      <c r="E183">
        <v>0</v>
      </c>
      <c r="F183">
        <f t="shared" si="17"/>
        <v>0</v>
      </c>
    </row>
    <row r="184" spans="1:6" x14ac:dyDescent="0.25">
      <c r="C184" t="s">
        <v>70</v>
      </c>
      <c r="D184">
        <v>290</v>
      </c>
      <c r="E184">
        <v>7</v>
      </c>
      <c r="F184">
        <f t="shared" si="17"/>
        <v>2.4137931034482758</v>
      </c>
    </row>
    <row r="185" spans="1:6" x14ac:dyDescent="0.25">
      <c r="B185" t="s">
        <v>161</v>
      </c>
      <c r="C185" t="s">
        <v>69</v>
      </c>
      <c r="D185">
        <v>57</v>
      </c>
      <c r="E185">
        <v>0</v>
      </c>
      <c r="F185">
        <f t="shared" si="17"/>
        <v>0</v>
      </c>
    </row>
    <row r="186" spans="1:6" x14ac:dyDescent="0.25">
      <c r="C186" t="s">
        <v>70</v>
      </c>
      <c r="D186">
        <v>336</v>
      </c>
      <c r="E186">
        <v>10</v>
      </c>
      <c r="F186">
        <f t="shared" si="17"/>
        <v>2.9761904761904758</v>
      </c>
    </row>
    <row r="187" spans="1:6" x14ac:dyDescent="0.25">
      <c r="B187" t="s">
        <v>162</v>
      </c>
      <c r="C187" t="s">
        <v>69</v>
      </c>
      <c r="D187">
        <v>80</v>
      </c>
      <c r="E187">
        <v>1</v>
      </c>
      <c r="F187">
        <f t="shared" si="17"/>
        <v>1.25</v>
      </c>
    </row>
    <row r="188" spans="1:6" x14ac:dyDescent="0.25">
      <c r="C188" t="s">
        <v>70</v>
      </c>
      <c r="D188">
        <v>259</v>
      </c>
      <c r="E188">
        <v>11</v>
      </c>
      <c r="F188">
        <f t="shared" si="17"/>
        <v>4.2471042471042466</v>
      </c>
    </row>
    <row r="189" spans="1:6" x14ac:dyDescent="0.25">
      <c r="B189" t="s">
        <v>163</v>
      </c>
      <c r="C189" t="s">
        <v>69</v>
      </c>
      <c r="D189">
        <v>49</v>
      </c>
      <c r="E189">
        <v>4</v>
      </c>
      <c r="F189">
        <f t="shared" si="17"/>
        <v>8.1632653061224492</v>
      </c>
    </row>
    <row r="190" spans="1:6" x14ac:dyDescent="0.25">
      <c r="C190" t="s">
        <v>70</v>
      </c>
      <c r="D190">
        <v>270</v>
      </c>
      <c r="E190">
        <v>7</v>
      </c>
      <c r="F190">
        <f t="shared" si="17"/>
        <v>2.5925925925925926</v>
      </c>
    </row>
    <row r="191" spans="1:6" x14ac:dyDescent="0.25">
      <c r="B191" t="s">
        <v>164</v>
      </c>
      <c r="C191" t="s">
        <v>69</v>
      </c>
      <c r="D191">
        <v>91</v>
      </c>
      <c r="E191">
        <v>0</v>
      </c>
      <c r="F191">
        <f t="shared" si="17"/>
        <v>0</v>
      </c>
    </row>
    <row r="192" spans="1:6" x14ac:dyDescent="0.25">
      <c r="C192" t="s">
        <v>70</v>
      </c>
      <c r="D192">
        <v>320</v>
      </c>
      <c r="E192">
        <v>5</v>
      </c>
      <c r="F192">
        <f t="shared" si="17"/>
        <v>1.5625</v>
      </c>
    </row>
    <row r="193" spans="1:6" x14ac:dyDescent="0.25">
      <c r="A193" s="53" t="s">
        <v>130</v>
      </c>
      <c r="B193" s="54" t="s">
        <v>88</v>
      </c>
      <c r="C193" s="54" t="s">
        <v>69</v>
      </c>
      <c r="D193" s="54">
        <f>SUM(D187,D189,D185,D183,D191,D181)</f>
        <v>400</v>
      </c>
      <c r="E193" s="54">
        <f>SUM(E187,E189,E185,E183,E191,E181)</f>
        <v>6</v>
      </c>
      <c r="F193" s="54">
        <f t="shared" si="17"/>
        <v>1.5</v>
      </c>
    </row>
    <row r="194" spans="1:6" x14ac:dyDescent="0.25">
      <c r="A194" s="53"/>
      <c r="B194" s="54"/>
      <c r="C194" s="54" t="s">
        <v>70</v>
      </c>
      <c r="D194" s="54">
        <f>SUM(D188,D190,D186,D184,D192,D182)</f>
        <v>1795</v>
      </c>
      <c r="E194" s="54">
        <f>SUM(E188,E190,E186,E184,E192,E182)</f>
        <v>50</v>
      </c>
      <c r="F194" s="54">
        <f t="shared" si="17"/>
        <v>2.785515320334262</v>
      </c>
    </row>
    <row r="195" spans="1:6" s="55" customFormat="1" x14ac:dyDescent="0.25">
      <c r="B195" s="56"/>
      <c r="C195" s="56"/>
      <c r="D195" s="56"/>
      <c r="E195" s="56"/>
      <c r="F195" s="56"/>
    </row>
    <row r="196" spans="1:6" x14ac:dyDescent="0.25">
      <c r="B196" s="7"/>
      <c r="C196" s="7"/>
      <c r="D196" s="7"/>
      <c r="E196" s="7"/>
      <c r="F196" s="7"/>
    </row>
    <row r="198" spans="1:6" x14ac:dyDescent="0.25">
      <c r="B198" t="s">
        <v>118</v>
      </c>
      <c r="D198" t="s">
        <v>120</v>
      </c>
      <c r="E198" t="s">
        <v>121</v>
      </c>
      <c r="F198" t="s">
        <v>124</v>
      </c>
    </row>
    <row r="199" spans="1:6" x14ac:dyDescent="0.25">
      <c r="B199" t="s">
        <v>165</v>
      </c>
      <c r="C199" t="s">
        <v>69</v>
      </c>
      <c r="D199">
        <v>83</v>
      </c>
      <c r="E199">
        <v>0</v>
      </c>
      <c r="F199">
        <f t="shared" ref="F199:F210" si="18">E199/D199*100</f>
        <v>0</v>
      </c>
    </row>
    <row r="200" spans="1:6" x14ac:dyDescent="0.25">
      <c r="C200" t="s">
        <v>70</v>
      </c>
      <c r="D200">
        <v>251</v>
      </c>
      <c r="E200">
        <v>6</v>
      </c>
      <c r="F200">
        <f t="shared" si="18"/>
        <v>2.3904382470119523</v>
      </c>
    </row>
    <row r="201" spans="1:6" x14ac:dyDescent="0.25">
      <c r="B201" t="s">
        <v>166</v>
      </c>
      <c r="C201" t="s">
        <v>69</v>
      </c>
      <c r="D201">
        <v>98</v>
      </c>
      <c r="E201">
        <v>3</v>
      </c>
      <c r="F201">
        <f t="shared" si="18"/>
        <v>3.0612244897959182</v>
      </c>
    </row>
    <row r="202" spans="1:6" x14ac:dyDescent="0.25">
      <c r="C202" t="s">
        <v>70</v>
      </c>
      <c r="D202">
        <v>270</v>
      </c>
      <c r="E202">
        <v>16</v>
      </c>
      <c r="F202">
        <f t="shared" si="18"/>
        <v>5.9259259259259265</v>
      </c>
    </row>
    <row r="203" spans="1:6" x14ac:dyDescent="0.25">
      <c r="B203" t="s">
        <v>167</v>
      </c>
      <c r="C203" t="s">
        <v>69</v>
      </c>
      <c r="D203">
        <v>77</v>
      </c>
      <c r="E203">
        <v>0</v>
      </c>
      <c r="F203">
        <f t="shared" si="18"/>
        <v>0</v>
      </c>
    </row>
    <row r="204" spans="1:6" x14ac:dyDescent="0.25">
      <c r="C204" t="s">
        <v>70</v>
      </c>
      <c r="D204">
        <v>239</v>
      </c>
      <c r="E204">
        <v>15</v>
      </c>
      <c r="F204">
        <f t="shared" si="18"/>
        <v>6.2761506276150625</v>
      </c>
    </row>
    <row r="205" spans="1:6" x14ac:dyDescent="0.25">
      <c r="B205" t="s">
        <v>168</v>
      </c>
      <c r="C205" t="s">
        <v>69</v>
      </c>
      <c r="D205">
        <v>54</v>
      </c>
      <c r="E205">
        <v>2</v>
      </c>
      <c r="F205">
        <f t="shared" si="18"/>
        <v>3.7037037037037033</v>
      </c>
    </row>
    <row r="206" spans="1:6" x14ac:dyDescent="0.25">
      <c r="C206" t="s">
        <v>70</v>
      </c>
      <c r="D206">
        <v>402</v>
      </c>
      <c r="E206">
        <v>12</v>
      </c>
      <c r="F206">
        <f t="shared" si="18"/>
        <v>2.9850746268656714</v>
      </c>
    </row>
    <row r="207" spans="1:6" x14ac:dyDescent="0.25">
      <c r="B207" t="s">
        <v>169</v>
      </c>
      <c r="C207" t="s">
        <v>69</v>
      </c>
      <c r="D207">
        <v>34</v>
      </c>
      <c r="E207">
        <v>1</v>
      </c>
      <c r="F207">
        <f t="shared" si="18"/>
        <v>2.9411764705882351</v>
      </c>
    </row>
    <row r="208" spans="1:6" x14ac:dyDescent="0.25">
      <c r="C208" t="s">
        <v>70</v>
      </c>
      <c r="D208">
        <v>449</v>
      </c>
      <c r="E208">
        <v>21</v>
      </c>
      <c r="F208">
        <f t="shared" si="18"/>
        <v>4.6770601336302899</v>
      </c>
    </row>
    <row r="209" spans="1:6" x14ac:dyDescent="0.25">
      <c r="A209" s="53" t="s">
        <v>130</v>
      </c>
      <c r="B209" s="54" t="s">
        <v>88</v>
      </c>
      <c r="C209" s="54" t="s">
        <v>69</v>
      </c>
      <c r="D209" s="54">
        <f>SUM(D203,D205,D201,D199,D207)</f>
        <v>346</v>
      </c>
      <c r="E209" s="54">
        <f>SUM(E203,E205,E201,E199,E207)</f>
        <v>6</v>
      </c>
      <c r="F209" s="54">
        <f t="shared" si="18"/>
        <v>1.7341040462427744</v>
      </c>
    </row>
    <row r="210" spans="1:6" x14ac:dyDescent="0.25">
      <c r="A210" s="53"/>
      <c r="B210" s="54"/>
      <c r="C210" s="54" t="s">
        <v>70</v>
      </c>
      <c r="D210" s="54">
        <f>SUM(D204,D206,D202,D200,D208)</f>
        <v>1611</v>
      </c>
      <c r="E210" s="54">
        <f>SUM(E204,E206,E202,E200,E208)</f>
        <v>70</v>
      </c>
      <c r="F210" s="54">
        <f t="shared" si="18"/>
        <v>4.3451272501551834</v>
      </c>
    </row>
    <row r="211" spans="1:6" s="55" customFormat="1" x14ac:dyDescent="0.25"/>
    <row r="216" spans="1:6" x14ac:dyDescent="0.25">
      <c r="B216" t="s">
        <v>118</v>
      </c>
      <c r="D216" t="s">
        <v>120</v>
      </c>
      <c r="E216" t="s">
        <v>121</v>
      </c>
      <c r="F216" t="s">
        <v>124</v>
      </c>
    </row>
    <row r="217" spans="1:6" x14ac:dyDescent="0.25">
      <c r="B217" t="s">
        <v>171</v>
      </c>
      <c r="C217" t="s">
        <v>69</v>
      </c>
      <c r="D217">
        <v>30</v>
      </c>
      <c r="E217">
        <v>0</v>
      </c>
      <c r="F217">
        <f t="shared" ref="F217:F222" si="19">E217/D217*100</f>
        <v>0</v>
      </c>
    </row>
    <row r="218" spans="1:6" x14ac:dyDescent="0.25">
      <c r="C218" t="s">
        <v>70</v>
      </c>
      <c r="D218">
        <v>376</v>
      </c>
      <c r="E218">
        <v>4</v>
      </c>
      <c r="F218">
        <f t="shared" si="19"/>
        <v>1.0638297872340425</v>
      </c>
    </row>
    <row r="219" spans="1:6" x14ac:dyDescent="0.25">
      <c r="B219" t="s">
        <v>172</v>
      </c>
      <c r="C219" t="s">
        <v>69</v>
      </c>
      <c r="D219">
        <v>19</v>
      </c>
      <c r="E219">
        <v>0</v>
      </c>
      <c r="F219">
        <f t="shared" si="19"/>
        <v>0</v>
      </c>
    </row>
    <row r="220" spans="1:6" x14ac:dyDescent="0.25">
      <c r="C220" t="s">
        <v>70</v>
      </c>
      <c r="D220">
        <v>259</v>
      </c>
      <c r="E220">
        <v>15</v>
      </c>
      <c r="F220">
        <f t="shared" si="19"/>
        <v>5.7915057915057915</v>
      </c>
    </row>
    <row r="221" spans="1:6" x14ac:dyDescent="0.25">
      <c r="B221" s="54" t="s">
        <v>88</v>
      </c>
      <c r="C221" s="54" t="s">
        <v>69</v>
      </c>
      <c r="D221" s="54">
        <f>SUM(D217,D219)</f>
        <v>49</v>
      </c>
      <c r="E221" s="54">
        <f t="shared" ref="E221:E222" si="20">SUM(E217,E219)</f>
        <v>0</v>
      </c>
      <c r="F221" s="54">
        <f t="shared" si="19"/>
        <v>0</v>
      </c>
    </row>
    <row r="222" spans="1:6" x14ac:dyDescent="0.25">
      <c r="B222" s="54"/>
      <c r="C222" s="54" t="s">
        <v>70</v>
      </c>
      <c r="D222" s="54">
        <f>SUM(D218,D220)</f>
        <v>635</v>
      </c>
      <c r="E222" s="54">
        <f t="shared" si="20"/>
        <v>19</v>
      </c>
      <c r="F222" s="54">
        <f t="shared" si="19"/>
        <v>2.9921259842519685</v>
      </c>
    </row>
    <row r="223" spans="1:6" s="55" customFormat="1" x14ac:dyDescent="0.25"/>
    <row r="227" spans="2:6" x14ac:dyDescent="0.25">
      <c r="B227" t="s">
        <v>118</v>
      </c>
      <c r="D227" t="s">
        <v>120</v>
      </c>
      <c r="E227" t="s">
        <v>121</v>
      </c>
      <c r="F227" t="s">
        <v>124</v>
      </c>
    </row>
    <row r="228" spans="2:6" x14ac:dyDescent="0.25">
      <c r="B228" t="s">
        <v>173</v>
      </c>
      <c r="C228" t="s">
        <v>69</v>
      </c>
      <c r="D228">
        <v>42</v>
      </c>
      <c r="E228">
        <v>2</v>
      </c>
      <c r="F228">
        <f t="shared" ref="F228:F233" si="21">E228/D228*100</f>
        <v>4.7619047619047619</v>
      </c>
    </row>
    <row r="229" spans="2:6" x14ac:dyDescent="0.25">
      <c r="C229" t="s">
        <v>70</v>
      </c>
      <c r="D229">
        <v>346</v>
      </c>
      <c r="E229">
        <v>16</v>
      </c>
      <c r="F229">
        <f t="shared" si="21"/>
        <v>4.6242774566473983</v>
      </c>
    </row>
    <row r="230" spans="2:6" x14ac:dyDescent="0.25">
      <c r="B230" t="s">
        <v>174</v>
      </c>
      <c r="C230" t="s">
        <v>69</v>
      </c>
      <c r="D230">
        <v>10</v>
      </c>
      <c r="E230">
        <v>0</v>
      </c>
      <c r="F230">
        <f t="shared" si="21"/>
        <v>0</v>
      </c>
    </row>
    <row r="231" spans="2:6" x14ac:dyDescent="0.25">
      <c r="C231" t="s">
        <v>70</v>
      </c>
      <c r="D231">
        <v>262</v>
      </c>
      <c r="E231">
        <v>4</v>
      </c>
      <c r="F231">
        <f t="shared" si="21"/>
        <v>1.5267175572519083</v>
      </c>
    </row>
    <row r="232" spans="2:6" x14ac:dyDescent="0.25">
      <c r="B232" s="54" t="s">
        <v>88</v>
      </c>
      <c r="C232" s="54" t="s">
        <v>69</v>
      </c>
      <c r="D232" s="54">
        <f>SUM(D228,D230)</f>
        <v>52</v>
      </c>
      <c r="E232" s="54">
        <f t="shared" ref="E232:E233" si="22">SUM(E228,E230)</f>
        <v>2</v>
      </c>
      <c r="F232" s="54">
        <f t="shared" si="21"/>
        <v>3.8461538461538463</v>
      </c>
    </row>
    <row r="233" spans="2:6" x14ac:dyDescent="0.25">
      <c r="B233" s="54"/>
      <c r="C233" s="54" t="s">
        <v>70</v>
      </c>
      <c r="D233" s="54">
        <f>SUM(D229,D231)</f>
        <v>608</v>
      </c>
      <c r="E233" s="54">
        <f t="shared" si="22"/>
        <v>20</v>
      </c>
      <c r="F233" s="54">
        <f t="shared" si="21"/>
        <v>3.2894736842105261</v>
      </c>
    </row>
    <row r="234" spans="2:6" s="55" customFormat="1" x14ac:dyDescent="0.25"/>
    <row r="238" spans="2:6" x14ac:dyDescent="0.25">
      <c r="B238" t="s">
        <v>118</v>
      </c>
      <c r="D238" t="s">
        <v>120</v>
      </c>
      <c r="E238" t="s">
        <v>121</v>
      </c>
      <c r="F238" t="s">
        <v>124</v>
      </c>
    </row>
    <row r="239" spans="2:6" x14ac:dyDescent="0.25">
      <c r="B239" t="s">
        <v>175</v>
      </c>
      <c r="C239" t="s">
        <v>69</v>
      </c>
      <c r="D239">
        <v>35</v>
      </c>
      <c r="E239">
        <v>0</v>
      </c>
      <c r="F239">
        <f t="shared" ref="F239:F246" si="23">E239/D239*100</f>
        <v>0</v>
      </c>
    </row>
    <row r="240" spans="2:6" x14ac:dyDescent="0.25">
      <c r="C240" t="s">
        <v>70</v>
      </c>
      <c r="D240">
        <v>289</v>
      </c>
      <c r="E240">
        <v>3</v>
      </c>
      <c r="F240">
        <f t="shared" si="23"/>
        <v>1.0380622837370241</v>
      </c>
    </row>
    <row r="241" spans="2:6" x14ac:dyDescent="0.25">
      <c r="B241" t="s">
        <v>176</v>
      </c>
      <c r="C241" t="s">
        <v>69</v>
      </c>
      <c r="D241">
        <v>18</v>
      </c>
      <c r="E241">
        <v>0</v>
      </c>
      <c r="F241">
        <f t="shared" si="23"/>
        <v>0</v>
      </c>
    </row>
    <row r="242" spans="2:6" x14ac:dyDescent="0.25">
      <c r="C242" t="s">
        <v>70</v>
      </c>
      <c r="D242">
        <v>112</v>
      </c>
      <c r="E242">
        <v>4</v>
      </c>
      <c r="F242">
        <f t="shared" si="23"/>
        <v>3.5714285714285712</v>
      </c>
    </row>
    <row r="243" spans="2:6" x14ac:dyDescent="0.25">
      <c r="B243" t="s">
        <v>177</v>
      </c>
      <c r="C243" t="s">
        <v>69</v>
      </c>
      <c r="D243">
        <v>18</v>
      </c>
      <c r="E243">
        <v>0</v>
      </c>
      <c r="F243">
        <f t="shared" si="23"/>
        <v>0</v>
      </c>
    </row>
    <row r="244" spans="2:6" x14ac:dyDescent="0.25">
      <c r="C244" t="s">
        <v>70</v>
      </c>
      <c r="D244">
        <v>262</v>
      </c>
      <c r="E244">
        <v>5</v>
      </c>
      <c r="F244">
        <f t="shared" si="23"/>
        <v>1.9083969465648856</v>
      </c>
    </row>
    <row r="245" spans="2:6" x14ac:dyDescent="0.25">
      <c r="B245" s="54" t="s">
        <v>88</v>
      </c>
      <c r="C245" s="54" t="s">
        <v>69</v>
      </c>
      <c r="D245" s="54">
        <f>SUM(D241,D243,D239)</f>
        <v>71</v>
      </c>
      <c r="E245" s="54">
        <f t="shared" ref="E245" si="24">SUM(E241,E243,E239)</f>
        <v>0</v>
      </c>
      <c r="F245" s="54">
        <f t="shared" si="23"/>
        <v>0</v>
      </c>
    </row>
    <row r="246" spans="2:6" x14ac:dyDescent="0.25">
      <c r="B246" s="54"/>
      <c r="C246" s="54" t="s">
        <v>70</v>
      </c>
      <c r="D246" s="54">
        <f t="shared" ref="D246:E246" si="25">SUM(D242,D244,D240)</f>
        <v>663</v>
      </c>
      <c r="E246" s="54">
        <f t="shared" si="25"/>
        <v>12</v>
      </c>
      <c r="F246" s="54">
        <f t="shared" si="23"/>
        <v>1.809954751131222</v>
      </c>
    </row>
    <row r="247" spans="2:6" s="55" customFormat="1" x14ac:dyDescent="0.25"/>
    <row r="249" spans="2:6" x14ac:dyDescent="0.25">
      <c r="B249" t="s">
        <v>118</v>
      </c>
      <c r="D249" t="s">
        <v>120</v>
      </c>
      <c r="E249" t="s">
        <v>121</v>
      </c>
      <c r="F249" t="s">
        <v>124</v>
      </c>
    </row>
    <row r="250" spans="2:6" x14ac:dyDescent="0.25">
      <c r="B250" t="s">
        <v>180</v>
      </c>
      <c r="C250" t="s">
        <v>69</v>
      </c>
      <c r="D250">
        <v>21</v>
      </c>
      <c r="E250">
        <v>0</v>
      </c>
      <c r="F250">
        <f t="shared" ref="F250:F259" si="26">E250/D250*100</f>
        <v>0</v>
      </c>
    </row>
    <row r="251" spans="2:6" x14ac:dyDescent="0.25">
      <c r="C251" t="s">
        <v>70</v>
      </c>
      <c r="D251">
        <v>146</v>
      </c>
      <c r="E251">
        <v>4</v>
      </c>
      <c r="F251">
        <f t="shared" si="26"/>
        <v>2.7397260273972601</v>
      </c>
    </row>
    <row r="252" spans="2:6" x14ac:dyDescent="0.25">
      <c r="B252" t="s">
        <v>181</v>
      </c>
      <c r="C252" t="s">
        <v>69</v>
      </c>
      <c r="D252">
        <v>25</v>
      </c>
      <c r="E252">
        <v>0</v>
      </c>
      <c r="F252">
        <f t="shared" si="26"/>
        <v>0</v>
      </c>
    </row>
    <row r="253" spans="2:6" x14ac:dyDescent="0.25">
      <c r="C253" t="s">
        <v>70</v>
      </c>
      <c r="D253">
        <v>231</v>
      </c>
      <c r="E253">
        <v>2</v>
      </c>
      <c r="F253">
        <f t="shared" si="26"/>
        <v>0.86580086580086579</v>
      </c>
    </row>
    <row r="254" spans="2:6" x14ac:dyDescent="0.25">
      <c r="B254" t="s">
        <v>184</v>
      </c>
      <c r="C254" t="s">
        <v>69</v>
      </c>
      <c r="D254">
        <v>14</v>
      </c>
      <c r="E254">
        <v>0</v>
      </c>
      <c r="F254">
        <f t="shared" si="26"/>
        <v>0</v>
      </c>
    </row>
    <row r="255" spans="2:6" x14ac:dyDescent="0.25">
      <c r="C255" t="s">
        <v>70</v>
      </c>
      <c r="D255">
        <v>173</v>
      </c>
      <c r="E255">
        <v>5</v>
      </c>
      <c r="F255">
        <f t="shared" si="26"/>
        <v>2.8901734104046244</v>
      </c>
    </row>
    <row r="256" spans="2:6" x14ac:dyDescent="0.25">
      <c r="B256" t="s">
        <v>185</v>
      </c>
      <c r="C256" t="s">
        <v>69</v>
      </c>
      <c r="D256">
        <v>6</v>
      </c>
      <c r="E256">
        <v>0</v>
      </c>
      <c r="F256">
        <f t="shared" si="26"/>
        <v>0</v>
      </c>
    </row>
    <row r="257" spans="2:6" x14ac:dyDescent="0.25">
      <c r="C257" t="s">
        <v>70</v>
      </c>
      <c r="D257">
        <v>176</v>
      </c>
      <c r="E257">
        <v>6</v>
      </c>
      <c r="F257">
        <f t="shared" si="26"/>
        <v>3.4090909090909087</v>
      </c>
    </row>
    <row r="258" spans="2:6" x14ac:dyDescent="0.25">
      <c r="B258" s="54" t="s">
        <v>88</v>
      </c>
      <c r="C258" s="54" t="s">
        <v>69</v>
      </c>
      <c r="D258" s="54">
        <f>SUM(D254,D256,D252,D250)</f>
        <v>66</v>
      </c>
      <c r="E258" s="54">
        <f>SUM(E254,E256,E252,E250)</f>
        <v>0</v>
      </c>
      <c r="F258" s="54">
        <f t="shared" si="26"/>
        <v>0</v>
      </c>
    </row>
    <row r="259" spans="2:6" x14ac:dyDescent="0.25">
      <c r="B259" s="54"/>
      <c r="C259" s="54" t="s">
        <v>70</v>
      </c>
      <c r="D259" s="54">
        <f>SUM(D255,D257,D253,D251)</f>
        <v>726</v>
      </c>
      <c r="E259" s="54">
        <f>SUM(E255,E257,E253,E251)</f>
        <v>17</v>
      </c>
      <c r="F259" s="54">
        <f t="shared" si="26"/>
        <v>2.3415977961432506</v>
      </c>
    </row>
    <row r="260" spans="2:6" s="55" customFormat="1" x14ac:dyDescent="0.25"/>
    <row r="263" spans="2:6" x14ac:dyDescent="0.25">
      <c r="B263" t="s">
        <v>118</v>
      </c>
      <c r="D263" t="s">
        <v>120</v>
      </c>
      <c r="E263" t="s">
        <v>121</v>
      </c>
      <c r="F263" t="s">
        <v>124</v>
      </c>
    </row>
    <row r="264" spans="2:6" x14ac:dyDescent="0.25">
      <c r="B264" t="s">
        <v>193</v>
      </c>
      <c r="C264" t="s">
        <v>69</v>
      </c>
      <c r="D264">
        <v>36</v>
      </c>
      <c r="E264">
        <v>0</v>
      </c>
      <c r="F264">
        <f t="shared" ref="F264:F275" si="27">E264/D264*100</f>
        <v>0</v>
      </c>
    </row>
    <row r="265" spans="2:6" x14ac:dyDescent="0.25">
      <c r="C265" t="s">
        <v>70</v>
      </c>
      <c r="D265">
        <v>219</v>
      </c>
      <c r="E265">
        <v>7</v>
      </c>
      <c r="F265">
        <f t="shared" si="27"/>
        <v>3.1963470319634704</v>
      </c>
    </row>
    <row r="266" spans="2:6" x14ac:dyDescent="0.25">
      <c r="B266" t="s">
        <v>194</v>
      </c>
      <c r="C266" t="s">
        <v>69</v>
      </c>
      <c r="D266">
        <v>50</v>
      </c>
      <c r="E266">
        <v>0</v>
      </c>
      <c r="F266">
        <f t="shared" si="27"/>
        <v>0</v>
      </c>
    </row>
    <row r="267" spans="2:6" x14ac:dyDescent="0.25">
      <c r="C267" t="s">
        <v>70</v>
      </c>
      <c r="D267">
        <v>290</v>
      </c>
      <c r="E267">
        <v>20</v>
      </c>
      <c r="F267">
        <f t="shared" si="27"/>
        <v>6.8965517241379306</v>
      </c>
    </row>
    <row r="268" spans="2:6" x14ac:dyDescent="0.25">
      <c r="B268" t="s">
        <v>188</v>
      </c>
      <c r="C268" t="s">
        <v>69</v>
      </c>
      <c r="D268">
        <v>28</v>
      </c>
      <c r="E268">
        <v>0</v>
      </c>
      <c r="F268">
        <f t="shared" si="27"/>
        <v>0</v>
      </c>
    </row>
    <row r="269" spans="2:6" x14ac:dyDescent="0.25">
      <c r="C269" t="s">
        <v>70</v>
      </c>
      <c r="D269">
        <v>235</v>
      </c>
      <c r="E269">
        <v>5</v>
      </c>
      <c r="F269">
        <f t="shared" si="27"/>
        <v>2.1276595744680851</v>
      </c>
    </row>
    <row r="270" spans="2:6" x14ac:dyDescent="0.25">
      <c r="B270" t="s">
        <v>189</v>
      </c>
      <c r="C270" t="s">
        <v>69</v>
      </c>
      <c r="D270">
        <v>36</v>
      </c>
      <c r="E270">
        <v>0</v>
      </c>
      <c r="F270">
        <f t="shared" si="27"/>
        <v>0</v>
      </c>
    </row>
    <row r="271" spans="2:6" x14ac:dyDescent="0.25">
      <c r="C271" t="s">
        <v>70</v>
      </c>
      <c r="D271">
        <v>185</v>
      </c>
      <c r="E271">
        <v>4</v>
      </c>
      <c r="F271">
        <f t="shared" si="27"/>
        <v>2.1621621621621623</v>
      </c>
    </row>
    <row r="272" spans="2:6" x14ac:dyDescent="0.25">
      <c r="B272" t="s">
        <v>190</v>
      </c>
      <c r="C272" t="s">
        <v>69</v>
      </c>
      <c r="D272">
        <v>40</v>
      </c>
      <c r="E272">
        <v>0</v>
      </c>
      <c r="F272">
        <f t="shared" si="27"/>
        <v>0</v>
      </c>
    </row>
    <row r="273" spans="2:6" x14ac:dyDescent="0.25">
      <c r="C273" t="s">
        <v>70</v>
      </c>
      <c r="D273">
        <v>217</v>
      </c>
      <c r="E273">
        <v>1</v>
      </c>
      <c r="F273">
        <f t="shared" si="27"/>
        <v>0.46082949308755761</v>
      </c>
    </row>
    <row r="274" spans="2:6" x14ac:dyDescent="0.25">
      <c r="B274" s="54" t="s">
        <v>88</v>
      </c>
      <c r="C274" s="54" t="s">
        <v>69</v>
      </c>
      <c r="D274" s="54">
        <f>SUM(D268,D270,D266,D264,D272)</f>
        <v>190</v>
      </c>
      <c r="E274" s="54">
        <f>SUM(E268,E270,E266,E264,E272)</f>
        <v>0</v>
      </c>
      <c r="F274" s="54">
        <f t="shared" si="27"/>
        <v>0</v>
      </c>
    </row>
    <row r="275" spans="2:6" x14ac:dyDescent="0.25">
      <c r="B275" s="54"/>
      <c r="C275" s="54" t="s">
        <v>70</v>
      </c>
      <c r="D275" s="54">
        <f>SUM(D269,D271,D267,D265,D273)</f>
        <v>1146</v>
      </c>
      <c r="E275" s="54">
        <f>SUM(E269,E271,E267,E265,E273)</f>
        <v>37</v>
      </c>
      <c r="F275" s="54">
        <f t="shared" si="27"/>
        <v>3.2286212914485164</v>
      </c>
    </row>
    <row r="276" spans="2:6" s="55" customFormat="1" x14ac:dyDescent="0.25"/>
    <row r="278" spans="2:6" x14ac:dyDescent="0.25">
      <c r="B278" t="s">
        <v>118</v>
      </c>
      <c r="D278" t="s">
        <v>120</v>
      </c>
      <c r="E278" t="s">
        <v>121</v>
      </c>
      <c r="F278" t="s">
        <v>124</v>
      </c>
    </row>
    <row r="279" spans="2:6" x14ac:dyDescent="0.25">
      <c r="B279" t="s">
        <v>197</v>
      </c>
      <c r="C279" t="s">
        <v>69</v>
      </c>
      <c r="D279">
        <v>41</v>
      </c>
      <c r="E279">
        <v>1</v>
      </c>
      <c r="F279">
        <f t="shared" ref="F279:F290" si="28">E279/D279*100</f>
        <v>2.4390243902439024</v>
      </c>
    </row>
    <row r="280" spans="2:6" x14ac:dyDescent="0.25">
      <c r="C280" t="s">
        <v>70</v>
      </c>
      <c r="D280">
        <v>287</v>
      </c>
      <c r="E280">
        <v>5</v>
      </c>
      <c r="F280">
        <f t="shared" si="28"/>
        <v>1.7421602787456445</v>
      </c>
    </row>
    <row r="281" spans="2:6" x14ac:dyDescent="0.25">
      <c r="B281" t="s">
        <v>198</v>
      </c>
      <c r="C281" t="s">
        <v>69</v>
      </c>
      <c r="D281">
        <v>49</v>
      </c>
      <c r="E281">
        <v>0</v>
      </c>
      <c r="F281">
        <f t="shared" si="28"/>
        <v>0</v>
      </c>
    </row>
    <row r="282" spans="2:6" x14ac:dyDescent="0.25">
      <c r="C282" t="s">
        <v>70</v>
      </c>
      <c r="D282">
        <v>213</v>
      </c>
      <c r="E282">
        <v>0</v>
      </c>
      <c r="F282">
        <f t="shared" si="28"/>
        <v>0</v>
      </c>
    </row>
    <row r="283" spans="2:6" x14ac:dyDescent="0.25">
      <c r="B283" t="s">
        <v>200</v>
      </c>
      <c r="C283" t="s">
        <v>69</v>
      </c>
      <c r="D283">
        <v>65</v>
      </c>
      <c r="E283">
        <v>0</v>
      </c>
      <c r="F283">
        <f t="shared" si="28"/>
        <v>0</v>
      </c>
    </row>
    <row r="284" spans="2:6" x14ac:dyDescent="0.25">
      <c r="C284" t="s">
        <v>70</v>
      </c>
      <c r="D284">
        <v>260</v>
      </c>
      <c r="E284">
        <v>13</v>
      </c>
      <c r="F284">
        <f t="shared" si="28"/>
        <v>5</v>
      </c>
    </row>
    <row r="285" spans="2:6" x14ac:dyDescent="0.25">
      <c r="B285" t="s">
        <v>201</v>
      </c>
      <c r="C285" t="s">
        <v>69</v>
      </c>
      <c r="D285">
        <v>39</v>
      </c>
      <c r="E285">
        <v>0</v>
      </c>
      <c r="F285">
        <f t="shared" si="28"/>
        <v>0</v>
      </c>
    </row>
    <row r="286" spans="2:6" x14ac:dyDescent="0.25">
      <c r="C286" t="s">
        <v>70</v>
      </c>
      <c r="D286">
        <v>173</v>
      </c>
      <c r="E286">
        <v>0</v>
      </c>
      <c r="F286">
        <f t="shared" si="28"/>
        <v>0</v>
      </c>
    </row>
    <row r="287" spans="2:6" x14ac:dyDescent="0.25">
      <c r="B287" t="s">
        <v>201</v>
      </c>
      <c r="C287" t="s">
        <v>69</v>
      </c>
      <c r="D287">
        <v>40</v>
      </c>
      <c r="E287">
        <v>1</v>
      </c>
      <c r="F287">
        <f t="shared" si="28"/>
        <v>2.5</v>
      </c>
    </row>
    <row r="288" spans="2:6" x14ac:dyDescent="0.25">
      <c r="C288" t="s">
        <v>70</v>
      </c>
      <c r="D288">
        <v>217</v>
      </c>
      <c r="E288">
        <v>2</v>
      </c>
      <c r="F288">
        <f t="shared" si="28"/>
        <v>0.92165898617511521</v>
      </c>
    </row>
    <row r="289" spans="2:6" x14ac:dyDescent="0.25">
      <c r="B289" s="54" t="s">
        <v>88</v>
      </c>
      <c r="C289" s="54" t="s">
        <v>69</v>
      </c>
      <c r="D289" s="54">
        <f>SUM(D283,D285,D281,D279,D287)</f>
        <v>234</v>
      </c>
      <c r="E289" s="54">
        <f>SUM(E283,E285,E281,E279,E287)</f>
        <v>2</v>
      </c>
      <c r="F289" s="54">
        <f t="shared" si="28"/>
        <v>0.85470085470085477</v>
      </c>
    </row>
    <row r="290" spans="2:6" x14ac:dyDescent="0.25">
      <c r="B290" s="54"/>
      <c r="C290" s="54" t="s">
        <v>70</v>
      </c>
      <c r="D290" s="54">
        <f>SUM(D284,D286,D282,D280,D288)</f>
        <v>1150</v>
      </c>
      <c r="E290" s="54">
        <f>SUM(E284,E286,E282,E280,E288)</f>
        <v>20</v>
      </c>
      <c r="F290" s="54">
        <f t="shared" si="28"/>
        <v>1.7391304347826086</v>
      </c>
    </row>
    <row r="291" spans="2:6" s="55" customFormat="1" x14ac:dyDescent="0.25"/>
    <row r="294" spans="2:6" x14ac:dyDescent="0.25">
      <c r="B294" t="s">
        <v>118</v>
      </c>
      <c r="D294" t="s">
        <v>120</v>
      </c>
      <c r="E294" t="s">
        <v>121</v>
      </c>
      <c r="F294" t="s">
        <v>124</v>
      </c>
    </row>
    <row r="295" spans="2:6" x14ac:dyDescent="0.25">
      <c r="B295" t="s">
        <v>204</v>
      </c>
      <c r="C295" t="s">
        <v>69</v>
      </c>
      <c r="D295">
        <v>23</v>
      </c>
      <c r="E295">
        <v>0</v>
      </c>
      <c r="F295">
        <f t="shared" ref="F295:F306" si="29">E295/D295*100</f>
        <v>0</v>
      </c>
    </row>
    <row r="296" spans="2:6" x14ac:dyDescent="0.25">
      <c r="C296" t="s">
        <v>70</v>
      </c>
      <c r="D296">
        <v>199</v>
      </c>
      <c r="E296">
        <v>0</v>
      </c>
      <c r="F296">
        <f t="shared" si="29"/>
        <v>0</v>
      </c>
    </row>
    <row r="297" spans="2:6" x14ac:dyDescent="0.25">
      <c r="B297" t="s">
        <v>205</v>
      </c>
      <c r="C297" t="s">
        <v>69</v>
      </c>
      <c r="D297">
        <v>96</v>
      </c>
      <c r="E297">
        <v>4</v>
      </c>
      <c r="F297">
        <f t="shared" si="29"/>
        <v>4.1666666666666661</v>
      </c>
    </row>
    <row r="298" spans="2:6" x14ac:dyDescent="0.25">
      <c r="C298" t="s">
        <v>70</v>
      </c>
      <c r="D298">
        <v>386</v>
      </c>
      <c r="E298">
        <v>4</v>
      </c>
      <c r="F298">
        <f t="shared" si="29"/>
        <v>1.0362694300518136</v>
      </c>
    </row>
    <row r="299" spans="2:6" x14ac:dyDescent="0.25">
      <c r="B299" t="s">
        <v>206</v>
      </c>
      <c r="C299" t="s">
        <v>69</v>
      </c>
      <c r="D299">
        <v>76</v>
      </c>
      <c r="E299">
        <v>1</v>
      </c>
      <c r="F299">
        <f t="shared" si="29"/>
        <v>1.3157894736842104</v>
      </c>
    </row>
    <row r="300" spans="2:6" x14ac:dyDescent="0.25">
      <c r="C300" t="s">
        <v>70</v>
      </c>
      <c r="D300">
        <v>499</v>
      </c>
      <c r="E300">
        <v>3</v>
      </c>
      <c r="F300">
        <f t="shared" si="29"/>
        <v>0.60120240480961928</v>
      </c>
    </row>
    <row r="301" spans="2:6" x14ac:dyDescent="0.25">
      <c r="B301" t="s">
        <v>208</v>
      </c>
      <c r="C301" t="s">
        <v>69</v>
      </c>
      <c r="D301">
        <v>26</v>
      </c>
      <c r="E301">
        <v>0</v>
      </c>
      <c r="F301">
        <f t="shared" si="29"/>
        <v>0</v>
      </c>
    </row>
    <row r="302" spans="2:6" x14ac:dyDescent="0.25">
      <c r="C302" t="s">
        <v>70</v>
      </c>
      <c r="D302">
        <v>316</v>
      </c>
      <c r="E302">
        <v>6</v>
      </c>
      <c r="F302">
        <f t="shared" si="29"/>
        <v>1.89873417721519</v>
      </c>
    </row>
    <row r="303" spans="2:6" x14ac:dyDescent="0.25">
      <c r="B303" t="s">
        <v>209</v>
      </c>
      <c r="C303" t="s">
        <v>69</v>
      </c>
      <c r="D303">
        <v>32</v>
      </c>
      <c r="E303">
        <v>0</v>
      </c>
      <c r="F303">
        <f t="shared" si="29"/>
        <v>0</v>
      </c>
    </row>
    <row r="304" spans="2:6" x14ac:dyDescent="0.25">
      <c r="C304" t="s">
        <v>70</v>
      </c>
      <c r="D304">
        <v>294</v>
      </c>
      <c r="E304">
        <v>4</v>
      </c>
      <c r="F304">
        <f t="shared" si="29"/>
        <v>1.3605442176870748</v>
      </c>
    </row>
    <row r="305" spans="2:6" x14ac:dyDescent="0.25">
      <c r="B305" s="54" t="s">
        <v>88</v>
      </c>
      <c r="C305" s="54" t="s">
        <v>69</v>
      </c>
      <c r="D305" s="54">
        <f>SUM(D299,D301,D297,D295,D303)</f>
        <v>253</v>
      </c>
      <c r="E305" s="54">
        <f>SUM(E299,E301,E297,E295,E303)</f>
        <v>5</v>
      </c>
      <c r="F305" s="54">
        <f t="shared" si="29"/>
        <v>1.9762845849802373</v>
      </c>
    </row>
    <row r="306" spans="2:6" x14ac:dyDescent="0.25">
      <c r="B306" s="54"/>
      <c r="C306" s="54" t="s">
        <v>70</v>
      </c>
      <c r="D306" s="54">
        <f>SUM(D300,D302,D298,D296,D304)</f>
        <v>1694</v>
      </c>
      <c r="E306" s="54">
        <f>SUM(E300,E302,E298,E296,E304)</f>
        <v>17</v>
      </c>
      <c r="F306" s="54">
        <f t="shared" si="29"/>
        <v>1.0035419126328218</v>
      </c>
    </row>
  </sheetData>
  <mergeCells count="2">
    <mergeCell ref="D7:K7"/>
    <mergeCell ref="L7:S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3DC3-B8A2-477B-82AB-9845BD5530D5}">
  <dimension ref="A6:Q15"/>
  <sheetViews>
    <sheetView topLeftCell="A4" workbookViewId="0">
      <selection activeCell="E22" sqref="E22"/>
    </sheetView>
  </sheetViews>
  <sheetFormatPr baseColWidth="10" defaultRowHeight="15" x14ac:dyDescent="0.25"/>
  <sheetData>
    <row r="6" spans="1:17" x14ac:dyDescent="0.25">
      <c r="C6" s="7" t="s">
        <v>246</v>
      </c>
    </row>
    <row r="7" spans="1:17" x14ac:dyDescent="0.25">
      <c r="A7" s="4"/>
      <c r="B7" s="65" t="s">
        <v>17</v>
      </c>
      <c r="C7" s="65"/>
      <c r="D7" s="65"/>
      <c r="E7" s="65"/>
      <c r="F7" s="65"/>
      <c r="G7" s="65"/>
      <c r="H7" s="65"/>
      <c r="I7" s="65"/>
      <c r="J7" s="66" t="s">
        <v>18</v>
      </c>
      <c r="K7" s="66"/>
      <c r="L7" s="66"/>
      <c r="M7" s="66"/>
      <c r="N7" s="66"/>
      <c r="O7" s="66"/>
      <c r="P7" s="66"/>
      <c r="Q7" s="66"/>
    </row>
    <row r="8" spans="1:17" x14ac:dyDescent="0.25">
      <c r="A8" s="64" t="s">
        <v>19</v>
      </c>
      <c r="B8" s="3">
        <v>44</v>
      </c>
      <c r="C8" s="3">
        <v>68</v>
      </c>
      <c r="D8" s="3">
        <v>70.5</v>
      </c>
      <c r="E8" s="3">
        <v>76.5</v>
      </c>
      <c r="F8" s="3"/>
      <c r="G8" s="3"/>
      <c r="H8" s="3"/>
      <c r="I8" s="3"/>
      <c r="J8" s="63">
        <v>158</v>
      </c>
      <c r="K8" s="63">
        <v>206.5</v>
      </c>
      <c r="L8" s="63">
        <v>59</v>
      </c>
      <c r="M8" s="63">
        <v>191</v>
      </c>
      <c r="N8" s="63"/>
      <c r="O8" s="63"/>
      <c r="P8" s="63"/>
      <c r="Q8" s="63">
        <v>0.97402597000000002</v>
      </c>
    </row>
    <row r="9" spans="1:17" x14ac:dyDescent="0.25">
      <c r="A9" s="64" t="s">
        <v>20</v>
      </c>
      <c r="B9" s="3">
        <v>259.5</v>
      </c>
      <c r="C9" s="3">
        <v>174.5</v>
      </c>
      <c r="D9" s="3">
        <v>83</v>
      </c>
      <c r="E9" s="3">
        <v>433</v>
      </c>
      <c r="F9" s="3"/>
      <c r="G9" s="3"/>
      <c r="H9" s="3"/>
      <c r="I9" s="3"/>
      <c r="J9" s="63">
        <v>713.5</v>
      </c>
      <c r="K9" s="63">
        <v>424.5</v>
      </c>
      <c r="L9" s="63">
        <v>456</v>
      </c>
      <c r="M9" s="63">
        <v>272.5</v>
      </c>
      <c r="N9" s="63"/>
      <c r="O9" s="63"/>
      <c r="P9" s="63"/>
      <c r="Q9" s="63"/>
    </row>
    <row r="10" spans="1:17" x14ac:dyDescent="0.25">
      <c r="A10" s="64" t="s">
        <v>21</v>
      </c>
      <c r="B10" s="3">
        <v>168</v>
      </c>
      <c r="C10" s="3">
        <v>102</v>
      </c>
      <c r="D10" s="3">
        <v>197.5</v>
      </c>
      <c r="E10" s="3">
        <v>158</v>
      </c>
      <c r="F10" s="3"/>
      <c r="G10" s="3"/>
      <c r="H10" s="3"/>
      <c r="I10" s="3"/>
      <c r="J10" s="63">
        <v>98.5</v>
      </c>
      <c r="K10" s="63">
        <v>116.5</v>
      </c>
      <c r="L10" s="63">
        <v>135.5</v>
      </c>
      <c r="M10" s="63">
        <v>82.5</v>
      </c>
      <c r="N10" s="63"/>
      <c r="O10" s="63"/>
      <c r="P10" s="63"/>
      <c r="Q10" s="63"/>
    </row>
    <row r="11" spans="1:17" x14ac:dyDescent="0.25">
      <c r="A11" s="64" t="s">
        <v>22</v>
      </c>
      <c r="B11" s="3">
        <v>186</v>
      </c>
      <c r="C11" s="3">
        <v>223</v>
      </c>
      <c r="D11" s="3"/>
      <c r="E11" s="3"/>
      <c r="F11" s="3"/>
      <c r="G11" s="3"/>
      <c r="H11" s="3"/>
      <c r="I11" s="3"/>
      <c r="J11" s="63">
        <v>157.5</v>
      </c>
      <c r="K11" s="63">
        <v>139</v>
      </c>
      <c r="L11" s="63"/>
      <c r="M11" s="63"/>
      <c r="N11" s="63"/>
      <c r="O11" s="63"/>
      <c r="P11" s="63"/>
      <c r="Q11" s="63"/>
    </row>
    <row r="12" spans="1:17" x14ac:dyDescent="0.25">
      <c r="A12" s="64" t="s">
        <v>23</v>
      </c>
      <c r="B12" s="3">
        <v>156</v>
      </c>
      <c r="C12" s="3">
        <v>180.5</v>
      </c>
      <c r="D12" s="3">
        <v>200</v>
      </c>
      <c r="E12" s="3">
        <v>196</v>
      </c>
      <c r="F12" s="3"/>
      <c r="G12" s="3"/>
      <c r="H12" s="3"/>
      <c r="I12" s="3"/>
      <c r="J12" s="63">
        <v>149.5</v>
      </c>
      <c r="K12" s="63">
        <v>148</v>
      </c>
      <c r="L12" s="63">
        <v>312</v>
      </c>
      <c r="M12" s="63">
        <v>201.5</v>
      </c>
      <c r="N12" s="63"/>
      <c r="O12" s="63"/>
      <c r="P12" s="63"/>
      <c r="Q12" s="63"/>
    </row>
    <row r="15" spans="1:17" s="67" customFormat="1" x14ac:dyDescent="0.25"/>
  </sheetData>
  <mergeCells count="2">
    <mergeCell ref="B7:I7"/>
    <mergeCell ref="J7:Q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CE7C-2260-4B80-8215-40FE5A9E24DF}">
  <dimension ref="A3:P22"/>
  <sheetViews>
    <sheetView workbookViewId="0">
      <selection activeCell="C3" sqref="C3"/>
    </sheetView>
  </sheetViews>
  <sheetFormatPr baseColWidth="10" defaultColWidth="9.140625" defaultRowHeight="15" x14ac:dyDescent="0.25"/>
  <sheetData>
    <row r="3" spans="2:16" x14ac:dyDescent="0.25">
      <c r="C3" s="7" t="s">
        <v>245</v>
      </c>
    </row>
    <row r="5" spans="2:16" x14ac:dyDescent="0.25">
      <c r="C5" s="62" t="s">
        <v>0</v>
      </c>
      <c r="D5" s="62"/>
      <c r="E5" s="62"/>
      <c r="F5" s="62"/>
      <c r="G5" s="62"/>
      <c r="H5" s="62"/>
      <c r="K5" s="62" t="s">
        <v>1</v>
      </c>
      <c r="L5" s="62"/>
      <c r="M5" s="62"/>
      <c r="N5" s="62"/>
      <c r="O5" s="62"/>
      <c r="P5" s="62"/>
    </row>
    <row r="6" spans="2:16" x14ac:dyDescent="0.25">
      <c r="C6">
        <v>0</v>
      </c>
      <c r="D6">
        <v>24</v>
      </c>
      <c r="E6">
        <v>96</v>
      </c>
      <c r="F6">
        <v>168</v>
      </c>
      <c r="G6">
        <v>240</v>
      </c>
      <c r="H6">
        <v>336</v>
      </c>
      <c r="K6">
        <v>0</v>
      </c>
      <c r="L6">
        <v>24</v>
      </c>
      <c r="M6">
        <v>96</v>
      </c>
      <c r="N6">
        <v>168</v>
      </c>
      <c r="O6">
        <v>240</v>
      </c>
      <c r="P6">
        <v>336</v>
      </c>
    </row>
    <row r="7" spans="2:16" x14ac:dyDescent="0.25">
      <c r="B7" t="s">
        <v>2</v>
      </c>
      <c r="C7">
        <v>0.28700000000000003</v>
      </c>
      <c r="D7">
        <v>10.6175</v>
      </c>
      <c r="E7">
        <v>1.659</v>
      </c>
      <c r="F7">
        <v>1.385</v>
      </c>
      <c r="G7">
        <v>5.6779999999999999</v>
      </c>
      <c r="H7">
        <v>1.4296666666666666</v>
      </c>
      <c r="K7">
        <v>0.1535</v>
      </c>
      <c r="L7">
        <v>0.28775000000000001</v>
      </c>
      <c r="M7">
        <v>0.13550000000000001</v>
      </c>
      <c r="N7">
        <v>0.51349999999999996</v>
      </c>
      <c r="O7">
        <v>0.224</v>
      </c>
      <c r="P7">
        <v>0.66600000000000004</v>
      </c>
    </row>
    <row r="8" spans="2:16" x14ac:dyDescent="0.25">
      <c r="B8" t="s">
        <v>3</v>
      </c>
      <c r="C8">
        <v>1.581</v>
      </c>
      <c r="D8">
        <v>5.2560000000000002</v>
      </c>
      <c r="E8">
        <v>24.288</v>
      </c>
      <c r="F8">
        <v>14.025500000000001</v>
      </c>
      <c r="G8">
        <v>10.638</v>
      </c>
      <c r="H8">
        <v>0.70166666666666666</v>
      </c>
      <c r="K8">
        <v>6.0999999999999999E-2</v>
      </c>
      <c r="L8">
        <v>0.379</v>
      </c>
      <c r="M8">
        <v>1.8146666666666669</v>
      </c>
      <c r="N8">
        <v>1.1795</v>
      </c>
      <c r="O8">
        <v>0.95600000000000007</v>
      </c>
      <c r="P8">
        <v>0.19233333333333333</v>
      </c>
    </row>
    <row r="9" spans="2:16" x14ac:dyDescent="0.25">
      <c r="B9" t="s">
        <v>4</v>
      </c>
      <c r="C9">
        <v>1.496</v>
      </c>
      <c r="D9">
        <v>0.75700000000000001</v>
      </c>
      <c r="E9">
        <v>28.638666666666666</v>
      </c>
      <c r="F9">
        <v>4.6530000000000005</v>
      </c>
      <c r="G9">
        <v>1.1886666666666665</v>
      </c>
      <c r="H9">
        <v>2.0594999999999999</v>
      </c>
      <c r="K9">
        <v>1.2E-2</v>
      </c>
      <c r="L9">
        <v>4.2000000000000003E-2</v>
      </c>
      <c r="M9">
        <v>0.6153333333333334</v>
      </c>
      <c r="N9">
        <v>0.51950000000000007</v>
      </c>
      <c r="O9">
        <v>0.36233333333333334</v>
      </c>
      <c r="P9">
        <v>0.38549999999999995</v>
      </c>
    </row>
    <row r="10" spans="2:16" x14ac:dyDescent="0.25">
      <c r="B10" t="s">
        <v>5</v>
      </c>
      <c r="C10">
        <v>0.24133333333333332</v>
      </c>
      <c r="D10">
        <v>23.854666666666663</v>
      </c>
      <c r="E10">
        <v>10.025</v>
      </c>
      <c r="F10">
        <v>2.6539999999999999</v>
      </c>
      <c r="G10">
        <v>0.16966666666666666</v>
      </c>
      <c r="H10">
        <v>0.90533333333333343</v>
      </c>
      <c r="K10">
        <v>2.2000000000000002E-2</v>
      </c>
      <c r="L10">
        <v>0.42466666666666669</v>
      </c>
      <c r="M10">
        <v>0.30233333333333329</v>
      </c>
      <c r="N10">
        <v>0.317</v>
      </c>
      <c r="O10">
        <v>4.1333333333333333E-2</v>
      </c>
      <c r="P10">
        <v>0.25899999999999995</v>
      </c>
    </row>
    <row r="11" spans="2:16" x14ac:dyDescent="0.25">
      <c r="B11" t="s">
        <v>6</v>
      </c>
      <c r="C11">
        <v>1.417</v>
      </c>
      <c r="D11">
        <v>12.654599999999999</v>
      </c>
      <c r="E11">
        <v>7.5813999999999995</v>
      </c>
      <c r="F11">
        <v>10.151</v>
      </c>
      <c r="G11">
        <v>14.869</v>
      </c>
      <c r="H11">
        <v>3.1936666666666671</v>
      </c>
      <c r="K11">
        <v>2.1000000000000001E-2</v>
      </c>
      <c r="L11">
        <v>0.70200000000000007</v>
      </c>
      <c r="M11">
        <v>0.38979999999999998</v>
      </c>
      <c r="N11">
        <v>0.12266666666666669</v>
      </c>
      <c r="O11">
        <v>0.4916666666666667</v>
      </c>
      <c r="P11">
        <v>0.3638333333333334</v>
      </c>
    </row>
    <row r="12" spans="2:16" x14ac:dyDescent="0.25">
      <c r="B12" t="s">
        <v>7</v>
      </c>
      <c r="C12">
        <v>6.3579999999999997</v>
      </c>
      <c r="D12">
        <v>14.072666666666668</v>
      </c>
      <c r="E12">
        <v>30.628666666666664</v>
      </c>
      <c r="F12">
        <v>1.0774999999999999</v>
      </c>
      <c r="G12">
        <v>1E-3</v>
      </c>
      <c r="H12">
        <v>1.0980000000000001</v>
      </c>
      <c r="K12">
        <v>4.2333333333333334E-2</v>
      </c>
      <c r="L12">
        <v>0.2213333333333333</v>
      </c>
      <c r="M12">
        <v>0.13966666666666666</v>
      </c>
      <c r="N12">
        <v>3.1E-2</v>
      </c>
      <c r="O12">
        <v>3.0000000000000001E-3</v>
      </c>
      <c r="P12">
        <v>0.1575</v>
      </c>
    </row>
    <row r="13" spans="2:16" x14ac:dyDescent="0.25">
      <c r="B13" t="s">
        <v>8</v>
      </c>
      <c r="C13">
        <v>9.2299999999999993E-2</v>
      </c>
      <c r="D13">
        <v>2.1526666666666667</v>
      </c>
      <c r="E13">
        <v>20.689666666666664</v>
      </c>
      <c r="F13">
        <v>25.625</v>
      </c>
      <c r="G13">
        <v>10.465333333333334</v>
      </c>
      <c r="H13">
        <v>1.1240000000000001</v>
      </c>
      <c r="K13">
        <v>1E-3</v>
      </c>
      <c r="L13">
        <v>7.2333333333333347E-2</v>
      </c>
      <c r="M13">
        <v>0.83</v>
      </c>
      <c r="N13">
        <v>1.7333333333333336E-2</v>
      </c>
      <c r="O13">
        <v>0.11233333333333334</v>
      </c>
      <c r="P13">
        <v>4.2000000000000003E-2</v>
      </c>
    </row>
    <row r="14" spans="2:16" x14ac:dyDescent="0.25">
      <c r="B14" t="s">
        <v>9</v>
      </c>
      <c r="C14">
        <v>0.20766666666666664</v>
      </c>
      <c r="D14">
        <v>3.3873333333333329</v>
      </c>
      <c r="E14">
        <v>0.66500000000000004</v>
      </c>
      <c r="F14">
        <v>4.8133333333333335</v>
      </c>
      <c r="G14">
        <v>0.34699999999999998</v>
      </c>
      <c r="H14">
        <v>5.8666666666666666E-2</v>
      </c>
      <c r="K14">
        <v>4.7000000000000007E-2</v>
      </c>
      <c r="L14">
        <v>0.41399999999999998</v>
      </c>
      <c r="M14">
        <v>0.11333333333333334</v>
      </c>
      <c r="N14">
        <v>5.5333333333333325E-2</v>
      </c>
      <c r="O14">
        <v>3.0499999999999999E-2</v>
      </c>
      <c r="P14">
        <v>1.9666666666666666E-2</v>
      </c>
    </row>
    <row r="15" spans="2:16" x14ac:dyDescent="0.25">
      <c r="B15" t="s">
        <v>10</v>
      </c>
      <c r="C15">
        <v>2.9860000000000002</v>
      </c>
      <c r="D15">
        <v>18.617000000000001</v>
      </c>
      <c r="E15">
        <v>1.2344999999999999</v>
      </c>
      <c r="F15">
        <v>0.55549999999999999</v>
      </c>
      <c r="G15">
        <v>0.66766666666666674</v>
      </c>
      <c r="H15">
        <v>0.71966666666666679</v>
      </c>
      <c r="K15">
        <v>5.1666666666666666E-2</v>
      </c>
      <c r="L15">
        <v>0.33666666666666667</v>
      </c>
      <c r="M15">
        <v>2.0500000000000001E-2</v>
      </c>
      <c r="N15">
        <v>6.0499999999999998E-2</v>
      </c>
      <c r="O15">
        <v>0.34433333333333332</v>
      </c>
      <c r="P15">
        <v>0.17633333333333334</v>
      </c>
    </row>
    <row r="16" spans="2:16" x14ac:dyDescent="0.25">
      <c r="B16" t="s">
        <v>11</v>
      </c>
      <c r="C16">
        <v>3.9984999999999999</v>
      </c>
      <c r="D16">
        <v>6.5914999999999999</v>
      </c>
      <c r="E16">
        <v>10.6052</v>
      </c>
      <c r="F16">
        <v>9.2787500000000005</v>
      </c>
      <c r="G16">
        <v>0.76150000000000007</v>
      </c>
      <c r="H16">
        <v>9.0829999999999984</v>
      </c>
      <c r="K16">
        <v>1.4999999999999999E-2</v>
      </c>
      <c r="L16">
        <v>0.32850000000000001</v>
      </c>
      <c r="M16">
        <v>7.5800000000000006E-2</v>
      </c>
      <c r="N16">
        <v>0.154</v>
      </c>
      <c r="O16">
        <v>7.0000000000000001E-3</v>
      </c>
      <c r="P16">
        <v>0.159</v>
      </c>
    </row>
    <row r="17" spans="1:16" x14ac:dyDescent="0.25">
      <c r="B17" t="s">
        <v>12</v>
      </c>
      <c r="C17">
        <v>0.26600000000000001</v>
      </c>
      <c r="D17">
        <v>10.935666666666668</v>
      </c>
      <c r="E17">
        <v>39.910333333333334</v>
      </c>
      <c r="F17">
        <v>19.966666666666669</v>
      </c>
      <c r="G17">
        <v>1.2249999999999999</v>
      </c>
      <c r="H17">
        <v>0.17699999999999999</v>
      </c>
      <c r="K17">
        <v>0.16700000000000001</v>
      </c>
      <c r="L17">
        <v>0.48199999999999998</v>
      </c>
      <c r="M17">
        <v>2.7439999999999998</v>
      </c>
      <c r="N17">
        <v>2.9676666666666667</v>
      </c>
      <c r="O17">
        <v>0.90700000000000003</v>
      </c>
      <c r="P17" s="1"/>
    </row>
    <row r="18" spans="1:16" x14ac:dyDescent="0.25">
      <c r="B18" t="s">
        <v>13</v>
      </c>
      <c r="C18">
        <v>3.3000000000000002E-2</v>
      </c>
      <c r="D18">
        <v>31.818999999999999</v>
      </c>
      <c r="E18" s="2"/>
      <c r="F18">
        <v>4.9513333333333334</v>
      </c>
      <c r="G18">
        <v>8.2826666666666657</v>
      </c>
      <c r="H18">
        <v>0.40266666666666667</v>
      </c>
      <c r="K18">
        <v>2.4E-2</v>
      </c>
      <c r="L18">
        <v>1.9355</v>
      </c>
      <c r="M18" s="2"/>
      <c r="N18">
        <v>0.42833333333333329</v>
      </c>
      <c r="O18">
        <v>0.33399999999999991</v>
      </c>
      <c r="P18">
        <v>0.28833333333333333</v>
      </c>
    </row>
    <row r="19" spans="1:16" x14ac:dyDescent="0.25">
      <c r="B19" t="s">
        <v>14</v>
      </c>
      <c r="C19">
        <v>2.9169999999999998</v>
      </c>
      <c r="D19">
        <v>20.024999999999999</v>
      </c>
      <c r="E19">
        <v>1.214809450078487</v>
      </c>
      <c r="F19">
        <v>1.5994999999999999</v>
      </c>
      <c r="G19">
        <v>0.105</v>
      </c>
      <c r="H19">
        <v>6.3460000000000001</v>
      </c>
      <c r="K19">
        <v>0.2525</v>
      </c>
      <c r="L19">
        <v>0.60299999999999998</v>
      </c>
      <c r="M19">
        <v>0.13900000000000001</v>
      </c>
      <c r="N19">
        <v>0.18</v>
      </c>
      <c r="O19">
        <v>9.5000000000000001E-2</v>
      </c>
      <c r="P19">
        <v>1.1246666666666669</v>
      </c>
    </row>
    <row r="21" spans="1:16" x14ac:dyDescent="0.25">
      <c r="A21" s="2"/>
      <c r="B21" t="s">
        <v>15</v>
      </c>
    </row>
    <row r="22" spans="1:16" x14ac:dyDescent="0.25">
      <c r="A22" s="1"/>
      <c r="B22" t="s">
        <v>16</v>
      </c>
    </row>
  </sheetData>
  <mergeCells count="2">
    <mergeCell ref="C5:H5"/>
    <mergeCell ref="K5:P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Figure 7A</vt:lpstr>
      <vt:lpstr>Figure 7B</vt:lpstr>
      <vt:lpstr>Figure 7C</vt:lpstr>
      <vt:lpstr>Figure 7E&amp;J</vt:lpstr>
      <vt:lpstr>Figure 7G&amp;H</vt:lpstr>
      <vt:lpstr>Figure 7I</vt:lpstr>
      <vt:lpstr>Figure 7K</vt:lpstr>
      <vt:lpstr>Figure 7M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2021-11-18T22:27:34Z</dcterms:created>
  <dcterms:modified xsi:type="dcterms:W3CDTF">2021-11-26T12:01:28Z</dcterms:modified>
</cp:coreProperties>
</file>