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24435" windowHeight="122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<sst xmlns="http://schemas.openxmlformats.org/spreadsheetml/2006/main" count="67" uniqueCount="60">
  <si>
    <t>cell Id</t>
  </si>
  <si>
    <t>2.5G Normalized frequency</t>
  </si>
  <si>
    <t>0.1L Normalized frequency</t>
  </si>
  <si>
    <t>0.5L Normalized frequency</t>
  </si>
  <si>
    <t>1L Normalized frequency</t>
  </si>
  <si>
    <t>2L Normalized frequency</t>
  </si>
  <si>
    <t>5L Normalized frequency</t>
  </si>
  <si>
    <t>10L Normalized frequency</t>
  </si>
  <si>
    <t>15L Normalized frequency</t>
  </si>
  <si>
    <t>AK470</t>
  </si>
  <si>
    <t>AK473</t>
  </si>
  <si>
    <t>AK474</t>
  </si>
  <si>
    <t>AK476</t>
  </si>
  <si>
    <t>AK477</t>
  </si>
  <si>
    <t>AK478</t>
  </si>
  <si>
    <t>AK479</t>
  </si>
  <si>
    <t>AK480</t>
  </si>
  <si>
    <t>AK319</t>
  </si>
  <si>
    <t>AK320</t>
  </si>
  <si>
    <t>AK323</t>
  </si>
  <si>
    <t>AK324</t>
  </si>
  <si>
    <t>AK325</t>
  </si>
  <si>
    <t>AK333</t>
  </si>
  <si>
    <t>AK359</t>
  </si>
  <si>
    <t>AK360</t>
  </si>
  <si>
    <t>AK364</t>
  </si>
  <si>
    <t>AK368</t>
  </si>
  <si>
    <t>AK370</t>
  </si>
  <si>
    <t>AK374</t>
  </si>
  <si>
    <t>AK375</t>
  </si>
  <si>
    <t>AK376</t>
  </si>
  <si>
    <t>AK378</t>
  </si>
  <si>
    <t>AK383</t>
  </si>
  <si>
    <t>Mean</t>
  </si>
  <si>
    <t>s.e.m.</t>
  </si>
  <si>
    <t>N=</t>
  </si>
  <si>
    <t>Shapiro-Wilk</t>
  </si>
  <si>
    <t>N/A</t>
  </si>
  <si>
    <t>p=</t>
  </si>
  <si>
    <t>Kruskal-Wallis' test</t>
  </si>
  <si>
    <t>H</t>
  </si>
  <si>
    <t>n=</t>
  </si>
  <si>
    <t>DoF</t>
  </si>
  <si>
    <t>p value</t>
  </si>
  <si>
    <t>*</t>
  </si>
  <si>
    <t>**</t>
  </si>
  <si>
    <t>***</t>
  </si>
  <si>
    <t>Normalized frequency</t>
  </si>
  <si>
    <t>Uncorrected Dunn's test</t>
  </si>
  <si>
    <r>
      <t>k \</t>
    </r>
    <r>
      <rPr>
        <b/>
        <sz val="10"/>
        <rFont val="Symbol"/>
        <family val="1"/>
      </rPr>
      <t xml:space="preserve"> a</t>
    </r>
    <r>
      <rPr>
        <b/>
        <sz val="10"/>
        <rFont val="Arial"/>
        <family val="2"/>
      </rPr>
      <t>=</t>
    </r>
  </si>
  <si>
    <t>Comparison</t>
  </si>
  <si>
    <t>Mean rank diff.</t>
  </si>
  <si>
    <t>2.5 G</t>
  </si>
  <si>
    <t>15L</t>
  </si>
  <si>
    <t>10L</t>
  </si>
  <si>
    <t>5L</t>
  </si>
  <si>
    <t>2L</t>
  </si>
  <si>
    <t>1L</t>
  </si>
  <si>
    <t>0.5L</t>
  </si>
  <si>
    <t>0.1L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</si>
</sst>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"/>
    <numFmt numFmtId="166" formatCode="0.000000"/>
    <numFmt numFmtId="167" formatCode="0.0"/>
    <numFmt numFmtId="168" formatCode="0.00000E+0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Symbol"/>
      <family val="1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9" fontId="1" fillId="0" borderId="2" xfId="20" applyFont="1" applyBorder="1" applyAlignment="1">
      <alignment horizontal="center"/>
    </xf>
    <xf numFmtId="164" fontId="1" fillId="2" borderId="2" xfId="20" applyNumberFormat="1" applyFont="1" applyFill="1" applyBorder="1" applyAlignment="1">
      <alignment horizontal="center"/>
    </xf>
    <xf numFmtId="164" fontId="1" fillId="3" borderId="2" xfId="20" applyNumberFormat="1" applyFont="1" applyFill="1" applyBorder="1" applyAlignment="1">
      <alignment horizontal="center"/>
    </xf>
    <xf numFmtId="164" fontId="1" fillId="4" borderId="2" xfId="20" applyNumberFormat="1" applyFont="1" applyFill="1" applyBorder="1" applyAlignment="1">
      <alignment horizontal="center"/>
    </xf>
    <xf numFmtId="164" fontId="1" fillId="5" borderId="2" xfId="20" applyNumberFormat="1" applyFont="1" applyFill="1" applyBorder="1" applyAlignment="1">
      <alignment horizontal="center"/>
    </xf>
    <xf numFmtId="164" fontId="1" fillId="6" borderId="2" xfId="20" applyNumberFormat="1" applyFont="1" applyFill="1" applyBorder="1" applyAlignment="1">
      <alignment horizontal="center"/>
    </xf>
    <xf numFmtId="164" fontId="1" fillId="7" borderId="2" xfId="2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164" fontId="1" fillId="0" borderId="4" xfId="20" applyNumberFormat="1" applyFont="1" applyBorder="1" applyAlignment="1">
      <alignment horizontal="center"/>
    </xf>
    <xf numFmtId="164" fontId="1" fillId="2" borderId="4" xfId="20" applyNumberFormat="1" applyFont="1" applyFill="1" applyBorder="1" applyAlignment="1">
      <alignment horizontal="center"/>
    </xf>
    <xf numFmtId="164" fontId="1" fillId="3" borderId="4" xfId="20" applyNumberFormat="1" applyFont="1" applyFill="1" applyBorder="1" applyAlignment="1">
      <alignment horizontal="center"/>
    </xf>
    <xf numFmtId="164" fontId="1" fillId="4" borderId="4" xfId="20" applyNumberFormat="1" applyFont="1" applyFill="1" applyBorder="1" applyAlignment="1">
      <alignment horizontal="center"/>
    </xf>
    <xf numFmtId="164" fontId="1" fillId="5" borderId="4" xfId="20" applyNumberFormat="1" applyFont="1" applyFill="1" applyBorder="1" applyAlignment="1">
      <alignment horizontal="center"/>
    </xf>
    <xf numFmtId="164" fontId="1" fillId="6" borderId="4" xfId="20" applyNumberFormat="1" applyFont="1" applyFill="1" applyBorder="1" applyAlignment="1">
      <alignment horizontal="center"/>
    </xf>
    <xf numFmtId="164" fontId="1" fillId="7" borderId="4" xfId="20" applyNumberFormat="1" applyFont="1" applyFill="1" applyBorder="1" applyAlignment="1">
      <alignment horizontal="center"/>
    </xf>
    <xf numFmtId="165" fontId="2" fillId="8" borderId="4" xfId="2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164" fontId="1" fillId="0" borderId="6" xfId="20" applyNumberFormat="1" applyFont="1" applyBorder="1" applyAlignment="1">
      <alignment horizontal="center"/>
    </xf>
    <xf numFmtId="164" fontId="1" fillId="2" borderId="6" xfId="20" applyNumberFormat="1" applyFont="1" applyFill="1" applyBorder="1" applyAlignment="1">
      <alignment horizontal="center"/>
    </xf>
    <xf numFmtId="164" fontId="1" fillId="3" borderId="6" xfId="20" applyNumberFormat="1" applyFont="1" applyFill="1" applyBorder="1" applyAlignment="1">
      <alignment horizontal="center"/>
    </xf>
    <xf numFmtId="164" fontId="1" fillId="4" borderId="6" xfId="20" applyNumberFormat="1" applyFont="1" applyFill="1" applyBorder="1" applyAlignment="1">
      <alignment horizontal="center"/>
    </xf>
    <xf numFmtId="164" fontId="1" fillId="5" borderId="6" xfId="20" applyNumberFormat="1" applyFont="1" applyFill="1" applyBorder="1" applyAlignment="1">
      <alignment horizontal="center"/>
    </xf>
    <xf numFmtId="164" fontId="1" fillId="6" borderId="6" xfId="20" applyNumberFormat="1" applyFont="1" applyFill="1" applyBorder="1" applyAlignment="1">
      <alignment horizontal="center"/>
    </xf>
    <xf numFmtId="164" fontId="1" fillId="7" borderId="6" xfId="20" applyNumberFormat="1" applyFont="1" applyFill="1" applyBorder="1" applyAlignment="1">
      <alignment horizontal="center"/>
    </xf>
    <xf numFmtId="165" fontId="2" fillId="8" borderId="6" xfId="2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164" fontId="2" fillId="8" borderId="6" xfId="20" applyNumberFormat="1" applyFont="1" applyFill="1" applyBorder="1" applyAlignment="1">
      <alignment horizontal="center"/>
    </xf>
    <xf numFmtId="164" fontId="1" fillId="0" borderId="7" xfId="20" applyNumberFormat="1" applyFont="1" applyBorder="1" applyAlignment="1">
      <alignment horizontal="center"/>
    </xf>
    <xf numFmtId="164" fontId="1" fillId="2" borderId="8" xfId="20" applyNumberFormat="1" applyFont="1" applyFill="1" applyBorder="1" applyAlignment="1">
      <alignment horizontal="center"/>
    </xf>
    <xf numFmtId="164" fontId="1" fillId="3" borderId="8" xfId="20" applyNumberFormat="1" applyFont="1" applyFill="1" applyBorder="1" applyAlignment="1">
      <alignment horizontal="center"/>
    </xf>
    <xf numFmtId="164" fontId="1" fillId="4" borderId="8" xfId="20" applyNumberFormat="1" applyFont="1" applyFill="1" applyBorder="1" applyAlignment="1">
      <alignment horizontal="center"/>
    </xf>
    <xf numFmtId="164" fontId="1" fillId="5" borderId="8" xfId="20" applyNumberFormat="1" applyFont="1" applyFill="1" applyBorder="1" applyAlignment="1">
      <alignment horizontal="center"/>
    </xf>
    <xf numFmtId="164" fontId="1" fillId="6" borderId="8" xfId="20" applyNumberFormat="1" applyFont="1" applyFill="1" applyBorder="1" applyAlignment="1">
      <alignment horizontal="center"/>
    </xf>
    <xf numFmtId="164" fontId="1" fillId="7" borderId="8" xfId="2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2" fillId="9" borderId="9" xfId="0" applyFont="1" applyFill="1" applyBorder="1" applyAlignment="1">
      <alignment horizontal="center"/>
    </xf>
    <xf numFmtId="9" fontId="2" fillId="9" borderId="0" xfId="20" applyFont="1" applyFill="1" applyAlignment="1">
      <alignment horizontal="center"/>
    </xf>
    <xf numFmtId="164" fontId="2" fillId="9" borderId="0" xfId="2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2" fontId="1" fillId="11" borderId="14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12" borderId="15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7" fontId="6" fillId="13" borderId="10" xfId="19" applyNumberFormat="1" applyFont="1" applyFill="1" applyBorder="1" applyAlignment="1" applyProtection="1">
      <alignment/>
      <protection locked="0"/>
    </xf>
    <xf numFmtId="167" fontId="6" fillId="13" borderId="11" xfId="19" applyNumberFormat="1" applyFont="1" applyFill="1" applyBorder="1" applyAlignment="1" applyProtection="1">
      <alignment/>
      <protection locked="0"/>
    </xf>
    <xf numFmtId="167" fontId="6" fillId="13" borderId="10" xfId="19" applyNumberFormat="1" applyFont="1" applyFill="1" applyBorder="1" applyAlignment="1" applyProtection="1">
      <alignment horizontal="center"/>
      <protection locked="0"/>
    </xf>
    <xf numFmtId="167" fontId="6" fillId="13" borderId="12" xfId="19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14" borderId="3" xfId="0" applyFont="1" applyFill="1" applyBorder="1" applyAlignment="1">
      <alignment/>
    </xf>
    <xf numFmtId="0" fontId="2" fillId="14" borderId="4" xfId="0" applyFont="1" applyFill="1" applyBorder="1" applyAlignment="1">
      <alignment/>
    </xf>
    <xf numFmtId="0" fontId="2" fillId="14" borderId="21" xfId="0" applyFont="1" applyFill="1" applyBorder="1" applyAlignment="1">
      <alignment/>
    </xf>
    <xf numFmtId="0" fontId="1" fillId="11" borderId="1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68" fontId="6" fillId="0" borderId="16" xfId="0" applyNumberFormat="1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6" fontId="6" fillId="0" borderId="16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6" fontId="6" fillId="0" borderId="14" xfId="0" applyNumberFormat="1" applyFont="1" applyBorder="1" applyAlignment="1">
      <alignment horizontal="center" vertical="center"/>
    </xf>
    <xf numFmtId="9" fontId="0" fillId="0" borderId="0" xfId="20" applyAlignment="1">
      <alignment/>
    </xf>
    <xf numFmtId="164" fontId="0" fillId="0" borderId="0" xfId="20" applyNumberFormat="1" applyAlignment="1">
      <alignment/>
    </xf>
    <xf numFmtId="0" fontId="0" fillId="3" borderId="0" xfId="0" applyFill="1" applyAlignment="1">
      <alignment/>
    </xf>
    <xf numFmtId="164" fontId="0" fillId="3" borderId="0" xfId="2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dxfs count="3"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36"/>
  <sheetViews>
    <sheetView tabSelected="1" workbookViewId="0" topLeftCell="A1">
      <selection activeCell="A1" sqref="A1:IV16384"/>
    </sheetView>
  </sheetViews>
  <sheetFormatPr defaultColWidth="11.421875" defaultRowHeight="12.75"/>
  <cols>
    <col min="2" max="3" width="25.8515625" style="0" bestFit="1" customWidth="1"/>
    <col min="4" max="5" width="28.421875" style="0" bestFit="1" customWidth="1"/>
    <col min="6" max="6" width="24.8515625" style="0" bestFit="1" customWidth="1"/>
    <col min="7" max="7" width="27.421875" style="0" bestFit="1" customWidth="1"/>
    <col min="8" max="8" width="21.28125" style="0" bestFit="1" customWidth="1"/>
    <col min="9" max="9" width="27.421875" style="0" bestFit="1" customWidth="1"/>
    <col min="10" max="10" width="25.28125" style="0" bestFit="1" customWidth="1"/>
    <col min="11" max="11" width="27.421875" style="0" bestFit="1" customWidth="1"/>
    <col min="12" max="12" width="21.28125" style="0" bestFit="1" customWidth="1"/>
    <col min="13" max="13" width="14.140625" style="0" bestFit="1" customWidth="1"/>
    <col min="14" max="14" width="20.28125" style="0" bestFit="1" customWidth="1"/>
    <col min="15" max="15" width="13.7109375" style="0" bestFit="1" customWidth="1"/>
    <col min="16" max="16" width="21.28125" style="81" bestFit="1" customWidth="1"/>
    <col min="17" max="17" width="21.7109375" style="0" bestFit="1" customWidth="1"/>
    <col min="18" max="18" width="12.8515625" style="0" bestFit="1" customWidth="1"/>
    <col min="19" max="19" width="14.00390625" style="0" bestFit="1" customWidth="1"/>
    <col min="20" max="20" width="19.421875" style="0" bestFit="1" customWidth="1"/>
    <col min="21" max="21" width="13.421875" style="0" bestFit="1" customWidth="1"/>
    <col min="22" max="22" width="21.28125" style="82" bestFit="1" customWidth="1"/>
    <col min="23" max="23" width="18.140625" style="0" bestFit="1" customWidth="1"/>
    <col min="24" max="24" width="12.8515625" style="83" bestFit="1" customWidth="1"/>
    <col min="25" max="25" width="14.00390625" style="83" bestFit="1" customWidth="1"/>
    <col min="26" max="26" width="20.00390625" style="83" bestFit="1" customWidth="1"/>
    <col min="27" max="27" width="13.421875" style="83" bestFit="1" customWidth="1"/>
    <col min="28" max="28" width="21.28125" style="84" bestFit="1" customWidth="1"/>
    <col min="29" max="29" width="18.140625" style="83" bestFit="1" customWidth="1"/>
    <col min="30" max="30" width="11.28125" style="0" bestFit="1" customWidth="1"/>
    <col min="31" max="31" width="12.421875" style="0" bestFit="1" customWidth="1"/>
    <col min="32" max="32" width="17.8515625" style="0" bestFit="1" customWidth="1"/>
    <col min="33" max="33" width="11.8515625" style="0" bestFit="1" customWidth="1"/>
    <col min="34" max="34" width="24.00390625" style="82" bestFit="1" customWidth="1"/>
    <col min="35" max="35" width="18.140625" style="0" bestFit="1" customWidth="1"/>
    <col min="36" max="36" width="11.28125" style="0" bestFit="1" customWidth="1"/>
    <col min="37" max="37" width="12.421875" style="0" bestFit="1" customWidth="1"/>
    <col min="38" max="38" width="12.421875" style="0" customWidth="1"/>
    <col min="39" max="39" width="11.8515625" style="0" bestFit="1" customWidth="1"/>
    <col min="40" max="40" width="21.28125" style="82" bestFit="1" customWidth="1"/>
    <col min="41" max="41" width="18.140625" style="0" bestFit="1" customWidth="1"/>
    <col min="42" max="42" width="11.28125" style="0" bestFit="1" customWidth="1"/>
    <col min="43" max="43" width="12.421875" style="0" bestFit="1" customWidth="1"/>
    <col min="44" max="44" width="17.8515625" style="0" bestFit="1" customWidth="1"/>
    <col min="45" max="45" width="11.8515625" style="0" bestFit="1" customWidth="1"/>
    <col min="46" max="46" width="24.00390625" style="82" bestFit="1" customWidth="1"/>
    <col min="47" max="47" width="18.140625" style="0" bestFit="1" customWidth="1"/>
    <col min="48" max="48" width="12.28125" style="0" bestFit="1" customWidth="1"/>
    <col min="49" max="49" width="13.421875" style="0" bestFit="1" customWidth="1"/>
    <col min="50" max="50" width="18.8515625" style="0" bestFit="1" customWidth="1"/>
    <col min="51" max="51" width="12.8515625" style="0" bestFit="1" customWidth="1"/>
    <col min="52" max="52" width="21.28125" style="82" bestFit="1" customWidth="1"/>
    <col min="53" max="53" width="18.140625" style="0" bestFit="1" customWidth="1"/>
    <col min="54" max="55" width="18.140625" style="0" customWidth="1"/>
    <col min="56" max="56" width="18.8515625" style="0" bestFit="1" customWidth="1"/>
    <col min="57" max="57" width="18.140625" style="0" customWidth="1"/>
    <col min="58" max="59" width="25.00390625" style="0" bestFit="1" customWidth="1"/>
  </cols>
  <sheetData>
    <row r="1" spans="1:52" ht="13.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P1"/>
      <c r="V1"/>
      <c r="X1"/>
      <c r="Y1"/>
      <c r="Z1"/>
      <c r="AA1"/>
      <c r="AB1"/>
      <c r="AC1"/>
      <c r="AH1"/>
      <c r="AN1"/>
      <c r="AT1"/>
      <c r="AZ1"/>
    </row>
    <row r="2" spans="1:9" s="19" customFormat="1" ht="12.75">
      <c r="A2" s="10" t="s">
        <v>9</v>
      </c>
      <c r="B2" s="11">
        <v>1</v>
      </c>
      <c r="C2" s="12">
        <v>0.8271604938271606</v>
      </c>
      <c r="D2" s="13">
        <v>1.1481481481481481</v>
      </c>
      <c r="E2" s="14"/>
      <c r="F2" s="15"/>
      <c r="G2" s="16"/>
      <c r="H2" s="17"/>
      <c r="I2" s="18"/>
    </row>
    <row r="3" spans="1:9" s="29" customFormat="1" ht="12.75">
      <c r="A3" s="20" t="s">
        <v>10</v>
      </c>
      <c r="B3" s="21">
        <v>1</v>
      </c>
      <c r="C3" s="22">
        <v>1.071078431372549</v>
      </c>
      <c r="D3" s="23">
        <v>1.207107843137255</v>
      </c>
      <c r="E3" s="24">
        <v>1.5098039215686272</v>
      </c>
      <c r="F3" s="25">
        <v>2.8578431372549016</v>
      </c>
      <c r="G3" s="26">
        <v>2.291666666666667</v>
      </c>
      <c r="H3" s="27"/>
      <c r="I3" s="28"/>
    </row>
    <row r="4" spans="1:9" s="29" customFormat="1" ht="12.75">
      <c r="A4" s="20" t="s">
        <v>11</v>
      </c>
      <c r="B4" s="21">
        <v>1</v>
      </c>
      <c r="C4" s="22">
        <v>1.7533156498673739</v>
      </c>
      <c r="D4" s="23">
        <v>1.652519893899204</v>
      </c>
      <c r="E4" s="24">
        <v>1.6392572944297084</v>
      </c>
      <c r="F4" s="25">
        <v>3.5562059818896925</v>
      </c>
      <c r="G4" s="26">
        <v>3.2891246684350124</v>
      </c>
      <c r="H4" s="27"/>
      <c r="I4" s="28"/>
    </row>
    <row r="5" spans="1:9" s="29" customFormat="1" ht="12.75">
      <c r="A5" s="20" t="s">
        <v>12</v>
      </c>
      <c r="B5" s="21">
        <v>1</v>
      </c>
      <c r="C5" s="22">
        <v>0.9782178217821786</v>
      </c>
      <c r="D5" s="23">
        <v>0.8534653465346533</v>
      </c>
      <c r="E5" s="24">
        <v>0.9801980198019802</v>
      </c>
      <c r="F5" s="25">
        <v>1.0257425742574255</v>
      </c>
      <c r="G5" s="26">
        <v>1.047524752475248</v>
      </c>
      <c r="H5" s="27">
        <v>1.2118811881188118</v>
      </c>
      <c r="I5" s="30">
        <v>1.5940594059405944</v>
      </c>
    </row>
    <row r="6" spans="1:9" s="29" customFormat="1" ht="12.75">
      <c r="A6" s="20" t="s">
        <v>13</v>
      </c>
      <c r="B6" s="21">
        <v>1</v>
      </c>
      <c r="C6" s="22">
        <v>0.730819245773732</v>
      </c>
      <c r="D6" s="23">
        <v>0.9401820546163849</v>
      </c>
      <c r="E6" s="24">
        <v>1.072821846553966</v>
      </c>
      <c r="F6" s="25">
        <v>1.0702210663198957</v>
      </c>
      <c r="G6" s="26">
        <v>1.1534460338101433</v>
      </c>
      <c r="H6" s="27">
        <v>2.036410923276983</v>
      </c>
      <c r="I6" s="28"/>
    </row>
    <row r="7" spans="1:9" s="29" customFormat="1" ht="12.75">
      <c r="A7" s="20" t="s">
        <v>14</v>
      </c>
      <c r="B7" s="21">
        <v>1</v>
      </c>
      <c r="C7" s="22"/>
      <c r="D7" s="23"/>
      <c r="E7" s="24">
        <v>1</v>
      </c>
      <c r="F7" s="25">
        <v>0.9080694586312563</v>
      </c>
      <c r="G7" s="26">
        <v>1.0347293156281918</v>
      </c>
      <c r="H7" s="27">
        <v>1.3054136874361593</v>
      </c>
      <c r="I7" s="28"/>
    </row>
    <row r="8" spans="1:9" s="29" customFormat="1" ht="12.75">
      <c r="A8" s="20" t="s">
        <v>15</v>
      </c>
      <c r="B8" s="21">
        <v>1</v>
      </c>
      <c r="C8" s="22"/>
      <c r="D8" s="23"/>
      <c r="E8" s="24">
        <v>1.0076555023923444</v>
      </c>
      <c r="F8" s="25">
        <v>1.1311004784688994</v>
      </c>
      <c r="G8" s="26">
        <v>0.9578947368421052</v>
      </c>
      <c r="H8" s="27">
        <v>1.4076555023923443</v>
      </c>
      <c r="I8" s="28"/>
    </row>
    <row r="9" spans="1:9" s="29" customFormat="1" ht="12.75">
      <c r="A9" s="20" t="s">
        <v>16</v>
      </c>
      <c r="B9" s="21">
        <v>1</v>
      </c>
      <c r="C9" s="22"/>
      <c r="D9" s="23"/>
      <c r="E9" s="24"/>
      <c r="F9" s="25">
        <v>1.1403508771929822</v>
      </c>
      <c r="G9" s="26">
        <v>1.3734335839598995</v>
      </c>
      <c r="H9" s="27">
        <v>1.5100250626566416</v>
      </c>
      <c r="I9" s="28"/>
    </row>
    <row r="10" spans="1:9" s="29" customFormat="1" ht="12.75">
      <c r="A10" s="20" t="s">
        <v>17</v>
      </c>
      <c r="B10" s="31">
        <v>1</v>
      </c>
      <c r="C10" s="22"/>
      <c r="D10" s="23"/>
      <c r="E10" s="24"/>
      <c r="F10" s="25"/>
      <c r="G10" s="26"/>
      <c r="H10" s="27"/>
      <c r="I10" s="30">
        <v>1.9013254786450662</v>
      </c>
    </row>
    <row r="11" spans="1:9" s="29" customFormat="1" ht="12.75">
      <c r="A11" s="20" t="s">
        <v>18</v>
      </c>
      <c r="B11" s="31">
        <v>1</v>
      </c>
      <c r="C11" s="22"/>
      <c r="D11" s="23"/>
      <c r="E11" s="24"/>
      <c r="F11" s="25"/>
      <c r="G11" s="26"/>
      <c r="H11" s="27"/>
      <c r="I11" s="30">
        <v>2.6252525252525256</v>
      </c>
    </row>
    <row r="12" spans="1:9" s="29" customFormat="1" ht="12.75">
      <c r="A12" s="20" t="s">
        <v>19</v>
      </c>
      <c r="B12" s="31">
        <v>1</v>
      </c>
      <c r="C12" s="22"/>
      <c r="D12" s="23"/>
      <c r="E12" s="24"/>
      <c r="F12" s="25"/>
      <c r="G12" s="26"/>
      <c r="H12" s="27"/>
      <c r="I12" s="30">
        <v>1.5030109812256465</v>
      </c>
    </row>
    <row r="13" spans="1:9" s="29" customFormat="1" ht="12.75">
      <c r="A13" s="20" t="s">
        <v>20</v>
      </c>
      <c r="B13" s="31">
        <v>1</v>
      </c>
      <c r="C13" s="22"/>
      <c r="D13" s="23"/>
      <c r="E13" s="24"/>
      <c r="F13" s="25"/>
      <c r="G13" s="26"/>
      <c r="H13" s="27"/>
      <c r="I13" s="30">
        <v>1.4570963806425374</v>
      </c>
    </row>
    <row r="14" spans="1:9" s="29" customFormat="1" ht="12.75">
      <c r="A14" s="20" t="s">
        <v>21</v>
      </c>
      <c r="B14" s="31">
        <v>1</v>
      </c>
      <c r="C14" s="22"/>
      <c r="D14" s="23"/>
      <c r="E14" s="24"/>
      <c r="F14" s="25"/>
      <c r="G14" s="26"/>
      <c r="H14" s="27"/>
      <c r="I14" s="30">
        <v>0.9591298615688859</v>
      </c>
    </row>
    <row r="15" spans="1:9" s="29" customFormat="1" ht="12.75">
      <c r="A15" s="20" t="s">
        <v>22</v>
      </c>
      <c r="B15" s="31">
        <v>1</v>
      </c>
      <c r="C15" s="22"/>
      <c r="D15" s="23"/>
      <c r="E15" s="24"/>
      <c r="F15" s="25"/>
      <c r="G15" s="26"/>
      <c r="H15" s="27"/>
      <c r="I15" s="30">
        <v>1.1928982725527837</v>
      </c>
    </row>
    <row r="16" spans="1:9" s="29" customFormat="1" ht="12.75">
      <c r="A16" s="20" t="s">
        <v>23</v>
      </c>
      <c r="B16" s="31">
        <v>1</v>
      </c>
      <c r="C16" s="22"/>
      <c r="D16" s="23"/>
      <c r="E16" s="24"/>
      <c r="F16" s="25"/>
      <c r="G16" s="26"/>
      <c r="H16" s="27"/>
      <c r="I16" s="30">
        <v>1.6486146095717882</v>
      </c>
    </row>
    <row r="17" spans="1:9" s="29" customFormat="1" ht="12.75">
      <c r="A17" s="20" t="s">
        <v>24</v>
      </c>
      <c r="B17" s="31">
        <v>1</v>
      </c>
      <c r="C17" s="22"/>
      <c r="D17" s="23"/>
      <c r="E17" s="24"/>
      <c r="F17" s="25"/>
      <c r="G17" s="26"/>
      <c r="H17" s="27"/>
      <c r="I17" s="30">
        <v>1.9635036496350364</v>
      </c>
    </row>
    <row r="18" spans="1:9" s="29" customFormat="1" ht="12.75">
      <c r="A18" s="20" t="s">
        <v>25</v>
      </c>
      <c r="B18" s="31">
        <v>1</v>
      </c>
      <c r="C18" s="22"/>
      <c r="D18" s="23"/>
      <c r="E18" s="24"/>
      <c r="F18" s="25"/>
      <c r="G18" s="26"/>
      <c r="H18" s="27"/>
      <c r="I18" s="30">
        <v>4.757969303423848</v>
      </c>
    </row>
    <row r="19" spans="1:9" s="29" customFormat="1" ht="12.75">
      <c r="A19" s="20" t="s">
        <v>26</v>
      </c>
      <c r="B19" s="31">
        <v>1</v>
      </c>
      <c r="C19" s="22"/>
      <c r="D19" s="23"/>
      <c r="E19" s="24"/>
      <c r="F19" s="25"/>
      <c r="G19" s="26"/>
      <c r="H19" s="27"/>
      <c r="I19" s="30">
        <v>11.51162790697675</v>
      </c>
    </row>
    <row r="20" spans="1:9" s="29" customFormat="1" ht="12.75">
      <c r="A20" s="20" t="s">
        <v>27</v>
      </c>
      <c r="B20" s="31">
        <v>1</v>
      </c>
      <c r="C20" s="22"/>
      <c r="D20" s="23"/>
      <c r="E20" s="24"/>
      <c r="F20" s="25"/>
      <c r="G20" s="26"/>
      <c r="H20" s="27"/>
      <c r="I20" s="30">
        <v>1.6683168316831687</v>
      </c>
    </row>
    <row r="21" spans="1:9" s="29" customFormat="1" ht="12.75">
      <c r="A21" s="20" t="s">
        <v>28</v>
      </c>
      <c r="B21" s="31">
        <v>1</v>
      </c>
      <c r="C21" s="22"/>
      <c r="D21" s="23"/>
      <c r="E21" s="24"/>
      <c r="F21" s="25"/>
      <c r="G21" s="26"/>
      <c r="H21" s="27"/>
      <c r="I21" s="30">
        <v>1.0686093692364442</v>
      </c>
    </row>
    <row r="22" spans="1:9" s="29" customFormat="1" ht="12.75">
      <c r="A22" s="20" t="s">
        <v>29</v>
      </c>
      <c r="B22" s="31">
        <v>1</v>
      </c>
      <c r="C22" s="22"/>
      <c r="D22" s="23"/>
      <c r="E22" s="24"/>
      <c r="F22" s="25"/>
      <c r="G22" s="26"/>
      <c r="H22" s="27"/>
      <c r="I22" s="30">
        <v>1.2297872340425533</v>
      </c>
    </row>
    <row r="23" spans="1:9" s="29" customFormat="1" ht="12.75">
      <c r="A23" s="20" t="s">
        <v>30</v>
      </c>
      <c r="B23" s="31">
        <v>1</v>
      </c>
      <c r="C23" s="22"/>
      <c r="D23" s="23"/>
      <c r="E23" s="24"/>
      <c r="F23" s="25"/>
      <c r="G23" s="26"/>
      <c r="H23" s="27"/>
      <c r="I23" s="30">
        <v>2.7127819548872183</v>
      </c>
    </row>
    <row r="24" spans="1:9" s="29" customFormat="1" ht="12.75">
      <c r="A24" s="20" t="s">
        <v>31</v>
      </c>
      <c r="B24" s="31">
        <v>1</v>
      </c>
      <c r="C24" s="22"/>
      <c r="D24" s="23"/>
      <c r="E24" s="24"/>
      <c r="F24" s="25"/>
      <c r="G24" s="26"/>
      <c r="H24" s="27"/>
      <c r="I24" s="30">
        <v>1.6892655367231637</v>
      </c>
    </row>
    <row r="25" spans="1:9" s="38" customFormat="1" ht="13.5" thickBot="1">
      <c r="A25" s="20" t="s">
        <v>32</v>
      </c>
      <c r="B25" s="31">
        <v>1</v>
      </c>
      <c r="C25" s="32"/>
      <c r="D25" s="33"/>
      <c r="E25" s="34"/>
      <c r="F25" s="35"/>
      <c r="G25" s="36"/>
      <c r="H25" s="37"/>
      <c r="I25" s="30">
        <v>6.054770318021201</v>
      </c>
    </row>
    <row r="26" spans="1:52" ht="12.75">
      <c r="A26" s="39" t="s">
        <v>33</v>
      </c>
      <c r="B26" s="40">
        <f aca="true" t="shared" si="0" ref="B26:I26">AVERAGE(B2:B25)</f>
        <v>1</v>
      </c>
      <c r="C26" s="41">
        <f t="shared" si="0"/>
        <v>1.0721183285245988</v>
      </c>
      <c r="D26" s="41">
        <f t="shared" si="0"/>
        <v>1.160284657267129</v>
      </c>
      <c r="E26" s="41">
        <f t="shared" si="0"/>
        <v>1.2016227641244377</v>
      </c>
      <c r="F26" s="41">
        <f t="shared" si="0"/>
        <v>1.6699333677164365</v>
      </c>
      <c r="G26" s="41">
        <f t="shared" si="0"/>
        <v>1.592545679688181</v>
      </c>
      <c r="H26" s="41">
        <f t="shared" si="0"/>
        <v>1.4942772727761882</v>
      </c>
      <c r="I26" s="40">
        <f t="shared" si="0"/>
        <v>2.6787070364723067</v>
      </c>
      <c r="P26"/>
      <c r="V26"/>
      <c r="X26"/>
      <c r="Y26"/>
      <c r="Z26"/>
      <c r="AA26"/>
      <c r="AB26"/>
      <c r="AC26"/>
      <c r="AH26"/>
      <c r="AN26"/>
      <c r="AT26"/>
      <c r="AZ26"/>
    </row>
    <row r="27" spans="1:52" ht="12.75">
      <c r="A27" s="39" t="s">
        <v>34</v>
      </c>
      <c r="B27" s="40">
        <f aca="true" t="shared" si="1" ref="B27:H27">STDEV(B2:B25)/SQRT(COUNT(B2:B25)-1)</f>
        <v>0</v>
      </c>
      <c r="C27" s="41">
        <f t="shared" si="1"/>
        <v>0.2014537139492875</v>
      </c>
      <c r="D27" s="41">
        <f t="shared" si="1"/>
        <v>0.155567203906953</v>
      </c>
      <c r="E27" s="41">
        <f t="shared" si="1"/>
        <v>0.13120872521619026</v>
      </c>
      <c r="F27" s="41">
        <f t="shared" si="1"/>
        <v>0.4376396834516269</v>
      </c>
      <c r="G27" s="41">
        <f t="shared" si="1"/>
        <v>0.35819601071682877</v>
      </c>
      <c r="H27" s="41">
        <f t="shared" si="1"/>
        <v>0.16145379011755442</v>
      </c>
      <c r="I27" s="40">
        <f>STDEV(I2:I25)/SQRT(COUNT(I2:I25)-1)</f>
        <v>0.6609352582645421</v>
      </c>
      <c r="P27"/>
      <c r="V27"/>
      <c r="X27"/>
      <c r="Y27"/>
      <c r="Z27"/>
      <c r="AA27"/>
      <c r="AB27"/>
      <c r="AC27"/>
      <c r="AH27"/>
      <c r="AN27"/>
      <c r="AT27"/>
      <c r="AZ27"/>
    </row>
    <row r="28" spans="1:52" ht="12.75">
      <c r="A28" s="39" t="s">
        <v>35</v>
      </c>
      <c r="B28" s="39">
        <f aca="true" t="shared" si="2" ref="B28:I28">COUNTA(B2:B25)</f>
        <v>24</v>
      </c>
      <c r="C28" s="39">
        <f t="shared" si="2"/>
        <v>5</v>
      </c>
      <c r="D28" s="39">
        <f t="shared" si="2"/>
        <v>5</v>
      </c>
      <c r="E28" s="39">
        <f t="shared" si="2"/>
        <v>6</v>
      </c>
      <c r="F28" s="39">
        <f t="shared" si="2"/>
        <v>7</v>
      </c>
      <c r="G28" s="39">
        <f t="shared" si="2"/>
        <v>7</v>
      </c>
      <c r="H28" s="39">
        <f t="shared" si="2"/>
        <v>5</v>
      </c>
      <c r="I28" s="39">
        <f t="shared" si="2"/>
        <v>17</v>
      </c>
      <c r="P28"/>
      <c r="V28"/>
      <c r="X28"/>
      <c r="Y28"/>
      <c r="Z28"/>
      <c r="AA28"/>
      <c r="AB28"/>
      <c r="AC28"/>
      <c r="AH28"/>
      <c r="AN28"/>
      <c r="AT28"/>
      <c r="AZ28"/>
    </row>
    <row r="29" spans="1:52" ht="12.75">
      <c r="A29" s="39"/>
      <c r="B29" s="39">
        <v>0</v>
      </c>
      <c r="C29" s="39">
        <v>0.1</v>
      </c>
      <c r="D29" s="39">
        <v>0.5</v>
      </c>
      <c r="E29" s="39">
        <v>1</v>
      </c>
      <c r="F29" s="39">
        <v>2</v>
      </c>
      <c r="G29" s="39"/>
      <c r="H29" s="39">
        <v>10</v>
      </c>
      <c r="I29" s="39"/>
      <c r="P29"/>
      <c r="V29"/>
      <c r="X29"/>
      <c r="Y29"/>
      <c r="Z29"/>
      <c r="AA29"/>
      <c r="AB29"/>
      <c r="AC29"/>
      <c r="AH29"/>
      <c r="AN29"/>
      <c r="AT29"/>
      <c r="AZ29"/>
    </row>
    <row r="30" spans="1:9" s="42" customFormat="1" ht="12.75">
      <c r="A30" s="42" t="s">
        <v>36</v>
      </c>
      <c r="B30" s="42" t="s">
        <v>37</v>
      </c>
      <c r="C30" s="42">
        <f>0.83982</f>
        <v>0.83982</v>
      </c>
      <c r="D30" s="42">
        <f>0.91584</f>
        <v>0.91584</v>
      </c>
      <c r="E30" s="42">
        <f>0.76183</f>
        <v>0.76183</v>
      </c>
      <c r="F30" s="42">
        <f>0.71165</f>
        <v>0.71165</v>
      </c>
      <c r="G30" s="42">
        <f>0.76477</f>
        <v>0.76477</v>
      </c>
      <c r="H30" s="42">
        <f>0.85568</f>
        <v>0.85568</v>
      </c>
      <c r="I30" s="42">
        <f>0.62006</f>
        <v>0.62006</v>
      </c>
    </row>
    <row r="31" spans="1:9" s="42" customFormat="1" ht="12.75">
      <c r="A31" s="42" t="s">
        <v>38</v>
      </c>
      <c r="B31" s="43">
        <v>0</v>
      </c>
      <c r="C31" s="42">
        <f>0.16443</f>
        <v>0.16443</v>
      </c>
      <c r="D31" s="42">
        <f>0.50346</f>
        <v>0.50346</v>
      </c>
      <c r="E31" s="42">
        <f>0.02595</f>
        <v>0.02595</v>
      </c>
      <c r="F31" s="42">
        <f>0.00496</f>
        <v>0.00496</v>
      </c>
      <c r="G31" s="42">
        <f>0.01805</f>
        <v>0.01805</v>
      </c>
      <c r="H31" s="42">
        <f>0.21316</f>
        <v>0.21316</v>
      </c>
      <c r="I31" s="42">
        <f>0.00002</f>
        <v>2E-05</v>
      </c>
    </row>
    <row r="32" spans="16:52" ht="12.75">
      <c r="P32"/>
      <c r="V32"/>
      <c r="X32"/>
      <c r="Y32"/>
      <c r="Z32"/>
      <c r="AA32"/>
      <c r="AB32"/>
      <c r="AC32"/>
      <c r="AH32"/>
      <c r="AN32"/>
      <c r="AT32"/>
      <c r="AZ32"/>
    </row>
    <row r="33" spans="16:52" ht="13.5" thickBot="1">
      <c r="P33"/>
      <c r="V33"/>
      <c r="X33"/>
      <c r="Y33"/>
      <c r="Z33"/>
      <c r="AA33"/>
      <c r="AB33"/>
      <c r="AC33"/>
      <c r="AH33"/>
      <c r="AN33"/>
      <c r="AT33"/>
      <c r="AZ33"/>
    </row>
    <row r="34" spans="5:52" ht="13.5" thickBot="1">
      <c r="E34" s="44" t="s">
        <v>39</v>
      </c>
      <c r="F34" s="45"/>
      <c r="G34" s="45"/>
      <c r="H34" s="46"/>
      <c r="P34"/>
      <c r="V34"/>
      <c r="X34"/>
      <c r="Y34"/>
      <c r="Z34"/>
      <c r="AA34"/>
      <c r="AB34"/>
      <c r="AC34"/>
      <c r="AH34"/>
      <c r="AN34"/>
      <c r="AT34"/>
      <c r="AZ34"/>
    </row>
    <row r="35" spans="5:52" ht="13.5" thickBot="1">
      <c r="E35" s="47" t="s">
        <v>40</v>
      </c>
      <c r="F35" s="47" t="s">
        <v>41</v>
      </c>
      <c r="G35" s="47" t="s">
        <v>42</v>
      </c>
      <c r="H35" s="47" t="s">
        <v>43</v>
      </c>
      <c r="P35"/>
      <c r="V35"/>
      <c r="X35"/>
      <c r="Y35"/>
      <c r="Z35"/>
      <c r="AA35"/>
      <c r="AB35"/>
      <c r="AC35"/>
      <c r="AH35"/>
      <c r="AN35"/>
      <c r="AT35"/>
      <c r="AZ35"/>
    </row>
    <row r="36" spans="5:52" ht="13.5" thickBot="1">
      <c r="E36" s="48">
        <v>35.14225065</v>
      </c>
      <c r="F36" s="49">
        <v>76</v>
      </c>
      <c r="G36" s="49">
        <v>7</v>
      </c>
      <c r="H36" s="50">
        <v>1.05165E-05</v>
      </c>
      <c r="P36"/>
      <c r="V36"/>
      <c r="X36"/>
      <c r="Y36"/>
      <c r="Z36"/>
      <c r="AA36"/>
      <c r="AB36"/>
      <c r="AC36"/>
      <c r="AH36"/>
      <c r="AN36"/>
      <c r="AT36"/>
      <c r="AZ36"/>
    </row>
    <row r="37" spans="16:52" ht="12.75">
      <c r="P37"/>
      <c r="V37"/>
      <c r="X37"/>
      <c r="Y37"/>
      <c r="Z37"/>
      <c r="AA37"/>
      <c r="AB37"/>
      <c r="AC37"/>
      <c r="AH37"/>
      <c r="AN37"/>
      <c r="AT37"/>
      <c r="AZ37"/>
    </row>
    <row r="38" spans="16:52" ht="13.5" thickBot="1">
      <c r="P38"/>
      <c r="V38"/>
      <c r="X38"/>
      <c r="Y38"/>
      <c r="Z38"/>
      <c r="AA38"/>
      <c r="AB38"/>
      <c r="AC38"/>
      <c r="AH38"/>
      <c r="AN38"/>
      <c r="AT38"/>
      <c r="AZ38"/>
    </row>
    <row r="39" spans="1:52" ht="13.5" thickBot="1">
      <c r="A39" s="51"/>
      <c r="B39" s="52" t="s">
        <v>44</v>
      </c>
      <c r="C39" s="53" t="s">
        <v>45</v>
      </c>
      <c r="D39" s="54" t="s">
        <v>46</v>
      </c>
      <c r="E39" s="55" t="s">
        <v>47</v>
      </c>
      <c r="F39" s="56"/>
      <c r="G39" s="57" t="s">
        <v>48</v>
      </c>
      <c r="H39" s="58"/>
      <c r="P39"/>
      <c r="V39"/>
      <c r="X39"/>
      <c r="Y39"/>
      <c r="Z39"/>
      <c r="AA39"/>
      <c r="AB39"/>
      <c r="AC39"/>
      <c r="AH39"/>
      <c r="AN39"/>
      <c r="AT39"/>
      <c r="AZ39"/>
    </row>
    <row r="40" spans="1:52" ht="13.5" thickBot="1">
      <c r="A40" s="59" t="s">
        <v>49</v>
      </c>
      <c r="B40" s="60">
        <v>0.05</v>
      </c>
      <c r="C40" s="61">
        <v>0.01</v>
      </c>
      <c r="D40" s="62">
        <v>0.001</v>
      </c>
      <c r="E40" s="44" t="s">
        <v>50</v>
      </c>
      <c r="F40" s="63"/>
      <c r="G40" s="64" t="s">
        <v>51</v>
      </c>
      <c r="H40" s="65" t="s">
        <v>38</v>
      </c>
      <c r="P40"/>
      <c r="V40"/>
      <c r="X40"/>
      <c r="Y40"/>
      <c r="Z40"/>
      <c r="AA40"/>
      <c r="AB40"/>
      <c r="AC40"/>
      <c r="AH40"/>
      <c r="AN40"/>
      <c r="AT40"/>
      <c r="AZ40"/>
    </row>
    <row r="41" spans="1:52" ht="13.5" thickBot="1">
      <c r="A41" s="66">
        <v>1</v>
      </c>
      <c r="B41" s="67">
        <f aca="true" t="shared" si="3" ref="B41:D47">B$40/(COUNT($A$41:$A$47)+1-$A41)</f>
        <v>0.0071428571428571435</v>
      </c>
      <c r="C41" s="68">
        <f t="shared" si="3"/>
        <v>0.0014285714285714286</v>
      </c>
      <c r="D41" s="69">
        <f t="shared" si="3"/>
        <v>0.00014285714285714287</v>
      </c>
      <c r="E41" s="70" t="s">
        <v>52</v>
      </c>
      <c r="F41" s="71" t="s">
        <v>53</v>
      </c>
      <c r="G41" s="48">
        <v>-36.23529412</v>
      </c>
      <c r="H41" s="72">
        <v>1.359E-07</v>
      </c>
      <c r="P41"/>
      <c r="V41"/>
      <c r="X41"/>
      <c r="Y41"/>
      <c r="Z41"/>
      <c r="AA41"/>
      <c r="AB41"/>
      <c r="AC41"/>
      <c r="AH41"/>
      <c r="AN41"/>
      <c r="AT41"/>
      <c r="AZ41"/>
    </row>
    <row r="42" spans="1:52" ht="13.5" thickBot="1">
      <c r="A42" s="66">
        <v>2</v>
      </c>
      <c r="B42" s="67">
        <f t="shared" si="3"/>
        <v>0.008333333333333333</v>
      </c>
      <c r="C42" s="68">
        <f t="shared" si="3"/>
        <v>0.0016666666666666668</v>
      </c>
      <c r="D42" s="69">
        <f t="shared" si="3"/>
        <v>0.00016666666666666666</v>
      </c>
      <c r="E42" s="70" t="s">
        <v>52</v>
      </c>
      <c r="F42" s="73" t="s">
        <v>54</v>
      </c>
      <c r="G42" s="48">
        <v>-33.3</v>
      </c>
      <c r="H42" s="72">
        <v>0.0017873769</v>
      </c>
      <c r="P42"/>
      <c r="V42"/>
      <c r="X42"/>
      <c r="Y42"/>
      <c r="Z42"/>
      <c r="AA42"/>
      <c r="AB42"/>
      <c r="AC42"/>
      <c r="AH42"/>
      <c r="AN42"/>
      <c r="AT42"/>
      <c r="AZ42"/>
    </row>
    <row r="43" spans="1:52" ht="13.5" thickBot="1">
      <c r="A43" s="66">
        <v>3</v>
      </c>
      <c r="B43" s="67">
        <f t="shared" si="3"/>
        <v>0.01</v>
      </c>
      <c r="C43" s="68">
        <f t="shared" si="3"/>
        <v>0.002</v>
      </c>
      <c r="D43" s="69">
        <f t="shared" si="3"/>
        <v>0.0002</v>
      </c>
      <c r="E43" s="70" t="s">
        <v>52</v>
      </c>
      <c r="F43" s="74" t="s">
        <v>55</v>
      </c>
      <c r="G43" s="48">
        <v>-23.57142857</v>
      </c>
      <c r="H43" s="72">
        <v>0.0113987975</v>
      </c>
      <c r="P43"/>
      <c r="V43"/>
      <c r="X43"/>
      <c r="Y43"/>
      <c r="Z43"/>
      <c r="AA43"/>
      <c r="AB43"/>
      <c r="AC43"/>
      <c r="AH43"/>
      <c r="AN43"/>
      <c r="AT43"/>
      <c r="AZ43"/>
    </row>
    <row r="44" spans="1:52" ht="13.5" thickBot="1">
      <c r="A44" s="66">
        <v>4</v>
      </c>
      <c r="B44" s="67">
        <f t="shared" si="3"/>
        <v>0.0125</v>
      </c>
      <c r="C44" s="68">
        <f t="shared" si="3"/>
        <v>0.0025</v>
      </c>
      <c r="D44" s="69">
        <f t="shared" si="3"/>
        <v>0.00025</v>
      </c>
      <c r="E44" s="70" t="s">
        <v>52</v>
      </c>
      <c r="F44" s="75" t="s">
        <v>56</v>
      </c>
      <c r="G44" s="48">
        <v>-22.42857143</v>
      </c>
      <c r="H44" s="72">
        <v>0.0160598923</v>
      </c>
      <c r="P44"/>
      <c r="V44"/>
      <c r="X44"/>
      <c r="Y44"/>
      <c r="Z44"/>
      <c r="AA44"/>
      <c r="AB44"/>
      <c r="AC44"/>
      <c r="AH44"/>
      <c r="AN44"/>
      <c r="AT44"/>
      <c r="AZ44"/>
    </row>
    <row r="45" spans="1:52" ht="13.5" thickBot="1">
      <c r="A45" s="66">
        <v>5</v>
      </c>
      <c r="B45" s="67">
        <f t="shared" si="3"/>
        <v>0.016666666666666666</v>
      </c>
      <c r="C45" s="68">
        <f t="shared" si="3"/>
        <v>0.0033333333333333335</v>
      </c>
      <c r="D45" s="69">
        <f t="shared" si="3"/>
        <v>0.0003333333333333333</v>
      </c>
      <c r="E45" s="70" t="s">
        <v>52</v>
      </c>
      <c r="F45" s="76" t="s">
        <v>57</v>
      </c>
      <c r="G45" s="48">
        <v>-15.25</v>
      </c>
      <c r="H45" s="77">
        <v>0.1234135051</v>
      </c>
      <c r="P45"/>
      <c r="V45"/>
      <c r="X45"/>
      <c r="Y45"/>
      <c r="Z45"/>
      <c r="AA45"/>
      <c r="AB45"/>
      <c r="AC45"/>
      <c r="AH45"/>
      <c r="AN45"/>
      <c r="AT45"/>
      <c r="AZ45"/>
    </row>
    <row r="46" spans="1:52" ht="13.5" thickBot="1">
      <c r="A46" s="66">
        <v>6</v>
      </c>
      <c r="B46" s="67">
        <f t="shared" si="3"/>
        <v>0.025</v>
      </c>
      <c r="C46" s="68">
        <f t="shared" si="3"/>
        <v>0.005</v>
      </c>
      <c r="D46" s="69">
        <f t="shared" si="3"/>
        <v>0.0005</v>
      </c>
      <c r="E46" s="70" t="s">
        <v>52</v>
      </c>
      <c r="F46" s="78" t="s">
        <v>58</v>
      </c>
      <c r="G46" s="48">
        <v>-10.4</v>
      </c>
      <c r="H46" s="77">
        <v>0.3293146536</v>
      </c>
      <c r="P46"/>
      <c r="V46"/>
      <c r="X46"/>
      <c r="Y46"/>
      <c r="Z46"/>
      <c r="AA46"/>
      <c r="AB46"/>
      <c r="AC46"/>
      <c r="AH46"/>
      <c r="AN46"/>
      <c r="AT46"/>
      <c r="AZ46"/>
    </row>
    <row r="47" spans="1:52" ht="13.5" thickBot="1">
      <c r="A47" s="66">
        <v>7</v>
      </c>
      <c r="B47" s="67">
        <f t="shared" si="3"/>
        <v>0.05</v>
      </c>
      <c r="C47" s="68">
        <f t="shared" si="3"/>
        <v>0.01</v>
      </c>
      <c r="D47" s="69">
        <f t="shared" si="3"/>
        <v>0.001</v>
      </c>
      <c r="E47" s="70" t="s">
        <v>52</v>
      </c>
      <c r="F47" s="79" t="s">
        <v>59</v>
      </c>
      <c r="G47" s="48">
        <v>-1.2</v>
      </c>
      <c r="H47" s="80">
        <v>0.9103816624</v>
      </c>
      <c r="P47"/>
      <c r="V47"/>
      <c r="X47"/>
      <c r="Y47"/>
      <c r="Z47"/>
      <c r="AA47"/>
      <c r="AB47"/>
      <c r="AC47"/>
      <c r="AH47"/>
      <c r="AN47"/>
      <c r="AT47"/>
      <c r="AZ47"/>
    </row>
    <row r="48" spans="16:52" ht="12.75">
      <c r="P48"/>
      <c r="V48"/>
      <c r="X48"/>
      <c r="Y48"/>
      <c r="Z48"/>
      <c r="AA48"/>
      <c r="AB48"/>
      <c r="AC48"/>
      <c r="AH48"/>
      <c r="AN48"/>
      <c r="AT48"/>
      <c r="AZ48"/>
    </row>
    <row r="49" spans="16:52" ht="12.75">
      <c r="P49"/>
      <c r="V49"/>
      <c r="X49"/>
      <c r="Y49"/>
      <c r="Z49"/>
      <c r="AA49"/>
      <c r="AB49"/>
      <c r="AC49"/>
      <c r="AH49"/>
      <c r="AN49"/>
      <c r="AT49"/>
      <c r="AZ49"/>
    </row>
    <row r="50" spans="16:52" ht="12.75">
      <c r="P50"/>
      <c r="V50"/>
      <c r="X50"/>
      <c r="Y50"/>
      <c r="Z50"/>
      <c r="AA50"/>
      <c r="AB50"/>
      <c r="AC50"/>
      <c r="AH50"/>
      <c r="AN50"/>
      <c r="AT50"/>
      <c r="AZ50"/>
    </row>
    <row r="51" spans="16:52" ht="12.75">
      <c r="P51"/>
      <c r="V51"/>
      <c r="X51"/>
      <c r="Y51"/>
      <c r="Z51"/>
      <c r="AA51"/>
      <c r="AB51"/>
      <c r="AC51"/>
      <c r="AH51"/>
      <c r="AN51"/>
      <c r="AT51"/>
      <c r="AZ51"/>
    </row>
    <row r="52" spans="16:52" ht="12.75">
      <c r="P52"/>
      <c r="V52"/>
      <c r="X52"/>
      <c r="Y52"/>
      <c r="Z52"/>
      <c r="AA52"/>
      <c r="AB52"/>
      <c r="AC52"/>
      <c r="AH52"/>
      <c r="AN52"/>
      <c r="AT52"/>
      <c r="AZ52"/>
    </row>
    <row r="53" spans="16:52" ht="12.75">
      <c r="P53"/>
      <c r="V53"/>
      <c r="X53"/>
      <c r="Y53"/>
      <c r="Z53"/>
      <c r="AA53"/>
      <c r="AB53"/>
      <c r="AC53"/>
      <c r="AH53"/>
      <c r="AN53"/>
      <c r="AT53"/>
      <c r="AZ53"/>
    </row>
    <row r="54" spans="16:52" ht="12.75">
      <c r="P54"/>
      <c r="V54"/>
      <c r="X54"/>
      <c r="Y54"/>
      <c r="Z54"/>
      <c r="AA54"/>
      <c r="AB54"/>
      <c r="AC54"/>
      <c r="AH54"/>
      <c r="AN54"/>
      <c r="AT54"/>
      <c r="AZ54"/>
    </row>
    <row r="55" spans="16:52" ht="12.75">
      <c r="P55"/>
      <c r="V55"/>
      <c r="X55"/>
      <c r="Y55"/>
      <c r="Z55"/>
      <c r="AA55"/>
      <c r="AB55"/>
      <c r="AC55"/>
      <c r="AH55"/>
      <c r="AN55"/>
      <c r="AT55"/>
      <c r="AZ55"/>
    </row>
    <row r="56" spans="16:52" ht="12.75">
      <c r="P56"/>
      <c r="V56"/>
      <c r="X56"/>
      <c r="Y56"/>
      <c r="Z56"/>
      <c r="AA56"/>
      <c r="AB56"/>
      <c r="AC56"/>
      <c r="AH56"/>
      <c r="AN56"/>
      <c r="AT56"/>
      <c r="AZ56"/>
    </row>
    <row r="57" spans="16:52" ht="12.75">
      <c r="P57"/>
      <c r="V57"/>
      <c r="X57"/>
      <c r="Y57"/>
      <c r="Z57"/>
      <c r="AA57"/>
      <c r="AB57"/>
      <c r="AC57"/>
      <c r="AH57"/>
      <c r="AN57"/>
      <c r="AT57"/>
      <c r="AZ57"/>
    </row>
    <row r="58" spans="16:52" ht="12.75">
      <c r="P58"/>
      <c r="V58"/>
      <c r="X58"/>
      <c r="Y58"/>
      <c r="Z58"/>
      <c r="AA58"/>
      <c r="AB58"/>
      <c r="AC58"/>
      <c r="AH58"/>
      <c r="AN58"/>
      <c r="AT58"/>
      <c r="AZ58"/>
    </row>
    <row r="59" spans="16:52" ht="12.75">
      <c r="P59"/>
      <c r="V59"/>
      <c r="X59"/>
      <c r="Y59"/>
      <c r="Z59"/>
      <c r="AA59"/>
      <c r="AB59"/>
      <c r="AC59"/>
      <c r="AH59"/>
      <c r="AN59"/>
      <c r="AT59"/>
      <c r="AZ59"/>
    </row>
    <row r="60" spans="16:52" ht="12.75">
      <c r="P60"/>
      <c r="V60"/>
      <c r="X60"/>
      <c r="Y60"/>
      <c r="Z60"/>
      <c r="AA60"/>
      <c r="AB60"/>
      <c r="AC60"/>
      <c r="AH60"/>
      <c r="AN60"/>
      <c r="AT60"/>
      <c r="AZ60"/>
    </row>
    <row r="61" spans="16:52" ht="12.75">
      <c r="P61"/>
      <c r="V61"/>
      <c r="X61"/>
      <c r="Y61"/>
      <c r="Z61"/>
      <c r="AA61"/>
      <c r="AB61"/>
      <c r="AC61"/>
      <c r="AH61"/>
      <c r="AN61"/>
      <c r="AT61"/>
      <c r="AZ61"/>
    </row>
    <row r="62" spans="16:52" ht="12.75">
      <c r="P62"/>
      <c r="V62"/>
      <c r="X62"/>
      <c r="Y62"/>
      <c r="Z62"/>
      <c r="AA62"/>
      <c r="AB62"/>
      <c r="AC62"/>
      <c r="AH62"/>
      <c r="AN62"/>
      <c r="AT62"/>
      <c r="AZ62"/>
    </row>
    <row r="63" spans="16:52" ht="12.75">
      <c r="P63"/>
      <c r="V63"/>
      <c r="X63"/>
      <c r="Y63"/>
      <c r="Z63"/>
      <c r="AA63"/>
      <c r="AB63"/>
      <c r="AC63"/>
      <c r="AH63"/>
      <c r="AN63"/>
      <c r="AT63"/>
      <c r="AZ63"/>
    </row>
    <row r="64" spans="16:52" ht="12.75">
      <c r="P64"/>
      <c r="V64"/>
      <c r="X64"/>
      <c r="Y64"/>
      <c r="Z64"/>
      <c r="AA64"/>
      <c r="AB64"/>
      <c r="AC64"/>
      <c r="AH64"/>
      <c r="AN64"/>
      <c r="AT64"/>
      <c r="AZ64"/>
    </row>
    <row r="65" spans="16:52" ht="12.75">
      <c r="P65"/>
      <c r="V65"/>
      <c r="X65"/>
      <c r="Y65"/>
      <c r="Z65"/>
      <c r="AA65"/>
      <c r="AB65"/>
      <c r="AC65"/>
      <c r="AH65"/>
      <c r="AN65"/>
      <c r="AT65"/>
      <c r="AZ65"/>
    </row>
    <row r="66" spans="16:52" ht="12.75">
      <c r="P66"/>
      <c r="V66"/>
      <c r="X66"/>
      <c r="Y66"/>
      <c r="Z66"/>
      <c r="AA66"/>
      <c r="AB66"/>
      <c r="AC66"/>
      <c r="AH66"/>
      <c r="AN66"/>
      <c r="AT66"/>
      <c r="AZ66"/>
    </row>
    <row r="67" spans="16:52" ht="12.75">
      <c r="P67"/>
      <c r="V67"/>
      <c r="X67"/>
      <c r="Y67"/>
      <c r="Z67"/>
      <c r="AA67"/>
      <c r="AB67"/>
      <c r="AC67"/>
      <c r="AH67"/>
      <c r="AN67"/>
      <c r="AT67"/>
      <c r="AZ67"/>
    </row>
    <row r="68" spans="16:52" ht="12.75">
      <c r="P68"/>
      <c r="V68"/>
      <c r="X68"/>
      <c r="Y68"/>
      <c r="Z68"/>
      <c r="AA68"/>
      <c r="AB68"/>
      <c r="AC68"/>
      <c r="AH68"/>
      <c r="AN68"/>
      <c r="AT68"/>
      <c r="AZ68"/>
    </row>
    <row r="69" spans="16:52" ht="12.75">
      <c r="P69"/>
      <c r="V69"/>
      <c r="X69"/>
      <c r="Y69"/>
      <c r="Z69"/>
      <c r="AA69"/>
      <c r="AB69"/>
      <c r="AC69"/>
      <c r="AH69"/>
      <c r="AN69"/>
      <c r="AT69"/>
      <c r="AZ69"/>
    </row>
    <row r="70" spans="16:52" ht="12.75">
      <c r="P70"/>
      <c r="V70"/>
      <c r="X70"/>
      <c r="Y70"/>
      <c r="Z70"/>
      <c r="AA70"/>
      <c r="AB70"/>
      <c r="AC70"/>
      <c r="AH70"/>
      <c r="AN70"/>
      <c r="AT70"/>
      <c r="AZ70"/>
    </row>
    <row r="71" spans="16:52" ht="12.75">
      <c r="P71"/>
      <c r="V71"/>
      <c r="X71"/>
      <c r="Y71"/>
      <c r="Z71"/>
      <c r="AA71"/>
      <c r="AB71"/>
      <c r="AC71"/>
      <c r="AH71"/>
      <c r="AN71"/>
      <c r="AT71"/>
      <c r="AZ71"/>
    </row>
    <row r="72" spans="16:52" ht="12.75">
      <c r="P72"/>
      <c r="V72"/>
      <c r="X72"/>
      <c r="Y72"/>
      <c r="Z72"/>
      <c r="AA72"/>
      <c r="AB72"/>
      <c r="AC72"/>
      <c r="AH72"/>
      <c r="AN72"/>
      <c r="AT72"/>
      <c r="AZ72"/>
    </row>
    <row r="73" spans="16:52" ht="12.75">
      <c r="P73"/>
      <c r="V73"/>
      <c r="X73"/>
      <c r="Y73"/>
      <c r="Z73"/>
      <c r="AA73"/>
      <c r="AB73"/>
      <c r="AC73"/>
      <c r="AH73"/>
      <c r="AN73"/>
      <c r="AT73"/>
      <c r="AZ73"/>
    </row>
    <row r="74" spans="16:52" ht="12.75">
      <c r="P74"/>
      <c r="V74"/>
      <c r="X74"/>
      <c r="Y74"/>
      <c r="Z74"/>
      <c r="AA74"/>
      <c r="AB74"/>
      <c r="AC74"/>
      <c r="AH74"/>
      <c r="AN74"/>
      <c r="AT74"/>
      <c r="AZ74"/>
    </row>
    <row r="75" spans="16:52" ht="12.75">
      <c r="P75"/>
      <c r="V75"/>
      <c r="X75"/>
      <c r="Y75"/>
      <c r="Z75"/>
      <c r="AA75"/>
      <c r="AB75"/>
      <c r="AC75"/>
      <c r="AH75"/>
      <c r="AN75"/>
      <c r="AT75"/>
      <c r="AZ75"/>
    </row>
    <row r="76" spans="16:52" ht="12.75">
      <c r="P76"/>
      <c r="V76"/>
      <c r="X76"/>
      <c r="Y76"/>
      <c r="Z76"/>
      <c r="AA76"/>
      <c r="AB76"/>
      <c r="AC76"/>
      <c r="AH76"/>
      <c r="AN76"/>
      <c r="AT76"/>
      <c r="AZ76"/>
    </row>
    <row r="77" spans="16:52" ht="12.75">
      <c r="P77"/>
      <c r="V77"/>
      <c r="X77"/>
      <c r="Y77"/>
      <c r="Z77"/>
      <c r="AA77"/>
      <c r="AB77"/>
      <c r="AC77"/>
      <c r="AH77"/>
      <c r="AN77"/>
      <c r="AT77"/>
      <c r="AZ77"/>
    </row>
    <row r="78" spans="16:52" ht="12.75">
      <c r="P78"/>
      <c r="V78"/>
      <c r="X78"/>
      <c r="Y78"/>
      <c r="Z78"/>
      <c r="AA78"/>
      <c r="AB78"/>
      <c r="AC78"/>
      <c r="AH78"/>
      <c r="AN78"/>
      <c r="AT78"/>
      <c r="AZ78"/>
    </row>
    <row r="79" spans="16:52" ht="12.75">
      <c r="P79"/>
      <c r="V79"/>
      <c r="X79"/>
      <c r="Y79"/>
      <c r="Z79"/>
      <c r="AA79"/>
      <c r="AB79"/>
      <c r="AC79"/>
      <c r="AH79"/>
      <c r="AN79"/>
      <c r="AT79"/>
      <c r="AZ79"/>
    </row>
    <row r="80" spans="16:52" ht="12.75">
      <c r="P80"/>
      <c r="V80"/>
      <c r="X80"/>
      <c r="Y80"/>
      <c r="Z80"/>
      <c r="AA80"/>
      <c r="AB80"/>
      <c r="AC80"/>
      <c r="AH80"/>
      <c r="AN80"/>
      <c r="AT80"/>
      <c r="AZ80"/>
    </row>
    <row r="81" spans="16:52" ht="12.75">
      <c r="P81"/>
      <c r="V81"/>
      <c r="X81"/>
      <c r="Y81"/>
      <c r="Z81"/>
      <c r="AA81"/>
      <c r="AB81"/>
      <c r="AC81"/>
      <c r="AH81"/>
      <c r="AN81"/>
      <c r="AT81"/>
      <c r="AZ81"/>
    </row>
    <row r="82" spans="16:52" ht="12.75">
      <c r="P82"/>
      <c r="V82"/>
      <c r="X82"/>
      <c r="Y82"/>
      <c r="Z82"/>
      <c r="AA82"/>
      <c r="AB82"/>
      <c r="AC82"/>
      <c r="AH82"/>
      <c r="AN82"/>
      <c r="AT82"/>
      <c r="AZ82"/>
    </row>
    <row r="83" spans="16:52" ht="12.75">
      <c r="P83"/>
      <c r="V83"/>
      <c r="X83"/>
      <c r="Y83"/>
      <c r="Z83"/>
      <c r="AA83"/>
      <c r="AB83"/>
      <c r="AC83"/>
      <c r="AH83"/>
      <c r="AN83"/>
      <c r="AT83"/>
      <c r="AZ83"/>
    </row>
    <row r="84" spans="16:52" ht="12.75">
      <c r="P84"/>
      <c r="V84"/>
      <c r="X84"/>
      <c r="Y84"/>
      <c r="Z84"/>
      <c r="AA84"/>
      <c r="AB84"/>
      <c r="AC84"/>
      <c r="AH84"/>
      <c r="AN84"/>
      <c r="AT84"/>
      <c r="AZ84"/>
    </row>
    <row r="85" spans="16:52" ht="12.75">
      <c r="P85"/>
      <c r="V85"/>
      <c r="X85"/>
      <c r="Y85"/>
      <c r="Z85"/>
      <c r="AA85"/>
      <c r="AB85"/>
      <c r="AC85"/>
      <c r="AH85"/>
      <c r="AN85"/>
      <c r="AT85"/>
      <c r="AZ85"/>
    </row>
    <row r="86" spans="16:52" ht="12.75">
      <c r="P86"/>
      <c r="V86"/>
      <c r="X86"/>
      <c r="Y86"/>
      <c r="Z86"/>
      <c r="AA86"/>
      <c r="AB86"/>
      <c r="AC86"/>
      <c r="AH86"/>
      <c r="AN86"/>
      <c r="AT86"/>
      <c r="AZ86"/>
    </row>
    <row r="87" spans="16:52" ht="12.75">
      <c r="P87"/>
      <c r="V87"/>
      <c r="X87"/>
      <c r="Y87"/>
      <c r="Z87"/>
      <c r="AA87"/>
      <c r="AB87"/>
      <c r="AC87"/>
      <c r="AH87"/>
      <c r="AN87"/>
      <c r="AT87"/>
      <c r="AZ87"/>
    </row>
    <row r="88" spans="16:52" ht="12.75">
      <c r="P88"/>
      <c r="V88"/>
      <c r="X88"/>
      <c r="Y88"/>
      <c r="Z88"/>
      <c r="AA88"/>
      <c r="AB88"/>
      <c r="AC88"/>
      <c r="AH88"/>
      <c r="AN88"/>
      <c r="AT88"/>
      <c r="AZ88"/>
    </row>
    <row r="89" spans="16:52" ht="12.75">
      <c r="P89"/>
      <c r="V89"/>
      <c r="X89"/>
      <c r="Y89"/>
      <c r="Z89"/>
      <c r="AA89"/>
      <c r="AB89"/>
      <c r="AC89"/>
      <c r="AH89"/>
      <c r="AN89"/>
      <c r="AT89"/>
      <c r="AZ89"/>
    </row>
    <row r="90" spans="16:52" ht="12.75">
      <c r="P90"/>
      <c r="V90"/>
      <c r="X90"/>
      <c r="Y90"/>
      <c r="Z90"/>
      <c r="AA90"/>
      <c r="AB90"/>
      <c r="AC90"/>
      <c r="AH90"/>
      <c r="AN90"/>
      <c r="AT90"/>
      <c r="AZ90"/>
    </row>
    <row r="91" spans="16:52" ht="12.75">
      <c r="P91"/>
      <c r="V91"/>
      <c r="X91"/>
      <c r="Y91"/>
      <c r="Z91"/>
      <c r="AA91"/>
      <c r="AB91"/>
      <c r="AC91"/>
      <c r="AH91"/>
      <c r="AN91"/>
      <c r="AT91"/>
      <c r="AZ91"/>
    </row>
    <row r="92" spans="16:52" ht="12.75">
      <c r="P92"/>
      <c r="V92"/>
      <c r="X92"/>
      <c r="Y92"/>
      <c r="Z92"/>
      <c r="AA92"/>
      <c r="AB92"/>
      <c r="AC92"/>
      <c r="AH92"/>
      <c r="AN92"/>
      <c r="AT92"/>
      <c r="AZ92"/>
    </row>
    <row r="93" spans="16:52" ht="12.75">
      <c r="P93"/>
      <c r="V93"/>
      <c r="X93"/>
      <c r="Y93"/>
      <c r="Z93"/>
      <c r="AA93"/>
      <c r="AB93"/>
      <c r="AC93"/>
      <c r="AH93"/>
      <c r="AN93"/>
      <c r="AT93"/>
      <c r="AZ93"/>
    </row>
    <row r="94" spans="16:52" ht="12.75">
      <c r="P94"/>
      <c r="V94"/>
      <c r="X94"/>
      <c r="Y94"/>
      <c r="Z94"/>
      <c r="AA94"/>
      <c r="AB94"/>
      <c r="AC94"/>
      <c r="AH94"/>
      <c r="AN94"/>
      <c r="AT94"/>
      <c r="AZ94"/>
    </row>
    <row r="95" spans="16:52" ht="12.75">
      <c r="P95"/>
      <c r="V95"/>
      <c r="X95"/>
      <c r="Y95"/>
      <c r="Z95"/>
      <c r="AA95"/>
      <c r="AB95"/>
      <c r="AC95"/>
      <c r="AH95"/>
      <c r="AN95"/>
      <c r="AT95"/>
      <c r="AZ95"/>
    </row>
    <row r="96" spans="16:52" ht="12.75">
      <c r="P96"/>
      <c r="V96"/>
      <c r="X96"/>
      <c r="Y96"/>
      <c r="Z96"/>
      <c r="AA96"/>
      <c r="AB96"/>
      <c r="AC96"/>
      <c r="AH96"/>
      <c r="AN96"/>
      <c r="AT96"/>
      <c r="AZ96"/>
    </row>
    <row r="97" spans="16:52" ht="12.75">
      <c r="P97"/>
      <c r="V97"/>
      <c r="X97"/>
      <c r="Y97"/>
      <c r="Z97"/>
      <c r="AA97"/>
      <c r="AB97"/>
      <c r="AC97"/>
      <c r="AH97"/>
      <c r="AN97"/>
      <c r="AT97"/>
      <c r="AZ97"/>
    </row>
    <row r="98" spans="16:52" ht="12.75">
      <c r="P98"/>
      <c r="V98"/>
      <c r="X98"/>
      <c r="Y98"/>
      <c r="Z98"/>
      <c r="AA98"/>
      <c r="AB98"/>
      <c r="AC98"/>
      <c r="AH98"/>
      <c r="AN98"/>
      <c r="AT98"/>
      <c r="AZ98"/>
    </row>
    <row r="99" spans="16:52" ht="12.75">
      <c r="P99"/>
      <c r="V99"/>
      <c r="X99"/>
      <c r="Y99"/>
      <c r="Z99"/>
      <c r="AA99"/>
      <c r="AB99"/>
      <c r="AC99"/>
      <c r="AH99"/>
      <c r="AN99"/>
      <c r="AT99"/>
      <c r="AZ99"/>
    </row>
    <row r="100" spans="16:52" ht="12.75">
      <c r="P100"/>
      <c r="V100"/>
      <c r="X100"/>
      <c r="Y100"/>
      <c r="Z100"/>
      <c r="AA100"/>
      <c r="AB100"/>
      <c r="AC100"/>
      <c r="AH100"/>
      <c r="AN100"/>
      <c r="AT100"/>
      <c r="AZ100"/>
    </row>
    <row r="101" spans="16:52" ht="12.75">
      <c r="P101"/>
      <c r="V101"/>
      <c r="X101"/>
      <c r="Y101"/>
      <c r="Z101"/>
      <c r="AA101"/>
      <c r="AB101"/>
      <c r="AC101"/>
      <c r="AH101"/>
      <c r="AN101"/>
      <c r="AT101"/>
      <c r="AZ101"/>
    </row>
    <row r="102" spans="16:52" ht="12.75">
      <c r="P102"/>
      <c r="V102"/>
      <c r="X102"/>
      <c r="Y102"/>
      <c r="Z102"/>
      <c r="AA102"/>
      <c r="AB102"/>
      <c r="AC102"/>
      <c r="AH102"/>
      <c r="AN102"/>
      <c r="AT102"/>
      <c r="AZ102"/>
    </row>
    <row r="103" spans="16:52" ht="12.75">
      <c r="P103"/>
      <c r="V103"/>
      <c r="X103"/>
      <c r="Y103"/>
      <c r="Z103"/>
      <c r="AA103"/>
      <c r="AB103"/>
      <c r="AC103"/>
      <c r="AH103"/>
      <c r="AN103"/>
      <c r="AT103"/>
      <c r="AZ103"/>
    </row>
    <row r="104" spans="16:52" ht="12.75">
      <c r="P104"/>
      <c r="V104"/>
      <c r="X104"/>
      <c r="Y104"/>
      <c r="Z104"/>
      <c r="AA104"/>
      <c r="AB104"/>
      <c r="AC104"/>
      <c r="AH104"/>
      <c r="AN104"/>
      <c r="AT104"/>
      <c r="AZ104"/>
    </row>
    <row r="105" spans="16:52" ht="12.75">
      <c r="P105"/>
      <c r="V105"/>
      <c r="X105"/>
      <c r="Y105"/>
      <c r="Z105"/>
      <c r="AA105"/>
      <c r="AB105"/>
      <c r="AC105"/>
      <c r="AH105"/>
      <c r="AN105"/>
      <c r="AT105"/>
      <c r="AZ105"/>
    </row>
    <row r="106" spans="16:52" ht="12.75">
      <c r="P106"/>
      <c r="V106"/>
      <c r="X106"/>
      <c r="Y106"/>
      <c r="Z106"/>
      <c r="AA106"/>
      <c r="AB106"/>
      <c r="AC106"/>
      <c r="AH106"/>
      <c r="AN106"/>
      <c r="AT106"/>
      <c r="AZ106"/>
    </row>
    <row r="107" spans="16:52" ht="12.75">
      <c r="P107"/>
      <c r="V107"/>
      <c r="X107"/>
      <c r="Y107"/>
      <c r="Z107"/>
      <c r="AA107"/>
      <c r="AB107"/>
      <c r="AC107"/>
      <c r="AH107"/>
      <c r="AN107"/>
      <c r="AT107"/>
      <c r="AZ107"/>
    </row>
    <row r="108" spans="16:52" ht="12.75">
      <c r="P108"/>
      <c r="V108"/>
      <c r="X108"/>
      <c r="Y108"/>
      <c r="Z108"/>
      <c r="AA108"/>
      <c r="AB108"/>
      <c r="AC108"/>
      <c r="AH108"/>
      <c r="AN108"/>
      <c r="AT108"/>
      <c r="AZ108"/>
    </row>
    <row r="109" spans="16:52" ht="12.75">
      <c r="P109"/>
      <c r="V109"/>
      <c r="X109"/>
      <c r="Y109"/>
      <c r="Z109"/>
      <c r="AA109"/>
      <c r="AB109"/>
      <c r="AC109"/>
      <c r="AH109"/>
      <c r="AN109"/>
      <c r="AT109"/>
      <c r="AZ109"/>
    </row>
    <row r="110" spans="16:52" ht="12.75">
      <c r="P110"/>
      <c r="V110"/>
      <c r="X110"/>
      <c r="Y110"/>
      <c r="Z110"/>
      <c r="AA110"/>
      <c r="AB110"/>
      <c r="AC110"/>
      <c r="AH110"/>
      <c r="AN110"/>
      <c r="AT110"/>
      <c r="AZ110"/>
    </row>
    <row r="111" spans="16:52" ht="12.75">
      <c r="P111"/>
      <c r="V111"/>
      <c r="X111"/>
      <c r="Y111"/>
      <c r="Z111"/>
      <c r="AA111"/>
      <c r="AB111"/>
      <c r="AC111"/>
      <c r="AH111"/>
      <c r="AN111"/>
      <c r="AT111"/>
      <c r="AZ111"/>
    </row>
    <row r="112" spans="16:52" ht="12.75">
      <c r="P112"/>
      <c r="V112"/>
      <c r="X112"/>
      <c r="Y112"/>
      <c r="Z112"/>
      <c r="AA112"/>
      <c r="AB112"/>
      <c r="AC112"/>
      <c r="AH112"/>
      <c r="AN112"/>
      <c r="AT112"/>
      <c r="AZ112"/>
    </row>
    <row r="113" spans="16:52" ht="12.75">
      <c r="P113"/>
      <c r="V113"/>
      <c r="X113"/>
      <c r="Y113"/>
      <c r="Z113"/>
      <c r="AA113"/>
      <c r="AB113"/>
      <c r="AC113"/>
      <c r="AH113"/>
      <c r="AN113"/>
      <c r="AT113"/>
      <c r="AZ113"/>
    </row>
    <row r="114" spans="16:52" ht="12.75">
      <c r="P114"/>
      <c r="V114"/>
      <c r="X114"/>
      <c r="Y114"/>
      <c r="Z114"/>
      <c r="AA114"/>
      <c r="AB114"/>
      <c r="AC114"/>
      <c r="AH114"/>
      <c r="AN114"/>
      <c r="AT114"/>
      <c r="AZ114"/>
    </row>
    <row r="115" spans="16:52" ht="12.75">
      <c r="P115"/>
      <c r="V115"/>
      <c r="X115"/>
      <c r="Y115"/>
      <c r="Z115"/>
      <c r="AA115"/>
      <c r="AB115"/>
      <c r="AC115"/>
      <c r="AH115"/>
      <c r="AN115"/>
      <c r="AT115"/>
      <c r="AZ115"/>
    </row>
    <row r="116" spans="16:52" ht="12.75">
      <c r="P116"/>
      <c r="V116"/>
      <c r="X116"/>
      <c r="Y116"/>
      <c r="Z116"/>
      <c r="AA116"/>
      <c r="AB116"/>
      <c r="AC116"/>
      <c r="AH116"/>
      <c r="AN116"/>
      <c r="AT116"/>
      <c r="AZ116"/>
    </row>
    <row r="117" spans="16:52" ht="12.75">
      <c r="P117"/>
      <c r="V117"/>
      <c r="X117"/>
      <c r="Y117"/>
      <c r="Z117"/>
      <c r="AA117"/>
      <c r="AB117"/>
      <c r="AC117"/>
      <c r="AH117"/>
      <c r="AN117"/>
      <c r="AT117"/>
      <c r="AZ117"/>
    </row>
    <row r="118" spans="16:52" ht="12.75">
      <c r="P118"/>
      <c r="V118"/>
      <c r="X118"/>
      <c r="Y118"/>
      <c r="Z118"/>
      <c r="AA118"/>
      <c r="AB118"/>
      <c r="AC118"/>
      <c r="AH118"/>
      <c r="AN118"/>
      <c r="AT118"/>
      <c r="AZ118"/>
    </row>
    <row r="119" spans="16:52" ht="12.75">
      <c r="P119"/>
      <c r="V119"/>
      <c r="X119"/>
      <c r="Y119"/>
      <c r="Z119"/>
      <c r="AA119"/>
      <c r="AB119"/>
      <c r="AC119"/>
      <c r="AH119"/>
      <c r="AN119"/>
      <c r="AT119"/>
      <c r="AZ119"/>
    </row>
    <row r="120" spans="16:52" ht="12.75">
      <c r="P120"/>
      <c r="V120"/>
      <c r="X120"/>
      <c r="Y120"/>
      <c r="Z120"/>
      <c r="AA120"/>
      <c r="AB120"/>
      <c r="AC120"/>
      <c r="AH120"/>
      <c r="AN120"/>
      <c r="AT120"/>
      <c r="AZ120"/>
    </row>
    <row r="121" spans="16:52" ht="12.75">
      <c r="P121"/>
      <c r="V121"/>
      <c r="X121"/>
      <c r="Y121"/>
      <c r="Z121"/>
      <c r="AA121"/>
      <c r="AB121"/>
      <c r="AC121"/>
      <c r="AH121"/>
      <c r="AN121"/>
      <c r="AT121"/>
      <c r="AZ121"/>
    </row>
    <row r="122" spans="16:52" ht="12.75">
      <c r="P122"/>
      <c r="V122"/>
      <c r="X122"/>
      <c r="Y122"/>
      <c r="Z122"/>
      <c r="AA122"/>
      <c r="AB122"/>
      <c r="AC122"/>
      <c r="AH122"/>
      <c r="AN122"/>
      <c r="AT122"/>
      <c r="AZ122"/>
    </row>
    <row r="123" spans="16:52" ht="12.75">
      <c r="P123"/>
      <c r="V123"/>
      <c r="X123"/>
      <c r="Y123"/>
      <c r="Z123"/>
      <c r="AA123"/>
      <c r="AB123"/>
      <c r="AC123"/>
      <c r="AH123"/>
      <c r="AN123"/>
      <c r="AT123"/>
      <c r="AZ123"/>
    </row>
    <row r="124" spans="16:52" ht="12.75">
      <c r="P124"/>
      <c r="V124"/>
      <c r="X124"/>
      <c r="Y124"/>
      <c r="Z124"/>
      <c r="AA124"/>
      <c r="AB124"/>
      <c r="AC124"/>
      <c r="AH124"/>
      <c r="AN124"/>
      <c r="AT124"/>
      <c r="AZ124"/>
    </row>
    <row r="125" spans="16:52" ht="12.75">
      <c r="P125"/>
      <c r="V125"/>
      <c r="X125"/>
      <c r="Y125"/>
      <c r="Z125"/>
      <c r="AA125"/>
      <c r="AB125"/>
      <c r="AC125"/>
      <c r="AH125"/>
      <c r="AN125"/>
      <c r="AT125"/>
      <c r="AZ125"/>
    </row>
    <row r="126" spans="16:52" ht="12.75">
      <c r="P126"/>
      <c r="V126"/>
      <c r="X126"/>
      <c r="Y126"/>
      <c r="Z126"/>
      <c r="AA126"/>
      <c r="AB126"/>
      <c r="AC126"/>
      <c r="AH126"/>
      <c r="AN126"/>
      <c r="AT126"/>
      <c r="AZ126"/>
    </row>
    <row r="127" spans="16:52" ht="12.75">
      <c r="P127"/>
      <c r="V127"/>
      <c r="X127"/>
      <c r="Y127"/>
      <c r="Z127"/>
      <c r="AA127"/>
      <c r="AB127"/>
      <c r="AC127"/>
      <c r="AH127"/>
      <c r="AN127"/>
      <c r="AT127"/>
      <c r="AZ127"/>
    </row>
    <row r="128" spans="16:52" ht="12.75">
      <c r="P128"/>
      <c r="V128"/>
      <c r="X128"/>
      <c r="Y128"/>
      <c r="Z128"/>
      <c r="AA128"/>
      <c r="AB128"/>
      <c r="AC128"/>
      <c r="AH128"/>
      <c r="AN128"/>
      <c r="AT128"/>
      <c r="AZ128"/>
    </row>
    <row r="129" spans="16:52" ht="12.75">
      <c r="P129"/>
      <c r="V129"/>
      <c r="X129"/>
      <c r="Y129"/>
      <c r="Z129"/>
      <c r="AA129"/>
      <c r="AB129"/>
      <c r="AC129"/>
      <c r="AH129"/>
      <c r="AN129"/>
      <c r="AT129"/>
      <c r="AZ129"/>
    </row>
    <row r="130" spans="16:52" ht="12.75">
      <c r="P130"/>
      <c r="V130"/>
      <c r="X130"/>
      <c r="Y130"/>
      <c r="Z130"/>
      <c r="AA130"/>
      <c r="AB130"/>
      <c r="AC130"/>
      <c r="AH130"/>
      <c r="AN130"/>
      <c r="AT130"/>
      <c r="AZ130"/>
    </row>
    <row r="131" spans="16:52" ht="12.75">
      <c r="P131"/>
      <c r="V131"/>
      <c r="X131"/>
      <c r="Y131"/>
      <c r="Z131"/>
      <c r="AA131"/>
      <c r="AB131"/>
      <c r="AC131"/>
      <c r="AH131"/>
      <c r="AN131"/>
      <c r="AT131"/>
      <c r="AZ131"/>
    </row>
    <row r="132" spans="16:52" ht="12.75">
      <c r="P132"/>
      <c r="V132"/>
      <c r="X132"/>
      <c r="Y132"/>
      <c r="Z132"/>
      <c r="AA132"/>
      <c r="AB132"/>
      <c r="AC132"/>
      <c r="AH132"/>
      <c r="AN132"/>
      <c r="AT132"/>
      <c r="AZ132"/>
    </row>
    <row r="133" spans="16:52" ht="12.75">
      <c r="P133"/>
      <c r="V133"/>
      <c r="X133"/>
      <c r="Y133"/>
      <c r="Z133"/>
      <c r="AA133"/>
      <c r="AB133"/>
      <c r="AC133"/>
      <c r="AH133"/>
      <c r="AN133"/>
      <c r="AT133"/>
      <c r="AZ133"/>
    </row>
    <row r="134" spans="16:52" ht="12.75">
      <c r="P134"/>
      <c r="V134"/>
      <c r="X134"/>
      <c r="Y134"/>
      <c r="Z134"/>
      <c r="AA134"/>
      <c r="AB134"/>
      <c r="AC134"/>
      <c r="AH134"/>
      <c r="AN134"/>
      <c r="AT134"/>
      <c r="AZ134"/>
    </row>
    <row r="135" spans="16:52" ht="12.75">
      <c r="P135"/>
      <c r="V135"/>
      <c r="X135"/>
      <c r="Y135"/>
      <c r="Z135"/>
      <c r="AA135"/>
      <c r="AB135"/>
      <c r="AC135"/>
      <c r="AH135"/>
      <c r="AN135"/>
      <c r="AT135"/>
      <c r="AZ135"/>
    </row>
    <row r="136" spans="16:52" ht="12.75">
      <c r="P136"/>
      <c r="V136"/>
      <c r="X136"/>
      <c r="Y136"/>
      <c r="Z136"/>
      <c r="AA136"/>
      <c r="AB136"/>
      <c r="AC136"/>
      <c r="AH136"/>
      <c r="AN136"/>
      <c r="AT136"/>
      <c r="AZ136"/>
    </row>
  </sheetData>
  <mergeCells count="3">
    <mergeCell ref="E34:H34"/>
    <mergeCell ref="G39:H39"/>
    <mergeCell ref="E40:F40"/>
  </mergeCells>
  <conditionalFormatting sqref="H41:H47">
    <cfRule type="cellIs" priority="1" dxfId="0" operator="lessThan" stopIfTrue="1">
      <formula>$D41</formula>
    </cfRule>
    <cfRule type="cellIs" priority="2" dxfId="1" operator="between" stopIfTrue="1">
      <formula>$D41</formula>
      <formula>$C41</formula>
    </cfRule>
    <cfRule type="cellIs" priority="3" dxfId="2" operator="between" stopIfTrue="1">
      <formula>$C41</formula>
      <formula>$B41</formula>
    </cfRule>
  </conditionalFormatting>
  <conditionalFormatting sqref="H36 A31:IV31">
    <cfRule type="cellIs" priority="4" dxfId="0" operator="lessThan" stopIfTrue="1">
      <formula>0.05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dcterms:created xsi:type="dcterms:W3CDTF">2021-11-04T15:24:35Z</dcterms:created>
  <dcterms:modified xsi:type="dcterms:W3CDTF">2021-11-04T15:24:52Z</dcterms:modified>
  <cp:category/>
  <cp:version/>
  <cp:contentType/>
  <cp:contentStatus/>
</cp:coreProperties>
</file>