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7980" yWindow="0" windowWidth="25600" windowHeight="14740" tabRatio="500"/>
  </bookViews>
  <sheets>
    <sheet name="Methods" sheetId="2" r:id="rId1"/>
    <sheet name="Plate loading" sheetId="1" r:id="rId2"/>
    <sheet name="Raw Data" sheetId="3" r:id="rId3"/>
    <sheet name="Analysis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5" i="4" l="1"/>
  <c r="H26" i="4"/>
  <c r="R25" i="4"/>
  <c r="S25" i="4"/>
  <c r="P26" i="4"/>
  <c r="C25" i="4"/>
  <c r="H25" i="4"/>
  <c r="R26" i="4"/>
  <c r="S26" i="4"/>
  <c r="P27" i="4"/>
  <c r="H27" i="4"/>
  <c r="R27" i="4"/>
  <c r="S27" i="4"/>
  <c r="T26" i="4"/>
  <c r="U26" i="4"/>
  <c r="P21" i="4"/>
  <c r="C21" i="4"/>
  <c r="H21" i="4"/>
  <c r="R21" i="4"/>
  <c r="S21" i="4"/>
  <c r="P22" i="4"/>
  <c r="H22" i="4"/>
  <c r="R22" i="4"/>
  <c r="S22" i="4"/>
  <c r="P23" i="4"/>
  <c r="H23" i="4"/>
  <c r="R23" i="4"/>
  <c r="S23" i="4"/>
  <c r="T22" i="4"/>
  <c r="U22" i="4"/>
  <c r="P17" i="4"/>
  <c r="C17" i="4"/>
  <c r="H17" i="4"/>
  <c r="R17" i="4"/>
  <c r="S17" i="4"/>
  <c r="P18" i="4"/>
  <c r="H18" i="4"/>
  <c r="R18" i="4"/>
  <c r="S18" i="4"/>
  <c r="P19" i="4"/>
  <c r="H19" i="4"/>
  <c r="R19" i="4"/>
  <c r="S19" i="4"/>
  <c r="T18" i="4"/>
  <c r="U18" i="4"/>
  <c r="N13" i="4"/>
  <c r="P13" i="4"/>
  <c r="C13" i="4"/>
  <c r="H13" i="4"/>
  <c r="R13" i="4"/>
  <c r="S13" i="4"/>
  <c r="P14" i="4"/>
  <c r="H14" i="4"/>
  <c r="R14" i="4"/>
  <c r="S14" i="4"/>
  <c r="K15" i="4"/>
  <c r="P15" i="4"/>
  <c r="H15" i="4"/>
  <c r="R15" i="4"/>
  <c r="S15" i="4"/>
  <c r="T14" i="4"/>
  <c r="U14" i="4"/>
  <c r="P9" i="4"/>
  <c r="C9" i="4"/>
  <c r="H9" i="4"/>
  <c r="R9" i="4"/>
  <c r="S9" i="4"/>
  <c r="P10" i="4"/>
  <c r="H10" i="4"/>
  <c r="R10" i="4"/>
  <c r="S10" i="4"/>
  <c r="P11" i="4"/>
  <c r="H11" i="4"/>
  <c r="R11" i="4"/>
  <c r="S11" i="4"/>
  <c r="T10" i="4"/>
  <c r="U10" i="4"/>
  <c r="P5" i="4"/>
  <c r="C5" i="4"/>
  <c r="H5" i="4"/>
  <c r="R5" i="4"/>
  <c r="S5" i="4"/>
  <c r="P6" i="4"/>
  <c r="H6" i="4"/>
  <c r="R6" i="4"/>
  <c r="S6" i="4"/>
  <c r="P7" i="4"/>
  <c r="H7" i="4"/>
  <c r="R7" i="4"/>
  <c r="S7" i="4"/>
  <c r="T6" i="4"/>
  <c r="U6" i="4"/>
  <c r="V26" i="4"/>
  <c r="V22" i="4"/>
  <c r="V18" i="4"/>
  <c r="V14" i="4"/>
  <c r="V10" i="4"/>
  <c r="V6" i="4"/>
  <c r="F15" i="2"/>
  <c r="G15" i="2"/>
  <c r="F10" i="2"/>
  <c r="G10" i="2"/>
  <c r="F11" i="2"/>
  <c r="G11" i="2"/>
  <c r="F12" i="2"/>
  <c r="G12" i="2"/>
  <c r="F13" i="2"/>
  <c r="G13" i="2"/>
  <c r="F14" i="2"/>
  <c r="G14" i="2"/>
  <c r="F9" i="2"/>
  <c r="G9" i="2"/>
</calcChain>
</file>

<file path=xl/sharedStrings.xml><?xml version="1.0" encoding="utf-8"?>
<sst xmlns="http://schemas.openxmlformats.org/spreadsheetml/2006/main" count="334" uniqueCount="120">
  <si>
    <t>A</t>
  </si>
  <si>
    <t>B</t>
  </si>
  <si>
    <t>C</t>
  </si>
  <si>
    <t>D</t>
  </si>
  <si>
    <t>E</t>
  </si>
  <si>
    <t>F</t>
  </si>
  <si>
    <t>G</t>
  </si>
  <si>
    <t>H</t>
  </si>
  <si>
    <t>After RNA extraction nanodrop was used to check [c] and purity:</t>
  </si>
  <si>
    <t>Sample</t>
  </si>
  <si>
    <t>[c] ng/uL</t>
  </si>
  <si>
    <t>260/280</t>
  </si>
  <si>
    <t>260/230</t>
  </si>
  <si>
    <t>ul for 10uL H2O</t>
  </si>
  <si>
    <t>Tube #</t>
  </si>
  <si>
    <t>Da&gt;PpD6</t>
  </si>
  <si>
    <t>Da&gt;flw</t>
  </si>
  <si>
    <t>Da&gt;Pp1-13C</t>
  </si>
  <si>
    <t>Da&gt;Ppv</t>
  </si>
  <si>
    <t>Da&gt;CG15035</t>
  </si>
  <si>
    <t>Da&gt;CG6036</t>
  </si>
  <si>
    <t>Da-Gal4 ctr</t>
  </si>
  <si>
    <t>uL for 2ug RNA</t>
  </si>
  <si>
    <t>&lt;-- Needed to make 3ug cDNA in 30uL for the control sample</t>
  </si>
  <si>
    <t>cDNA was made using a high capacity cDNA reverse transcriptase kit from AB</t>
  </si>
  <si>
    <t>Component</t>
  </si>
  <si>
    <t>10X buffer</t>
  </si>
  <si>
    <t>10 random primers</t>
  </si>
  <si>
    <t>dNTPs</t>
  </si>
  <si>
    <t>RT enzyme</t>
  </si>
  <si>
    <t>H2O</t>
  </si>
  <si>
    <t>RNA (2ug)</t>
  </si>
  <si>
    <t>10uL</t>
  </si>
  <si>
    <t>for MM</t>
  </si>
  <si>
    <t>X10</t>
  </si>
  <si>
    <t>MM</t>
  </si>
  <si>
    <t>Amt (uL)</t>
  </si>
  <si>
    <t>20uL</t>
  </si>
  <si>
    <t>8uL</t>
  </si>
  <si>
    <t>42uL</t>
  </si>
  <si>
    <t>Thermal cycler program</t>
  </si>
  <si>
    <t>25C for 10'</t>
  </si>
  <si>
    <t>37C for 2hr</t>
  </si>
  <si>
    <t>80C for 30s</t>
  </si>
  <si>
    <t>10C forever</t>
  </si>
  <si>
    <t>cDNA was diluted 5X = 7uL cDNA + 28uL H2O for each of the RNAi lines. For the control cDNA, 25uL cDNA + 100uL H20 was required.</t>
  </si>
  <si>
    <t>Primers were diluted 15uL fwd + 15uL rev + 70uL H2O.</t>
  </si>
  <si>
    <t>Load 5uL of cDNA + 5uL primer MM. Then load 10uL Fast SYBR green Master Mix from AB.</t>
  </si>
  <si>
    <t>Da Ctr RP49</t>
  </si>
  <si>
    <t>Da Ctr PpD6</t>
  </si>
  <si>
    <t>Da Ctr flw</t>
  </si>
  <si>
    <t>Da ctr Pp1-13C</t>
  </si>
  <si>
    <t>Da Ctr Ppv</t>
  </si>
  <si>
    <t>Da Ctr CG15035</t>
  </si>
  <si>
    <t>Da Ctr CG6036</t>
  </si>
  <si>
    <t>PpD6 RP49</t>
  </si>
  <si>
    <t>PpD6 PpD6</t>
  </si>
  <si>
    <t>flw RP49</t>
  </si>
  <si>
    <t>Flw flw</t>
  </si>
  <si>
    <t>Pp1-13C RP49</t>
  </si>
  <si>
    <t>Pp1-13C Pp1-13C</t>
  </si>
  <si>
    <t>CG15035 RP49</t>
  </si>
  <si>
    <t>CG15035 cg15035</t>
  </si>
  <si>
    <t>CG6036 RP49</t>
  </si>
  <si>
    <t>CG6036 cg6036</t>
  </si>
  <si>
    <t>Ppv RP49</t>
  </si>
  <si>
    <t>Ppv ppv</t>
  </si>
  <si>
    <t>Detector</t>
  </si>
  <si>
    <t>Reporter</t>
  </si>
  <si>
    <t>Start</t>
  </si>
  <si>
    <t>End</t>
  </si>
  <si>
    <t>Threshold</t>
  </si>
  <si>
    <t>SYBR</t>
  </si>
  <si>
    <t>(Auto)</t>
  </si>
  <si>
    <t>Auto:0.3764</t>
  </si>
  <si>
    <t>Well</t>
  </si>
  <si>
    <t>SampleName</t>
  </si>
  <si>
    <t>Ct</t>
  </si>
  <si>
    <t>DaCtr rp49</t>
  </si>
  <si>
    <t>DaPpD6 rp49</t>
  </si>
  <si>
    <t>Daflw rp49</t>
  </si>
  <si>
    <t>DaPp1-13C rp49</t>
  </si>
  <si>
    <t>DaPpv rp49</t>
  </si>
  <si>
    <t>DaCG15035 rp49</t>
  </si>
  <si>
    <t>DaCG6036 rp49</t>
  </si>
  <si>
    <t>Auto:0.520506</t>
  </si>
  <si>
    <t>DaCtr Ppd6</t>
  </si>
  <si>
    <t>DaPpD6 ppd6</t>
  </si>
  <si>
    <t>Auto:0.364706</t>
  </si>
  <si>
    <t>DaCtr flw</t>
  </si>
  <si>
    <t>Daflw flw</t>
  </si>
  <si>
    <t>Auto:0.457116</t>
  </si>
  <si>
    <t>DaCtr Pp1-13C</t>
  </si>
  <si>
    <t>DaPp1-13C pp1-13c</t>
  </si>
  <si>
    <t>Auto:0.411083</t>
  </si>
  <si>
    <t>DaCtr Ppv</t>
  </si>
  <si>
    <t>DaPpv ppv</t>
  </si>
  <si>
    <t>Auto:0.56617</t>
  </si>
  <si>
    <t>DaCtr CG15035</t>
  </si>
  <si>
    <t>DaCG15035 cg15035</t>
  </si>
  <si>
    <t>Auto:0.38327</t>
  </si>
  <si>
    <t>DaCtr CG6036</t>
  </si>
  <si>
    <t>DaCG6036 cg6036</t>
  </si>
  <si>
    <t>ΔCt</t>
  </si>
  <si>
    <t>ΔΔCt</t>
  </si>
  <si>
    <t>Fold Increase</t>
  </si>
  <si>
    <t>Avg</t>
  </si>
  <si>
    <t>StDev</t>
  </si>
  <si>
    <t>PpD6</t>
  </si>
  <si>
    <t>Name</t>
  </si>
  <si>
    <t>flw</t>
  </si>
  <si>
    <t>Pp1-13C</t>
  </si>
  <si>
    <t>Ppv</t>
  </si>
  <si>
    <t>CG15035</t>
  </si>
  <si>
    <t>CG6036</t>
  </si>
  <si>
    <t>Knockdown %</t>
  </si>
  <si>
    <t>Phosphatase RNAi lines were crossed to Da-Gal4 in order to measure knockdown of Phosphatases which are hits in the screen</t>
  </si>
  <si>
    <t>Larvae were homogenized in Trizol reagent and total RNA was extracted according to manufacturers suggested protocol</t>
  </si>
  <si>
    <t>TRiP lines and primer pair designs are listed in the manuscript</t>
  </si>
  <si>
    <t>Run the plate on AB Real Time PCR on Aug 24,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</si>
</sst>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7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0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workbookViewId="0">
      <selection activeCell="M23" sqref="M23"/>
    </sheetView>
  </sheetViews>
  <sheetFormatPr baseColWidth="10" defaultRowHeight="15" x14ac:dyDescent="0"/>
  <cols>
    <col min="2" max="2" width="16.83203125" bestFit="1" customWidth="1"/>
    <col min="6" max="6" width="14.6640625" bestFit="1" customWidth="1"/>
    <col min="7" max="7" width="14.1640625" bestFit="1" customWidth="1"/>
  </cols>
  <sheetData>
    <row r="2" spans="1:8">
      <c r="A2" t="s">
        <v>116</v>
      </c>
    </row>
    <row r="3" spans="1:8">
      <c r="A3" s="3"/>
    </row>
    <row r="4" spans="1:8">
      <c r="A4" t="s">
        <v>117</v>
      </c>
    </row>
    <row r="5" spans="1:8">
      <c r="A5" t="s">
        <v>118</v>
      </c>
    </row>
    <row r="6" spans="1:8">
      <c r="A6" t="s">
        <v>8</v>
      </c>
    </row>
    <row r="8" spans="1:8" s="1" customFormat="1">
      <c r="A8" s="1" t="s">
        <v>14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22</v>
      </c>
      <c r="G8" s="1" t="s">
        <v>13</v>
      </c>
    </row>
    <row r="9" spans="1:8" s="2" customFormat="1">
      <c r="A9" s="2">
        <v>1</v>
      </c>
      <c r="B9" s="2" t="s">
        <v>15</v>
      </c>
      <c r="C9" s="2">
        <v>1312.9</v>
      </c>
      <c r="D9" s="2">
        <v>2.11</v>
      </c>
      <c r="E9" s="2">
        <v>2.04</v>
      </c>
      <c r="F9" s="5">
        <f>2000/C9</f>
        <v>1.5233452662045852</v>
      </c>
      <c r="G9" s="5">
        <f>10-F9</f>
        <v>8.4766547337954155</v>
      </c>
    </row>
    <row r="10" spans="1:8" s="2" customFormat="1">
      <c r="A10" s="2">
        <v>2</v>
      </c>
      <c r="B10" s="2" t="s">
        <v>16</v>
      </c>
      <c r="C10" s="2">
        <v>920.7</v>
      </c>
      <c r="D10" s="2">
        <v>2.11</v>
      </c>
      <c r="E10" s="2">
        <v>2.17</v>
      </c>
      <c r="F10" s="5">
        <f t="shared" ref="F10:F14" si="0">2000/C10</f>
        <v>2.1722602367763657</v>
      </c>
      <c r="G10" s="5">
        <f t="shared" ref="G10:G14" si="1">10-F10</f>
        <v>7.8277397632236347</v>
      </c>
    </row>
    <row r="11" spans="1:8" s="2" customFormat="1">
      <c r="A11" s="2">
        <v>3</v>
      </c>
      <c r="B11" s="2" t="s">
        <v>17</v>
      </c>
      <c r="C11" s="2">
        <v>1262.5999999999999</v>
      </c>
      <c r="D11" s="2">
        <v>2.12</v>
      </c>
      <c r="E11" s="2">
        <v>2.15</v>
      </c>
      <c r="F11" s="5">
        <f t="shared" si="0"/>
        <v>1.5840329478853161</v>
      </c>
      <c r="G11" s="5">
        <f t="shared" si="1"/>
        <v>8.4159670521146843</v>
      </c>
    </row>
    <row r="12" spans="1:8" s="2" customFormat="1">
      <c r="A12" s="2">
        <v>4</v>
      </c>
      <c r="B12" s="2" t="s">
        <v>18</v>
      </c>
      <c r="C12" s="2">
        <v>1268.2</v>
      </c>
      <c r="D12" s="2">
        <v>2.12</v>
      </c>
      <c r="E12" s="2">
        <v>2.06</v>
      </c>
      <c r="F12" s="5">
        <f t="shared" si="0"/>
        <v>1.5770383220312254</v>
      </c>
      <c r="G12" s="5">
        <f t="shared" si="1"/>
        <v>8.4229616779687753</v>
      </c>
    </row>
    <row r="13" spans="1:8" s="2" customFormat="1">
      <c r="A13" s="2">
        <v>5</v>
      </c>
      <c r="B13" s="2" t="s">
        <v>19</v>
      </c>
      <c r="C13" s="2">
        <v>1142.5</v>
      </c>
      <c r="D13" s="2">
        <v>2.11</v>
      </c>
      <c r="E13" s="2">
        <v>1.92</v>
      </c>
      <c r="F13" s="5">
        <f t="shared" si="0"/>
        <v>1.7505470459518599</v>
      </c>
      <c r="G13" s="5">
        <f t="shared" si="1"/>
        <v>8.2494529540481398</v>
      </c>
    </row>
    <row r="14" spans="1:8" s="2" customFormat="1">
      <c r="A14" s="2">
        <v>6</v>
      </c>
      <c r="B14" s="2" t="s">
        <v>20</v>
      </c>
      <c r="C14" s="2">
        <v>1247.5999999999999</v>
      </c>
      <c r="D14" s="5">
        <v>2.1</v>
      </c>
      <c r="E14" s="2">
        <v>1.86</v>
      </c>
      <c r="F14" s="5">
        <f t="shared" si="0"/>
        <v>1.6030779095864061</v>
      </c>
      <c r="G14" s="5">
        <f t="shared" si="1"/>
        <v>8.3969220904135931</v>
      </c>
    </row>
    <row r="15" spans="1:8" s="2" customFormat="1">
      <c r="A15" s="2">
        <v>7</v>
      </c>
      <c r="B15" s="2" t="s">
        <v>21</v>
      </c>
      <c r="C15" s="2">
        <v>744.8</v>
      </c>
      <c r="D15" s="2">
        <v>2.09</v>
      </c>
      <c r="E15" s="2">
        <v>2.16</v>
      </c>
      <c r="F15" s="5">
        <f>3000/C15</f>
        <v>4.0279269602577878</v>
      </c>
      <c r="G15" s="5">
        <f>15-F15</f>
        <v>10.972073039742213</v>
      </c>
      <c r="H15" s="4" t="s">
        <v>23</v>
      </c>
    </row>
    <row r="17" spans="1:7">
      <c r="A17" t="s">
        <v>24</v>
      </c>
    </row>
    <row r="19" spans="1:7" s="1" customFormat="1">
      <c r="B19" s="1" t="s">
        <v>25</v>
      </c>
      <c r="C19" s="1" t="s">
        <v>36</v>
      </c>
      <c r="D19" s="1" t="s">
        <v>33</v>
      </c>
      <c r="E19" s="1" t="s">
        <v>35</v>
      </c>
      <c r="G19" s="1" t="s">
        <v>40</v>
      </c>
    </row>
    <row r="20" spans="1:7">
      <c r="B20" t="s">
        <v>26</v>
      </c>
      <c r="C20" s="2">
        <v>2</v>
      </c>
      <c r="D20" s="2" t="s">
        <v>34</v>
      </c>
      <c r="E20" s="2" t="s">
        <v>37</v>
      </c>
      <c r="G20" s="2" t="s">
        <v>41</v>
      </c>
    </row>
    <row r="21" spans="1:7">
      <c r="B21" t="s">
        <v>27</v>
      </c>
      <c r="C21" s="2">
        <v>2</v>
      </c>
      <c r="D21" s="2" t="s">
        <v>34</v>
      </c>
      <c r="E21" s="2" t="s">
        <v>37</v>
      </c>
      <c r="G21" s="2" t="s">
        <v>42</v>
      </c>
    </row>
    <row r="22" spans="1:7">
      <c r="B22" t="s">
        <v>28</v>
      </c>
      <c r="C22" s="2">
        <v>0.8</v>
      </c>
      <c r="D22" s="2" t="s">
        <v>34</v>
      </c>
      <c r="E22" s="2" t="s">
        <v>38</v>
      </c>
      <c r="G22" s="2" t="s">
        <v>43</v>
      </c>
    </row>
    <row r="23" spans="1:7">
      <c r="B23" t="s">
        <v>29</v>
      </c>
      <c r="C23" s="2">
        <v>1</v>
      </c>
      <c r="D23" s="2" t="s">
        <v>34</v>
      </c>
      <c r="E23" s="2" t="s">
        <v>32</v>
      </c>
      <c r="G23" s="2" t="s">
        <v>44</v>
      </c>
    </row>
    <row r="24" spans="1:7">
      <c r="B24" t="s">
        <v>30</v>
      </c>
      <c r="C24" s="2">
        <v>4.2</v>
      </c>
      <c r="D24" s="2" t="s">
        <v>34</v>
      </c>
      <c r="E24" s="2" t="s">
        <v>39</v>
      </c>
    </row>
    <row r="25" spans="1:7">
      <c r="B25" t="s">
        <v>31</v>
      </c>
      <c r="C25" s="2" t="s">
        <v>32</v>
      </c>
      <c r="D25" s="2"/>
    </row>
    <row r="27" spans="1:7">
      <c r="A27" t="s">
        <v>45</v>
      </c>
    </row>
    <row r="28" spans="1:7">
      <c r="A28" t="s">
        <v>46</v>
      </c>
    </row>
    <row r="29" spans="1:7">
      <c r="A29" t="s">
        <v>47</v>
      </c>
    </row>
    <row r="30" spans="1:7">
      <c r="A30" t="s">
        <v>119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N9" sqref="N9"/>
    </sheetView>
  </sheetViews>
  <sheetFormatPr baseColWidth="10" defaultRowHeight="15" x14ac:dyDescent="0"/>
  <cols>
    <col min="1" max="1" width="7.33203125" style="1" customWidth="1"/>
    <col min="2" max="13" width="6" customWidth="1"/>
  </cols>
  <sheetData>
    <row r="1" spans="1:13" s="1" customFormat="1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</row>
    <row r="2" spans="1:13">
      <c r="A2" s="1" t="s">
        <v>0</v>
      </c>
      <c r="B2" s="10" t="s">
        <v>48</v>
      </c>
      <c r="C2" s="10"/>
      <c r="D2" s="10"/>
      <c r="E2" s="10" t="s">
        <v>49</v>
      </c>
      <c r="F2" s="10"/>
      <c r="G2" s="10"/>
      <c r="H2" s="10" t="s">
        <v>50</v>
      </c>
      <c r="I2" s="10"/>
      <c r="J2" s="10"/>
      <c r="K2" s="10" t="s">
        <v>51</v>
      </c>
      <c r="L2" s="10"/>
      <c r="M2" s="10"/>
    </row>
    <row r="3" spans="1:13">
      <c r="A3" s="1" t="s">
        <v>1</v>
      </c>
      <c r="B3" s="10" t="s">
        <v>52</v>
      </c>
      <c r="C3" s="10"/>
      <c r="D3" s="10"/>
      <c r="E3" s="10" t="s">
        <v>53</v>
      </c>
      <c r="F3" s="10"/>
      <c r="G3" s="10"/>
      <c r="H3" s="10" t="s">
        <v>54</v>
      </c>
      <c r="I3" s="10"/>
      <c r="J3" s="10"/>
      <c r="K3" s="10"/>
      <c r="L3" s="10"/>
      <c r="M3" s="10"/>
    </row>
    <row r="4" spans="1:13">
      <c r="A4" s="1" t="s">
        <v>2</v>
      </c>
      <c r="B4" s="10" t="s">
        <v>55</v>
      </c>
      <c r="C4" s="10"/>
      <c r="D4" s="10"/>
      <c r="E4" s="10" t="s">
        <v>56</v>
      </c>
      <c r="F4" s="10"/>
      <c r="G4" s="10"/>
      <c r="H4" s="10" t="s">
        <v>57</v>
      </c>
      <c r="I4" s="10"/>
      <c r="J4" s="10"/>
      <c r="K4" s="10" t="s">
        <v>58</v>
      </c>
      <c r="L4" s="10"/>
      <c r="M4" s="10"/>
    </row>
    <row r="5" spans="1:13">
      <c r="A5" s="1" t="s">
        <v>3</v>
      </c>
      <c r="B5" s="10" t="s">
        <v>59</v>
      </c>
      <c r="C5" s="10"/>
      <c r="D5" s="10"/>
      <c r="E5" s="10" t="s">
        <v>60</v>
      </c>
      <c r="F5" s="10"/>
      <c r="G5" s="10"/>
      <c r="H5" s="10" t="s">
        <v>65</v>
      </c>
      <c r="I5" s="10"/>
      <c r="J5" s="10"/>
      <c r="K5" s="10" t="s">
        <v>66</v>
      </c>
      <c r="L5" s="10"/>
      <c r="M5" s="10"/>
    </row>
    <row r="6" spans="1:13">
      <c r="A6" s="1" t="s">
        <v>4</v>
      </c>
      <c r="B6" s="10" t="s">
        <v>61</v>
      </c>
      <c r="C6" s="10"/>
      <c r="D6" s="10"/>
      <c r="E6" s="10" t="s">
        <v>62</v>
      </c>
      <c r="F6" s="10"/>
      <c r="G6" s="10"/>
      <c r="H6" s="10" t="s">
        <v>63</v>
      </c>
      <c r="I6" s="10"/>
      <c r="J6" s="10"/>
      <c r="K6" s="10" t="s">
        <v>64</v>
      </c>
      <c r="L6" s="10"/>
      <c r="M6" s="10"/>
    </row>
    <row r="7" spans="1:13">
      <c r="A7" s="1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" t="s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</sheetData>
  <mergeCells count="32">
    <mergeCell ref="B2:D2"/>
    <mergeCell ref="E2:G2"/>
    <mergeCell ref="H2:J2"/>
    <mergeCell ref="K2:M2"/>
    <mergeCell ref="B3:D3"/>
    <mergeCell ref="E3:G3"/>
    <mergeCell ref="H3:J3"/>
    <mergeCell ref="K3:M3"/>
    <mergeCell ref="B4:D4"/>
    <mergeCell ref="E4:G4"/>
    <mergeCell ref="H4:J4"/>
    <mergeCell ref="K4:M4"/>
    <mergeCell ref="B5:D5"/>
    <mergeCell ref="E5:G5"/>
    <mergeCell ref="H5:J5"/>
    <mergeCell ref="K5:M5"/>
    <mergeCell ref="B6:D6"/>
    <mergeCell ref="E6:G6"/>
    <mergeCell ref="H6:J6"/>
    <mergeCell ref="K6:M6"/>
    <mergeCell ref="B7:D7"/>
    <mergeCell ref="E7:G7"/>
    <mergeCell ref="H7:J7"/>
    <mergeCell ref="K7:M7"/>
    <mergeCell ref="B8:D8"/>
    <mergeCell ref="E8:G8"/>
    <mergeCell ref="H8:J8"/>
    <mergeCell ref="K8:M8"/>
    <mergeCell ref="B9:D9"/>
    <mergeCell ref="E9:G9"/>
    <mergeCell ref="H9:J9"/>
    <mergeCell ref="K9:M9"/>
  </mergeCells>
  <phoneticPr fontId="2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29" workbookViewId="0">
      <selection activeCell="H89" sqref="H89"/>
    </sheetView>
  </sheetViews>
  <sheetFormatPr baseColWidth="10" defaultRowHeight="15" x14ac:dyDescent="0"/>
  <cols>
    <col min="2" max="2" width="18.1640625" bestFit="1" customWidth="1"/>
  </cols>
  <sheetData>
    <row r="1" spans="1:5">
      <c r="A1" t="s">
        <v>67</v>
      </c>
      <c r="B1" t="s">
        <v>68</v>
      </c>
      <c r="C1" t="s">
        <v>69</v>
      </c>
      <c r="D1" t="s">
        <v>70</v>
      </c>
      <c r="E1" t="s">
        <v>71</v>
      </c>
    </row>
    <row r="2" spans="1:5">
      <c r="A2" t="s">
        <v>0</v>
      </c>
      <c r="B2" t="s">
        <v>72</v>
      </c>
      <c r="C2" t="s">
        <v>73</v>
      </c>
      <c r="D2" t="s">
        <v>73</v>
      </c>
      <c r="E2" t="s">
        <v>74</v>
      </c>
    </row>
    <row r="3" spans="1:5">
      <c r="A3" t="s">
        <v>75</v>
      </c>
      <c r="B3" t="s">
        <v>76</v>
      </c>
      <c r="C3" t="s">
        <v>69</v>
      </c>
      <c r="D3" t="s">
        <v>70</v>
      </c>
      <c r="E3" t="s">
        <v>77</v>
      </c>
    </row>
    <row r="4" spans="1:5">
      <c r="A4">
        <v>1</v>
      </c>
      <c r="B4" t="s">
        <v>78</v>
      </c>
      <c r="C4">
        <v>5</v>
      </c>
      <c r="D4">
        <v>15</v>
      </c>
      <c r="E4">
        <v>18</v>
      </c>
    </row>
    <row r="5" spans="1:5">
      <c r="A5">
        <v>2</v>
      </c>
      <c r="B5" t="s">
        <v>78</v>
      </c>
      <c r="C5">
        <v>5</v>
      </c>
      <c r="D5">
        <v>10</v>
      </c>
      <c r="E5">
        <v>17.329799999999999</v>
      </c>
    </row>
    <row r="6" spans="1:5">
      <c r="A6">
        <v>3</v>
      </c>
      <c r="B6" t="s">
        <v>78</v>
      </c>
      <c r="C6">
        <v>3</v>
      </c>
      <c r="D6">
        <v>8</v>
      </c>
      <c r="E6">
        <v>17.315200000000001</v>
      </c>
    </row>
    <row r="7" spans="1:5">
      <c r="A7">
        <v>25</v>
      </c>
      <c r="B7" t="s">
        <v>79</v>
      </c>
      <c r="C7">
        <v>5</v>
      </c>
      <c r="D7">
        <v>12</v>
      </c>
      <c r="E7">
        <v>18.519600000000001</v>
      </c>
    </row>
    <row r="8" spans="1:5">
      <c r="A8">
        <v>26</v>
      </c>
      <c r="B8" t="s">
        <v>79</v>
      </c>
      <c r="C8">
        <v>5</v>
      </c>
      <c r="D8">
        <v>12</v>
      </c>
      <c r="E8">
        <v>18.390799999999999</v>
      </c>
    </row>
    <row r="9" spans="1:5">
      <c r="A9">
        <v>27</v>
      </c>
      <c r="B9" t="s">
        <v>79</v>
      </c>
      <c r="C9">
        <v>5</v>
      </c>
      <c r="D9">
        <v>12</v>
      </c>
      <c r="E9">
        <v>18.357099999999999</v>
      </c>
    </row>
    <row r="10" spans="1:5">
      <c r="A10">
        <v>31</v>
      </c>
      <c r="B10" t="s">
        <v>80</v>
      </c>
      <c r="C10">
        <v>5</v>
      </c>
      <c r="D10">
        <v>10</v>
      </c>
      <c r="E10">
        <v>18.046199999999999</v>
      </c>
    </row>
    <row r="11" spans="1:5">
      <c r="A11">
        <v>32</v>
      </c>
      <c r="B11" t="s">
        <v>80</v>
      </c>
      <c r="C11">
        <v>5</v>
      </c>
      <c r="D11">
        <v>11</v>
      </c>
      <c r="E11">
        <v>18.093699999999998</v>
      </c>
    </row>
    <row r="12" spans="1:5">
      <c r="A12">
        <v>33</v>
      </c>
      <c r="B12" t="s">
        <v>80</v>
      </c>
      <c r="C12">
        <v>5</v>
      </c>
      <c r="D12">
        <v>11</v>
      </c>
      <c r="E12">
        <v>18.029199999999999</v>
      </c>
    </row>
    <row r="13" spans="1:5">
      <c r="A13">
        <v>37</v>
      </c>
      <c r="B13" t="s">
        <v>81</v>
      </c>
      <c r="C13">
        <v>5</v>
      </c>
      <c r="D13">
        <v>12</v>
      </c>
      <c r="E13">
        <v>18.327100000000002</v>
      </c>
    </row>
    <row r="14" spans="1:5">
      <c r="A14">
        <v>38</v>
      </c>
      <c r="B14" t="s">
        <v>81</v>
      </c>
      <c r="C14">
        <v>5</v>
      </c>
      <c r="D14">
        <v>12</v>
      </c>
      <c r="E14">
        <v>18.311900000000001</v>
      </c>
    </row>
    <row r="15" spans="1:5">
      <c r="A15">
        <v>39</v>
      </c>
      <c r="B15" t="s">
        <v>81</v>
      </c>
      <c r="C15">
        <v>5</v>
      </c>
      <c r="D15">
        <v>11</v>
      </c>
      <c r="E15">
        <v>18.183</v>
      </c>
    </row>
    <row r="16" spans="1:5">
      <c r="A16">
        <v>43</v>
      </c>
      <c r="B16" t="s">
        <v>82</v>
      </c>
      <c r="C16">
        <v>5</v>
      </c>
      <c r="D16">
        <v>12</v>
      </c>
      <c r="E16">
        <v>18.208300000000001</v>
      </c>
    </row>
    <row r="17" spans="1:5">
      <c r="A17">
        <v>44</v>
      </c>
      <c r="B17" t="s">
        <v>82</v>
      </c>
      <c r="C17">
        <v>5</v>
      </c>
      <c r="D17">
        <v>11</v>
      </c>
      <c r="E17">
        <v>18.1631</v>
      </c>
    </row>
    <row r="18" spans="1:5">
      <c r="A18">
        <v>45</v>
      </c>
      <c r="B18" t="s">
        <v>82</v>
      </c>
      <c r="C18">
        <v>5</v>
      </c>
      <c r="D18">
        <v>12</v>
      </c>
      <c r="E18">
        <v>18.1678</v>
      </c>
    </row>
    <row r="19" spans="1:5">
      <c r="A19">
        <v>49</v>
      </c>
      <c r="B19" t="s">
        <v>83</v>
      </c>
      <c r="C19">
        <v>5</v>
      </c>
      <c r="D19">
        <v>12</v>
      </c>
      <c r="E19">
        <v>18.4223</v>
      </c>
    </row>
    <row r="20" spans="1:5">
      <c r="A20">
        <v>50</v>
      </c>
      <c r="B20" t="s">
        <v>83</v>
      </c>
      <c r="C20">
        <v>5</v>
      </c>
      <c r="D20">
        <v>12</v>
      </c>
      <c r="E20">
        <v>18.415099999999999</v>
      </c>
    </row>
    <row r="21" spans="1:5">
      <c r="A21">
        <v>51</v>
      </c>
      <c r="B21" t="s">
        <v>83</v>
      </c>
      <c r="C21">
        <v>5</v>
      </c>
      <c r="D21">
        <v>11</v>
      </c>
      <c r="E21">
        <v>18.3428</v>
      </c>
    </row>
    <row r="22" spans="1:5">
      <c r="A22">
        <v>55</v>
      </c>
      <c r="B22" t="s">
        <v>84</v>
      </c>
      <c r="C22">
        <v>5</v>
      </c>
      <c r="D22">
        <v>11</v>
      </c>
      <c r="E22">
        <v>18.318999999999999</v>
      </c>
    </row>
    <row r="23" spans="1:5">
      <c r="A23">
        <v>56</v>
      </c>
      <c r="B23" t="s">
        <v>84</v>
      </c>
      <c r="C23">
        <v>5</v>
      </c>
      <c r="D23">
        <v>12</v>
      </c>
      <c r="E23">
        <v>18.374400000000001</v>
      </c>
    </row>
    <row r="24" spans="1:5">
      <c r="A24">
        <v>57</v>
      </c>
      <c r="B24" t="s">
        <v>84</v>
      </c>
      <c r="C24">
        <v>5</v>
      </c>
      <c r="D24">
        <v>12</v>
      </c>
      <c r="E24">
        <v>18.3748</v>
      </c>
    </row>
    <row r="25" spans="1:5">
      <c r="A25" t="s">
        <v>67</v>
      </c>
      <c r="B25" t="s">
        <v>68</v>
      </c>
      <c r="C25" t="s">
        <v>69</v>
      </c>
      <c r="D25" t="s">
        <v>70</v>
      </c>
      <c r="E25" t="s">
        <v>71</v>
      </c>
    </row>
    <row r="26" spans="1:5">
      <c r="A26" t="s">
        <v>1</v>
      </c>
      <c r="B26" t="s">
        <v>72</v>
      </c>
      <c r="C26" t="s">
        <v>73</v>
      </c>
      <c r="D26" t="s">
        <v>73</v>
      </c>
      <c r="E26" t="s">
        <v>85</v>
      </c>
    </row>
    <row r="27" spans="1:5">
      <c r="A27" t="s">
        <v>75</v>
      </c>
      <c r="B27" t="s">
        <v>76</v>
      </c>
      <c r="C27" t="s">
        <v>69</v>
      </c>
      <c r="D27" t="s">
        <v>70</v>
      </c>
      <c r="E27" t="s">
        <v>77</v>
      </c>
    </row>
    <row r="28" spans="1:5">
      <c r="A28">
        <v>4</v>
      </c>
      <c r="B28" t="s">
        <v>86</v>
      </c>
      <c r="C28">
        <v>5</v>
      </c>
      <c r="D28">
        <v>17</v>
      </c>
      <c r="E28">
        <v>24.7315</v>
      </c>
    </row>
    <row r="29" spans="1:5">
      <c r="A29">
        <v>5</v>
      </c>
      <c r="B29" t="s">
        <v>86</v>
      </c>
      <c r="C29">
        <v>5</v>
      </c>
      <c r="D29">
        <v>17</v>
      </c>
      <c r="E29">
        <v>24.583400000000001</v>
      </c>
    </row>
    <row r="30" spans="1:5">
      <c r="A30">
        <v>6</v>
      </c>
      <c r="B30" t="s">
        <v>86</v>
      </c>
      <c r="C30">
        <v>5</v>
      </c>
      <c r="D30">
        <v>17</v>
      </c>
      <c r="E30">
        <v>24.614100000000001</v>
      </c>
    </row>
    <row r="31" spans="1:5">
      <c r="A31">
        <v>28</v>
      </c>
      <c r="B31" t="s">
        <v>87</v>
      </c>
      <c r="C31">
        <v>5</v>
      </c>
      <c r="D31">
        <v>20</v>
      </c>
      <c r="E31">
        <v>27</v>
      </c>
    </row>
    <row r="32" spans="1:5">
      <c r="A32">
        <v>29</v>
      </c>
      <c r="B32" t="s">
        <v>87</v>
      </c>
      <c r="C32">
        <v>5</v>
      </c>
      <c r="D32">
        <v>19</v>
      </c>
      <c r="E32">
        <v>26.923999999999999</v>
      </c>
    </row>
    <row r="33" spans="1:5">
      <c r="A33">
        <v>30</v>
      </c>
      <c r="B33" t="s">
        <v>87</v>
      </c>
      <c r="C33">
        <v>5</v>
      </c>
      <c r="D33">
        <v>19</v>
      </c>
      <c r="E33">
        <v>26.980499999999999</v>
      </c>
    </row>
    <row r="34" spans="1:5">
      <c r="A34" t="s">
        <v>67</v>
      </c>
      <c r="B34" t="s">
        <v>68</v>
      </c>
      <c r="C34" t="s">
        <v>69</v>
      </c>
      <c r="D34" t="s">
        <v>70</v>
      </c>
      <c r="E34" t="s">
        <v>71</v>
      </c>
    </row>
    <row r="35" spans="1:5">
      <c r="A35" t="s">
        <v>2</v>
      </c>
      <c r="B35" t="s">
        <v>72</v>
      </c>
      <c r="C35" t="s">
        <v>73</v>
      </c>
      <c r="D35" t="s">
        <v>73</v>
      </c>
      <c r="E35" t="s">
        <v>88</v>
      </c>
    </row>
    <row r="36" spans="1:5">
      <c r="A36" t="s">
        <v>75</v>
      </c>
      <c r="B36" t="s">
        <v>76</v>
      </c>
      <c r="C36" t="s">
        <v>69</v>
      </c>
      <c r="D36" t="s">
        <v>70</v>
      </c>
      <c r="E36" t="s">
        <v>77</v>
      </c>
    </row>
    <row r="37" spans="1:5">
      <c r="A37">
        <v>7</v>
      </c>
      <c r="B37" t="s">
        <v>89</v>
      </c>
      <c r="C37">
        <v>3</v>
      </c>
      <c r="D37">
        <v>8</v>
      </c>
      <c r="E37">
        <v>19.2746</v>
      </c>
    </row>
    <row r="38" spans="1:5">
      <c r="A38">
        <v>8</v>
      </c>
      <c r="B38" t="s">
        <v>89</v>
      </c>
      <c r="C38">
        <v>5</v>
      </c>
      <c r="D38">
        <v>12</v>
      </c>
      <c r="E38">
        <v>19.447399999999998</v>
      </c>
    </row>
    <row r="39" spans="1:5">
      <c r="A39">
        <v>9</v>
      </c>
      <c r="B39" t="s">
        <v>89</v>
      </c>
      <c r="C39">
        <v>5</v>
      </c>
      <c r="D39">
        <v>15</v>
      </c>
      <c r="E39">
        <v>20</v>
      </c>
    </row>
    <row r="40" spans="1:5">
      <c r="A40">
        <v>34</v>
      </c>
      <c r="B40" t="s">
        <v>90</v>
      </c>
      <c r="C40">
        <v>5</v>
      </c>
      <c r="D40">
        <v>16</v>
      </c>
      <c r="E40">
        <v>23.607099999999999</v>
      </c>
    </row>
    <row r="41" spans="1:5">
      <c r="A41">
        <v>35</v>
      </c>
      <c r="B41" t="s">
        <v>90</v>
      </c>
      <c r="C41">
        <v>5</v>
      </c>
      <c r="D41">
        <v>17</v>
      </c>
      <c r="E41">
        <v>23.4482</v>
      </c>
    </row>
    <row r="42" spans="1:5">
      <c r="A42">
        <v>36</v>
      </c>
      <c r="B42" t="s">
        <v>90</v>
      </c>
      <c r="C42">
        <v>5</v>
      </c>
      <c r="D42">
        <v>17</v>
      </c>
      <c r="E42">
        <v>23.4726</v>
      </c>
    </row>
    <row r="43" spans="1:5">
      <c r="A43" t="s">
        <v>67</v>
      </c>
      <c r="B43" t="s">
        <v>68</v>
      </c>
      <c r="C43" t="s">
        <v>69</v>
      </c>
      <c r="D43" t="s">
        <v>70</v>
      </c>
      <c r="E43" t="s">
        <v>71</v>
      </c>
    </row>
    <row r="44" spans="1:5">
      <c r="A44" t="s">
        <v>3</v>
      </c>
      <c r="B44" t="s">
        <v>72</v>
      </c>
      <c r="C44" t="s">
        <v>73</v>
      </c>
      <c r="D44" t="s">
        <v>73</v>
      </c>
      <c r="E44" t="s">
        <v>91</v>
      </c>
    </row>
    <row r="45" spans="1:5">
      <c r="A45" t="s">
        <v>75</v>
      </c>
      <c r="B45" t="s">
        <v>76</v>
      </c>
      <c r="C45" t="s">
        <v>69</v>
      </c>
      <c r="D45" t="s">
        <v>70</v>
      </c>
      <c r="E45" t="s">
        <v>77</v>
      </c>
    </row>
    <row r="46" spans="1:5">
      <c r="A46">
        <v>10</v>
      </c>
      <c r="B46" t="s">
        <v>92</v>
      </c>
      <c r="C46">
        <v>5</v>
      </c>
      <c r="D46">
        <v>18</v>
      </c>
      <c r="E46">
        <v>28.847000000000001</v>
      </c>
    </row>
    <row r="47" spans="1:5">
      <c r="A47">
        <v>11</v>
      </c>
      <c r="B47" t="s">
        <v>92</v>
      </c>
      <c r="C47">
        <v>5</v>
      </c>
      <c r="D47">
        <v>20</v>
      </c>
      <c r="E47">
        <v>28.836500000000001</v>
      </c>
    </row>
    <row r="48" spans="1:5">
      <c r="A48">
        <v>12</v>
      </c>
      <c r="B48" t="s">
        <v>92</v>
      </c>
      <c r="C48">
        <v>5</v>
      </c>
      <c r="D48">
        <v>21</v>
      </c>
      <c r="E48">
        <v>28.600899999999999</v>
      </c>
    </row>
    <row r="49" spans="1:5">
      <c r="A49">
        <v>40</v>
      </c>
      <c r="B49" t="s">
        <v>93</v>
      </c>
      <c r="C49">
        <v>5</v>
      </c>
      <c r="D49">
        <v>24</v>
      </c>
      <c r="E49">
        <v>31</v>
      </c>
    </row>
    <row r="50" spans="1:5">
      <c r="A50">
        <v>41</v>
      </c>
      <c r="B50" t="s">
        <v>93</v>
      </c>
      <c r="C50">
        <v>5</v>
      </c>
      <c r="D50">
        <v>24</v>
      </c>
      <c r="E50">
        <v>30.571999999999999</v>
      </c>
    </row>
    <row r="51" spans="1:5">
      <c r="A51">
        <v>42</v>
      </c>
      <c r="B51" t="s">
        <v>93</v>
      </c>
      <c r="C51">
        <v>5</v>
      </c>
      <c r="D51">
        <v>24</v>
      </c>
      <c r="E51">
        <v>30.732600000000001</v>
      </c>
    </row>
    <row r="52" spans="1:5">
      <c r="A52" t="s">
        <v>67</v>
      </c>
      <c r="B52" t="s">
        <v>68</v>
      </c>
      <c r="C52" t="s">
        <v>69</v>
      </c>
      <c r="D52" t="s">
        <v>70</v>
      </c>
      <c r="E52" t="s">
        <v>71</v>
      </c>
    </row>
    <row r="53" spans="1:5">
      <c r="A53" t="s">
        <v>4</v>
      </c>
      <c r="B53" t="s">
        <v>72</v>
      </c>
      <c r="C53" t="s">
        <v>73</v>
      </c>
      <c r="D53" t="s">
        <v>73</v>
      </c>
      <c r="E53" t="s">
        <v>94</v>
      </c>
    </row>
    <row r="54" spans="1:5">
      <c r="A54" t="s">
        <v>75</v>
      </c>
      <c r="B54" t="s">
        <v>76</v>
      </c>
      <c r="C54" t="s">
        <v>69</v>
      </c>
      <c r="D54" t="s">
        <v>70</v>
      </c>
      <c r="E54" t="s">
        <v>77</v>
      </c>
    </row>
    <row r="55" spans="1:5">
      <c r="A55">
        <v>13</v>
      </c>
      <c r="B55" t="s">
        <v>95</v>
      </c>
      <c r="C55">
        <v>5</v>
      </c>
      <c r="D55">
        <v>12</v>
      </c>
      <c r="E55">
        <v>19.936</v>
      </c>
    </row>
    <row r="56" spans="1:5">
      <c r="A56">
        <v>14</v>
      </c>
      <c r="B56" t="s">
        <v>95</v>
      </c>
      <c r="C56">
        <v>5</v>
      </c>
      <c r="D56">
        <v>13</v>
      </c>
      <c r="E56">
        <v>20</v>
      </c>
    </row>
    <row r="57" spans="1:5">
      <c r="A57">
        <v>15</v>
      </c>
      <c r="B57" t="s">
        <v>95</v>
      </c>
      <c r="C57">
        <v>5</v>
      </c>
      <c r="D57">
        <v>13</v>
      </c>
      <c r="E57">
        <v>19.921800000000001</v>
      </c>
    </row>
    <row r="58" spans="1:5">
      <c r="A58">
        <v>46</v>
      </c>
      <c r="B58" t="s">
        <v>96</v>
      </c>
      <c r="C58">
        <v>5</v>
      </c>
      <c r="D58">
        <v>14</v>
      </c>
      <c r="E58">
        <v>20.6478</v>
      </c>
    </row>
    <row r="59" spans="1:5">
      <c r="A59">
        <v>47</v>
      </c>
      <c r="B59" t="s">
        <v>96</v>
      </c>
      <c r="C59">
        <v>5</v>
      </c>
      <c r="D59">
        <v>14</v>
      </c>
      <c r="E59">
        <v>20.7074</v>
      </c>
    </row>
    <row r="60" spans="1:5">
      <c r="A60">
        <v>48</v>
      </c>
      <c r="B60" t="s">
        <v>96</v>
      </c>
      <c r="C60">
        <v>5</v>
      </c>
      <c r="D60">
        <v>14</v>
      </c>
      <c r="E60">
        <v>20.565999999999999</v>
      </c>
    </row>
    <row r="61" spans="1:5">
      <c r="A61" t="s">
        <v>67</v>
      </c>
      <c r="B61" t="s">
        <v>68</v>
      </c>
      <c r="C61" t="s">
        <v>69</v>
      </c>
      <c r="D61" t="s">
        <v>70</v>
      </c>
      <c r="E61" t="s">
        <v>71</v>
      </c>
    </row>
    <row r="62" spans="1:5">
      <c r="A62" t="s">
        <v>5</v>
      </c>
      <c r="B62" t="s">
        <v>72</v>
      </c>
      <c r="C62" t="s">
        <v>73</v>
      </c>
      <c r="D62" t="s">
        <v>73</v>
      </c>
      <c r="E62" t="s">
        <v>97</v>
      </c>
    </row>
    <row r="63" spans="1:5">
      <c r="A63" t="s">
        <v>75</v>
      </c>
      <c r="B63" t="s">
        <v>76</v>
      </c>
      <c r="C63" t="s">
        <v>69</v>
      </c>
      <c r="D63" t="s">
        <v>70</v>
      </c>
      <c r="E63" t="s">
        <v>77</v>
      </c>
    </row>
    <row r="64" spans="1:5">
      <c r="A64">
        <v>16</v>
      </c>
      <c r="B64" t="s">
        <v>98</v>
      </c>
      <c r="C64">
        <v>5</v>
      </c>
      <c r="D64">
        <v>15</v>
      </c>
      <c r="E64">
        <v>23.8142</v>
      </c>
    </row>
    <row r="65" spans="1:5">
      <c r="A65">
        <v>17</v>
      </c>
      <c r="B65" t="s">
        <v>98</v>
      </c>
      <c r="C65">
        <v>5</v>
      </c>
      <c r="D65">
        <v>15</v>
      </c>
      <c r="E65">
        <v>23.738099999999999</v>
      </c>
    </row>
    <row r="66" spans="1:5">
      <c r="A66">
        <v>18</v>
      </c>
      <c r="B66" t="s">
        <v>98</v>
      </c>
      <c r="C66">
        <v>5</v>
      </c>
      <c r="D66">
        <v>16</v>
      </c>
      <c r="E66">
        <v>23.705400000000001</v>
      </c>
    </row>
    <row r="67" spans="1:5">
      <c r="A67">
        <v>52</v>
      </c>
      <c r="B67" t="s">
        <v>99</v>
      </c>
      <c r="C67">
        <v>5</v>
      </c>
      <c r="D67">
        <v>21</v>
      </c>
      <c r="E67">
        <v>28.992699999999999</v>
      </c>
    </row>
    <row r="68" spans="1:5">
      <c r="A68">
        <v>53</v>
      </c>
      <c r="B68" t="s">
        <v>99</v>
      </c>
      <c r="C68">
        <v>5</v>
      </c>
      <c r="D68">
        <v>21</v>
      </c>
      <c r="E68">
        <v>29</v>
      </c>
    </row>
    <row r="69" spans="1:5">
      <c r="A69">
        <v>54</v>
      </c>
      <c r="B69" t="s">
        <v>99</v>
      </c>
      <c r="C69">
        <v>5</v>
      </c>
      <c r="D69">
        <v>20</v>
      </c>
      <c r="E69">
        <v>28.831600000000002</v>
      </c>
    </row>
    <row r="70" spans="1:5">
      <c r="A70" t="s">
        <v>67</v>
      </c>
      <c r="B70" t="s">
        <v>68</v>
      </c>
      <c r="C70" t="s">
        <v>69</v>
      </c>
      <c r="D70" t="s">
        <v>70</v>
      </c>
      <c r="E70" t="s">
        <v>71</v>
      </c>
    </row>
    <row r="71" spans="1:5">
      <c r="A71" t="s">
        <v>6</v>
      </c>
      <c r="B71" t="s">
        <v>72</v>
      </c>
      <c r="C71" t="s">
        <v>73</v>
      </c>
      <c r="D71" t="s">
        <v>73</v>
      </c>
      <c r="E71" t="s">
        <v>100</v>
      </c>
    </row>
    <row r="72" spans="1:5">
      <c r="A72" t="s">
        <v>75</v>
      </c>
      <c r="B72" t="s">
        <v>76</v>
      </c>
      <c r="C72" t="s">
        <v>69</v>
      </c>
      <c r="D72" t="s">
        <v>70</v>
      </c>
      <c r="E72" t="s">
        <v>77</v>
      </c>
    </row>
    <row r="73" spans="1:5">
      <c r="A73">
        <v>19</v>
      </c>
      <c r="B73" t="s">
        <v>101</v>
      </c>
      <c r="C73">
        <v>5</v>
      </c>
      <c r="D73">
        <v>15</v>
      </c>
      <c r="E73">
        <v>22.659500000000001</v>
      </c>
    </row>
    <row r="74" spans="1:5">
      <c r="A74">
        <v>20</v>
      </c>
      <c r="B74" t="s">
        <v>101</v>
      </c>
      <c r="C74">
        <v>5</v>
      </c>
      <c r="D74">
        <v>15</v>
      </c>
      <c r="E74">
        <v>22.8565</v>
      </c>
    </row>
    <row r="75" spans="1:5">
      <c r="A75">
        <v>21</v>
      </c>
      <c r="B75" t="s">
        <v>101</v>
      </c>
      <c r="C75">
        <v>5</v>
      </c>
      <c r="D75">
        <v>15</v>
      </c>
      <c r="E75">
        <v>22.790199999999999</v>
      </c>
    </row>
    <row r="76" spans="1:5">
      <c r="A76">
        <v>58</v>
      </c>
      <c r="B76" t="s">
        <v>102</v>
      </c>
      <c r="C76">
        <v>5</v>
      </c>
      <c r="D76">
        <v>21</v>
      </c>
      <c r="E76">
        <v>27</v>
      </c>
    </row>
    <row r="77" spans="1:5">
      <c r="A77">
        <v>59</v>
      </c>
      <c r="B77" t="s">
        <v>102</v>
      </c>
      <c r="C77">
        <v>5</v>
      </c>
      <c r="D77">
        <v>21</v>
      </c>
      <c r="E77">
        <v>26.840599999999998</v>
      </c>
    </row>
    <row r="78" spans="1:5">
      <c r="A78">
        <v>60</v>
      </c>
      <c r="B78" t="s">
        <v>102</v>
      </c>
      <c r="C78">
        <v>5</v>
      </c>
      <c r="D78">
        <v>20</v>
      </c>
      <c r="E78">
        <v>26.860600000000002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8"/>
  <sheetViews>
    <sheetView topLeftCell="G1" workbookViewId="0">
      <selection activeCell="X31" sqref="X31"/>
    </sheetView>
  </sheetViews>
  <sheetFormatPr baseColWidth="10" defaultRowHeight="15" x14ac:dyDescent="0"/>
  <cols>
    <col min="1" max="1" width="5.83203125" customWidth="1"/>
    <col min="2" max="2" width="13.1640625" customWidth="1"/>
    <col min="4" max="4" width="5.83203125" customWidth="1"/>
    <col min="5" max="5" width="13.6640625" bestFit="1" customWidth="1"/>
    <col min="7" max="7" width="5.83203125" customWidth="1"/>
    <col min="9" max="9" width="5.83203125" customWidth="1"/>
    <col min="10" max="10" width="15" bestFit="1" customWidth="1"/>
    <col min="12" max="12" width="5.83203125" customWidth="1"/>
    <col min="13" max="13" width="18.1640625" bestFit="1" customWidth="1"/>
    <col min="15" max="15" width="5.83203125" customWidth="1"/>
    <col min="17" max="17" width="5.83203125" customWidth="1"/>
    <col min="19" max="20" width="12.1640625" bestFit="1" customWidth="1"/>
    <col min="21" max="21" width="12.83203125" bestFit="1" customWidth="1"/>
    <col min="23" max="23" width="10.83203125" style="1"/>
  </cols>
  <sheetData>
    <row r="3" spans="2:23">
      <c r="T3" s="6" t="s">
        <v>105</v>
      </c>
      <c r="U3" s="8"/>
    </row>
    <row r="4" spans="2:23" s="1" customFormat="1">
      <c r="B4" s="1" t="s">
        <v>76</v>
      </c>
      <c r="C4" s="1" t="s">
        <v>77</v>
      </c>
      <c r="E4" s="1" t="s">
        <v>76</v>
      </c>
      <c r="F4" s="1" t="s">
        <v>77</v>
      </c>
      <c r="H4" s="1" t="s">
        <v>103</v>
      </c>
      <c r="J4" s="1" t="s">
        <v>76</v>
      </c>
      <c r="K4" s="1" t="s">
        <v>77</v>
      </c>
      <c r="M4" s="1" t="s">
        <v>76</v>
      </c>
      <c r="N4" s="1" t="s">
        <v>77</v>
      </c>
      <c r="P4" s="1" t="s">
        <v>103</v>
      </c>
      <c r="R4" s="1" t="s">
        <v>104</v>
      </c>
      <c r="S4" s="1" t="s">
        <v>105</v>
      </c>
      <c r="T4" s="6" t="s">
        <v>106</v>
      </c>
      <c r="U4" s="6" t="s">
        <v>115</v>
      </c>
      <c r="V4" s="1" t="s">
        <v>107</v>
      </c>
      <c r="W4" s="1" t="s">
        <v>109</v>
      </c>
    </row>
    <row r="5" spans="2:23">
      <c r="B5" t="s">
        <v>78</v>
      </c>
      <c r="C5">
        <f>AVERAGE(C6:C7)</f>
        <v>17.322499999999998</v>
      </c>
      <c r="E5" t="s">
        <v>86</v>
      </c>
      <c r="F5">
        <v>24.7315</v>
      </c>
      <c r="H5">
        <f>F5-C5</f>
        <v>7.4090000000000025</v>
      </c>
      <c r="J5" t="s">
        <v>79</v>
      </c>
      <c r="K5">
        <v>18.519600000000001</v>
      </c>
      <c r="M5" t="s">
        <v>87</v>
      </c>
      <c r="N5">
        <v>27</v>
      </c>
      <c r="P5">
        <f>N5-K5</f>
        <v>8.4803999999999995</v>
      </c>
      <c r="R5">
        <f>P5-H5</f>
        <v>1.071399999999997</v>
      </c>
      <c r="S5">
        <f>2^(-R5)</f>
        <v>0.47585700038165613</v>
      </c>
      <c r="T5" s="7"/>
      <c r="U5" s="7"/>
    </row>
    <row r="6" spans="2:23">
      <c r="B6" t="s">
        <v>78</v>
      </c>
      <c r="C6">
        <v>17.329799999999999</v>
      </c>
      <c r="E6" t="s">
        <v>86</v>
      </c>
      <c r="F6">
        <v>24.583400000000001</v>
      </c>
      <c r="H6">
        <f t="shared" ref="H6:H27" si="0">F6-C6</f>
        <v>7.2536000000000023</v>
      </c>
      <c r="J6" t="s">
        <v>79</v>
      </c>
      <c r="K6">
        <v>18.390799999999999</v>
      </c>
      <c r="M6" t="s">
        <v>87</v>
      </c>
      <c r="N6">
        <v>26.923999999999999</v>
      </c>
      <c r="P6">
        <f t="shared" ref="P6:P27" si="1">N6-K6</f>
        <v>8.5332000000000008</v>
      </c>
      <c r="R6">
        <f>P6-H6</f>
        <v>1.2795999999999985</v>
      </c>
      <c r="S6">
        <f t="shared" ref="S6:S27" si="2">2^(-R6)</f>
        <v>0.41190969842143205</v>
      </c>
      <c r="T6" s="7">
        <f>AVERAGE(S5:S7)</f>
        <v>0.42901808350822462</v>
      </c>
      <c r="U6" s="9">
        <f>T6-1</f>
        <v>-0.57098191649177532</v>
      </c>
      <c r="V6">
        <f>STDEV(S5:S7)</f>
        <v>4.1051708213365255E-2</v>
      </c>
      <c r="W6" s="1" t="s">
        <v>108</v>
      </c>
    </row>
    <row r="7" spans="2:23">
      <c r="B7" t="s">
        <v>78</v>
      </c>
      <c r="C7">
        <v>17.315200000000001</v>
      </c>
      <c r="E7" t="s">
        <v>86</v>
      </c>
      <c r="F7">
        <v>24.614100000000001</v>
      </c>
      <c r="H7">
        <f t="shared" si="0"/>
        <v>7.2988999999999997</v>
      </c>
      <c r="J7" t="s">
        <v>79</v>
      </c>
      <c r="K7">
        <v>18.357099999999999</v>
      </c>
      <c r="M7" t="s">
        <v>87</v>
      </c>
      <c r="N7">
        <v>26.980499999999999</v>
      </c>
      <c r="P7">
        <f t="shared" si="1"/>
        <v>8.6234000000000002</v>
      </c>
      <c r="R7">
        <f>P7-H7</f>
        <v>1.3245000000000005</v>
      </c>
      <c r="S7">
        <f t="shared" si="2"/>
        <v>0.3992875517215857</v>
      </c>
      <c r="T7" s="7"/>
      <c r="U7" s="9"/>
    </row>
    <row r="8" spans="2:23">
      <c r="T8" s="7"/>
      <c r="U8" s="9"/>
    </row>
    <row r="9" spans="2:23">
      <c r="B9" t="s">
        <v>78</v>
      </c>
      <c r="C9">
        <f>AVERAGE(C10:C11)</f>
        <v>17.322499999999998</v>
      </c>
      <c r="E9" t="s">
        <v>89</v>
      </c>
      <c r="F9">
        <v>19.2746</v>
      </c>
      <c r="H9">
        <f t="shared" si="0"/>
        <v>1.9521000000000015</v>
      </c>
      <c r="J9" t="s">
        <v>80</v>
      </c>
      <c r="K9">
        <v>18.046199999999999</v>
      </c>
      <c r="M9" t="s">
        <v>90</v>
      </c>
      <c r="N9">
        <v>23.607099999999999</v>
      </c>
      <c r="P9">
        <f t="shared" si="1"/>
        <v>5.5609000000000002</v>
      </c>
      <c r="R9">
        <f>P9-H9</f>
        <v>3.6087999999999987</v>
      </c>
      <c r="S9">
        <f t="shared" si="2"/>
        <v>8.1967738242213373E-2</v>
      </c>
      <c r="T9" s="7"/>
      <c r="U9" s="9"/>
    </row>
    <row r="10" spans="2:23">
      <c r="B10" t="s">
        <v>78</v>
      </c>
      <c r="C10">
        <v>17.329799999999999</v>
      </c>
      <c r="E10" t="s">
        <v>89</v>
      </c>
      <c r="F10">
        <v>19.447399999999998</v>
      </c>
      <c r="H10">
        <f t="shared" si="0"/>
        <v>2.1175999999999995</v>
      </c>
      <c r="J10" t="s">
        <v>80</v>
      </c>
      <c r="K10">
        <v>18.093699999999998</v>
      </c>
      <c r="M10" t="s">
        <v>90</v>
      </c>
      <c r="N10">
        <v>23.4482</v>
      </c>
      <c r="P10">
        <f t="shared" si="1"/>
        <v>5.3545000000000016</v>
      </c>
      <c r="R10">
        <f>P10-H10</f>
        <v>3.2369000000000021</v>
      </c>
      <c r="S10">
        <f t="shared" si="2"/>
        <v>0.10607083972878227</v>
      </c>
      <c r="T10" s="7">
        <f>AVERAGE(S9:S11)</f>
        <v>0.11193532849448358</v>
      </c>
      <c r="U10" s="9">
        <f>T10-1</f>
        <v>-0.88806467150551638</v>
      </c>
      <c r="V10">
        <f>STDEV(S9:S11)</f>
        <v>3.3289537250922707E-2</v>
      </c>
      <c r="W10" s="1" t="s">
        <v>110</v>
      </c>
    </row>
    <row r="11" spans="2:23">
      <c r="B11" t="s">
        <v>78</v>
      </c>
      <c r="C11">
        <v>17.315200000000001</v>
      </c>
      <c r="E11" t="s">
        <v>89</v>
      </c>
      <c r="F11">
        <v>20</v>
      </c>
      <c r="H11">
        <f t="shared" si="0"/>
        <v>2.6847999999999992</v>
      </c>
      <c r="J11" t="s">
        <v>80</v>
      </c>
      <c r="K11">
        <v>18.029199999999999</v>
      </c>
      <c r="M11" t="s">
        <v>90</v>
      </c>
      <c r="N11">
        <v>23.4726</v>
      </c>
      <c r="P11">
        <f t="shared" si="1"/>
        <v>5.4434000000000005</v>
      </c>
      <c r="R11">
        <f>P11-H11</f>
        <v>2.7586000000000013</v>
      </c>
      <c r="S11">
        <f t="shared" si="2"/>
        <v>0.14776740751245507</v>
      </c>
      <c r="T11" s="7"/>
      <c r="U11" s="9"/>
    </row>
    <row r="12" spans="2:23">
      <c r="T12" s="7"/>
      <c r="U12" s="9"/>
    </row>
    <row r="13" spans="2:23">
      <c r="B13" t="s">
        <v>78</v>
      </c>
      <c r="C13">
        <f>AVERAGE(C14:C15)</f>
        <v>17.322499999999998</v>
      </c>
      <c r="E13" t="s">
        <v>92</v>
      </c>
      <c r="F13">
        <v>28.847000000000001</v>
      </c>
      <c r="H13">
        <f t="shared" si="0"/>
        <v>11.524500000000003</v>
      </c>
      <c r="J13" t="s">
        <v>81</v>
      </c>
      <c r="K13">
        <v>18.327100000000002</v>
      </c>
      <c r="M13" t="s">
        <v>93</v>
      </c>
      <c r="N13">
        <f>AVERAGE(N14:N15)</f>
        <v>30.6523</v>
      </c>
      <c r="P13">
        <f t="shared" si="1"/>
        <v>12.325199999999999</v>
      </c>
      <c r="R13">
        <f>P13-H13</f>
        <v>0.80069999999999553</v>
      </c>
      <c r="S13">
        <f t="shared" si="2"/>
        <v>0.57407056913566756</v>
      </c>
      <c r="T13" s="7"/>
      <c r="U13" s="9"/>
    </row>
    <row r="14" spans="2:23">
      <c r="B14" t="s">
        <v>78</v>
      </c>
      <c r="C14">
        <v>17.329799999999999</v>
      </c>
      <c r="E14" t="s">
        <v>92</v>
      </c>
      <c r="F14">
        <v>28.836500000000001</v>
      </c>
      <c r="H14">
        <f t="shared" si="0"/>
        <v>11.506700000000002</v>
      </c>
      <c r="J14" t="s">
        <v>81</v>
      </c>
      <c r="K14">
        <v>18.311900000000001</v>
      </c>
      <c r="M14" t="s">
        <v>93</v>
      </c>
      <c r="N14">
        <v>30.571999999999999</v>
      </c>
      <c r="P14">
        <f t="shared" si="1"/>
        <v>12.260099999999998</v>
      </c>
      <c r="R14">
        <f>P14-H14</f>
        <v>0.75339999999999563</v>
      </c>
      <c r="S14">
        <f t="shared" si="2"/>
        <v>0.59320390497993858</v>
      </c>
      <c r="T14" s="7">
        <f>AVERAGE(S13:S15)</f>
        <v>0.5416714624257154</v>
      </c>
      <c r="U14" s="9">
        <f>T14-1</f>
        <v>-0.4583285375742846</v>
      </c>
      <c r="V14">
        <f>STDEV(S13:S15)</f>
        <v>7.3313708517206241E-2</v>
      </c>
      <c r="W14" s="1" t="s">
        <v>111</v>
      </c>
    </row>
    <row r="15" spans="2:23">
      <c r="B15" t="s">
        <v>78</v>
      </c>
      <c r="C15">
        <v>17.315200000000001</v>
      </c>
      <c r="E15" t="s">
        <v>92</v>
      </c>
      <c r="F15">
        <v>28.600899999999999</v>
      </c>
      <c r="H15">
        <f t="shared" si="0"/>
        <v>11.285699999999999</v>
      </c>
      <c r="J15" t="s">
        <v>81</v>
      </c>
      <c r="K15">
        <f>AVERAGE(K13:K14)</f>
        <v>18.319500000000001</v>
      </c>
      <c r="M15" t="s">
        <v>93</v>
      </c>
      <c r="N15">
        <v>30.732600000000001</v>
      </c>
      <c r="P15">
        <f t="shared" si="1"/>
        <v>12.4131</v>
      </c>
      <c r="R15">
        <f>P15-H15</f>
        <v>1.1274000000000015</v>
      </c>
      <c r="S15">
        <f t="shared" si="2"/>
        <v>0.45773991316153984</v>
      </c>
      <c r="T15" s="7"/>
      <c r="U15" s="9"/>
    </row>
    <row r="16" spans="2:23">
      <c r="T16" s="7"/>
      <c r="U16" s="9"/>
    </row>
    <row r="17" spans="2:23">
      <c r="B17" t="s">
        <v>78</v>
      </c>
      <c r="C17">
        <f>AVERAGE(C18:C19)</f>
        <v>17.322499999999998</v>
      </c>
      <c r="E17" t="s">
        <v>95</v>
      </c>
      <c r="F17">
        <v>19.936</v>
      </c>
      <c r="H17">
        <f t="shared" si="0"/>
        <v>2.6135000000000019</v>
      </c>
      <c r="J17" t="s">
        <v>82</v>
      </c>
      <c r="K17">
        <v>18.208300000000001</v>
      </c>
      <c r="M17" t="s">
        <v>96</v>
      </c>
      <c r="N17">
        <v>20.6478</v>
      </c>
      <c r="P17">
        <f t="shared" si="1"/>
        <v>2.4394999999999989</v>
      </c>
      <c r="R17">
        <f>P17-H17</f>
        <v>-0.17400000000000304</v>
      </c>
      <c r="S17">
        <f t="shared" si="2"/>
        <v>1.1281821374565137</v>
      </c>
      <c r="T17" s="7"/>
      <c r="U17" s="9"/>
    </row>
    <row r="18" spans="2:23">
      <c r="B18" t="s">
        <v>78</v>
      </c>
      <c r="C18">
        <v>17.329799999999999</v>
      </c>
      <c r="E18" t="s">
        <v>95</v>
      </c>
      <c r="F18">
        <v>20</v>
      </c>
      <c r="H18">
        <f t="shared" si="0"/>
        <v>2.6702000000000012</v>
      </c>
      <c r="J18" t="s">
        <v>82</v>
      </c>
      <c r="K18">
        <v>18.1631</v>
      </c>
      <c r="M18" t="s">
        <v>96</v>
      </c>
      <c r="N18">
        <v>20.7074</v>
      </c>
      <c r="P18">
        <f t="shared" si="1"/>
        <v>2.5442999999999998</v>
      </c>
      <c r="R18">
        <f>P18-H18</f>
        <v>-0.12590000000000146</v>
      </c>
      <c r="S18">
        <f t="shared" si="2"/>
        <v>1.0911882390284178</v>
      </c>
      <c r="T18" s="7">
        <f>AVERAGE(S17:S19)</f>
        <v>1.1249254877405743</v>
      </c>
      <c r="U18" s="9">
        <f>T18-1</f>
        <v>0.12492548774057433</v>
      </c>
      <c r="V18">
        <f>STDEV(S17:S19)</f>
        <v>3.2232550575516286E-2</v>
      </c>
      <c r="W18" s="1" t="s">
        <v>112</v>
      </c>
    </row>
    <row r="19" spans="2:23">
      <c r="B19" t="s">
        <v>78</v>
      </c>
      <c r="C19">
        <v>17.315200000000001</v>
      </c>
      <c r="E19" t="s">
        <v>95</v>
      </c>
      <c r="F19">
        <v>19.921800000000001</v>
      </c>
      <c r="H19">
        <f t="shared" si="0"/>
        <v>2.6066000000000003</v>
      </c>
      <c r="J19" t="s">
        <v>82</v>
      </c>
      <c r="K19">
        <v>18.1678</v>
      </c>
      <c r="M19" t="s">
        <v>96</v>
      </c>
      <c r="N19">
        <v>20.565999999999999</v>
      </c>
      <c r="P19">
        <f t="shared" si="1"/>
        <v>2.3981999999999992</v>
      </c>
      <c r="R19">
        <f>P19-H19</f>
        <v>-0.20840000000000103</v>
      </c>
      <c r="S19">
        <f t="shared" si="2"/>
        <v>1.1554060867367915</v>
      </c>
      <c r="T19" s="7"/>
      <c r="U19" s="9"/>
    </row>
    <row r="20" spans="2:23">
      <c r="T20" s="7"/>
      <c r="U20" s="9"/>
    </row>
    <row r="21" spans="2:23">
      <c r="B21" t="s">
        <v>78</v>
      </c>
      <c r="C21">
        <f>AVERAGE(C22:C23)</f>
        <v>17.322499999999998</v>
      </c>
      <c r="E21" t="s">
        <v>98</v>
      </c>
      <c r="F21">
        <v>23.8142</v>
      </c>
      <c r="H21">
        <f t="shared" si="0"/>
        <v>6.4917000000000016</v>
      </c>
      <c r="J21" t="s">
        <v>83</v>
      </c>
      <c r="K21">
        <v>18.4223</v>
      </c>
      <c r="M21" t="s">
        <v>99</v>
      </c>
      <c r="N21">
        <v>28.992699999999999</v>
      </c>
      <c r="P21">
        <f t="shared" si="1"/>
        <v>10.570399999999999</v>
      </c>
      <c r="R21">
        <f>P21-H21</f>
        <v>4.0786999999999978</v>
      </c>
      <c r="S21">
        <f t="shared" si="2"/>
        <v>5.9181907204483429E-2</v>
      </c>
      <c r="T21" s="7"/>
      <c r="U21" s="9"/>
    </row>
    <row r="22" spans="2:23">
      <c r="B22" t="s">
        <v>78</v>
      </c>
      <c r="C22">
        <v>17.329799999999999</v>
      </c>
      <c r="E22" t="s">
        <v>98</v>
      </c>
      <c r="F22">
        <v>23.738099999999999</v>
      </c>
      <c r="H22">
        <f t="shared" si="0"/>
        <v>6.4083000000000006</v>
      </c>
      <c r="J22" t="s">
        <v>83</v>
      </c>
      <c r="K22">
        <v>18.415099999999999</v>
      </c>
      <c r="M22" t="s">
        <v>99</v>
      </c>
      <c r="N22">
        <v>29</v>
      </c>
      <c r="P22">
        <f t="shared" si="1"/>
        <v>10.584900000000001</v>
      </c>
      <c r="R22">
        <f>P22-H22</f>
        <v>4.1766000000000005</v>
      </c>
      <c r="S22">
        <f t="shared" si="2"/>
        <v>5.5299107251039308E-2</v>
      </c>
      <c r="T22" s="7">
        <f>AVERAGE(S21:S23)</f>
        <v>5.7617397565472628E-2</v>
      </c>
      <c r="U22" s="9">
        <f>T22-1</f>
        <v>-0.94238260243452743</v>
      </c>
      <c r="V22">
        <f>STDEV(S21:S23)</f>
        <v>2.0482121104994787E-3</v>
      </c>
      <c r="W22" s="1" t="s">
        <v>113</v>
      </c>
    </row>
    <row r="23" spans="2:23">
      <c r="B23" t="s">
        <v>78</v>
      </c>
      <c r="C23">
        <v>17.315200000000001</v>
      </c>
      <c r="E23" t="s">
        <v>98</v>
      </c>
      <c r="F23">
        <v>23.705400000000001</v>
      </c>
      <c r="H23">
        <f t="shared" si="0"/>
        <v>6.3902000000000001</v>
      </c>
      <c r="J23" t="s">
        <v>83</v>
      </c>
      <c r="K23">
        <v>18.3428</v>
      </c>
      <c r="M23" t="s">
        <v>99</v>
      </c>
      <c r="N23">
        <v>28.831600000000002</v>
      </c>
      <c r="P23">
        <f t="shared" si="1"/>
        <v>10.488800000000001</v>
      </c>
      <c r="R23">
        <f>P23-H23</f>
        <v>4.0986000000000011</v>
      </c>
      <c r="S23">
        <f t="shared" si="2"/>
        <v>5.8371178240895133E-2</v>
      </c>
      <c r="T23" s="7"/>
      <c r="U23" s="9"/>
    </row>
    <row r="24" spans="2:23">
      <c r="T24" s="7"/>
      <c r="U24" s="9"/>
    </row>
    <row r="25" spans="2:23">
      <c r="B25" t="s">
        <v>78</v>
      </c>
      <c r="C25">
        <f>AVERAGE(C26:C27)</f>
        <v>17.322499999999998</v>
      </c>
      <c r="E25" t="s">
        <v>101</v>
      </c>
      <c r="F25">
        <v>22.659500000000001</v>
      </c>
      <c r="H25">
        <f t="shared" si="0"/>
        <v>5.3370000000000033</v>
      </c>
      <c r="J25" t="s">
        <v>84</v>
      </c>
      <c r="K25">
        <v>18.318999999999999</v>
      </c>
      <c r="M25" t="s">
        <v>102</v>
      </c>
      <c r="N25">
        <v>27</v>
      </c>
      <c r="P25">
        <f t="shared" si="1"/>
        <v>8.6810000000000009</v>
      </c>
      <c r="R25">
        <f>P25-H26</f>
        <v>3.1542999999999992</v>
      </c>
      <c r="S25">
        <f t="shared" si="2"/>
        <v>0.11232103189581356</v>
      </c>
      <c r="T25" s="7"/>
      <c r="U25" s="9"/>
    </row>
    <row r="26" spans="2:23">
      <c r="B26" t="s">
        <v>78</v>
      </c>
      <c r="C26">
        <v>17.329799999999999</v>
      </c>
      <c r="E26" t="s">
        <v>101</v>
      </c>
      <c r="F26">
        <v>22.8565</v>
      </c>
      <c r="H26">
        <f t="shared" si="0"/>
        <v>5.5267000000000017</v>
      </c>
      <c r="J26" t="s">
        <v>84</v>
      </c>
      <c r="K26">
        <v>18.374400000000001</v>
      </c>
      <c r="M26" t="s">
        <v>102</v>
      </c>
      <c r="N26">
        <v>26.840599999999998</v>
      </c>
      <c r="P26">
        <f t="shared" si="1"/>
        <v>8.4661999999999971</v>
      </c>
      <c r="R26">
        <f>P26-H25</f>
        <v>3.1291999999999938</v>
      </c>
      <c r="S26">
        <f t="shared" si="2"/>
        <v>0.11429229081336849</v>
      </c>
      <c r="T26" s="7">
        <f>AVERAGE(S25:S27)</f>
        <v>0.11689368926477688</v>
      </c>
      <c r="U26" s="9">
        <f>T26-1</f>
        <v>-0.88310631073522317</v>
      </c>
      <c r="V26">
        <f>STDEV(S25:S27)</f>
        <v>6.2906099160070679E-3</v>
      </c>
      <c r="W26" s="1" t="s">
        <v>114</v>
      </c>
    </row>
    <row r="27" spans="2:23">
      <c r="B27" t="s">
        <v>78</v>
      </c>
      <c r="C27">
        <v>17.315200000000001</v>
      </c>
      <c r="E27" t="s">
        <v>101</v>
      </c>
      <c r="F27">
        <v>22.790199999999999</v>
      </c>
      <c r="H27">
        <f t="shared" si="0"/>
        <v>5.4749999999999979</v>
      </c>
      <c r="J27" t="s">
        <v>84</v>
      </c>
      <c r="K27">
        <v>18.3748</v>
      </c>
      <c r="M27" t="s">
        <v>102</v>
      </c>
      <c r="N27">
        <v>26.860600000000002</v>
      </c>
      <c r="P27">
        <f t="shared" si="1"/>
        <v>8.4858000000000011</v>
      </c>
      <c r="R27">
        <f>P27-H27</f>
        <v>3.0108000000000033</v>
      </c>
      <c r="S27">
        <f t="shared" si="2"/>
        <v>0.12406774508514853</v>
      </c>
      <c r="T27" s="7"/>
      <c r="U27" s="9"/>
    </row>
    <row r="28" spans="2:23">
      <c r="T28" s="7"/>
      <c r="U28" s="9"/>
    </row>
  </sheetData>
  <sortState ref="H25:H27">
    <sortCondition descending="1" ref="H2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Methods</vt:lpstr>
      <vt:lpstr>Plate loading</vt:lpstr>
      <vt:lpstr>Raw Data</vt:lpstr>
      <vt:lpstr>Analysis</vt:lpstr>
    </vt:vector>
  </TitlesOfParts>
  <Company>UTSW/NC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Tracy</dc:creator>
  <cp:lastModifiedBy>Helmut Kramer</cp:lastModifiedBy>
  <cp:lastPrinted>2017-08-23T20:53:07Z</cp:lastPrinted>
  <dcterms:created xsi:type="dcterms:W3CDTF">2014-06-05T16:29:34Z</dcterms:created>
  <dcterms:modified xsi:type="dcterms:W3CDTF">2021-07-22T22:56:44Z</dcterms:modified>
</cp:coreProperties>
</file>