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/>
  <xr:revisionPtr revIDLastSave="0" documentId="13_ncr:1_{84482048-4EFF-4815-BEAD-3FDE23E52F7A}" xr6:coauthVersionLast="36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6A" sheetId="1" r:id="rId1"/>
    <sheet name="6B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3" i="1" l="1"/>
  <c r="P63" i="1"/>
  <c r="Q63" i="1"/>
  <c r="R63" i="1"/>
  <c r="S63" i="1"/>
  <c r="T63" i="1"/>
  <c r="N63" i="1"/>
  <c r="R119" i="2" l="1"/>
  <c r="Q119" i="2"/>
  <c r="S119" i="2" s="1"/>
  <c r="I119" i="2"/>
  <c r="I120" i="2" s="1"/>
  <c r="H119" i="2"/>
  <c r="H120" i="2" s="1"/>
  <c r="G119" i="2"/>
  <c r="G120" i="2" s="1"/>
  <c r="D119" i="2"/>
  <c r="D120" i="2" s="1"/>
  <c r="M119" i="2" s="1"/>
  <c r="C119" i="2"/>
  <c r="C120" i="2" s="1"/>
  <c r="B119" i="2"/>
  <c r="B120" i="2" s="1"/>
  <c r="S118" i="2"/>
  <c r="R118" i="2"/>
  <c r="Q118" i="2"/>
  <c r="I118" i="2"/>
  <c r="M118" i="2" s="1"/>
  <c r="H118" i="2"/>
  <c r="G118" i="2"/>
  <c r="D118" i="2"/>
  <c r="C118" i="2"/>
  <c r="L118" i="2" s="1"/>
  <c r="B118" i="2"/>
  <c r="K118" i="2" s="1"/>
  <c r="N118" i="2" s="1"/>
  <c r="H108" i="2"/>
  <c r="G108" i="2"/>
  <c r="D108" i="2"/>
  <c r="B108" i="2"/>
  <c r="K107" i="2" s="1"/>
  <c r="S107" i="2"/>
  <c r="R107" i="2"/>
  <c r="Q107" i="2"/>
  <c r="I107" i="2"/>
  <c r="I108" i="2" s="1"/>
  <c r="M107" i="2" s="1"/>
  <c r="H107" i="2"/>
  <c r="G107" i="2"/>
  <c r="D107" i="2"/>
  <c r="C107" i="2"/>
  <c r="C108" i="2" s="1"/>
  <c r="L107" i="2" s="1"/>
  <c r="B107" i="2"/>
  <c r="R106" i="2"/>
  <c r="Q106" i="2"/>
  <c r="S106" i="2" s="1"/>
  <c r="K106" i="2"/>
  <c r="I106" i="2"/>
  <c r="H106" i="2"/>
  <c r="G106" i="2"/>
  <c r="D106" i="2"/>
  <c r="M106" i="2" s="1"/>
  <c r="C106" i="2"/>
  <c r="L106" i="2" s="1"/>
  <c r="B106" i="2"/>
  <c r="H96" i="2"/>
  <c r="G96" i="2"/>
  <c r="B96" i="2"/>
  <c r="K95" i="2" s="1"/>
  <c r="R95" i="2"/>
  <c r="Q95" i="2"/>
  <c r="S95" i="2" s="1"/>
  <c r="I95" i="2"/>
  <c r="I96" i="2" s="1"/>
  <c r="H95" i="2"/>
  <c r="G95" i="2"/>
  <c r="D95" i="2"/>
  <c r="D96" i="2" s="1"/>
  <c r="C95" i="2"/>
  <c r="C96" i="2" s="1"/>
  <c r="L95" i="2" s="1"/>
  <c r="B95" i="2"/>
  <c r="R94" i="2"/>
  <c r="Q94" i="2"/>
  <c r="S94" i="2" s="1"/>
  <c r="L94" i="2"/>
  <c r="K94" i="2"/>
  <c r="I94" i="2"/>
  <c r="H94" i="2"/>
  <c r="G94" i="2"/>
  <c r="D94" i="2"/>
  <c r="M94" i="2" s="1"/>
  <c r="C94" i="2"/>
  <c r="B94" i="2"/>
  <c r="I83" i="2"/>
  <c r="H83" i="2"/>
  <c r="C83" i="2"/>
  <c r="L82" i="2" s="1"/>
  <c r="B83" i="2"/>
  <c r="R82" i="2"/>
  <c r="Q82" i="2"/>
  <c r="S82" i="2" s="1"/>
  <c r="I82" i="2"/>
  <c r="H82" i="2"/>
  <c r="G82" i="2"/>
  <c r="G83" i="2" s="1"/>
  <c r="K82" i="2" s="1"/>
  <c r="D82" i="2"/>
  <c r="D83" i="2" s="1"/>
  <c r="M82" i="2" s="1"/>
  <c r="C82" i="2"/>
  <c r="B82" i="2"/>
  <c r="R81" i="2"/>
  <c r="S81" i="2" s="1"/>
  <c r="Q81" i="2"/>
  <c r="M81" i="2"/>
  <c r="L81" i="2"/>
  <c r="I81" i="2"/>
  <c r="H81" i="2"/>
  <c r="G81" i="2"/>
  <c r="D81" i="2"/>
  <c r="C81" i="2"/>
  <c r="B81" i="2"/>
  <c r="K81" i="2" s="1"/>
  <c r="N81" i="2" s="1"/>
  <c r="D65" i="2"/>
  <c r="R64" i="2"/>
  <c r="S64" i="2" s="1"/>
  <c r="Q64" i="2"/>
  <c r="I64" i="2"/>
  <c r="I65" i="2" s="1"/>
  <c r="H64" i="2"/>
  <c r="H65" i="2" s="1"/>
  <c r="G64" i="2"/>
  <c r="G65" i="2" s="1"/>
  <c r="D64" i="2"/>
  <c r="C64" i="2"/>
  <c r="C65" i="2" s="1"/>
  <c r="L64" i="2" s="1"/>
  <c r="B64" i="2"/>
  <c r="B65" i="2" s="1"/>
  <c r="S63" i="2"/>
  <c r="R63" i="2"/>
  <c r="Q63" i="2"/>
  <c r="M63" i="2"/>
  <c r="I63" i="2"/>
  <c r="H63" i="2"/>
  <c r="G63" i="2"/>
  <c r="D63" i="2"/>
  <c r="C63" i="2"/>
  <c r="L63" i="2" s="1"/>
  <c r="B63" i="2"/>
  <c r="K63" i="2" s="1"/>
  <c r="N63" i="2" s="1"/>
  <c r="G53" i="2"/>
  <c r="D53" i="2"/>
  <c r="S52" i="2"/>
  <c r="R52" i="2"/>
  <c r="Q52" i="2"/>
  <c r="I52" i="2"/>
  <c r="I53" i="2" s="1"/>
  <c r="M52" i="2" s="1"/>
  <c r="H52" i="2"/>
  <c r="H53" i="2" s="1"/>
  <c r="G52" i="2"/>
  <c r="D52" i="2"/>
  <c r="C52" i="2"/>
  <c r="C53" i="2" s="1"/>
  <c r="B52" i="2"/>
  <c r="B53" i="2" s="1"/>
  <c r="K52" i="2" s="1"/>
  <c r="R51" i="2"/>
  <c r="Q51" i="2"/>
  <c r="S51" i="2" s="1"/>
  <c r="K51" i="2"/>
  <c r="I51" i="2"/>
  <c r="H51" i="2"/>
  <c r="G51" i="2"/>
  <c r="D51" i="2"/>
  <c r="M51" i="2" s="1"/>
  <c r="C51" i="2"/>
  <c r="L51" i="2" s="1"/>
  <c r="N51" i="2" s="1"/>
  <c r="B51" i="2"/>
  <c r="N94" i="2" l="1"/>
  <c r="N82" i="2"/>
  <c r="N83" i="2" s="1"/>
  <c r="N106" i="2"/>
  <c r="N107" i="2"/>
  <c r="N108" i="2" s="1"/>
  <c r="M95" i="2"/>
  <c r="K119" i="2"/>
  <c r="L52" i="2"/>
  <c r="N52" i="2" s="1"/>
  <c r="N53" i="2" s="1"/>
  <c r="K64" i="2"/>
  <c r="M64" i="2"/>
  <c r="L119" i="2"/>
  <c r="N95" i="2"/>
  <c r="N96" i="2" s="1"/>
  <c r="Q29" i="2"/>
  <c r="P29" i="2"/>
  <c r="Q28" i="2"/>
  <c r="P28" i="2"/>
  <c r="Q27" i="2"/>
  <c r="P27" i="2"/>
  <c r="Q26" i="2"/>
  <c r="P26" i="2"/>
  <c r="Q25" i="2"/>
  <c r="P25" i="2"/>
  <c r="Q24" i="2"/>
  <c r="P24" i="2"/>
  <c r="T62" i="1"/>
  <c r="S62" i="1"/>
  <c r="R62" i="1"/>
  <c r="Q62" i="1"/>
  <c r="P62" i="1"/>
  <c r="O62" i="1"/>
  <c r="N62" i="1"/>
  <c r="T61" i="1"/>
  <c r="S61" i="1"/>
  <c r="R61" i="1"/>
  <c r="Q61" i="1"/>
  <c r="P61" i="1"/>
  <c r="O61" i="1"/>
  <c r="N61" i="1"/>
  <c r="N119" i="2" l="1"/>
  <c r="N120" i="2" s="1"/>
  <c r="N64" i="2"/>
  <c r="N65" i="2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</calcChain>
</file>

<file path=xl/sharedStrings.xml><?xml version="1.0" encoding="utf-8"?>
<sst xmlns="http://schemas.openxmlformats.org/spreadsheetml/2006/main" count="156" uniqueCount="80">
  <si>
    <t>--</t>
  </si>
  <si>
    <t>BL [nM]</t>
  </si>
  <si>
    <t>Experimental Data</t>
  </si>
  <si>
    <t>Err Experimental Data</t>
  </si>
  <si>
    <t>Model Data</t>
  </si>
  <si>
    <t>Err Model Data</t>
  </si>
  <si>
    <t>Time [min]</t>
  </si>
  <si>
    <t>Shown values of Fig. 6A</t>
  </si>
  <si>
    <t>mean</t>
  </si>
  <si>
    <t>standard deviation</t>
  </si>
  <si>
    <t>Meristem</t>
  </si>
  <si>
    <t>20102020 1</t>
  </si>
  <si>
    <t>20102020 2</t>
  </si>
  <si>
    <t>mock 1</t>
  </si>
  <si>
    <t>01 nM BL 1</t>
  </si>
  <si>
    <t>1 nM BL 1</t>
  </si>
  <si>
    <t>5 nM BL</t>
  </si>
  <si>
    <t>10 nM BL 1</t>
  </si>
  <si>
    <t>50 nM BL 1</t>
  </si>
  <si>
    <t>100 nM BL 1</t>
  </si>
  <si>
    <t>3 measurements ; all pooled, then averaged</t>
  </si>
  <si>
    <t>Mock</t>
  </si>
  <si>
    <t>01 BL</t>
  </si>
  <si>
    <t>1 BL</t>
  </si>
  <si>
    <t>5 BL</t>
  </si>
  <si>
    <t>10 BL</t>
  </si>
  <si>
    <t>50 BL</t>
  </si>
  <si>
    <t>100 BL</t>
  </si>
  <si>
    <t>n</t>
  </si>
  <si>
    <t>Time-course</t>
  </si>
  <si>
    <t>Modell #</t>
  </si>
  <si>
    <t xml:space="preserve">delta pH Meristem </t>
  </si>
  <si>
    <t>10 min mock</t>
  </si>
  <si>
    <t>BL</t>
  </si>
  <si>
    <t>mock</t>
  </si>
  <si>
    <t>delta pH</t>
  </si>
  <si>
    <t>Mittelwert alles</t>
  </si>
  <si>
    <t>Standardfehler alles</t>
  </si>
  <si>
    <t>20 min mock</t>
  </si>
  <si>
    <t>30 min mock</t>
  </si>
  <si>
    <t>40 min mock</t>
  </si>
  <si>
    <t>50  min mock</t>
  </si>
  <si>
    <t>60 min mock</t>
  </si>
  <si>
    <t>10 min BL</t>
  </si>
  <si>
    <t>MW</t>
  </si>
  <si>
    <t>Stabw</t>
  </si>
  <si>
    <t>Stabw ^2</t>
  </si>
  <si>
    <t>20 min BL</t>
  </si>
  <si>
    <t>30 min BL</t>
  </si>
  <si>
    <t>40 min BL</t>
  </si>
  <si>
    <t>50 min BL</t>
  </si>
  <si>
    <t>60 min BL</t>
  </si>
  <si>
    <t>3 days of measurment with several replicates for mock and BL treatment</t>
  </si>
  <si>
    <t>Simulation results of 10 models (structurally identical but independent parameterizations). Numbers correspond to the number of the model (internal numbering)</t>
  </si>
  <si>
    <t>Error is Standart-Deviation</t>
  </si>
  <si>
    <t>For the errors the standart deviation of each day is calculated (for both, mock and BL)</t>
  </si>
  <si>
    <t>Since it is mathematically not allowed to just substract SD's, the root must be drawn from the addition of the square roots of the individual SD's.</t>
  </si>
  <si>
    <t>each day of measurement is averaged (e.g. B51)</t>
  </si>
  <si>
    <t>Difference is calculated between mock and BL values  (B51-G51) shown in K51</t>
  </si>
  <si>
    <t>These differences are averaged over the days (see N51); this value is shown in the manuscript</t>
  </si>
  <si>
    <t>The same is the case for the average of these (see e.g. N52).</t>
  </si>
  <si>
    <t>Since the values are based on three different days of measurement, the calculated SD can be divided by root three (3 days of replicates) (see N53)</t>
  </si>
  <si>
    <t xml:space="preserve">Experimental Data </t>
  </si>
  <si>
    <t xml:space="preserve">A linear mixed effect model was performed; here: measurement time was used as fixed factor and day of measurment was used as random factor. In this model a Tukey HSD test revelead that there is no influence of the day of measurement. Due to this it would be allowed to pool the values. </t>
  </si>
  <si>
    <t>Connecting Letters Report</t>
  </si>
  <si>
    <t>Level</t>
  </si>
  <si>
    <t>Mean</t>
  </si>
  <si>
    <t>A</t>
  </si>
  <si>
    <t>B</t>
  </si>
  <si>
    <t>Levels not connected by same letter are significantly different.</t>
  </si>
  <si>
    <t>StDev</t>
  </si>
  <si>
    <t>The data is normally distributed (tested by Shapiro-Wilk Test). Variances are equal (tested with Levene Test). ANOVA is allowed.</t>
  </si>
  <si>
    <t xml:space="preserve">Reveals significant differences between groups. Tukey-HSD Post hoc test, shown below point out in which groups the differences are present. </t>
  </si>
  <si>
    <t>Statistics for experimental Data of Fig. 6A</t>
  </si>
  <si>
    <t>Exact p-Values are reported here</t>
  </si>
  <si>
    <t>(=corrected SD)</t>
  </si>
  <si>
    <t xml:space="preserve">However this not  ideal, due to the fact, that delta values have to be calculated (see above). Therefore, we have decided to continue to treat the measurement days separately. </t>
  </si>
  <si>
    <t>Data is normally distributed (tested with Shapiro-Wilk Test) and variances are equal (Levene Test). ANOVA is allowed.  Reveals no significant differences between groups. Tukey-HSD Post hoc test, shown below, point out comparisions between all groups. The exact p-values are reported.</t>
  </si>
  <si>
    <t>Statistics for experimental Data of Fig. 6B</t>
  </si>
  <si>
    <t>Shown values of Fig.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</si>
</sst>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rgb="FF595959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6" borderId="0" applyNumberFormat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4" fillId="0" borderId="0" xfId="0" applyFont="1"/>
    <xf numFmtId="0" fontId="2" fillId="3" borderId="0" xfId="2"/>
    <xf numFmtId="0" fontId="2" fillId="3" borderId="0" xfId="2" applyBorder="1"/>
    <xf numFmtId="0" fontId="2" fillId="3" borderId="5" xfId="2" applyBorder="1"/>
    <xf numFmtId="0" fontId="5" fillId="0" borderId="0" xfId="0" applyFont="1" applyAlignment="1">
      <alignment horizontal="center" vertical="center" readingOrder="1"/>
    </xf>
    <xf numFmtId="0" fontId="0" fillId="4" borderId="0" xfId="0" applyFill="1"/>
    <xf numFmtId="0" fontId="0" fillId="5" borderId="0" xfId="0" applyFill="1"/>
    <xf numFmtId="0" fontId="1" fillId="2" borderId="0" xfId="1"/>
    <xf numFmtId="0" fontId="1" fillId="2" borderId="0" xfId="1" applyBorder="1"/>
    <xf numFmtId="0" fontId="0" fillId="5" borderId="0" xfId="0" applyFill="1" applyBorder="1"/>
    <xf numFmtId="0" fontId="0" fillId="5" borderId="5" xfId="0" applyFill="1" applyBorder="1"/>
    <xf numFmtId="0" fontId="0" fillId="0" borderId="0" xfId="0" applyFill="1"/>
    <xf numFmtId="0" fontId="6" fillId="0" borderId="0" xfId="0" applyFont="1"/>
    <xf numFmtId="0" fontId="7" fillId="6" borderId="0" xfId="3"/>
    <xf numFmtId="0" fontId="0" fillId="0" borderId="0" xfId="0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37</xdr:row>
      <xdr:rowOff>47625</xdr:rowOff>
    </xdr:from>
    <xdr:to>
      <xdr:col>8</xdr:col>
      <xdr:colOff>87086</xdr:colOff>
      <xdr:row>44</xdr:row>
      <xdr:rowOff>183697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3142BB2A-7CD1-4529-B5C0-27F6945A97FF}"/>
            </a:ext>
          </a:extLst>
        </xdr:cNvPr>
        <xdr:cNvSpPr/>
      </xdr:nvSpPr>
      <xdr:spPr>
        <a:xfrm>
          <a:off x="4591050" y="7258050"/>
          <a:ext cx="2258786" cy="14695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  <xdr:twoCellAnchor editAs="oneCell">
    <xdr:from>
      <xdr:col>11</xdr:col>
      <xdr:colOff>238125</xdr:colOff>
      <xdr:row>78</xdr:row>
      <xdr:rowOff>28575</xdr:rowOff>
    </xdr:from>
    <xdr:to>
      <xdr:col>17</xdr:col>
      <xdr:colOff>514899</xdr:colOff>
      <xdr:row>99</xdr:row>
      <xdr:rowOff>162502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8DB0FC-55CD-4A8D-8385-D6F7E438E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9675" y="15097125"/>
          <a:ext cx="3934374" cy="4134427"/>
        </a:xfrm>
        <a:prstGeom prst="rect">
          <a:avLst/>
        </a:prstGeom>
      </xdr:spPr>
    </xdr:pic>
    <xdr:clientData/>
  </xdr:twoCellAnchor>
  <xdr:twoCellAnchor editAs="oneCell">
    <xdr:from>
      <xdr:col>18</xdr:col>
      <xdr:colOff>219075</xdr:colOff>
      <xdr:row>95</xdr:row>
      <xdr:rowOff>104775</xdr:rowOff>
    </xdr:from>
    <xdr:to>
      <xdr:col>27</xdr:col>
      <xdr:colOff>600894</xdr:colOff>
      <xdr:row>116</xdr:row>
      <xdr:rowOff>114860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7A126E-F7C7-4ACB-BB91-F092F3A1A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77825" y="18411825"/>
          <a:ext cx="5868219" cy="4010585"/>
        </a:xfrm>
        <a:prstGeom prst="rect">
          <a:avLst/>
        </a:prstGeom>
      </xdr:spPr>
    </xdr:pic>
    <xdr:clientData/>
  </xdr:twoCellAnchor>
  <xdr:twoCellAnchor>
    <xdr:from>
      <xdr:col>28</xdr:col>
      <xdr:colOff>190501</xdr:colOff>
      <xdr:row>99</xdr:row>
      <xdr:rowOff>66675</xdr:rowOff>
    </xdr:from>
    <xdr:to>
      <xdr:col>29</xdr:col>
      <xdr:colOff>589314</xdr:colOff>
      <xdr:row>100</xdr:row>
      <xdr:rowOff>154892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B1C140D8-E8E7-4497-B1C5-CABDF637DC49}"/>
            </a:ext>
          </a:extLst>
        </xdr:cNvPr>
        <xdr:cNvSpPr/>
      </xdr:nvSpPr>
      <xdr:spPr>
        <a:xfrm rot="9000000">
          <a:off x="19145251" y="19135725"/>
          <a:ext cx="1008413" cy="27871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140</xdr:row>
      <xdr:rowOff>114300</xdr:rowOff>
    </xdr:from>
    <xdr:to>
      <xdr:col>4</xdr:col>
      <xdr:colOff>822630</xdr:colOff>
      <xdr:row>166</xdr:row>
      <xdr:rowOff>95939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DDE207-780B-4C45-B045-0E2F1326D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019624"/>
          <a:ext cx="4867954" cy="4934639"/>
        </a:xfrm>
        <a:prstGeom prst="rect">
          <a:avLst/>
        </a:prstGeom>
      </xdr:spPr>
    </xdr:pic>
    <xdr:clientData/>
  </xdr:twoCellAnchor>
  <xdr:twoCellAnchor editAs="oneCell">
    <xdr:from>
      <xdr:col>5</xdr:col>
      <xdr:colOff>175932</xdr:colOff>
      <xdr:row>141</xdr:row>
      <xdr:rowOff>161925</xdr:rowOff>
    </xdr:from>
    <xdr:to>
      <xdr:col>10</xdr:col>
      <xdr:colOff>300306</xdr:colOff>
      <xdr:row>162</xdr:row>
      <xdr:rowOff>133904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2DFE36-58BE-43E0-A02D-29BCCF124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62550" y="27257749"/>
          <a:ext cx="3934374" cy="3972479"/>
        </a:xfrm>
        <a:prstGeom prst="rect">
          <a:avLst/>
        </a:prstGeom>
      </xdr:spPr>
    </xdr:pic>
    <xdr:clientData/>
  </xdr:twoCellAnchor>
  <xdr:twoCellAnchor editAs="oneCell">
    <xdr:from>
      <xdr:col>10</xdr:col>
      <xdr:colOff>547407</xdr:colOff>
      <xdr:row>137</xdr:row>
      <xdr:rowOff>0</xdr:rowOff>
    </xdr:from>
    <xdr:to>
      <xdr:col>18</xdr:col>
      <xdr:colOff>576837</xdr:colOff>
      <xdr:row>176</xdr:row>
      <xdr:rowOff>20090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548C92-6D88-44C6-8DD5-FE6DBA50C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44025" y="26333824"/>
          <a:ext cx="6125430" cy="7449590"/>
        </a:xfrm>
        <a:prstGeom prst="rect">
          <a:avLst/>
        </a:prstGeom>
      </xdr:spPr>
    </xdr:pic>
    <xdr:clientData/>
  </xdr:twoCellAnchor>
  <xdr:twoCellAnchor>
    <xdr:from>
      <xdr:col>18</xdr:col>
      <xdr:colOff>672352</xdr:colOff>
      <xdr:row>165</xdr:row>
      <xdr:rowOff>134471</xdr:rowOff>
    </xdr:from>
    <xdr:to>
      <xdr:col>20</xdr:col>
      <xdr:colOff>156765</xdr:colOff>
      <xdr:row>167</xdr:row>
      <xdr:rowOff>32188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B4FCB1C2-FAB4-4B8B-A9CC-58CD0E0A79EA}"/>
            </a:ext>
          </a:extLst>
        </xdr:cNvPr>
        <xdr:cNvSpPr/>
      </xdr:nvSpPr>
      <xdr:spPr>
        <a:xfrm rot="9000000">
          <a:off x="15564970" y="31802295"/>
          <a:ext cx="1008413" cy="27871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2"/>
  <sheetViews>
    <sheetView workbookViewId="0">
      <selection activeCell="AE105" sqref="AE105"/>
    </sheetView>
  </sheetViews>
  <sheetFormatPr defaultColWidth="9.140625" defaultRowHeight="15" x14ac:dyDescent="0.25"/>
  <cols>
    <col min="1" max="1" width="10.7109375" bestFit="1" customWidth="1"/>
    <col min="2" max="2" width="17.5703125" bestFit="1" customWidth="1"/>
    <col min="3" max="3" width="20.42578125" bestFit="1" customWidth="1"/>
    <col min="4" max="4" width="11.140625" bestFit="1" customWidth="1"/>
    <col min="5" max="5" width="14.140625" bestFit="1" customWidth="1"/>
  </cols>
  <sheetData>
    <row r="1" spans="1:7" x14ac:dyDescent="0.25">
      <c r="A1" s="1" t="s">
        <v>1</v>
      </c>
      <c r="B1" s="2" t="s">
        <v>2</v>
      </c>
      <c r="C1" s="2" t="s">
        <v>3</v>
      </c>
      <c r="D1" s="2" t="s">
        <v>4</v>
      </c>
      <c r="E1" s="3" t="s">
        <v>5</v>
      </c>
    </row>
    <row r="2" spans="1:7" x14ac:dyDescent="0.25">
      <c r="A2" s="4">
        <v>0</v>
      </c>
      <c r="B2" s="19">
        <v>5.7735200000000004</v>
      </c>
      <c r="C2" s="24">
        <v>0.3251168178894755</v>
      </c>
      <c r="D2" s="5"/>
      <c r="E2" s="6"/>
      <c r="G2" s="10" t="s">
        <v>7</v>
      </c>
    </row>
    <row r="3" spans="1:7" x14ac:dyDescent="0.25">
      <c r="A3" s="4"/>
      <c r="B3" s="5" t="s">
        <v>0</v>
      </c>
      <c r="D3" s="13">
        <v>5.6613800000000003</v>
      </c>
      <c r="E3" s="14">
        <v>2.1780000000000001E-2</v>
      </c>
    </row>
    <row r="4" spans="1:7" x14ac:dyDescent="0.25">
      <c r="A4" s="4">
        <v>0.1</v>
      </c>
      <c r="B4" s="19">
        <v>5.3482799999999999</v>
      </c>
      <c r="C4" s="24">
        <v>0.42626067971169934</v>
      </c>
      <c r="D4" s="5" t="s">
        <v>0</v>
      </c>
      <c r="E4" s="6" t="s">
        <v>0</v>
      </c>
    </row>
    <row r="5" spans="1:7" x14ac:dyDescent="0.25">
      <c r="A5" s="4"/>
      <c r="B5" s="5" t="s">
        <v>0</v>
      </c>
      <c r="D5" s="5">
        <v>5.6369499999999997</v>
      </c>
      <c r="E5" s="6">
        <v>1.7680000000000001E-2</v>
      </c>
    </row>
    <row r="6" spans="1:7" x14ac:dyDescent="0.25">
      <c r="A6" s="4">
        <v>1</v>
      </c>
      <c r="B6" s="19">
        <v>5.3711500000000001</v>
      </c>
      <c r="C6" s="24">
        <v>0.44127961144544392</v>
      </c>
      <c r="D6" s="5" t="s">
        <v>0</v>
      </c>
      <c r="E6" s="6" t="s">
        <v>0</v>
      </c>
    </row>
    <row r="7" spans="1:7" x14ac:dyDescent="0.25">
      <c r="A7" s="4"/>
      <c r="B7" s="5" t="s">
        <v>0</v>
      </c>
      <c r="D7" s="5">
        <v>5.5810500000000003</v>
      </c>
      <c r="E7" s="6">
        <v>2.162E-2</v>
      </c>
    </row>
    <row r="8" spans="1:7" x14ac:dyDescent="0.25">
      <c r="A8" s="4">
        <v>5</v>
      </c>
      <c r="B8" s="19">
        <v>5.1813599999999997</v>
      </c>
      <c r="C8" s="24">
        <v>0.27768995343082659</v>
      </c>
      <c r="D8" s="5" t="s">
        <v>0</v>
      </c>
      <c r="E8" s="6" t="s">
        <v>0</v>
      </c>
    </row>
    <row r="9" spans="1:7" x14ac:dyDescent="0.25">
      <c r="A9" s="4"/>
      <c r="B9" s="5" t="s">
        <v>0</v>
      </c>
      <c r="D9" s="5">
        <v>5.4415699999999996</v>
      </c>
      <c r="E9" s="6">
        <v>0.12085</v>
      </c>
    </row>
    <row r="10" spans="1:7" x14ac:dyDescent="0.25">
      <c r="A10" s="4">
        <v>10</v>
      </c>
      <c r="B10" s="19">
        <v>5.0232799999999997</v>
      </c>
      <c r="C10" s="24">
        <v>0.29028052030806506</v>
      </c>
      <c r="D10" s="5" t="s">
        <v>0</v>
      </c>
      <c r="E10" s="6" t="s">
        <v>0</v>
      </c>
    </row>
    <row r="11" spans="1:7" x14ac:dyDescent="0.25">
      <c r="A11" s="4"/>
      <c r="B11" s="5" t="s">
        <v>0</v>
      </c>
      <c r="D11" s="5">
        <v>5.42394</v>
      </c>
      <c r="E11" s="6">
        <v>0.11990000000000001</v>
      </c>
    </row>
    <row r="12" spans="1:7" x14ac:dyDescent="0.25">
      <c r="A12" s="4">
        <v>50</v>
      </c>
      <c r="B12" s="19">
        <v>5.2786299999999997</v>
      </c>
      <c r="C12" s="24">
        <v>0.41682713667356897</v>
      </c>
      <c r="D12" s="5" t="s">
        <v>0</v>
      </c>
      <c r="E12" s="6" t="s">
        <v>0</v>
      </c>
    </row>
    <row r="13" spans="1:7" x14ac:dyDescent="0.25">
      <c r="A13" s="4"/>
      <c r="B13" s="5" t="s">
        <v>0</v>
      </c>
      <c r="D13" s="5">
        <v>5.4027599999999998</v>
      </c>
      <c r="E13" s="6">
        <v>0.10466</v>
      </c>
    </row>
    <row r="14" spans="1:7" x14ac:dyDescent="0.25">
      <c r="A14" s="4">
        <v>100</v>
      </c>
      <c r="B14" s="19">
        <v>5.2579399999999996</v>
      </c>
      <c r="C14" s="24">
        <v>0.36489262368469044</v>
      </c>
      <c r="D14" s="5" t="s">
        <v>0</v>
      </c>
      <c r="E14" s="6" t="s">
        <v>0</v>
      </c>
    </row>
    <row r="15" spans="1:7" ht="15.75" thickBot="1" x14ac:dyDescent="0.3">
      <c r="A15" s="7"/>
      <c r="B15" s="8" t="s">
        <v>0</v>
      </c>
      <c r="C15" s="8" t="s">
        <v>0</v>
      </c>
      <c r="D15" s="8">
        <v>5.3880999999999997</v>
      </c>
      <c r="E15" s="9">
        <v>9.9559999999999996E-2</v>
      </c>
    </row>
    <row r="19" spans="1:16" ht="21" x14ac:dyDescent="0.35">
      <c r="A19" s="23" t="s">
        <v>53</v>
      </c>
    </row>
    <row r="21" spans="1:16" x14ac:dyDescent="0.25">
      <c r="A21" t="s">
        <v>1</v>
      </c>
      <c r="B21">
        <v>3</v>
      </c>
      <c r="C21">
        <v>6</v>
      </c>
      <c r="D21">
        <v>14</v>
      </c>
      <c r="E21">
        <v>23</v>
      </c>
      <c r="F21">
        <v>34</v>
      </c>
      <c r="G21">
        <v>38</v>
      </c>
      <c r="H21">
        <v>40</v>
      </c>
      <c r="I21">
        <v>45</v>
      </c>
      <c r="J21">
        <v>47</v>
      </c>
      <c r="K21">
        <v>50</v>
      </c>
      <c r="O21" t="s">
        <v>8</v>
      </c>
      <c r="P21" t="s">
        <v>9</v>
      </c>
    </row>
    <row r="22" spans="1:16" x14ac:dyDescent="0.25">
      <c r="A22">
        <v>0</v>
      </c>
      <c r="B22">
        <v>5.6744000000000003</v>
      </c>
      <c r="C22">
        <v>5.6686899999999998</v>
      </c>
      <c r="D22">
        <v>5.5940899999999996</v>
      </c>
      <c r="E22">
        <v>5.6626599999999998</v>
      </c>
      <c r="F22">
        <v>5.6696600000000004</v>
      </c>
      <c r="G22">
        <v>5.6752099999999999</v>
      </c>
      <c r="H22">
        <v>5.6653399999999996</v>
      </c>
      <c r="I22">
        <v>5.6627299999999998</v>
      </c>
      <c r="J22">
        <v>5.6670600000000002</v>
      </c>
      <c r="K22">
        <v>5.6739600000000001</v>
      </c>
      <c r="O22" s="12">
        <f t="shared" ref="O22:O28" si="0">AVERAGE(B22:M22)</f>
        <v>5.6613799999999994</v>
      </c>
      <c r="P22" s="12">
        <f t="shared" ref="P22:P28" si="1">_xlfn.STDEV.P(B22:O22)</f>
        <v>2.1784876321972603E-2</v>
      </c>
    </row>
    <row r="23" spans="1:16" x14ac:dyDescent="0.25">
      <c r="A23">
        <v>0.1</v>
      </c>
      <c r="B23">
        <v>5.6492100000000001</v>
      </c>
      <c r="C23">
        <v>5.6437200000000001</v>
      </c>
      <c r="D23">
        <v>5.5836899999999998</v>
      </c>
      <c r="E23">
        <v>5.6349200000000002</v>
      </c>
      <c r="F23">
        <v>5.6444599999999996</v>
      </c>
      <c r="G23">
        <v>5.6502100000000004</v>
      </c>
      <c r="H23">
        <v>5.6375999999999999</v>
      </c>
      <c r="I23">
        <v>5.6349900000000002</v>
      </c>
      <c r="J23">
        <v>5.6419499999999996</v>
      </c>
      <c r="K23">
        <v>5.6487699999999998</v>
      </c>
      <c r="O23">
        <f t="shared" si="0"/>
        <v>5.636952</v>
      </c>
      <c r="P23">
        <f t="shared" si="1"/>
        <v>1.7679194654631903E-2</v>
      </c>
    </row>
    <row r="24" spans="1:16" x14ac:dyDescent="0.25">
      <c r="A24">
        <v>1</v>
      </c>
      <c r="B24">
        <v>5.5949299999999997</v>
      </c>
      <c r="C24">
        <v>5.5891700000000002</v>
      </c>
      <c r="D24">
        <v>5.5150699999999997</v>
      </c>
      <c r="E24">
        <v>5.58019</v>
      </c>
      <c r="F24">
        <v>5.5902799999999999</v>
      </c>
      <c r="G24">
        <v>5.5956900000000003</v>
      </c>
      <c r="H24">
        <v>5.5828699999999998</v>
      </c>
      <c r="I24">
        <v>5.5802300000000002</v>
      </c>
      <c r="J24">
        <v>5.5876099999999997</v>
      </c>
      <c r="K24">
        <v>5.5944900000000004</v>
      </c>
      <c r="O24">
        <f t="shared" si="0"/>
        <v>5.5810529999999998</v>
      </c>
      <c r="P24">
        <f t="shared" si="1"/>
        <v>2.1616204380468514E-2</v>
      </c>
    </row>
    <row r="25" spans="1:16" x14ac:dyDescent="0.25">
      <c r="A25">
        <v>5</v>
      </c>
      <c r="B25">
        <v>5.4862700000000002</v>
      </c>
      <c r="C25">
        <v>5.4831899999999996</v>
      </c>
      <c r="D25">
        <v>5.06142</v>
      </c>
      <c r="E25">
        <v>5.4820900000000004</v>
      </c>
      <c r="F25">
        <v>5.4813900000000002</v>
      </c>
      <c r="G25">
        <v>5.4897499999999999</v>
      </c>
      <c r="H25">
        <v>5.4847700000000001</v>
      </c>
      <c r="I25">
        <v>5.4821</v>
      </c>
      <c r="J25">
        <v>5.4790400000000004</v>
      </c>
      <c r="K25">
        <v>5.4856400000000001</v>
      </c>
      <c r="O25">
        <f t="shared" si="0"/>
        <v>5.4415659999999999</v>
      </c>
      <c r="P25">
        <f t="shared" si="1"/>
        <v>0.12084860500191591</v>
      </c>
    </row>
    <row r="26" spans="1:16" x14ac:dyDescent="0.25">
      <c r="A26">
        <v>10</v>
      </c>
      <c r="B26">
        <v>5.46333</v>
      </c>
      <c r="C26">
        <v>5.46373</v>
      </c>
      <c r="D26">
        <v>5.0470800000000002</v>
      </c>
      <c r="E26">
        <v>5.4718099999999996</v>
      </c>
      <c r="F26">
        <v>5.4584000000000001</v>
      </c>
      <c r="G26">
        <v>5.4702500000000001</v>
      </c>
      <c r="H26">
        <v>5.4744299999999999</v>
      </c>
      <c r="I26">
        <v>5.4717599999999997</v>
      </c>
      <c r="J26">
        <v>5.4560599999999999</v>
      </c>
      <c r="K26">
        <v>5.4625700000000004</v>
      </c>
      <c r="O26">
        <f t="shared" si="0"/>
        <v>5.4239420000000003</v>
      </c>
      <c r="P26">
        <f t="shared" si="1"/>
        <v>0.11990218898600787</v>
      </c>
    </row>
    <row r="27" spans="1:16" x14ac:dyDescent="0.25">
      <c r="A27">
        <v>50</v>
      </c>
      <c r="B27">
        <v>5.4206000000000003</v>
      </c>
      <c r="C27">
        <v>5.42842</v>
      </c>
      <c r="D27">
        <v>5.0781900000000002</v>
      </c>
      <c r="E27">
        <v>5.4642499999999998</v>
      </c>
      <c r="F27">
        <v>5.4156700000000004</v>
      </c>
      <c r="G27">
        <v>5.4394900000000002</v>
      </c>
      <c r="H27">
        <v>5.4664000000000001</v>
      </c>
      <c r="I27">
        <v>5.46373</v>
      </c>
      <c r="J27">
        <v>5.4311340000000001</v>
      </c>
      <c r="K27">
        <v>5.4197499999999996</v>
      </c>
      <c r="O27">
        <f t="shared" si="0"/>
        <v>5.4027633999999995</v>
      </c>
      <c r="P27">
        <f t="shared" si="1"/>
        <v>0.10465540925967029</v>
      </c>
    </row>
    <row r="28" spans="1:16" x14ac:dyDescent="0.25">
      <c r="A28">
        <v>100</v>
      </c>
      <c r="B28">
        <v>5.40259</v>
      </c>
      <c r="C28">
        <v>5.4121199999999998</v>
      </c>
      <c r="D28">
        <v>5.0832499999999996</v>
      </c>
      <c r="E28">
        <v>5.4561799999999998</v>
      </c>
      <c r="F28">
        <v>5.3977199999999996</v>
      </c>
      <c r="G28">
        <v>5.4187000000000003</v>
      </c>
      <c r="H28">
        <v>5.4579899999999997</v>
      </c>
      <c r="I28">
        <v>5.4553200000000004</v>
      </c>
      <c r="J28">
        <v>5.3953699999999998</v>
      </c>
      <c r="K28">
        <v>5.4017999999999997</v>
      </c>
      <c r="O28">
        <f t="shared" si="0"/>
        <v>5.3881040000000002</v>
      </c>
      <c r="P28">
        <f t="shared" si="1"/>
        <v>9.9557163588654934E-2</v>
      </c>
    </row>
    <row r="33" spans="1:20" ht="21" x14ac:dyDescent="0.35">
      <c r="A33" s="11" t="s">
        <v>2</v>
      </c>
    </row>
    <row r="35" spans="1:20" x14ac:dyDescent="0.25">
      <c r="A35" s="15"/>
      <c r="B35" t="s">
        <v>10</v>
      </c>
    </row>
    <row r="36" spans="1:20" x14ac:dyDescent="0.25">
      <c r="B36" t="s">
        <v>11</v>
      </c>
      <c r="C36" t="s">
        <v>12</v>
      </c>
      <c r="D36">
        <v>29092020</v>
      </c>
      <c r="N36" t="s">
        <v>21</v>
      </c>
      <c r="O36" t="s">
        <v>22</v>
      </c>
      <c r="P36" t="s">
        <v>23</v>
      </c>
      <c r="Q36" t="s">
        <v>24</v>
      </c>
      <c r="R36" t="s">
        <v>25</v>
      </c>
      <c r="S36" t="s">
        <v>26</v>
      </c>
      <c r="T36" t="s">
        <v>27</v>
      </c>
    </row>
    <row r="38" spans="1:20" x14ac:dyDescent="0.25">
      <c r="A38" s="16" t="s">
        <v>13</v>
      </c>
      <c r="N38" s="17">
        <v>5.7144932771707087</v>
      </c>
      <c r="O38">
        <v>5.8165693771017297</v>
      </c>
      <c r="P38">
        <v>5.7144932771707087</v>
      </c>
      <c r="Q38">
        <v>5.090805169773402</v>
      </c>
      <c r="R38">
        <v>5.2617862470120658</v>
      </c>
      <c r="S38">
        <v>5.090805169773402</v>
      </c>
      <c r="T38">
        <v>4.7629355290675868</v>
      </c>
    </row>
    <row r="39" spans="1:20" x14ac:dyDescent="0.25">
      <c r="A39" s="16">
        <v>1</v>
      </c>
      <c r="B39" s="17">
        <v>5.7144932771707087</v>
      </c>
      <c r="C39">
        <v>5.6719508638448346</v>
      </c>
      <c r="D39">
        <v>6.3032432739495077</v>
      </c>
      <c r="N39" s="17">
        <v>5.3152880602558499</v>
      </c>
      <c r="O39">
        <v>5.7353861212862007</v>
      </c>
      <c r="P39">
        <v>5.8941829620977551</v>
      </c>
      <c r="Q39">
        <v>5.3414429789770281</v>
      </c>
      <c r="R39">
        <v>5.149658110296258</v>
      </c>
      <c r="S39">
        <v>5.8558026522081557</v>
      </c>
      <c r="T39">
        <v>5.4907226823296291</v>
      </c>
    </row>
    <row r="40" spans="1:20" x14ac:dyDescent="0.25">
      <c r="A40" s="16">
        <v>2</v>
      </c>
      <c r="B40" s="17">
        <v>5.3152880602558499</v>
      </c>
      <c r="C40">
        <v>5.3672160604039343</v>
      </c>
      <c r="D40">
        <v>6.1719360964990138</v>
      </c>
      <c r="N40" s="17">
        <v>5.7144932771707087</v>
      </c>
      <c r="O40">
        <v>6.0045579460148888</v>
      </c>
      <c r="P40">
        <v>5.6502889390274902</v>
      </c>
      <c r="Q40">
        <v>5.5608812410349371</v>
      </c>
      <c r="R40">
        <v>5.3414429789770281</v>
      </c>
      <c r="S40">
        <v>5.6061510220022521</v>
      </c>
      <c r="T40">
        <v>5.6933502134072622</v>
      </c>
    </row>
    <row r="41" spans="1:20" x14ac:dyDescent="0.25">
      <c r="A41" s="16">
        <v>3</v>
      </c>
      <c r="B41" s="17">
        <v>5.7144932771707087</v>
      </c>
      <c r="C41">
        <v>6.1084364194798813</v>
      </c>
      <c r="D41">
        <v>6.0940342616830652</v>
      </c>
      <c r="N41" s="17">
        <v>6.0223010574069624</v>
      </c>
      <c r="O41">
        <v>5.3926182932372742</v>
      </c>
      <c r="P41">
        <v>4.7265337296654462</v>
      </c>
      <c r="Q41">
        <v>5.4176601985414132</v>
      </c>
      <c r="R41">
        <v>5.2344147727886172</v>
      </c>
      <c r="S41">
        <v>5.2344147727886172</v>
      </c>
      <c r="T41">
        <v>5.3152880602558499</v>
      </c>
    </row>
    <row r="42" spans="1:20" x14ac:dyDescent="0.25">
      <c r="A42" s="16">
        <v>4</v>
      </c>
      <c r="B42" s="17">
        <v>6.0223010574069624</v>
      </c>
      <c r="C42">
        <v>5.7144932771707087</v>
      </c>
      <c r="D42">
        <v>5.2242842380173942</v>
      </c>
      <c r="N42" s="17">
        <v>5.8558026522081557</v>
      </c>
      <c r="O42">
        <v>4.8335619358538571</v>
      </c>
      <c r="P42">
        <v>4.8335619358538571</v>
      </c>
      <c r="Q42">
        <v>5.2344147727886172</v>
      </c>
      <c r="R42">
        <v>4.9014712590361853</v>
      </c>
      <c r="S42">
        <v>4.9986751509281024</v>
      </c>
      <c r="T42">
        <v>5.5378034650524555</v>
      </c>
    </row>
    <row r="43" spans="1:20" x14ac:dyDescent="0.25">
      <c r="A43" s="16">
        <v>5</v>
      </c>
      <c r="B43" s="17">
        <v>5.8558026522081557</v>
      </c>
      <c r="C43">
        <v>5.6283579150977889</v>
      </c>
      <c r="D43">
        <v>5.6347006712113732</v>
      </c>
      <c r="N43" s="17">
        <v>6.1084364194798813</v>
      </c>
      <c r="O43">
        <v>4.8885116805643785</v>
      </c>
      <c r="P43">
        <v>5.6502889390274902</v>
      </c>
      <c r="Q43">
        <v>5.4176601985414132</v>
      </c>
      <c r="R43">
        <v>4.8335619358538571</v>
      </c>
      <c r="S43">
        <v>4.8678431047028932</v>
      </c>
      <c r="T43">
        <v>4.6513979341613281</v>
      </c>
    </row>
    <row r="44" spans="1:20" x14ac:dyDescent="0.25">
      <c r="A44" s="16">
        <v>6</v>
      </c>
      <c r="B44" s="17">
        <v>6.1084364194798813</v>
      </c>
      <c r="C44">
        <v>5.8165693771017297</v>
      </c>
      <c r="D44">
        <v>5.6347006712113732</v>
      </c>
      <c r="N44">
        <v>5.6719508638448346</v>
      </c>
      <c r="O44">
        <v>5.6767207512877773</v>
      </c>
      <c r="P44">
        <v>6.0744848976718897</v>
      </c>
      <c r="Q44">
        <v>5.2617862470120658</v>
      </c>
      <c r="R44">
        <v>5.4667029278153185</v>
      </c>
      <c r="S44">
        <v>5.3926182932372742</v>
      </c>
      <c r="T44">
        <v>5.3152880602558499</v>
      </c>
    </row>
    <row r="45" spans="1:20" x14ac:dyDescent="0.25">
      <c r="A45" s="16"/>
      <c r="D45">
        <v>5.7575821252075121</v>
      </c>
      <c r="N45">
        <v>5.3672160604039343</v>
      </c>
      <c r="O45">
        <v>5.1101877904439785</v>
      </c>
      <c r="P45">
        <v>5.4907226823296291</v>
      </c>
      <c r="Q45">
        <v>5.2066122340475376</v>
      </c>
      <c r="R45">
        <v>5.2066122340475376</v>
      </c>
      <c r="S45">
        <v>5.5608812410349371</v>
      </c>
      <c r="T45">
        <v>5.6502889390274902</v>
      </c>
    </row>
    <row r="46" spans="1:20" x14ac:dyDescent="0.25">
      <c r="A46" s="16"/>
      <c r="D46">
        <v>5.1394853260001376</v>
      </c>
      <c r="N46">
        <v>6.1084364194798813</v>
      </c>
      <c r="O46">
        <v>4.7831985134705191</v>
      </c>
      <c r="P46">
        <v>4.7986018880411843</v>
      </c>
      <c r="Q46">
        <v>4.8678431047028932</v>
      </c>
      <c r="R46">
        <v>5.3672160604039343</v>
      </c>
      <c r="S46">
        <v>5.5144200142837914</v>
      </c>
      <c r="T46">
        <v>5.3152880602558499</v>
      </c>
    </row>
    <row r="47" spans="1:20" x14ac:dyDescent="0.25">
      <c r="A47" s="16"/>
      <c r="D47">
        <v>6.2462132512353632</v>
      </c>
      <c r="F47" t="s">
        <v>20</v>
      </c>
      <c r="N47">
        <v>5.7144932771707087</v>
      </c>
      <c r="O47">
        <v>5.6347006712113732</v>
      </c>
      <c r="P47">
        <v>4.7986018880411843</v>
      </c>
      <c r="Q47">
        <v>5.0189246149843019</v>
      </c>
      <c r="R47">
        <v>5.2066122340475376</v>
      </c>
      <c r="S47">
        <v>5.2617862470120658</v>
      </c>
      <c r="T47">
        <v>5.090805169773402</v>
      </c>
    </row>
    <row r="48" spans="1:20" x14ac:dyDescent="0.25">
      <c r="N48">
        <v>5.6283579150977889</v>
      </c>
      <c r="O48">
        <v>4.9550492617878943</v>
      </c>
      <c r="P48">
        <v>5.8156492839693952</v>
      </c>
      <c r="Q48">
        <v>4.8885116805643785</v>
      </c>
      <c r="R48">
        <v>4.7629355290675868</v>
      </c>
      <c r="S48">
        <v>4.8678431047028932</v>
      </c>
      <c r="T48">
        <v>4.8335619358538571</v>
      </c>
    </row>
    <row r="49" spans="1:20" x14ac:dyDescent="0.25">
      <c r="F49" t="s">
        <v>54</v>
      </c>
      <c r="N49">
        <v>5.8165693771017297</v>
      </c>
      <c r="P49">
        <v>5.3048057139285323</v>
      </c>
      <c r="Q49">
        <v>5.7176632737802757</v>
      </c>
      <c r="R49">
        <v>4.9550492617878943</v>
      </c>
      <c r="S49">
        <v>4.5905953169275469</v>
      </c>
      <c r="T49">
        <v>4.631019523918221</v>
      </c>
    </row>
    <row r="50" spans="1:20" x14ac:dyDescent="0.25">
      <c r="N50">
        <v>6.3032432739495077</v>
      </c>
      <c r="P50">
        <v>5.0803426058036125</v>
      </c>
      <c r="Q50">
        <v>5.1101877904439785</v>
      </c>
      <c r="R50">
        <v>5.0189246149843019</v>
      </c>
      <c r="S50">
        <v>5.7377474491534457</v>
      </c>
      <c r="T50">
        <v>5.6767207512877773</v>
      </c>
    </row>
    <row r="51" spans="1:20" x14ac:dyDescent="0.25">
      <c r="A51" s="16" t="s">
        <v>14</v>
      </c>
      <c r="N51">
        <v>6.1719360964990138</v>
      </c>
      <c r="P51">
        <v>5.0189246149843019</v>
      </c>
      <c r="Q51">
        <v>4.631019523918221</v>
      </c>
      <c r="R51">
        <v>4.631019523918221</v>
      </c>
      <c r="S51">
        <v>5.4305928482340526</v>
      </c>
      <c r="T51">
        <v>5.6767207512877773</v>
      </c>
    </row>
    <row r="52" spans="1:20" x14ac:dyDescent="0.25">
      <c r="A52" s="16">
        <v>1</v>
      </c>
      <c r="B52">
        <v>5.8165693771017297</v>
      </c>
      <c r="D52">
        <v>4.8885116805643785</v>
      </c>
      <c r="N52">
        <v>6.0940342616830652</v>
      </c>
      <c r="P52">
        <v>5.0189246149843019</v>
      </c>
      <c r="Q52">
        <v>4.9550492617878943</v>
      </c>
      <c r="R52">
        <v>4.5905953169275469</v>
      </c>
      <c r="S52">
        <v>5.2515784221321242</v>
      </c>
      <c r="T52">
        <v>5.3307684142501754</v>
      </c>
    </row>
    <row r="53" spans="1:20" x14ac:dyDescent="0.25">
      <c r="A53" s="16">
        <v>2</v>
      </c>
      <c r="B53">
        <v>5.7353861212862007</v>
      </c>
      <c r="D53">
        <v>5.6767207512877773</v>
      </c>
      <c r="N53">
        <v>5.2242842380173942</v>
      </c>
      <c r="P53">
        <v>5.960901273982901</v>
      </c>
      <c r="R53">
        <v>4.4178138365002546</v>
      </c>
      <c r="S53">
        <v>6.0121357517155936</v>
      </c>
      <c r="T53">
        <v>5.5245417617354793</v>
      </c>
    </row>
    <row r="54" spans="1:20" x14ac:dyDescent="0.25">
      <c r="A54" s="16">
        <v>3</v>
      </c>
      <c r="B54">
        <v>6.0045579460148888</v>
      </c>
      <c r="D54">
        <v>5.1101877904439785</v>
      </c>
      <c r="N54">
        <v>5.6347006712113732</v>
      </c>
      <c r="P54">
        <v>5.4782582054559921</v>
      </c>
      <c r="R54">
        <v>5.0499289073992379</v>
      </c>
      <c r="S54">
        <v>4.4627934556804441</v>
      </c>
      <c r="T54">
        <v>4.8885116805643785</v>
      </c>
    </row>
    <row r="55" spans="1:20" x14ac:dyDescent="0.25">
      <c r="A55" s="16">
        <v>4</v>
      </c>
      <c r="B55">
        <v>5.3926182932372742</v>
      </c>
      <c r="D55">
        <v>4.7831985134705191</v>
      </c>
      <c r="N55">
        <v>5.6347006712113732</v>
      </c>
    </row>
    <row r="56" spans="1:20" x14ac:dyDescent="0.25">
      <c r="A56" s="16">
        <v>5</v>
      </c>
      <c r="B56">
        <v>4.8335619358538571</v>
      </c>
      <c r="D56">
        <v>5.6347006712113732</v>
      </c>
      <c r="N56">
        <v>5.7575821252075121</v>
      </c>
    </row>
    <row r="57" spans="1:20" x14ac:dyDescent="0.25">
      <c r="D57">
        <v>4.9550492617878943</v>
      </c>
      <c r="N57">
        <v>5.1394853260001376</v>
      </c>
    </row>
    <row r="58" spans="1:20" x14ac:dyDescent="0.25">
      <c r="N58">
        <v>6.2462132512353632</v>
      </c>
    </row>
    <row r="59" spans="1:20" x14ac:dyDescent="0.25">
      <c r="A59" s="16" t="s">
        <v>15</v>
      </c>
    </row>
    <row r="60" spans="1:20" x14ac:dyDescent="0.25">
      <c r="A60" s="16">
        <v>1</v>
      </c>
      <c r="B60">
        <v>5.7144932771707087</v>
      </c>
      <c r="C60">
        <v>5.6502889390274902</v>
      </c>
      <c r="D60">
        <v>5.8156492839693952</v>
      </c>
    </row>
    <row r="61" spans="1:20" x14ac:dyDescent="0.25">
      <c r="A61" s="16">
        <v>2</v>
      </c>
      <c r="B61">
        <v>5.8941829620977551</v>
      </c>
      <c r="C61">
        <v>6.0744848976718897</v>
      </c>
      <c r="D61">
        <v>5.3048057139285323</v>
      </c>
      <c r="M61" t="s">
        <v>8</v>
      </c>
      <c r="N61" s="18">
        <f t="shared" ref="N61:T61" si="2">AVERAGE(N38:N58)</f>
        <v>5.7735246938955171</v>
      </c>
      <c r="O61" s="18">
        <f t="shared" si="2"/>
        <v>5.3482783947508974</v>
      </c>
      <c r="P61" s="18">
        <f t="shared" si="2"/>
        <v>5.3711510265903328</v>
      </c>
      <c r="Q61" s="18">
        <f t="shared" si="2"/>
        <v>5.181364152726557</v>
      </c>
      <c r="R61" s="18">
        <f t="shared" si="2"/>
        <v>5.0232791618154931</v>
      </c>
      <c r="S61" s="18">
        <f t="shared" si="2"/>
        <v>5.2786284715598581</v>
      </c>
      <c r="T61" s="18">
        <f t="shared" si="2"/>
        <v>5.2579419372049632</v>
      </c>
    </row>
    <row r="62" spans="1:20" x14ac:dyDescent="0.25">
      <c r="A62" s="16">
        <v>3</v>
      </c>
      <c r="B62">
        <v>5.6502889390274902</v>
      </c>
      <c r="C62">
        <v>5.4907226823296291</v>
      </c>
      <c r="D62">
        <v>5.0803426058036125</v>
      </c>
      <c r="M62" t="s">
        <v>70</v>
      </c>
      <c r="N62" s="24">
        <f t="shared" ref="N62:T62" si="3">_xlfn.STDEV.P(N38:N58)</f>
        <v>0.3251168178894755</v>
      </c>
      <c r="O62" s="24">
        <f t="shared" si="3"/>
        <v>0.42626067971169934</v>
      </c>
      <c r="P62" s="24">
        <f t="shared" si="3"/>
        <v>0.44127961144544392</v>
      </c>
      <c r="Q62" s="24">
        <f t="shared" si="3"/>
        <v>0.27768995343082659</v>
      </c>
      <c r="R62" s="24">
        <f t="shared" si="3"/>
        <v>0.29028052030806506</v>
      </c>
      <c r="S62" s="24">
        <f t="shared" si="3"/>
        <v>0.41682713667356897</v>
      </c>
      <c r="T62" s="24">
        <f t="shared" si="3"/>
        <v>0.36489262368469044</v>
      </c>
    </row>
    <row r="63" spans="1:20" x14ac:dyDescent="0.25">
      <c r="A63" s="16">
        <v>4</v>
      </c>
      <c r="B63">
        <v>4.7265337296654462</v>
      </c>
      <c r="C63">
        <v>4.7986018880411843</v>
      </c>
      <c r="D63">
        <v>5.0189246149843019</v>
      </c>
      <c r="M63" t="s">
        <v>28</v>
      </c>
      <c r="N63">
        <f>(COUNT(N38:N58))</f>
        <v>21</v>
      </c>
      <c r="O63">
        <f t="shared" ref="O63:T63" si="4">(COUNT(O38:O58))</f>
        <v>11</v>
      </c>
      <c r="P63">
        <f t="shared" si="4"/>
        <v>17</v>
      </c>
      <c r="Q63">
        <f t="shared" si="4"/>
        <v>15</v>
      </c>
      <c r="R63">
        <f t="shared" si="4"/>
        <v>17</v>
      </c>
      <c r="S63">
        <f t="shared" si="4"/>
        <v>17</v>
      </c>
      <c r="T63">
        <f t="shared" si="4"/>
        <v>17</v>
      </c>
    </row>
    <row r="64" spans="1:20" x14ac:dyDescent="0.25">
      <c r="A64" s="16">
        <v>5</v>
      </c>
      <c r="B64">
        <v>4.8335619358538571</v>
      </c>
      <c r="C64">
        <v>4.7986018880411843</v>
      </c>
      <c r="D64">
        <v>5.0189246149843019</v>
      </c>
    </row>
    <row r="65" spans="1:13" x14ac:dyDescent="0.25">
      <c r="A65" s="16"/>
      <c r="D65">
        <v>5.960901273982901</v>
      </c>
    </row>
    <row r="66" spans="1:13" x14ac:dyDescent="0.25">
      <c r="A66" s="16"/>
      <c r="D66">
        <v>5.4782582054559921</v>
      </c>
    </row>
    <row r="69" spans="1:13" x14ac:dyDescent="0.25">
      <c r="A69" s="16" t="s">
        <v>16</v>
      </c>
    </row>
    <row r="70" spans="1:13" x14ac:dyDescent="0.25">
      <c r="A70" s="16">
        <v>1</v>
      </c>
      <c r="B70">
        <v>5.090805169773402</v>
      </c>
      <c r="C70">
        <v>5.4176601985414132</v>
      </c>
      <c r="D70">
        <v>5.0189246149843019</v>
      </c>
    </row>
    <row r="71" spans="1:13" x14ac:dyDescent="0.25">
      <c r="A71" s="16"/>
      <c r="C71">
        <v>5.2617862470120658</v>
      </c>
      <c r="D71">
        <v>4.8885116805643785</v>
      </c>
    </row>
    <row r="72" spans="1:13" ht="18.75" x14ac:dyDescent="0.3">
      <c r="A72" s="16">
        <v>3</v>
      </c>
      <c r="B72">
        <v>5.3414429789770281</v>
      </c>
      <c r="C72">
        <v>5.2066122340475376</v>
      </c>
      <c r="D72">
        <v>5.7176632737802757</v>
      </c>
      <c r="M72" s="28" t="s">
        <v>73</v>
      </c>
    </row>
    <row r="73" spans="1:13" x14ac:dyDescent="0.25">
      <c r="A73" s="16">
        <v>4</v>
      </c>
      <c r="B73">
        <v>5.5608812410349371</v>
      </c>
      <c r="C73">
        <v>4.8678431047028932</v>
      </c>
      <c r="D73">
        <v>5.1101877904439785</v>
      </c>
    </row>
    <row r="74" spans="1:13" x14ac:dyDescent="0.25">
      <c r="A74" s="16">
        <v>5</v>
      </c>
      <c r="B74">
        <v>5.4176601985414132</v>
      </c>
      <c r="D74">
        <v>4.631019523918221</v>
      </c>
      <c r="M74" t="s">
        <v>71</v>
      </c>
    </row>
    <row r="75" spans="1:13" x14ac:dyDescent="0.25">
      <c r="A75" s="16">
        <v>6</v>
      </c>
      <c r="B75">
        <v>5.2344147727886172</v>
      </c>
      <c r="D75">
        <v>4.9550492617878943</v>
      </c>
    </row>
    <row r="76" spans="1:13" x14ac:dyDescent="0.25">
      <c r="M76" t="s">
        <v>72</v>
      </c>
    </row>
    <row r="79" spans="1:13" x14ac:dyDescent="0.25">
      <c r="A79" s="16" t="s">
        <v>17</v>
      </c>
    </row>
    <row r="80" spans="1:13" x14ac:dyDescent="0.25">
      <c r="A80" s="16">
        <v>1</v>
      </c>
      <c r="B80">
        <v>5.2617862470120658</v>
      </c>
      <c r="C80">
        <v>4.8335619358538571</v>
      </c>
      <c r="D80">
        <v>4.9550492617878943</v>
      </c>
    </row>
    <row r="81" spans="1:23" x14ac:dyDescent="0.25">
      <c r="A81" s="16">
        <v>2</v>
      </c>
      <c r="B81">
        <v>5.149658110296258</v>
      </c>
      <c r="C81">
        <v>5.4667029278153185</v>
      </c>
      <c r="D81">
        <v>5.0189246149843019</v>
      </c>
    </row>
    <row r="82" spans="1:23" x14ac:dyDescent="0.25">
      <c r="A82" s="16">
        <v>3</v>
      </c>
      <c r="B82">
        <v>5.3414429789770281</v>
      </c>
      <c r="C82">
        <v>5.2066122340475376</v>
      </c>
      <c r="D82">
        <v>4.631019523918221</v>
      </c>
      <c r="T82" t="s">
        <v>64</v>
      </c>
    </row>
    <row r="83" spans="1:23" x14ac:dyDescent="0.25">
      <c r="A83" s="16">
        <v>4</v>
      </c>
      <c r="B83">
        <v>5.2344147727886172</v>
      </c>
      <c r="C83">
        <v>5.3672160604039343</v>
      </c>
      <c r="D83">
        <v>4.5905953169275469</v>
      </c>
    </row>
    <row r="84" spans="1:23" x14ac:dyDescent="0.25">
      <c r="A84" s="16">
        <v>5</v>
      </c>
      <c r="B84">
        <v>4.9014712590361853</v>
      </c>
      <c r="C84">
        <v>5.2066122340475376</v>
      </c>
      <c r="D84">
        <v>4.4178138365002546</v>
      </c>
      <c r="T84" t="s">
        <v>65</v>
      </c>
      <c r="W84" t="s">
        <v>66</v>
      </c>
    </row>
    <row r="85" spans="1:23" x14ac:dyDescent="0.25">
      <c r="C85">
        <v>4.7629355290675868</v>
      </c>
      <c r="D85">
        <v>5.0499289073992379</v>
      </c>
      <c r="T85" t="s">
        <v>21</v>
      </c>
      <c r="U85" t="s">
        <v>67</v>
      </c>
      <c r="W85">
        <v>5.7735247000000003</v>
      </c>
    </row>
    <row r="86" spans="1:23" x14ac:dyDescent="0.25">
      <c r="T86" t="s">
        <v>23</v>
      </c>
      <c r="V86" t="s">
        <v>68</v>
      </c>
      <c r="W86">
        <v>5.3711510000000002</v>
      </c>
    </row>
    <row r="87" spans="1:23" x14ac:dyDescent="0.25">
      <c r="A87" s="16" t="s">
        <v>18</v>
      </c>
      <c r="T87" t="s">
        <v>22</v>
      </c>
      <c r="V87" t="s">
        <v>68</v>
      </c>
      <c r="W87">
        <v>5.3482783999999999</v>
      </c>
    </row>
    <row r="88" spans="1:23" x14ac:dyDescent="0.25">
      <c r="A88" s="16">
        <v>1</v>
      </c>
      <c r="B88">
        <v>5.090805169773402</v>
      </c>
      <c r="C88">
        <v>5.3926182932372742</v>
      </c>
      <c r="D88">
        <v>4.5905953169275469</v>
      </c>
      <c r="T88" t="s">
        <v>26</v>
      </c>
      <c r="V88" t="s">
        <v>68</v>
      </c>
      <c r="W88">
        <v>5.2786284999999999</v>
      </c>
    </row>
    <row r="89" spans="1:23" x14ac:dyDescent="0.25">
      <c r="A89" s="16">
        <v>2</v>
      </c>
      <c r="B89">
        <v>5.8558026522081557</v>
      </c>
      <c r="C89">
        <v>5.5608812410349371</v>
      </c>
      <c r="D89">
        <v>5.7377474491534457</v>
      </c>
      <c r="T89" t="s">
        <v>27</v>
      </c>
      <c r="V89" t="s">
        <v>68</v>
      </c>
      <c r="W89">
        <v>5.2579418999999996</v>
      </c>
    </row>
    <row r="90" spans="1:23" x14ac:dyDescent="0.25">
      <c r="A90" s="16">
        <v>3</v>
      </c>
      <c r="B90">
        <v>5.6061510220022521</v>
      </c>
      <c r="C90">
        <v>5.5144200142837914</v>
      </c>
      <c r="D90">
        <v>5.4305928482340526</v>
      </c>
      <c r="T90" t="s">
        <v>24</v>
      </c>
      <c r="V90" t="s">
        <v>68</v>
      </c>
      <c r="W90">
        <v>5.1813642</v>
      </c>
    </row>
    <row r="91" spans="1:23" x14ac:dyDescent="0.25">
      <c r="A91" s="16">
        <v>4</v>
      </c>
      <c r="B91">
        <v>5.2344147727886172</v>
      </c>
      <c r="C91">
        <v>5.2617862470120658</v>
      </c>
      <c r="D91">
        <v>5.2515784221321242</v>
      </c>
      <c r="T91" t="s">
        <v>25</v>
      </c>
      <c r="V91" t="s">
        <v>68</v>
      </c>
      <c r="W91">
        <v>5.0232792000000002</v>
      </c>
    </row>
    <row r="92" spans="1:23" x14ac:dyDescent="0.25">
      <c r="A92" s="16">
        <v>5</v>
      </c>
      <c r="B92">
        <v>4.9986751509281024</v>
      </c>
      <c r="C92">
        <v>4.8678431047028932</v>
      </c>
      <c r="D92">
        <v>6.0121357517155936</v>
      </c>
    </row>
    <row r="93" spans="1:23" x14ac:dyDescent="0.25">
      <c r="A93" s="16">
        <v>6</v>
      </c>
      <c r="B93">
        <v>4.8678431047028932</v>
      </c>
      <c r="D93">
        <v>4.4627934556804441</v>
      </c>
    </row>
    <row r="94" spans="1:23" x14ac:dyDescent="0.25">
      <c r="T94" t="s">
        <v>69</v>
      </c>
    </row>
    <row r="96" spans="1:23" x14ac:dyDescent="0.25">
      <c r="A96" s="16" t="s">
        <v>19</v>
      </c>
    </row>
    <row r="97" spans="1:30" x14ac:dyDescent="0.25">
      <c r="A97" s="16">
        <v>1</v>
      </c>
      <c r="B97">
        <v>4.7629355290675868</v>
      </c>
      <c r="C97">
        <v>5.3152880602558499</v>
      </c>
      <c r="D97">
        <v>4.631019523918221</v>
      </c>
    </row>
    <row r="98" spans="1:30" x14ac:dyDescent="0.25">
      <c r="A98" s="16">
        <v>2</v>
      </c>
      <c r="B98">
        <v>5.4907226823296291</v>
      </c>
      <c r="C98">
        <v>5.6502889390274902</v>
      </c>
      <c r="D98">
        <v>5.6767207512877773</v>
      </c>
      <c r="AD98" t="s">
        <v>74</v>
      </c>
    </row>
    <row r="99" spans="1:30" x14ac:dyDescent="0.25">
      <c r="A99" s="16">
        <v>3</v>
      </c>
      <c r="B99">
        <v>5.6933502134072622</v>
      </c>
      <c r="C99">
        <v>5.3152880602558499</v>
      </c>
      <c r="D99">
        <v>5.6767207512877773</v>
      </c>
    </row>
    <row r="100" spans="1:30" x14ac:dyDescent="0.25">
      <c r="A100" s="16">
        <v>4</v>
      </c>
      <c r="B100">
        <v>5.3152880602558499</v>
      </c>
      <c r="C100">
        <v>5.090805169773402</v>
      </c>
      <c r="D100">
        <v>5.3307684142501754</v>
      </c>
    </row>
    <row r="101" spans="1:30" x14ac:dyDescent="0.25">
      <c r="A101" s="16">
        <v>5</v>
      </c>
      <c r="B101">
        <v>5.5378034650524555</v>
      </c>
      <c r="C101">
        <v>4.8335619358538571</v>
      </c>
      <c r="D101">
        <v>5.5245417617354793</v>
      </c>
    </row>
    <row r="102" spans="1:30" x14ac:dyDescent="0.25">
      <c r="A102" s="16">
        <v>6</v>
      </c>
      <c r="B102">
        <v>4.6513979341613281</v>
      </c>
      <c r="D102">
        <v>4.8885116805643785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E80D-F242-4016-8837-B66363BD3395}">
  <dimension ref="A1:AK165"/>
  <sheetViews>
    <sheetView tabSelected="1" topLeftCell="A133" zoomScale="85" zoomScaleNormal="85" workbookViewId="0">
      <selection activeCell="Y171" sqref="Y171"/>
    </sheetView>
  </sheetViews>
  <sheetFormatPr defaultColWidth="11.42578125" defaultRowHeight="15" x14ac:dyDescent="0.25"/>
  <cols>
    <col min="2" max="2" width="17.5703125" bestFit="1" customWidth="1"/>
    <col min="3" max="3" width="20.42578125" bestFit="1" customWidth="1"/>
    <col min="4" max="4" width="11.140625" bestFit="1" customWidth="1"/>
    <col min="5" max="5" width="14.140625" bestFit="1" customWidth="1"/>
  </cols>
  <sheetData>
    <row r="1" spans="1:7" x14ac:dyDescent="0.25">
      <c r="A1" s="1" t="s">
        <v>6</v>
      </c>
      <c r="B1" s="2" t="s">
        <v>2</v>
      </c>
      <c r="C1" s="2" t="s">
        <v>3</v>
      </c>
      <c r="D1" s="2" t="s">
        <v>4</v>
      </c>
      <c r="E1" s="3" t="s">
        <v>5</v>
      </c>
    </row>
    <row r="2" spans="1:7" x14ac:dyDescent="0.25">
      <c r="A2" s="4">
        <v>10</v>
      </c>
      <c r="B2" s="19">
        <v>-0.41265000000000002</v>
      </c>
      <c r="C2" s="12">
        <v>0.21319204143551165</v>
      </c>
      <c r="D2" s="5"/>
      <c r="E2" s="6"/>
      <c r="G2" s="10" t="s">
        <v>79</v>
      </c>
    </row>
    <row r="3" spans="1:7" x14ac:dyDescent="0.25">
      <c r="A3" s="4"/>
      <c r="B3" s="5" t="s">
        <v>0</v>
      </c>
      <c r="D3" s="20">
        <v>-0.18862000000000001</v>
      </c>
      <c r="E3" s="21">
        <v>7.2010000000000005E-2</v>
      </c>
    </row>
    <row r="4" spans="1:7" x14ac:dyDescent="0.25">
      <c r="A4" s="4">
        <v>20</v>
      </c>
      <c r="B4" s="19">
        <v>-0.40809000000000001</v>
      </c>
      <c r="C4" s="12">
        <v>0.18841389490793878</v>
      </c>
      <c r="D4" s="5" t="s">
        <v>0</v>
      </c>
      <c r="E4" s="6" t="s">
        <v>0</v>
      </c>
    </row>
    <row r="5" spans="1:7" x14ac:dyDescent="0.25">
      <c r="A5" s="4"/>
      <c r="B5" s="5" t="s">
        <v>0</v>
      </c>
      <c r="D5" s="5">
        <v>-0.24593000000000001</v>
      </c>
      <c r="E5" s="6">
        <v>0.10652</v>
      </c>
    </row>
    <row r="6" spans="1:7" x14ac:dyDescent="0.25">
      <c r="A6" s="4">
        <v>30</v>
      </c>
      <c r="B6" s="19">
        <v>-0.27744000000000002</v>
      </c>
      <c r="C6" s="12">
        <v>0.31128933366805234</v>
      </c>
      <c r="D6" s="5" t="s">
        <v>0</v>
      </c>
      <c r="E6" s="6" t="s">
        <v>0</v>
      </c>
    </row>
    <row r="7" spans="1:7" x14ac:dyDescent="0.25">
      <c r="A7" s="4"/>
      <c r="B7" s="5" t="s">
        <v>0</v>
      </c>
      <c r="D7" s="5">
        <v>-0.25690000000000002</v>
      </c>
      <c r="E7" s="6">
        <v>0.11924999999999999</v>
      </c>
    </row>
    <row r="8" spans="1:7" x14ac:dyDescent="0.25">
      <c r="A8" s="4">
        <v>40</v>
      </c>
      <c r="B8" s="19">
        <v>-0.26863999999999999</v>
      </c>
      <c r="C8" s="12">
        <v>0.26553632480818473</v>
      </c>
      <c r="D8" s="5" t="s">
        <v>0</v>
      </c>
      <c r="E8" s="6" t="s">
        <v>0</v>
      </c>
    </row>
    <row r="9" spans="1:7" x14ac:dyDescent="0.25">
      <c r="A9" s="4"/>
      <c r="B9" s="5" t="s">
        <v>0</v>
      </c>
      <c r="D9" s="5">
        <v>-0.25424000000000002</v>
      </c>
      <c r="E9" s="6">
        <v>0.11189</v>
      </c>
    </row>
    <row r="10" spans="1:7" x14ac:dyDescent="0.25">
      <c r="A10" s="4">
        <v>50</v>
      </c>
      <c r="B10" s="19">
        <v>-0.52747999999999995</v>
      </c>
      <c r="C10" s="12">
        <v>0.28447758291264885</v>
      </c>
      <c r="D10" s="5" t="s">
        <v>0</v>
      </c>
      <c r="E10" s="6" t="s">
        <v>0</v>
      </c>
    </row>
    <row r="11" spans="1:7" x14ac:dyDescent="0.25">
      <c r="A11" s="4"/>
      <c r="B11" s="5" t="s">
        <v>0</v>
      </c>
      <c r="D11" s="5">
        <v>-0.24893999999999999</v>
      </c>
      <c r="E11" s="6">
        <v>0.10433000000000001</v>
      </c>
    </row>
    <row r="12" spans="1:7" x14ac:dyDescent="0.25">
      <c r="A12" s="4">
        <v>60</v>
      </c>
      <c r="B12" s="19">
        <v>-0.33766000000000002</v>
      </c>
      <c r="C12" s="12">
        <v>0.26211318843405362</v>
      </c>
      <c r="D12" s="5" t="s">
        <v>0</v>
      </c>
      <c r="E12" s="6" t="s">
        <v>0</v>
      </c>
    </row>
    <row r="13" spans="1:7" x14ac:dyDescent="0.25">
      <c r="A13" s="4"/>
      <c r="B13" s="5" t="s">
        <v>0</v>
      </c>
      <c r="C13" s="5" t="s">
        <v>0</v>
      </c>
      <c r="D13" s="5">
        <v>-0.23907999999999999</v>
      </c>
      <c r="E13" s="6">
        <v>9.8119999999999999E-2</v>
      </c>
    </row>
    <row r="14" spans="1:7" ht="15.75" thickBot="1" x14ac:dyDescent="0.3">
      <c r="A14" s="7"/>
      <c r="B14" s="8"/>
      <c r="C14" s="8"/>
      <c r="D14" s="8"/>
      <c r="E14" s="9"/>
    </row>
    <row r="19" spans="1:17" ht="21" x14ac:dyDescent="0.35">
      <c r="A19" s="23" t="s">
        <v>53</v>
      </c>
    </row>
    <row r="21" spans="1:17" x14ac:dyDescent="0.25">
      <c r="A21" t="s">
        <v>29</v>
      </c>
    </row>
    <row r="22" spans="1:17" x14ac:dyDescent="0.25">
      <c r="C22" t="s">
        <v>30</v>
      </c>
    </row>
    <row r="23" spans="1:17" x14ac:dyDescent="0.25">
      <c r="B23" t="s">
        <v>6</v>
      </c>
      <c r="C23">
        <v>3</v>
      </c>
      <c r="D23">
        <v>6</v>
      </c>
      <c r="E23">
        <v>14</v>
      </c>
      <c r="F23">
        <v>23</v>
      </c>
      <c r="G23">
        <v>34</v>
      </c>
      <c r="H23">
        <v>38</v>
      </c>
      <c r="I23">
        <v>40</v>
      </c>
      <c r="J23">
        <v>45</v>
      </c>
      <c r="K23">
        <v>47</v>
      </c>
      <c r="L23">
        <v>50</v>
      </c>
      <c r="P23" t="s">
        <v>8</v>
      </c>
      <c r="Q23" t="s">
        <v>9</v>
      </c>
    </row>
    <row r="24" spans="1:17" x14ac:dyDescent="0.25">
      <c r="B24">
        <v>10</v>
      </c>
      <c r="C24">
        <v>-0.16704000000000008</v>
      </c>
      <c r="D24">
        <v>-0.16486999999999963</v>
      </c>
      <c r="E24">
        <v>-0.41273999999999944</v>
      </c>
      <c r="F24">
        <v>-0.14501000000000008</v>
      </c>
      <c r="G24">
        <v>-0.16696000000000044</v>
      </c>
      <c r="H24">
        <v>-0.16476999999999986</v>
      </c>
      <c r="I24">
        <v>-0.18587999999999916</v>
      </c>
      <c r="J24">
        <v>-0.14510000000000023</v>
      </c>
      <c r="K24">
        <v>-0.16708999999999996</v>
      </c>
      <c r="L24">
        <v>-0.16676000000000002</v>
      </c>
      <c r="P24" s="17">
        <f t="shared" ref="P24:P29" si="0">AVERAGE(C24:N24)</f>
        <v>-0.1886219999999999</v>
      </c>
      <c r="Q24" s="17">
        <f>_xlfn.STDEV.P(C24:P24)</f>
        <v>7.2011515468013626E-2</v>
      </c>
    </row>
    <row r="25" spans="1:17" x14ac:dyDescent="0.25">
      <c r="B25">
        <v>20</v>
      </c>
      <c r="C25">
        <v>-0.21347000000000005</v>
      </c>
      <c r="D25">
        <v>-0.21084999999999976</v>
      </c>
      <c r="E25">
        <v>-0.57951999999999959</v>
      </c>
      <c r="F25">
        <v>-0.19120999999999988</v>
      </c>
      <c r="G25">
        <v>-0.21354000000000006</v>
      </c>
      <c r="H25">
        <v>-0.21074999999999999</v>
      </c>
      <c r="I25">
        <v>-0.22561999999999927</v>
      </c>
      <c r="J25">
        <v>-0.18728999999999996</v>
      </c>
      <c r="K25">
        <v>-0.21354000000000006</v>
      </c>
      <c r="L25">
        <v>-0.21348000000000056</v>
      </c>
      <c r="P25">
        <f t="shared" si="0"/>
        <v>-0.24592699999999992</v>
      </c>
      <c r="Q25">
        <f t="shared" ref="Q25:Q29" si="1">_xlfn.STDEV.P(C25:P25)</f>
        <v>0.10651539761077644</v>
      </c>
    </row>
    <row r="26" spans="1:17" x14ac:dyDescent="0.25">
      <c r="B26">
        <v>30</v>
      </c>
      <c r="C26">
        <v>-0.2191800000000006</v>
      </c>
      <c r="D26">
        <v>-0.21609999999999996</v>
      </c>
      <c r="E26">
        <v>-0.63131999999999966</v>
      </c>
      <c r="F26">
        <v>-0.21006999999999998</v>
      </c>
      <c r="G26">
        <v>-0.21932000000000063</v>
      </c>
      <c r="H26">
        <v>-0.21601999999999943</v>
      </c>
      <c r="I26">
        <v>-0.22485999999999962</v>
      </c>
      <c r="J26">
        <v>-0.19357000000000024</v>
      </c>
      <c r="K26">
        <v>-0.2192400000000001</v>
      </c>
      <c r="L26">
        <v>-0.21931999999999974</v>
      </c>
      <c r="P26">
        <f t="shared" si="0"/>
        <v>-0.25690000000000002</v>
      </c>
      <c r="Q26">
        <f t="shared" si="1"/>
        <v>0.1192484179426216</v>
      </c>
    </row>
    <row r="27" spans="1:17" x14ac:dyDescent="0.25">
      <c r="B27">
        <v>40</v>
      </c>
      <c r="C27">
        <v>-0.22133000000000003</v>
      </c>
      <c r="D27">
        <v>-0.21751999999999949</v>
      </c>
      <c r="E27">
        <v>-0.60519999999999996</v>
      </c>
      <c r="F27">
        <v>-0.19721000000000011</v>
      </c>
      <c r="G27">
        <v>-0.2215000000000007</v>
      </c>
      <c r="H27">
        <v>-0.21748000000000012</v>
      </c>
      <c r="I27">
        <v>-0.22196999999999978</v>
      </c>
      <c r="J27">
        <v>-0.19730000000000025</v>
      </c>
      <c r="K27">
        <v>-0.22135000000000016</v>
      </c>
      <c r="L27">
        <v>-0.22154000000000007</v>
      </c>
      <c r="P27">
        <f t="shared" si="0"/>
        <v>-0.25424000000000008</v>
      </c>
      <c r="Q27">
        <f t="shared" si="1"/>
        <v>0.11189058486672664</v>
      </c>
    </row>
    <row r="28" spans="1:17" x14ac:dyDescent="0.25">
      <c r="B28">
        <v>50</v>
      </c>
      <c r="C28">
        <v>-0.21878000000000064</v>
      </c>
      <c r="D28">
        <v>-0.21397999999999939</v>
      </c>
      <c r="E28">
        <v>-0.57626999999999917</v>
      </c>
      <c r="F28">
        <v>-0.19672999999999963</v>
      </c>
      <c r="G28">
        <v>-0.21897000000000055</v>
      </c>
      <c r="H28">
        <v>-0.21396000000000015</v>
      </c>
      <c r="I28">
        <v>-0.2160599999999997</v>
      </c>
      <c r="J28">
        <v>-0.1968399999999999</v>
      </c>
      <c r="K28">
        <v>-0.21876000000000051</v>
      </c>
      <c r="L28">
        <v>-0.21905000000000019</v>
      </c>
      <c r="P28">
        <f t="shared" si="0"/>
        <v>-0.24893999999999999</v>
      </c>
      <c r="Q28">
        <f t="shared" si="1"/>
        <v>0.10432649380234553</v>
      </c>
    </row>
    <row r="29" spans="1:17" x14ac:dyDescent="0.25">
      <c r="B29">
        <v>60</v>
      </c>
      <c r="C29">
        <v>-0.21107000000000031</v>
      </c>
      <c r="D29">
        <v>-0.20495999999999981</v>
      </c>
      <c r="E29">
        <v>-0.54700999999999933</v>
      </c>
      <c r="F29">
        <v>-0.19085000000000019</v>
      </c>
      <c r="G29">
        <v>-0.21126000000000023</v>
      </c>
      <c r="H29">
        <v>-0.20495999999999981</v>
      </c>
      <c r="I29">
        <v>-0.20734999999999992</v>
      </c>
      <c r="J29">
        <v>-0.19097000000000008</v>
      </c>
      <c r="K29">
        <v>-0.2110000000000003</v>
      </c>
      <c r="L29">
        <v>-0.21138999999999974</v>
      </c>
      <c r="P29">
        <f t="shared" si="0"/>
        <v>-0.23908199999999996</v>
      </c>
      <c r="Q29">
        <f t="shared" si="1"/>
        <v>9.8123515187376165E-2</v>
      </c>
    </row>
    <row r="34" spans="1:37" ht="15.75" thickBot="1" x14ac:dyDescent="0.3"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7" ht="21" x14ac:dyDescent="0.35">
      <c r="A35" s="23" t="s">
        <v>62</v>
      </c>
      <c r="Y35" s="1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3"/>
    </row>
    <row r="36" spans="1:37" x14ac:dyDescent="0.25">
      <c r="Y36" s="4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6"/>
    </row>
    <row r="37" spans="1:37" x14ac:dyDescent="0.25">
      <c r="Y37" s="4"/>
      <c r="Z37" s="5" t="s">
        <v>52</v>
      </c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6"/>
    </row>
    <row r="38" spans="1:37" x14ac:dyDescent="0.25">
      <c r="A38" s="22"/>
      <c r="K38" t="s">
        <v>31</v>
      </c>
      <c r="Y38" s="4"/>
      <c r="Z38" s="5" t="s">
        <v>57</v>
      </c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6"/>
    </row>
    <row r="39" spans="1:37" x14ac:dyDescent="0.25">
      <c r="A39" s="22" t="s">
        <v>10</v>
      </c>
      <c r="B39">
        <v>6102020</v>
      </c>
      <c r="C39">
        <v>7102020</v>
      </c>
      <c r="D39">
        <v>21102020</v>
      </c>
      <c r="G39">
        <v>6102020</v>
      </c>
      <c r="H39">
        <v>7102020</v>
      </c>
      <c r="I39">
        <v>21102020</v>
      </c>
      <c r="K39">
        <v>6102020</v>
      </c>
      <c r="L39">
        <v>7102020</v>
      </c>
      <c r="M39">
        <v>21102020</v>
      </c>
      <c r="Y39" s="4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6"/>
    </row>
    <row r="40" spans="1:37" x14ac:dyDescent="0.25">
      <c r="A40" s="22"/>
      <c r="F40" s="22"/>
      <c r="Y40" s="4"/>
      <c r="Z40" s="5" t="s">
        <v>58</v>
      </c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6"/>
    </row>
    <row r="41" spans="1:37" x14ac:dyDescent="0.25">
      <c r="A41" s="22" t="s">
        <v>43</v>
      </c>
      <c r="B41">
        <v>4.8579858088154122</v>
      </c>
      <c r="C41">
        <v>6.1072849851677562</v>
      </c>
      <c r="D41">
        <v>4.6417636854134336</v>
      </c>
      <c r="F41" t="s">
        <v>32</v>
      </c>
      <c r="G41">
        <v>5.3633500867585795</v>
      </c>
      <c r="H41">
        <v>6.3951964450085104</v>
      </c>
      <c r="I41">
        <v>4.846682225970631</v>
      </c>
      <c r="Y41" s="4"/>
      <c r="Z41" s="5" t="s">
        <v>59</v>
      </c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6"/>
    </row>
    <row r="42" spans="1:37" x14ac:dyDescent="0.25">
      <c r="A42" s="22"/>
      <c r="B42">
        <v>4.8579858088154122</v>
      </c>
      <c r="C42">
        <v>6.0267173080957486</v>
      </c>
      <c r="D42">
        <v>5.2195097339917407</v>
      </c>
      <c r="G42">
        <v>5.9241940627907468</v>
      </c>
      <c r="H42">
        <v>5.8890284386872134</v>
      </c>
      <c r="I42">
        <v>5.8715395099371257</v>
      </c>
      <c r="Y42" s="4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6"/>
    </row>
    <row r="43" spans="1:37" x14ac:dyDescent="0.25">
      <c r="A43" s="22"/>
      <c r="B43">
        <v>5.5591629617495384</v>
      </c>
      <c r="C43">
        <v>5.8156248067655918</v>
      </c>
      <c r="D43">
        <v>4.2435153455148891</v>
      </c>
      <c r="G43">
        <v>5.7774472253757567</v>
      </c>
      <c r="H43">
        <v>5.7776619896302268</v>
      </c>
      <c r="Y43" s="4"/>
      <c r="Z43" s="25" t="s">
        <v>55</v>
      </c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6"/>
    </row>
    <row r="44" spans="1:37" x14ac:dyDescent="0.25">
      <c r="A44" s="22"/>
      <c r="B44">
        <v>5.4842136458591062</v>
      </c>
      <c r="C44">
        <v>5.5294995123960389</v>
      </c>
      <c r="D44">
        <v>5.390197647682748</v>
      </c>
      <c r="G44">
        <v>5.6976167898636394</v>
      </c>
      <c r="H44">
        <v>5.289759034270225</v>
      </c>
      <c r="I44">
        <v>5.4689128233405286</v>
      </c>
      <c r="Y44" s="4"/>
      <c r="Z44" s="25" t="s">
        <v>56</v>
      </c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6"/>
    </row>
    <row r="45" spans="1:37" x14ac:dyDescent="0.25">
      <c r="A45" s="22"/>
      <c r="B45">
        <v>5.4648069710858094</v>
      </c>
      <c r="C45">
        <v>5.4842553173401143</v>
      </c>
      <c r="D45">
        <v>4.4052025913123281</v>
      </c>
      <c r="G45">
        <v>5.3421096379066988</v>
      </c>
      <c r="H45">
        <v>6.2285364848387896</v>
      </c>
      <c r="I45">
        <v>5.3353843396324026</v>
      </c>
      <c r="Y45" s="4"/>
      <c r="Z45" s="25" t="s">
        <v>60</v>
      </c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6"/>
    </row>
    <row r="46" spans="1:37" x14ac:dyDescent="0.25">
      <c r="A46" s="22"/>
      <c r="B46">
        <v>5.4251352691093224</v>
      </c>
      <c r="C46">
        <v>5.0692573347352941</v>
      </c>
      <c r="D46">
        <v>4.684994980173192</v>
      </c>
      <c r="G46">
        <v>5.134200353339577</v>
      </c>
      <c r="I46">
        <v>5.5679542494898007</v>
      </c>
      <c r="Y46" s="4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6"/>
    </row>
    <row r="47" spans="1:37" x14ac:dyDescent="0.25">
      <c r="A47" s="22"/>
      <c r="B47">
        <v>5.2763043612919835</v>
      </c>
      <c r="Y47" s="4"/>
      <c r="Z47" s="5" t="s">
        <v>61</v>
      </c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6"/>
    </row>
    <row r="48" spans="1:37" ht="15.75" thickBot="1" x14ac:dyDescent="0.3">
      <c r="A48" s="22"/>
      <c r="B48">
        <v>4.7627410269320212</v>
      </c>
      <c r="Q48" t="s">
        <v>33</v>
      </c>
      <c r="R48" t="s">
        <v>34</v>
      </c>
      <c r="S48" t="s">
        <v>35</v>
      </c>
      <c r="Y48" s="7"/>
      <c r="Z48" s="8" t="s">
        <v>75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9"/>
    </row>
    <row r="49" spans="1:19" x14ac:dyDescent="0.25">
      <c r="A49" s="22"/>
      <c r="B49">
        <v>5.1089895141402613</v>
      </c>
      <c r="Q49" t="s">
        <v>36</v>
      </c>
    </row>
    <row r="50" spans="1:19" x14ac:dyDescent="0.25">
      <c r="A50" s="22"/>
      <c r="Q50" t="s">
        <v>37</v>
      </c>
    </row>
    <row r="51" spans="1:19" x14ac:dyDescent="0.25">
      <c r="A51" s="22" t="s">
        <v>44</v>
      </c>
      <c r="B51">
        <f>AVERAGE(B41:B49)</f>
        <v>5.1997028186443188</v>
      </c>
      <c r="C51">
        <f t="shared" ref="C51:I51" si="2">AVERAGE(C41:C49)</f>
        <v>5.672106544083424</v>
      </c>
      <c r="D51">
        <f t="shared" si="2"/>
        <v>4.7641973306813883</v>
      </c>
      <c r="G51">
        <f t="shared" si="2"/>
        <v>5.5398196926724994</v>
      </c>
      <c r="H51">
        <f t="shared" si="2"/>
        <v>5.9160364784869941</v>
      </c>
      <c r="I51">
        <f t="shared" si="2"/>
        <v>5.4180946296740977</v>
      </c>
      <c r="K51">
        <f>B51-G51</f>
        <v>-0.34011687402818058</v>
      </c>
      <c r="L51">
        <f>C51-H51</f>
        <v>-0.24392993440357014</v>
      </c>
      <c r="M51">
        <f>D51-I51</f>
        <v>-0.65389729899270943</v>
      </c>
      <c r="N51" s="18">
        <f>AVERAGE(K51:M51)</f>
        <v>-0.4126480358081534</v>
      </c>
      <c r="Q51">
        <f>AVERAGE(B41:D49)</f>
        <v>5.2102451722089391</v>
      </c>
      <c r="R51">
        <f>AVERAGE(G41:I47)</f>
        <v>5.6193483560525284</v>
      </c>
      <c r="S51">
        <f>Q51-R51</f>
        <v>-0.40910318384358924</v>
      </c>
    </row>
    <row r="52" spans="1:19" x14ac:dyDescent="0.25">
      <c r="A52" t="s">
        <v>45</v>
      </c>
      <c r="B52">
        <f>STDEV(B41:B49)</f>
        <v>0.31020786249451598</v>
      </c>
      <c r="C52">
        <f t="shared" ref="C52:I52" si="3">STDEV(C41:C49)</f>
        <v>0.38853019943078304</v>
      </c>
      <c r="D52">
        <f t="shared" si="3"/>
        <v>0.45176005664185503</v>
      </c>
      <c r="G52">
        <f t="shared" si="3"/>
        <v>0.30458767558526512</v>
      </c>
      <c r="H52">
        <f t="shared" si="3"/>
        <v>0.42992758053004093</v>
      </c>
      <c r="I52">
        <f t="shared" si="3"/>
        <v>0.37550159156804269</v>
      </c>
      <c r="K52">
        <f>SQRT(B53^2+G53^2)</f>
        <v>0.13366733025641575</v>
      </c>
      <c r="L52">
        <f t="shared" ref="L52:M52" si="4">SQRT(C53^2+H53^2)</f>
        <v>0.23864746500273598</v>
      </c>
      <c r="M52">
        <f t="shared" si="4"/>
        <v>0.24805840413945449</v>
      </c>
      <c r="N52">
        <f>SQRT(K52^2+L52^2+M52^2)</f>
        <v>0.3692594475356355</v>
      </c>
      <c r="Q52">
        <f>STDEV(B41:D49)/SQRT(3)</f>
        <v>0.28924308002083515</v>
      </c>
      <c r="R52">
        <f>STDEV(G41:I47)/SQRT(3)</f>
        <v>0.23322894385574158</v>
      </c>
      <c r="S52">
        <f>Q52+R52</f>
        <v>0.52247202387657676</v>
      </c>
    </row>
    <row r="53" spans="1:19" x14ac:dyDescent="0.25">
      <c r="A53" t="s">
        <v>46</v>
      </c>
      <c r="B53">
        <f>B52^2</f>
        <v>9.6228917953416537E-2</v>
      </c>
      <c r="C53">
        <f t="shared" ref="C53:I53" si="5">C52^2</f>
        <v>0.15095571586972403</v>
      </c>
      <c r="D53">
        <f t="shared" si="5"/>
        <v>0.20408714877705206</v>
      </c>
      <c r="G53">
        <f t="shared" si="5"/>
        <v>9.2773652118434705E-2</v>
      </c>
      <c r="H53">
        <f t="shared" si="5"/>
        <v>0.18483772450041483</v>
      </c>
      <c r="I53">
        <f t="shared" si="5"/>
        <v>0.14100144527013314</v>
      </c>
      <c r="N53" s="12">
        <f>N52/SQRT(3)</f>
        <v>0.21319204143551165</v>
      </c>
    </row>
    <row r="55" spans="1:19" x14ac:dyDescent="0.25">
      <c r="A55" s="22"/>
      <c r="F55" s="22"/>
    </row>
    <row r="56" spans="1:19" x14ac:dyDescent="0.25">
      <c r="A56" t="s">
        <v>47</v>
      </c>
      <c r="B56">
        <v>5.5408124660646942</v>
      </c>
      <c r="C56">
        <v>5.0692573347352941</v>
      </c>
      <c r="D56">
        <v>4.6417636854134336</v>
      </c>
      <c r="F56" t="s">
        <v>38</v>
      </c>
      <c r="G56">
        <v>5.7460797505176027</v>
      </c>
      <c r="H56">
        <v>6.1072849851677562</v>
      </c>
      <c r="I56">
        <v>4.7679670503128495</v>
      </c>
    </row>
    <row r="57" spans="1:19" x14ac:dyDescent="0.25">
      <c r="B57">
        <v>5.4842136458591062</v>
      </c>
      <c r="C57">
        <v>5.59512310723066</v>
      </c>
      <c r="D57">
        <v>5.2785404530830924</v>
      </c>
      <c r="G57">
        <v>5.8231716254400618</v>
      </c>
      <c r="H57">
        <v>6.1690233839156097</v>
      </c>
      <c r="I57">
        <v>5.0941658535598719</v>
      </c>
    </row>
    <row r="58" spans="1:19" x14ac:dyDescent="0.25">
      <c r="B58">
        <v>4.9753415879750387</v>
      </c>
      <c r="C58">
        <v>4.7081337102833674</v>
      </c>
      <c r="D58">
        <v>4.551466496465066</v>
      </c>
      <c r="G58">
        <v>5.7139653612684755</v>
      </c>
      <c r="H58">
        <v>5.8890284386872134</v>
      </c>
      <c r="I58">
        <v>5.2195097339917407</v>
      </c>
    </row>
    <row r="59" spans="1:19" x14ac:dyDescent="0.25">
      <c r="B59">
        <v>5.2763043612919835</v>
      </c>
      <c r="C59">
        <v>5.6990133247638726</v>
      </c>
      <c r="D59">
        <v>4.9576661985912107</v>
      </c>
      <c r="G59">
        <v>5.7139653612684755</v>
      </c>
      <c r="H59">
        <v>5.7967524891551347</v>
      </c>
      <c r="I59">
        <v>5.4942788467579264</v>
      </c>
    </row>
    <row r="60" spans="1:19" x14ac:dyDescent="0.25">
      <c r="B60">
        <v>5.6127623575306114</v>
      </c>
      <c r="C60">
        <v>6.0594175809547508</v>
      </c>
      <c r="D60">
        <v>4.9576661985912107</v>
      </c>
      <c r="G60">
        <v>5.5033450393523307</v>
      </c>
      <c r="H60">
        <v>6.3000329252293055</v>
      </c>
      <c r="I60">
        <v>5.1581171683754059</v>
      </c>
    </row>
    <row r="61" spans="1:19" x14ac:dyDescent="0.25">
      <c r="D61">
        <v>5.3072255775430914</v>
      </c>
      <c r="I61">
        <v>5.6151767284932683</v>
      </c>
    </row>
    <row r="62" spans="1:19" x14ac:dyDescent="0.25">
      <c r="A62" s="22"/>
    </row>
    <row r="63" spans="1:19" x14ac:dyDescent="0.25">
      <c r="A63" s="22" t="s">
        <v>44</v>
      </c>
      <c r="B63">
        <f>AVERAGE(B56:B61)</f>
        <v>5.3778868837442868</v>
      </c>
      <c r="C63">
        <f t="shared" ref="C63:I63" si="6">AVERAGE(C56:C61)</f>
        <v>5.4261890115935882</v>
      </c>
      <c r="D63">
        <f t="shared" si="6"/>
        <v>4.9490547682811838</v>
      </c>
      <c r="G63">
        <f t="shared" si="6"/>
        <v>5.7001054275693885</v>
      </c>
      <c r="H63">
        <f t="shared" si="6"/>
        <v>6.0524244444310042</v>
      </c>
      <c r="I63">
        <f t="shared" si="6"/>
        <v>5.22486923024851</v>
      </c>
      <c r="K63">
        <f>B63-G63</f>
        <v>-0.32221854382510173</v>
      </c>
      <c r="L63">
        <f>C63-H63</f>
        <v>-0.62623543283741601</v>
      </c>
      <c r="M63">
        <f>D63-I63</f>
        <v>-0.27581446196732617</v>
      </c>
      <c r="N63" s="18">
        <f>AVERAGE(K63:M63)</f>
        <v>-0.40808947954328129</v>
      </c>
      <c r="Q63">
        <f>AVERAGE(B56:D61)</f>
        <v>5.2321692553985315</v>
      </c>
      <c r="R63">
        <f>AVERAGE(G56:I61)</f>
        <v>5.6319915463433139</v>
      </c>
      <c r="S63">
        <f>Q63-R63</f>
        <v>-0.39982229094478239</v>
      </c>
    </row>
    <row r="64" spans="1:19" x14ac:dyDescent="0.25">
      <c r="A64" t="s">
        <v>45</v>
      </c>
      <c r="B64">
        <f>STDEV(B56:B61)</f>
        <v>0.25757442512618556</v>
      </c>
      <c r="C64">
        <f t="shared" ref="C64:I64" si="7">STDEV(C56:C61)</f>
        <v>0.53547966657598756</v>
      </c>
      <c r="D64">
        <f t="shared" si="7"/>
        <v>0.31288966172005206</v>
      </c>
      <c r="G64">
        <f t="shared" si="7"/>
        <v>0.11869896095217504</v>
      </c>
      <c r="H64">
        <f t="shared" si="7"/>
        <v>0.20614397565155607</v>
      </c>
      <c r="I64">
        <f t="shared" si="7"/>
        <v>0.30174460105395112</v>
      </c>
      <c r="K64">
        <f>SQRT(B65^2+G65^2)</f>
        <v>6.7824157223539849E-2</v>
      </c>
      <c r="L64">
        <f t="shared" ref="L64:M64" si="8">SQRT(C65^2+H65^2)</f>
        <v>0.28987032599213974</v>
      </c>
      <c r="M64">
        <f t="shared" si="8"/>
        <v>0.13369541947750704</v>
      </c>
      <c r="N64">
        <f>SQRT(K64^2+L64^2+M64^2)</f>
        <v>0.32634243883249292</v>
      </c>
      <c r="Q64">
        <f>STDEV(B56:D61)/SQRT(3)</f>
        <v>0.24390987748920362</v>
      </c>
      <c r="R64">
        <f>STDEV(G56:I61)/SQRT(3)</f>
        <v>0.23958743447226633</v>
      </c>
      <c r="S64">
        <f>Q64+R64</f>
        <v>0.48349731196146994</v>
      </c>
    </row>
    <row r="65" spans="1:14" x14ac:dyDescent="0.25">
      <c r="A65" s="22" t="s">
        <v>46</v>
      </c>
      <c r="B65">
        <f>B64^2</f>
        <v>6.6344584479084964E-2</v>
      </c>
      <c r="C65">
        <f t="shared" ref="C65:D65" si="9">C64^2</f>
        <v>0.28673847331633079</v>
      </c>
      <c r="D65">
        <f t="shared" si="9"/>
        <v>9.7899940411288605E-2</v>
      </c>
      <c r="G65">
        <f t="shared" ref="G65:I65" si="10">G64^2</f>
        <v>1.4089443331125974E-2</v>
      </c>
      <c r="H65">
        <f t="shared" si="10"/>
        <v>4.2495338697429337E-2</v>
      </c>
      <c r="I65">
        <f t="shared" si="10"/>
        <v>9.1049804265208117E-2</v>
      </c>
      <c r="N65" s="12">
        <f>N64/SQRT(3)</f>
        <v>0.18841389490793878</v>
      </c>
    </row>
    <row r="67" spans="1:14" x14ac:dyDescent="0.25">
      <c r="A67" s="22"/>
      <c r="F67" s="22"/>
    </row>
    <row r="68" spans="1:14" x14ac:dyDescent="0.25">
      <c r="A68" t="s">
        <v>48</v>
      </c>
      <c r="B68">
        <v>5.5408124660646942</v>
      </c>
      <c r="C68">
        <v>5.637466704637351</v>
      </c>
      <c r="D68">
        <v>4.2993254769044</v>
      </c>
      <c r="F68" t="s">
        <v>39</v>
      </c>
      <c r="G68">
        <v>6.0051427908619486</v>
      </c>
      <c r="H68">
        <v>4.946882112790802</v>
      </c>
      <c r="I68">
        <v>5.0274331886822257</v>
      </c>
    </row>
    <row r="69" spans="1:14" x14ac:dyDescent="0.25">
      <c r="B69">
        <v>5.5591629617495384</v>
      </c>
      <c r="C69">
        <v>5.9068806105821938</v>
      </c>
      <c r="D69">
        <v>4.8845757432560486</v>
      </c>
      <c r="G69">
        <v>5.9517203371115697</v>
      </c>
      <c r="H69">
        <v>6.1229373281138866</v>
      </c>
      <c r="I69">
        <v>5.1264746148314959</v>
      </c>
    </row>
    <row r="70" spans="1:14" x14ac:dyDescent="0.25">
      <c r="B70">
        <v>5.2763043612919835</v>
      </c>
      <c r="C70">
        <v>5.7388058482549944</v>
      </c>
      <c r="D70">
        <v>5.5192323961836749</v>
      </c>
      <c r="G70">
        <v>5.8380749884269223</v>
      </c>
      <c r="H70">
        <v>6.5100055148060436</v>
      </c>
      <c r="I70">
        <v>5.2785404530830924</v>
      </c>
    </row>
    <row r="71" spans="1:14" x14ac:dyDescent="0.25">
      <c r="B71">
        <v>5.2071230112573499</v>
      </c>
      <c r="C71">
        <v>5.3153612497035647</v>
      </c>
      <c r="D71">
        <v>5.1581171683754059</v>
      </c>
      <c r="G71">
        <v>5.808101740985367</v>
      </c>
      <c r="H71">
        <v>5.2104809393153957</v>
      </c>
      <c r="I71">
        <v>5.0274331886822257</v>
      </c>
    </row>
    <row r="72" spans="1:14" x14ac:dyDescent="0.25">
      <c r="B72">
        <v>4.8579858088154122</v>
      </c>
      <c r="C72">
        <v>5.8156248067655918</v>
      </c>
      <c r="D72">
        <v>5.1264746148314959</v>
      </c>
      <c r="G72">
        <v>5.8528154698693493</v>
      </c>
      <c r="H72">
        <v>6.3000329252293055</v>
      </c>
      <c r="I72">
        <v>5.1891204344796646</v>
      </c>
    </row>
    <row r="73" spans="1:14" x14ac:dyDescent="0.25">
      <c r="B73">
        <v>4.8269789115899435</v>
      </c>
      <c r="C73">
        <v>5.3898690674350505</v>
      </c>
      <c r="D73">
        <v>5.1581171683754059</v>
      </c>
      <c r="G73">
        <v>5.4251352691093224</v>
      </c>
      <c r="I73">
        <v>5.2493089125672272</v>
      </c>
    </row>
    <row r="74" spans="1:14" x14ac:dyDescent="0.25">
      <c r="B74">
        <v>5.6810676174876553</v>
      </c>
      <c r="I74">
        <v>5.8517378225943748</v>
      </c>
    </row>
    <row r="75" spans="1:14" x14ac:dyDescent="0.25">
      <c r="B75">
        <v>5.9380274212573605</v>
      </c>
    </row>
    <row r="76" spans="1:14" x14ac:dyDescent="0.25">
      <c r="B76">
        <v>5.5951315100408898</v>
      </c>
    </row>
    <row r="77" spans="1:14" x14ac:dyDescent="0.25">
      <c r="B77">
        <v>5.7774472253757567</v>
      </c>
    </row>
    <row r="78" spans="1:14" x14ac:dyDescent="0.25">
      <c r="B78">
        <v>5.4842136458591062</v>
      </c>
    </row>
    <row r="79" spans="1:14" x14ac:dyDescent="0.25">
      <c r="B79">
        <v>4.9469459996524616</v>
      </c>
    </row>
    <row r="80" spans="1:14" x14ac:dyDescent="0.25">
      <c r="A80" s="22"/>
    </row>
    <row r="81" spans="1:19" x14ac:dyDescent="0.25">
      <c r="A81" s="22" t="s">
        <v>44</v>
      </c>
      <c r="B81">
        <f>AVERAGE(B68:B79)</f>
        <v>5.3909334117035117</v>
      </c>
      <c r="C81">
        <f t="shared" ref="C81:I81" si="11">AVERAGE(C68:C79)</f>
        <v>5.6340013812297904</v>
      </c>
      <c r="D81">
        <f t="shared" si="11"/>
        <v>5.0243070946544046</v>
      </c>
      <c r="G81">
        <f t="shared" si="11"/>
        <v>5.813498432727414</v>
      </c>
      <c r="H81">
        <f t="shared" si="11"/>
        <v>5.8180677640510865</v>
      </c>
      <c r="I81">
        <f t="shared" si="11"/>
        <v>5.2500069449886144</v>
      </c>
      <c r="K81">
        <f>B81-G81</f>
        <v>-0.42256502102390225</v>
      </c>
      <c r="L81">
        <f>C81-H81</f>
        <v>-0.18406638282129606</v>
      </c>
      <c r="M81">
        <f>D81-I81</f>
        <v>-0.22569985033420981</v>
      </c>
      <c r="N81" s="18">
        <f>AVERAGE(K81:M81)</f>
        <v>-0.27744375139313604</v>
      </c>
      <c r="Q81">
        <f>AVERAGE(B68:D79)</f>
        <v>5.3600438248228066</v>
      </c>
      <c r="R81">
        <f>AVERAGE(G68:I79)</f>
        <v>5.5956321128633455</v>
      </c>
      <c r="S81">
        <f>Q81-R81</f>
        <v>-0.23558828804053888</v>
      </c>
    </row>
    <row r="82" spans="1:19" x14ac:dyDescent="0.25">
      <c r="A82" t="s">
        <v>45</v>
      </c>
      <c r="B82">
        <f>STDEV(B68:B79)</f>
        <v>0.36682598660072063</v>
      </c>
      <c r="C82">
        <f t="shared" ref="C82:I82" si="12">STDEV(C68:C79)</f>
        <v>0.23646490113668039</v>
      </c>
      <c r="D82">
        <f t="shared" si="12"/>
        <v>0.40897988326333112</v>
      </c>
      <c r="G82">
        <f t="shared" si="12"/>
        <v>0.20437111463867053</v>
      </c>
      <c r="H82">
        <f t="shared" si="12"/>
        <v>0.69500717750887853</v>
      </c>
      <c r="I82">
        <f t="shared" si="12"/>
        <v>0.2831196022727005</v>
      </c>
      <c r="K82">
        <f>SQRT(B83^2+G83^2)</f>
        <v>0.14089454601164314</v>
      </c>
      <c r="L82">
        <f t="shared" ref="L82:M82" si="13">SQRT(C83^2+H83^2)</f>
        <v>0.4862605769101761</v>
      </c>
      <c r="M82">
        <f t="shared" si="13"/>
        <v>0.18547917946135045</v>
      </c>
      <c r="N82">
        <f>SQRT(K82^2+L82^2+M82^2)</f>
        <v>0.53916894176732777</v>
      </c>
      <c r="Q82">
        <f>STDEV(B68:D79)/SQRT(3)</f>
        <v>0.23263321531667747</v>
      </c>
      <c r="R82">
        <f>STDEV(G68:I79)/SQRT(3)</f>
        <v>0.27971616272106609</v>
      </c>
      <c r="S82">
        <f>Q82+R82</f>
        <v>0.5123493780377435</v>
      </c>
    </row>
    <row r="83" spans="1:19" x14ac:dyDescent="0.25">
      <c r="A83" s="22" t="s">
        <v>46</v>
      </c>
      <c r="B83">
        <f>B82^2</f>
        <v>0.13456130444559208</v>
      </c>
      <c r="C83">
        <f t="shared" ref="C83:D83" si="14">C82^2</f>
        <v>5.5915649469580032E-2</v>
      </c>
      <c r="D83">
        <f t="shared" si="14"/>
        <v>0.16726454491408796</v>
      </c>
      <c r="G83">
        <f t="shared" ref="G83:I83" si="15">G82^2</f>
        <v>4.1767552498652612E-2</v>
      </c>
      <c r="H83">
        <f t="shared" si="15"/>
        <v>0.48303497678885776</v>
      </c>
      <c r="I83">
        <f t="shared" si="15"/>
        <v>8.0156709191052111E-2</v>
      </c>
      <c r="N83" s="12">
        <f>N82/SQRT(3)</f>
        <v>0.31128933366805234</v>
      </c>
    </row>
    <row r="85" spans="1:19" x14ac:dyDescent="0.25">
      <c r="A85" s="22"/>
      <c r="F85" s="22"/>
    </row>
    <row r="86" spans="1:19" x14ac:dyDescent="0.25">
      <c r="A86" t="s">
        <v>49</v>
      </c>
      <c r="B86">
        <v>5.3633500867585795</v>
      </c>
      <c r="C86">
        <v>5.0692573347352941</v>
      </c>
      <c r="D86">
        <v>4.846682225970631</v>
      </c>
      <c r="F86" t="s">
        <v>40</v>
      </c>
      <c r="G86">
        <v>5.9102173509066578</v>
      </c>
      <c r="H86">
        <v>5.2104809393153957</v>
      </c>
      <c r="I86">
        <v>4.8845757432560486</v>
      </c>
    </row>
    <row r="87" spans="1:19" x14ac:dyDescent="0.25">
      <c r="B87">
        <v>5.522208852123117</v>
      </c>
      <c r="C87">
        <v>6.2138580787048046</v>
      </c>
      <c r="D87">
        <v>5.0274331886822257</v>
      </c>
      <c r="G87">
        <v>5.9652756333924701</v>
      </c>
      <c r="H87">
        <v>6.2575075755999761</v>
      </c>
      <c r="I87">
        <v>5.0941658535598719</v>
      </c>
    </row>
    <row r="88" spans="1:19" x14ac:dyDescent="0.25">
      <c r="B88">
        <v>5.522208852123117</v>
      </c>
      <c r="C88">
        <v>6.2859791398302036</v>
      </c>
      <c r="D88">
        <v>4.1254102024514614</v>
      </c>
      <c r="G88">
        <v>5.4842136458591062</v>
      </c>
      <c r="H88">
        <v>6.1229373281138866</v>
      </c>
      <c r="I88">
        <v>5.0611622272201418</v>
      </c>
    </row>
    <row r="89" spans="1:19" x14ac:dyDescent="0.25">
      <c r="B89">
        <v>5.6976167898636394</v>
      </c>
      <c r="C89">
        <v>5.5516650776459393</v>
      </c>
      <c r="D89">
        <v>4.9576661985912107</v>
      </c>
      <c r="G89">
        <v>5.0832984397117214</v>
      </c>
      <c r="H89">
        <v>6.381932841032004</v>
      </c>
      <c r="I89">
        <v>5.5437866716441979</v>
      </c>
    </row>
    <row r="90" spans="1:19" x14ac:dyDescent="0.25">
      <c r="B90">
        <v>5.4048530729634905</v>
      </c>
      <c r="C90">
        <v>5.3898690674350505</v>
      </c>
      <c r="D90">
        <v>5.705473917441636</v>
      </c>
      <c r="G90">
        <v>5.6301657038597996</v>
      </c>
      <c r="H90">
        <v>5.9068806105821938</v>
      </c>
      <c r="I90">
        <v>5.6382539976061938</v>
      </c>
    </row>
    <row r="91" spans="1:19" x14ac:dyDescent="0.25">
      <c r="B91">
        <v>4.7952423737586205</v>
      </c>
      <c r="C91">
        <v>5.2637536178051842</v>
      </c>
      <c r="D91">
        <v>4.6417636854134336</v>
      </c>
      <c r="G91">
        <v>5.0571084784171161</v>
      </c>
      <c r="H91">
        <v>6.0431483871172036</v>
      </c>
    </row>
    <row r="92" spans="1:19" x14ac:dyDescent="0.25">
      <c r="H92">
        <v>5.637466704637351</v>
      </c>
    </row>
    <row r="93" spans="1:19" x14ac:dyDescent="0.25">
      <c r="A93" s="22"/>
    </row>
    <row r="94" spans="1:19" x14ac:dyDescent="0.25">
      <c r="A94" s="22" t="s">
        <v>44</v>
      </c>
      <c r="B94">
        <f>AVERAGE(B86:B92)</f>
        <v>5.3842466712650934</v>
      </c>
      <c r="C94">
        <f t="shared" ref="C94:I94" si="16">AVERAGE(C86:C92)</f>
        <v>5.6290637193594124</v>
      </c>
      <c r="D94">
        <f t="shared" si="16"/>
        <v>4.8840715697584338</v>
      </c>
      <c r="G94">
        <f t="shared" si="16"/>
        <v>5.5217132086911453</v>
      </c>
      <c r="H94">
        <f t="shared" si="16"/>
        <v>5.9371934837711455</v>
      </c>
      <c r="I94">
        <f t="shared" si="16"/>
        <v>5.2443888986572915</v>
      </c>
      <c r="K94">
        <f>B94-G94</f>
        <v>-0.13746653742605197</v>
      </c>
      <c r="L94">
        <f>C94-H94</f>
        <v>-0.30812976441173312</v>
      </c>
      <c r="M94">
        <f>D94-I94</f>
        <v>-0.3603173288988577</v>
      </c>
      <c r="N94" s="18">
        <f>AVERAGE(K94:M94)</f>
        <v>-0.26863787691221425</v>
      </c>
      <c r="Q94">
        <f>AVERAGE(B86:D92)</f>
        <v>5.2991273201276474</v>
      </c>
      <c r="R94">
        <f>AVERAGE(G86:I92)</f>
        <v>5.6062543406572969</v>
      </c>
      <c r="S94">
        <f>Q94-R94</f>
        <v>-0.30712702052964946</v>
      </c>
    </row>
    <row r="95" spans="1:19" x14ac:dyDescent="0.25">
      <c r="A95" t="s">
        <v>45</v>
      </c>
      <c r="B95">
        <f>STDEV(B86:B91)</f>
        <v>0.31114476098458027</v>
      </c>
      <c r="C95">
        <f t="shared" ref="C95:I95" si="17">STDEV(C86:C91)</f>
        <v>0.50666786007922349</v>
      </c>
      <c r="D95">
        <f t="shared" si="17"/>
        <v>0.51698136988515908</v>
      </c>
      <c r="G95">
        <f t="shared" si="17"/>
        <v>0.39215209271371121</v>
      </c>
      <c r="H95">
        <f t="shared" si="17"/>
        <v>0.4147719211254679</v>
      </c>
      <c r="I95">
        <f t="shared" si="17"/>
        <v>0.32801418637142254</v>
      </c>
      <c r="K95">
        <f>SQRT(B96^2+G96^2)</f>
        <v>0.18171866720954424</v>
      </c>
      <c r="L95">
        <f t="shared" ref="L95:M95" si="18">SQRT(C96^2+H96^2)</f>
        <v>0.30902671981029844</v>
      </c>
      <c r="M95">
        <f t="shared" si="18"/>
        <v>0.28811357449587049</v>
      </c>
      <c r="N95">
        <f>SQRT(K95^2+L95^2+M95^2)</f>
        <v>0.45992240582288801</v>
      </c>
      <c r="Q95">
        <f>STDEV(B86:D92)/SQRT(3)</f>
        <v>0.30787740245335055</v>
      </c>
      <c r="R95">
        <f>STDEV(G86:I92)/SQRT(3)</f>
        <v>0.26673546908421197</v>
      </c>
      <c r="S95">
        <f>Q95+R95</f>
        <v>0.57461287153756246</v>
      </c>
    </row>
    <row r="96" spans="1:19" x14ac:dyDescent="0.25">
      <c r="A96" s="22" t="s">
        <v>46</v>
      </c>
      <c r="B96">
        <f>B95^2</f>
        <v>9.6811062288151589E-2</v>
      </c>
      <c r="C96">
        <f t="shared" ref="C96:D96" si="19">C95^2</f>
        <v>0.25671232043725961</v>
      </c>
      <c r="D96">
        <f t="shared" si="19"/>
        <v>0.26726973680833566</v>
      </c>
      <c r="G96">
        <f t="shared" ref="G96:I96" si="20">G95^2</f>
        <v>0.15378326381974317</v>
      </c>
      <c r="H96">
        <f t="shared" si="20"/>
        <v>0.17203574655411136</v>
      </c>
      <c r="I96">
        <f t="shared" si="20"/>
        <v>0.10759330646090633</v>
      </c>
      <c r="N96" s="12">
        <f>N95/SQRT(3)</f>
        <v>0.26553632480818473</v>
      </c>
    </row>
    <row r="98" spans="1:19" x14ac:dyDescent="0.25">
      <c r="A98" s="22"/>
    </row>
    <row r="99" spans="1:19" x14ac:dyDescent="0.25">
      <c r="A99" t="s">
        <v>50</v>
      </c>
      <c r="B99">
        <v>4.7952423737586205</v>
      </c>
      <c r="C99">
        <v>5.7388058482549944</v>
      </c>
      <c r="D99">
        <v>5.0274331886822257</v>
      </c>
      <c r="F99" t="s">
        <v>41</v>
      </c>
      <c r="G99">
        <v>5.9517203371115697</v>
      </c>
      <c r="H99">
        <v>6.2285364848387896</v>
      </c>
      <c r="I99">
        <v>4.9929461311233698</v>
      </c>
    </row>
    <row r="100" spans="1:19" x14ac:dyDescent="0.25">
      <c r="B100">
        <v>5.5772671346089293</v>
      </c>
      <c r="C100">
        <v>5.637466704637351</v>
      </c>
      <c r="D100">
        <v>4.5042440174615974</v>
      </c>
      <c r="G100">
        <v>5.2763043612919835</v>
      </c>
      <c r="H100">
        <v>6.381932841032004</v>
      </c>
      <c r="I100">
        <v>5.3630357089326033</v>
      </c>
    </row>
    <row r="101" spans="1:19" x14ac:dyDescent="0.25">
      <c r="B101">
        <v>5.4648069710858094</v>
      </c>
      <c r="C101">
        <v>4.882116564126239</v>
      </c>
      <c r="D101">
        <v>5.0941658535598719</v>
      </c>
      <c r="G101">
        <v>6.1060302258976176</v>
      </c>
      <c r="H101">
        <v>6.1538038308598164</v>
      </c>
      <c r="I101">
        <v>5.4689128233405286</v>
      </c>
    </row>
    <row r="102" spans="1:19" x14ac:dyDescent="0.25">
      <c r="B102">
        <v>5.2305799612276793</v>
      </c>
      <c r="C102">
        <v>5.009203086890305</v>
      </c>
      <c r="D102">
        <v>5.3072255775430914</v>
      </c>
      <c r="G102">
        <v>5.4048530729634905</v>
      </c>
      <c r="H102">
        <v>6.0431483871172036</v>
      </c>
      <c r="I102">
        <v>6.1414629935535725</v>
      </c>
    </row>
    <row r="103" spans="1:19" x14ac:dyDescent="0.25">
      <c r="B103">
        <v>5.3633500867585795</v>
      </c>
      <c r="C103">
        <v>4.5136374272134763</v>
      </c>
      <c r="D103">
        <v>4.3531769488363334</v>
      </c>
      <c r="G103">
        <v>5.0571084784171161</v>
      </c>
      <c r="H103">
        <v>5.2373320970624935</v>
      </c>
      <c r="I103">
        <v>5.0941658535598719</v>
      </c>
    </row>
    <row r="104" spans="1:19" x14ac:dyDescent="0.25">
      <c r="B104">
        <v>5.0571084784171161</v>
      </c>
      <c r="C104">
        <v>5.9593075477899244</v>
      </c>
      <c r="G104">
        <v>5.2536359179954015</v>
      </c>
      <c r="H104">
        <v>6.3000329252293055</v>
      </c>
    </row>
    <row r="105" spans="1:19" x14ac:dyDescent="0.25">
      <c r="A105" s="22"/>
    </row>
    <row r="106" spans="1:19" x14ac:dyDescent="0.25">
      <c r="A106" s="22" t="s">
        <v>44</v>
      </c>
      <c r="B106">
        <f>AVERAGE(B99:B104)</f>
        <v>5.248059167642789</v>
      </c>
      <c r="C106">
        <f t="shared" ref="C106:I106" si="21">AVERAGE(C99:C104)</f>
        <v>5.2900895298187152</v>
      </c>
      <c r="D106">
        <f t="shared" si="21"/>
        <v>4.8572491172166234</v>
      </c>
      <c r="G106">
        <f t="shared" si="21"/>
        <v>5.5082753989461963</v>
      </c>
      <c r="H106">
        <f t="shared" si="21"/>
        <v>6.0574644276899354</v>
      </c>
      <c r="I106">
        <f t="shared" si="21"/>
        <v>5.4121047021019892</v>
      </c>
      <c r="K106">
        <f>B106-G106</f>
        <v>-0.26021623130340732</v>
      </c>
      <c r="L106">
        <f>C106-H106</f>
        <v>-0.76737489787122026</v>
      </c>
      <c r="M106">
        <f>D106-I106</f>
        <v>-0.55485558488536579</v>
      </c>
      <c r="N106" s="18">
        <f>AVERAGE(K106:M106)</f>
        <v>-0.52748223801999783</v>
      </c>
      <c r="Q106">
        <f>AVERAGE(B99:D104)</f>
        <v>5.147949280638362</v>
      </c>
      <c r="R106">
        <f>AVERAGE(G99:I104)</f>
        <v>5.673821321783926</v>
      </c>
      <c r="S106">
        <f>Q106-R106</f>
        <v>-0.52587204114556396</v>
      </c>
    </row>
    <row r="107" spans="1:19" x14ac:dyDescent="0.25">
      <c r="A107" t="s">
        <v>45</v>
      </c>
      <c r="B107">
        <f>STDEV(B99:B104)</f>
        <v>0.28651709514027829</v>
      </c>
      <c r="C107">
        <f t="shared" ref="C107:I107" si="22">STDEV(C99:C104)</f>
        <v>0.56887379862150178</v>
      </c>
      <c r="D107">
        <f t="shared" si="22"/>
        <v>0.40812753042913752</v>
      </c>
      <c r="G107">
        <f t="shared" si="22"/>
        <v>0.42115409094269618</v>
      </c>
      <c r="H107">
        <f t="shared" si="22"/>
        <v>0.41844668605536273</v>
      </c>
      <c r="I107">
        <f t="shared" si="22"/>
        <v>0.45121432409543699</v>
      </c>
      <c r="K107">
        <f>SQRT(B108^2+G108^2)</f>
        <v>0.19544690695561423</v>
      </c>
      <c r="L107">
        <f t="shared" ref="L107:M107" si="23">SQRT(C108^2+H108^2)</f>
        <v>0.36795026903797345</v>
      </c>
      <c r="M107">
        <f t="shared" si="23"/>
        <v>0.26305054954482676</v>
      </c>
      <c r="N107">
        <f>SQRT(K107^2+L107^2+M107^2)</f>
        <v>0.49272962721909563</v>
      </c>
      <c r="Q107">
        <f>STDEV(B99:D104)/SQRT(3)</f>
        <v>0.26215085954746659</v>
      </c>
      <c r="R107">
        <f>STDEV(G99:I104)/SQRT(3)</f>
        <v>0.28747182140063593</v>
      </c>
      <c r="S107">
        <f>Q107+R107</f>
        <v>0.54962268094810252</v>
      </c>
    </row>
    <row r="108" spans="1:19" x14ac:dyDescent="0.25">
      <c r="A108" s="22" t="s">
        <v>46</v>
      </c>
      <c r="B108">
        <f>B107^2</f>
        <v>8.2092045807623276E-2</v>
      </c>
      <c r="C108">
        <f t="shared" ref="C108:D108" si="24">C107^2</f>
        <v>0.32361739875805695</v>
      </c>
      <c r="D108">
        <f t="shared" si="24"/>
        <v>0.16656808109418658</v>
      </c>
      <c r="G108">
        <f t="shared" ref="G108:I108" si="25">G107^2</f>
        <v>0.1773707683177688</v>
      </c>
      <c r="H108">
        <f t="shared" si="25"/>
        <v>0.1750976290707153</v>
      </c>
      <c r="I108">
        <f t="shared" si="25"/>
        <v>0.20359436626890204</v>
      </c>
      <c r="N108" s="12">
        <f>N107/SQRT(3)</f>
        <v>0.28447758291264885</v>
      </c>
    </row>
    <row r="110" spans="1:19" x14ac:dyDescent="0.25">
      <c r="A110" s="22"/>
    </row>
    <row r="111" spans="1:19" x14ac:dyDescent="0.25">
      <c r="A111" t="s">
        <v>51</v>
      </c>
      <c r="B111">
        <v>5.522208852123117</v>
      </c>
      <c r="C111">
        <v>5.942016187521026</v>
      </c>
      <c r="D111">
        <v>4.9929461311233698</v>
      </c>
      <c r="F111" t="s">
        <v>42</v>
      </c>
      <c r="G111">
        <v>6.0815069934565189</v>
      </c>
      <c r="H111">
        <v>5.6164306263105033</v>
      </c>
      <c r="I111">
        <v>4.2993254769044</v>
      </c>
    </row>
    <row r="112" spans="1:19" x14ac:dyDescent="0.25">
      <c r="B112">
        <v>5.7460797505176027</v>
      </c>
      <c r="C112">
        <v>5.8527344542528779</v>
      </c>
      <c r="D112">
        <v>4.846682225970631</v>
      </c>
      <c r="G112">
        <v>5.808101740985367</v>
      </c>
      <c r="H112">
        <v>6.1538038308598164</v>
      </c>
      <c r="I112">
        <v>5.8113510318495631</v>
      </c>
    </row>
    <row r="113" spans="1:21" x14ac:dyDescent="0.25">
      <c r="B113">
        <v>5.6643128600755244</v>
      </c>
      <c r="C113">
        <v>6.0755280484195975</v>
      </c>
      <c r="D113">
        <v>4.8845757432560486</v>
      </c>
      <c r="G113">
        <v>5.6810676174876553</v>
      </c>
      <c r="H113">
        <v>6.3277866847026871</v>
      </c>
      <c r="I113">
        <v>5.1581171683754059</v>
      </c>
    </row>
    <row r="114" spans="1:21" x14ac:dyDescent="0.25">
      <c r="B114">
        <v>5.4048530729634905</v>
      </c>
      <c r="C114">
        <v>5.7388058482549944</v>
      </c>
      <c r="D114">
        <v>5.2785404530830924</v>
      </c>
      <c r="G114">
        <v>5.3633500867585795</v>
      </c>
      <c r="H114">
        <v>6.0914828567603125</v>
      </c>
      <c r="I114">
        <v>6.1081006040382322</v>
      </c>
    </row>
    <row r="115" spans="1:21" x14ac:dyDescent="0.25">
      <c r="B115">
        <v>5.3421096379066988</v>
      </c>
      <c r="C115">
        <v>5.637466704637351</v>
      </c>
      <c r="D115">
        <v>4.6417636854134336</v>
      </c>
      <c r="G115">
        <v>5.522208852123117</v>
      </c>
      <c r="H115">
        <v>6.3550816832849053</v>
      </c>
      <c r="I115">
        <v>5.5679542494898007</v>
      </c>
    </row>
    <row r="116" spans="1:21" x14ac:dyDescent="0.25">
      <c r="B116">
        <v>5.2071230112573499</v>
      </c>
      <c r="C116">
        <v>4.978336584144377</v>
      </c>
      <c r="D116">
        <v>4.5972791366218422</v>
      </c>
      <c r="G116">
        <v>5.4842136458591062</v>
      </c>
      <c r="H116">
        <v>5.5070323655879765</v>
      </c>
      <c r="I116">
        <v>5.4942788467579264</v>
      </c>
    </row>
    <row r="117" spans="1:21" x14ac:dyDescent="0.25">
      <c r="A117" s="22"/>
    </row>
    <row r="118" spans="1:21" x14ac:dyDescent="0.25">
      <c r="A118" s="22" t="s">
        <v>44</v>
      </c>
      <c r="B118">
        <f>AVERAGE(B111:B116)</f>
        <v>5.4811145308072966</v>
      </c>
      <c r="C118">
        <f t="shared" ref="C118:I118" si="26">AVERAGE(C111:C116)</f>
        <v>5.704147971205038</v>
      </c>
      <c r="D118">
        <f t="shared" si="26"/>
        <v>4.8736312292447357</v>
      </c>
      <c r="G118">
        <f t="shared" si="26"/>
        <v>5.6567414894450572</v>
      </c>
      <c r="H118">
        <f t="shared" si="26"/>
        <v>6.0086030079176993</v>
      </c>
      <c r="I118">
        <f t="shared" si="26"/>
        <v>5.406521229569222</v>
      </c>
      <c r="K118">
        <f>B118-G118</f>
        <v>-0.17562695863776057</v>
      </c>
      <c r="L118">
        <f>C118-H118</f>
        <v>-0.30445503671266128</v>
      </c>
      <c r="M118">
        <f>D118-I118</f>
        <v>-0.5328900003244863</v>
      </c>
      <c r="N118" s="18">
        <f>AVERAGE(K118:M118)</f>
        <v>-0.33765733189163605</v>
      </c>
      <c r="Q118">
        <f>AVERAGE(B111:D116)</f>
        <v>5.3529645770856904</v>
      </c>
      <c r="R118">
        <f>AVERAGE(G111:I116)</f>
        <v>5.6906219089773256</v>
      </c>
      <c r="S118">
        <f>Q118-R118</f>
        <v>-0.33765733189163516</v>
      </c>
    </row>
    <row r="119" spans="1:21" x14ac:dyDescent="0.25">
      <c r="A119" t="s">
        <v>45</v>
      </c>
      <c r="B119">
        <f>STDEV(B111:B116)</f>
        <v>0.20281344222475331</v>
      </c>
      <c r="C119">
        <f t="shared" ref="C119:I119" si="27">STDEV(C111:C116)</f>
        <v>0.38704834901323876</v>
      </c>
      <c r="D119">
        <f t="shared" si="27"/>
        <v>0.24866306259817242</v>
      </c>
      <c r="G119">
        <f t="shared" si="27"/>
        <v>0.25995031145876929</v>
      </c>
      <c r="H119">
        <f t="shared" si="27"/>
        <v>0.36200837738371489</v>
      </c>
      <c r="I119">
        <f t="shared" si="27"/>
        <v>0.62887992798729386</v>
      </c>
      <c r="K119">
        <f>SQRT(B120^2+G120^2)</f>
        <v>7.9108883429008597E-2</v>
      </c>
      <c r="L119">
        <f t="shared" ref="L119:M119" si="28">SQRT(C120^2+H120^2)</f>
        <v>0.19903789696369323</v>
      </c>
      <c r="M119">
        <f t="shared" si="28"/>
        <v>0.40029448008695157</v>
      </c>
      <c r="N119">
        <f>SQRT(K119^2+L119^2+M119^2)</f>
        <v>0.45399335970165589</v>
      </c>
      <c r="Q119">
        <f>STDEV(B111:D116)/SQRT(3)</f>
        <v>0.26125417904104231</v>
      </c>
      <c r="R119">
        <f>STDEV(G111:I116)/SQRT(3)</f>
        <v>0.28244066934320905</v>
      </c>
      <c r="S119">
        <f>Q119+R119</f>
        <v>0.54369484838425142</v>
      </c>
    </row>
    <row r="120" spans="1:21" x14ac:dyDescent="0.25">
      <c r="A120" t="s">
        <v>46</v>
      </c>
      <c r="B120">
        <f>B119^2</f>
        <v>4.1133292347053346E-2</v>
      </c>
      <c r="C120">
        <f t="shared" ref="C120:D120" si="29">C119^2</f>
        <v>0.14980642447387388</v>
      </c>
      <c r="D120">
        <f t="shared" si="29"/>
        <v>6.1833318700702612E-2</v>
      </c>
      <c r="G120">
        <f t="shared" ref="G120:I120" si="30">G119^2</f>
        <v>6.7574164427511157E-2</v>
      </c>
      <c r="H120">
        <f t="shared" si="30"/>
        <v>0.13105006529599014</v>
      </c>
      <c r="I120">
        <f t="shared" si="30"/>
        <v>0.39548996382530394</v>
      </c>
      <c r="N120" s="12">
        <f>N119/SQRT(3)</f>
        <v>0.26211318843405362</v>
      </c>
    </row>
    <row r="126" spans="1:21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</row>
    <row r="127" spans="1:21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</row>
    <row r="128" spans="1:21" ht="18.75" x14ac:dyDescent="0.3">
      <c r="A128" s="28" t="s">
        <v>78</v>
      </c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</row>
    <row r="129" spans="1:21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</row>
    <row r="130" spans="1:21" x14ac:dyDescent="0.25">
      <c r="A130" t="s">
        <v>63</v>
      </c>
    </row>
    <row r="131" spans="1:21" x14ac:dyDescent="0.25">
      <c r="A131" t="s">
        <v>76</v>
      </c>
    </row>
    <row r="132" spans="1:21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</row>
    <row r="133" spans="1:21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</row>
    <row r="134" spans="1:21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</row>
    <row r="135" spans="1:21" x14ac:dyDescent="0.25">
      <c r="A135" t="s">
        <v>77</v>
      </c>
    </row>
    <row r="165" spans="22:22" x14ac:dyDescent="0.25">
      <c r="V165" t="s">
        <v>74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6A</vt:lpstr>
      <vt:lpstr>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2022-04-25T10:46:42Z</dcterms:modified>
</cp:coreProperties>
</file>