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13_ncr:1_{D95E9FAD-BEEE-4855-A6D9-DC0581359745}" xr6:coauthVersionLast="47" xr6:coauthVersionMax="47" xr10:uidLastSave="{00000000-0000-0000-0000-000000000000}"/>
  <bookViews>
    <workbookView xWindow="380" yWindow="380" windowWidth="17940" windowHeight="10200" firstSheet="1" activeTab="1" xr2:uid="{00000000-000D-0000-FFFF-FFFF00000000}"/>
  </bookViews>
  <sheets>
    <sheet name="Dataset S1A" sheetId="9" r:id="rId1"/>
    <sheet name="Figure 1-Source data 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D44" i="1"/>
  <c r="D45" i="1" s="1"/>
  <c r="G44" i="1"/>
  <c r="G45" i="1" s="1"/>
  <c r="F44" i="1"/>
  <c r="F45" i="1" s="1"/>
  <c r="C44" i="1"/>
  <c r="C45" i="1" s="1"/>
  <c r="G43" i="1"/>
  <c r="F43" i="1"/>
  <c r="C43" i="1"/>
  <c r="J28" i="1" l="1"/>
  <c r="J29" i="1" s="1"/>
  <c r="I28" i="1"/>
  <c r="I29" i="1" s="1"/>
  <c r="J27" i="1"/>
  <c r="I27" i="1"/>
  <c r="J19" i="1"/>
  <c r="I19" i="1"/>
  <c r="J13" i="1"/>
  <c r="I13" i="1"/>
  <c r="J7" i="1"/>
  <c r="I7" i="1"/>
  <c r="D28" i="1" l="1"/>
  <c r="D29" i="1" s="1"/>
  <c r="C28" i="1"/>
  <c r="C29" i="1" s="1"/>
  <c r="D27" i="1"/>
  <c r="C27" i="1"/>
  <c r="D19" i="1"/>
  <c r="C19" i="1"/>
  <c r="D13" i="1"/>
  <c r="C13" i="1"/>
  <c r="D7" i="1"/>
  <c r="C7" i="1"/>
  <c r="L17" i="9" l="1"/>
  <c r="K16" i="9"/>
  <c r="J15" i="9"/>
  <c r="K12" i="9"/>
  <c r="K13" i="9" s="1"/>
  <c r="L12" i="9"/>
  <c r="L13" i="9" s="1"/>
  <c r="M12" i="9"/>
  <c r="M13" i="9" s="1"/>
  <c r="J12" i="9"/>
  <c r="J13" i="9" s="1"/>
  <c r="K11" i="9"/>
  <c r="L11" i="9"/>
  <c r="M11" i="9"/>
  <c r="J11" i="9"/>
  <c r="E15" i="9" l="1"/>
  <c r="F13" i="9"/>
  <c r="F14" i="9" s="1"/>
  <c r="E13" i="9"/>
  <c r="E14" i="9" s="1"/>
  <c r="F12" i="9"/>
  <c r="E12" i="9"/>
</calcChain>
</file>

<file path=xl/sharedStrings.xml><?xml version="1.0" encoding="utf-8"?>
<sst xmlns="http://schemas.openxmlformats.org/spreadsheetml/2006/main" count="82" uniqueCount="36">
  <si>
    <t>Degranulation(MFI) YTS WT vs YTS SHP-1-/-</t>
  </si>
  <si>
    <t>Specific lysis % YTS WT vs YTS SHP-1-/-</t>
  </si>
  <si>
    <t>YTS WT  + Cw4</t>
  </si>
  <si>
    <t>YTS WT  + Cw7</t>
  </si>
  <si>
    <t>YTS SHP-1 -/- + Cw4</t>
  </si>
  <si>
    <t xml:space="preserve">Dataset S1A(figure 1)- degranulation and cytotoxicity of WT vs SHP-1-/- YTS cells </t>
  </si>
  <si>
    <t>cw4</t>
  </si>
  <si>
    <t>cw7</t>
  </si>
  <si>
    <t>YTS</t>
  </si>
  <si>
    <t xml:space="preserve">calibrated </t>
  </si>
  <si>
    <t>loading ctrl.</t>
  </si>
  <si>
    <t>calibrated</t>
  </si>
  <si>
    <t>analysis</t>
  </si>
  <si>
    <t>Cw4</t>
  </si>
  <si>
    <t>Cw7</t>
  </si>
  <si>
    <t>Stdev</t>
  </si>
  <si>
    <t xml:space="preserve">Serror </t>
  </si>
  <si>
    <t>pNKs</t>
  </si>
  <si>
    <t>5 minutes</t>
  </si>
  <si>
    <t>20 minutes</t>
  </si>
  <si>
    <t>Serror</t>
  </si>
  <si>
    <t>Ttest</t>
  </si>
  <si>
    <t xml:space="preserve">Ttest </t>
  </si>
  <si>
    <t>Experiment #</t>
  </si>
  <si>
    <t xml:space="preserve">Experiment 1 </t>
  </si>
  <si>
    <t xml:space="preserve">Experiment 2 </t>
  </si>
  <si>
    <t xml:space="preserve">Experiment 3 </t>
  </si>
  <si>
    <t xml:space="preserve">experiment # </t>
  </si>
  <si>
    <t>Avg</t>
  </si>
  <si>
    <t>YTS SHP-1-/- + Cw7</t>
  </si>
  <si>
    <t>SHP1-/-  vs Cw4</t>
  </si>
  <si>
    <t>WT vs Cw4</t>
  </si>
  <si>
    <t>pshp S591</t>
  </si>
  <si>
    <t xml:space="preserve">Average </t>
  </si>
  <si>
    <t>pSHP-1 S591 Kinetics calibrated to YTS vs Cw7 5 minutes activation</t>
  </si>
  <si>
    <t>Figure 1- Phosphorylation of SHP-1 S591 and kinetics. Densitometery of western blots and calibration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</si>
</sst>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4" borderId="1" xfId="0" applyFill="1" applyBorder="1"/>
    <xf numFmtId="0" fontId="0" fillId="0" borderId="1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/>
    <xf numFmtId="0" fontId="0" fillId="0" borderId="0" xfId="0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opLeftCell="F1" workbookViewId="0">
      <selection activeCell="J15" sqref="J15"/>
    </sheetView>
  </sheetViews>
  <sheetFormatPr defaultRowHeight="14" x14ac:dyDescent="0.3"/>
  <cols>
    <col min="1" max="1" width="14.4140625" customWidth="1"/>
    <col min="2" max="2" width="12" customWidth="1"/>
    <col min="3" max="3" width="12.4140625" customWidth="1"/>
    <col min="5" max="5" width="10.83203125" customWidth="1"/>
    <col min="6" max="6" width="22.4140625" customWidth="1"/>
    <col min="7" max="7" width="17.75" customWidth="1"/>
    <col min="8" max="8" width="8.75" customWidth="1"/>
    <col min="9" max="9" width="16.83203125" customWidth="1"/>
    <col min="10" max="10" width="19.1640625" customWidth="1"/>
    <col min="11" max="11" width="21" customWidth="1"/>
    <col min="12" max="12" width="20.4140625" customWidth="1"/>
    <col min="13" max="13" width="26.1640625" customWidth="1"/>
  </cols>
  <sheetData>
    <row r="1" spans="2:13" x14ac:dyDescent="0.3">
      <c r="B1" s="13" t="s">
        <v>5</v>
      </c>
      <c r="C1" s="13"/>
      <c r="D1" s="13"/>
      <c r="E1" s="13"/>
      <c r="F1" s="13"/>
      <c r="G1" s="13"/>
    </row>
    <row r="5" spans="2:13" ht="75" customHeight="1" x14ac:dyDescent="0.3">
      <c r="D5" s="14" t="s">
        <v>0</v>
      </c>
      <c r="E5" s="14"/>
      <c r="F5" s="14"/>
      <c r="G5" s="12"/>
      <c r="H5" s="6"/>
      <c r="I5" s="15" t="s">
        <v>1</v>
      </c>
      <c r="J5" s="16"/>
      <c r="K5" s="16"/>
      <c r="L5" s="16"/>
      <c r="M5" s="17"/>
    </row>
    <row r="6" spans="2:13" ht="15" customHeight="1" x14ac:dyDescent="0.3">
      <c r="D6" s="8" t="s">
        <v>23</v>
      </c>
      <c r="E6" s="8" t="s">
        <v>31</v>
      </c>
      <c r="F6" s="8" t="s">
        <v>30</v>
      </c>
      <c r="G6" s="10"/>
      <c r="H6" s="6"/>
      <c r="I6" s="4" t="s">
        <v>23</v>
      </c>
      <c r="J6" s="5" t="s">
        <v>2</v>
      </c>
      <c r="K6" s="5" t="s">
        <v>4</v>
      </c>
      <c r="L6" s="5" t="s">
        <v>3</v>
      </c>
      <c r="M6" s="5" t="s">
        <v>29</v>
      </c>
    </row>
    <row r="7" spans="2:13" x14ac:dyDescent="0.3">
      <c r="D7" s="7">
        <v>1</v>
      </c>
      <c r="E7" s="7">
        <v>24.8</v>
      </c>
      <c r="F7" s="7">
        <v>36.299999999999997</v>
      </c>
      <c r="G7" s="10"/>
      <c r="H7" s="6"/>
      <c r="I7" s="7">
        <v>1</v>
      </c>
      <c r="J7" s="7">
        <v>6.9657460208046089</v>
      </c>
      <c r="K7" s="7">
        <v>29.181837617912304</v>
      </c>
      <c r="L7" s="7">
        <v>24.812016945541657</v>
      </c>
      <c r="M7" s="7">
        <v>36.778321441418775</v>
      </c>
    </row>
    <row r="8" spans="2:13" x14ac:dyDescent="0.3">
      <c r="D8" s="7">
        <v>2</v>
      </c>
      <c r="E8" s="7">
        <v>16.600000000000001</v>
      </c>
      <c r="F8" s="7">
        <v>34.200000000000003</v>
      </c>
      <c r="G8" s="10"/>
      <c r="H8" s="6"/>
      <c r="I8" s="7">
        <v>2</v>
      </c>
      <c r="J8" s="7">
        <v>4.6119109537536032</v>
      </c>
      <c r="K8" s="7">
        <v>28.417027314190936</v>
      </c>
      <c r="L8" s="7">
        <v>28.749445567860743</v>
      </c>
      <c r="M8" s="7">
        <v>25.700505362712118</v>
      </c>
    </row>
    <row r="9" spans="2:13" x14ac:dyDescent="0.3">
      <c r="D9" s="7">
        <v>3</v>
      </c>
      <c r="E9" s="7">
        <v>15.7</v>
      </c>
      <c r="F9" s="7">
        <v>32.299999999999997</v>
      </c>
      <c r="G9" s="10"/>
      <c r="H9" s="6"/>
      <c r="I9" s="7">
        <v>3</v>
      </c>
      <c r="J9" s="7">
        <v>4.9132880060157884</v>
      </c>
      <c r="K9" s="7">
        <v>33.104527314190939</v>
      </c>
      <c r="L9" s="7">
        <v>35.107166930349351</v>
      </c>
      <c r="M9" s="7">
        <v>38.045046083351664</v>
      </c>
    </row>
    <row r="10" spans="2:13" x14ac:dyDescent="0.3">
      <c r="D10" s="7">
        <v>4</v>
      </c>
      <c r="E10" s="7">
        <v>21</v>
      </c>
      <c r="F10" s="7">
        <v>26.6</v>
      </c>
      <c r="G10" s="10"/>
      <c r="H10" s="6"/>
      <c r="I10" s="6"/>
      <c r="J10" s="6"/>
      <c r="K10" s="6"/>
      <c r="L10" s="6"/>
      <c r="M10" s="6"/>
    </row>
    <row r="11" spans="2:13" x14ac:dyDescent="0.3">
      <c r="G11" s="10"/>
      <c r="H11" s="6"/>
      <c r="I11" s="7" t="s">
        <v>33</v>
      </c>
      <c r="J11" s="7">
        <f>AVERAGE(J7:J9)</f>
        <v>5.4969816601913335</v>
      </c>
      <c r="K11" s="7">
        <f t="shared" ref="K11:M11" si="0">AVERAGE(K7:K9)</f>
        <v>30.234464082098061</v>
      </c>
      <c r="L11" s="7">
        <f t="shared" si="0"/>
        <v>29.556209814583919</v>
      </c>
      <c r="M11" s="7">
        <f t="shared" si="0"/>
        <v>33.507957629160849</v>
      </c>
    </row>
    <row r="12" spans="2:13" x14ac:dyDescent="0.3">
      <c r="D12" s="7" t="s">
        <v>28</v>
      </c>
      <c r="E12" s="7">
        <f>AVERAGE(E6:E10)</f>
        <v>19.525000000000002</v>
      </c>
      <c r="F12" s="7">
        <f>AVERAGE(F6:F10)</f>
        <v>32.35</v>
      </c>
      <c r="G12" s="10"/>
      <c r="H12" s="6"/>
      <c r="I12" s="7" t="s">
        <v>15</v>
      </c>
      <c r="J12" s="7">
        <f>STDEV(J7:J9)</f>
        <v>1.2808819587156977</v>
      </c>
      <c r="K12" s="7">
        <f t="shared" ref="K12:M12" si="1">STDEV(K7:K9)</f>
        <v>2.5147924203258132</v>
      </c>
      <c r="L12" s="7">
        <f t="shared" si="1"/>
        <v>5.1947742698566319</v>
      </c>
      <c r="M12" s="7">
        <f t="shared" si="1"/>
        <v>6.7910515385525327</v>
      </c>
    </row>
    <row r="13" spans="2:13" x14ac:dyDescent="0.3">
      <c r="D13" s="7" t="s">
        <v>15</v>
      </c>
      <c r="E13" s="7">
        <f>STDEV(E6:E10)</f>
        <v>4.2106016988865846</v>
      </c>
      <c r="F13" s="7">
        <f>STDEV(F6:F10)</f>
        <v>4.166933324800552</v>
      </c>
      <c r="G13" s="10"/>
      <c r="H13" s="6"/>
      <c r="I13" s="7" t="s">
        <v>16</v>
      </c>
      <c r="J13" s="7">
        <f>J12/SQRT(3)</f>
        <v>0.73951754366464317</v>
      </c>
      <c r="K13" s="7">
        <f t="shared" ref="K13:M13" si="2">K12/SQRT(3)</f>
        <v>1.4519160808311389</v>
      </c>
      <c r="L13" s="7">
        <f t="shared" si="2"/>
        <v>2.9992043230810683</v>
      </c>
      <c r="M13" s="7">
        <f t="shared" si="2"/>
        <v>3.9208154338639272</v>
      </c>
    </row>
    <row r="14" spans="2:13" x14ac:dyDescent="0.3">
      <c r="D14" s="7" t="s">
        <v>20</v>
      </c>
      <c r="E14" s="7">
        <f>E13/SQRT(4)</f>
        <v>2.1053008494432923</v>
      </c>
      <c r="F14" s="7">
        <f>F13/SQRT(4)</f>
        <v>2.083466662400276</v>
      </c>
      <c r="G14" s="10"/>
      <c r="H14" s="6"/>
      <c r="I14" s="6"/>
      <c r="J14" s="6"/>
      <c r="K14" s="6"/>
      <c r="L14" s="6"/>
      <c r="M14" s="6"/>
    </row>
    <row r="15" spans="2:13" x14ac:dyDescent="0.3">
      <c r="D15" s="7" t="s">
        <v>21</v>
      </c>
      <c r="E15" s="7">
        <f>TTEST(E6:E10,F6:F10,2,3)</f>
        <v>4.9303382346866237E-3</v>
      </c>
      <c r="F15" s="7"/>
      <c r="G15" s="6"/>
      <c r="H15" s="6"/>
      <c r="I15" s="7" t="s">
        <v>22</v>
      </c>
      <c r="J15" s="7">
        <f>TTEST(J7:J9,K7:K9,2,3)</f>
        <v>6.5271488381271061E-4</v>
      </c>
      <c r="K15" s="7"/>
      <c r="L15" s="7"/>
      <c r="M15" s="6"/>
    </row>
    <row r="16" spans="2:13" x14ac:dyDescent="0.3">
      <c r="D16" s="6"/>
      <c r="E16" s="6"/>
      <c r="F16" s="6"/>
      <c r="G16" s="6"/>
      <c r="H16" s="6"/>
      <c r="I16" s="7"/>
      <c r="J16" s="7"/>
      <c r="K16" s="7">
        <f>TTEST(J7:J9,L7:L9,2,3)</f>
        <v>1.14883139462068E-2</v>
      </c>
      <c r="L16" s="7"/>
      <c r="M16" s="6"/>
    </row>
    <row r="17" spans="1:13" x14ac:dyDescent="0.3">
      <c r="D17" s="6"/>
      <c r="E17" s="6"/>
      <c r="F17" s="6"/>
      <c r="G17" s="6"/>
      <c r="H17" s="6"/>
      <c r="I17" s="7"/>
      <c r="J17" s="7"/>
      <c r="K17" s="7"/>
      <c r="L17" s="7">
        <f>TTEST(K7:K9,L7:L9,2,3)</f>
        <v>0.85219711293790579</v>
      </c>
      <c r="M17" s="6"/>
    </row>
    <row r="18" spans="1:13" x14ac:dyDescent="0.3">
      <c r="A18" s="6"/>
      <c r="B18" s="6"/>
      <c r="C18" s="6"/>
      <c r="D18" s="6"/>
      <c r="E18" s="6"/>
    </row>
    <row r="19" spans="1:13" x14ac:dyDescent="0.3">
      <c r="A19" s="6"/>
      <c r="B19" s="6"/>
      <c r="C19" s="6"/>
      <c r="D19" s="6"/>
      <c r="E19" s="6"/>
    </row>
  </sheetData>
  <mergeCells count="3">
    <mergeCell ref="B1:G1"/>
    <mergeCell ref="D5:F5"/>
    <mergeCell ref="I5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51"/>
  <sheetViews>
    <sheetView tabSelected="1" topLeftCell="A30" workbookViewId="0">
      <selection activeCell="A31" sqref="A31:E33"/>
    </sheetView>
  </sheetViews>
  <sheetFormatPr defaultColWidth="9.1640625" defaultRowHeight="14" x14ac:dyDescent="0.3"/>
  <cols>
    <col min="1" max="1" width="9.1640625" style="10"/>
    <col min="2" max="2" width="13" style="10" customWidth="1"/>
    <col min="3" max="3" width="15.4140625" style="10" customWidth="1"/>
    <col min="4" max="5" width="9.1640625" style="10"/>
    <col min="6" max="6" width="10.83203125" style="10" customWidth="1"/>
    <col min="7" max="7" width="14.1640625" style="10" customWidth="1"/>
    <col min="8" max="8" width="51.4140625" style="10" customWidth="1"/>
    <col min="9" max="11" width="9.1640625" style="10"/>
    <col min="12" max="13" width="12" style="10" bestFit="1" customWidth="1"/>
    <col min="14" max="16384" width="9.1640625" style="10"/>
  </cols>
  <sheetData>
    <row r="1" spans="2:10" x14ac:dyDescent="0.3">
      <c r="C1" s="13" t="s">
        <v>35</v>
      </c>
      <c r="D1" s="13"/>
      <c r="E1" s="13"/>
      <c r="F1" s="13"/>
      <c r="G1" s="13"/>
      <c r="H1" s="13"/>
    </row>
    <row r="2" spans="2:10" x14ac:dyDescent="0.3">
      <c r="B2" s="18" t="s">
        <v>24</v>
      </c>
      <c r="C2" s="19"/>
      <c r="D2" s="19"/>
      <c r="H2" s="19" t="s">
        <v>24</v>
      </c>
      <c r="I2" s="18"/>
      <c r="J2" s="18"/>
    </row>
    <row r="3" spans="2:10" x14ac:dyDescent="0.3">
      <c r="B3" s="24" t="s">
        <v>8</v>
      </c>
      <c r="C3" s="24"/>
      <c r="D3" s="24"/>
      <c r="H3" s="24" t="s">
        <v>17</v>
      </c>
      <c r="I3" s="24"/>
      <c r="J3" s="24"/>
    </row>
    <row r="4" spans="2:10" x14ac:dyDescent="0.3">
      <c r="B4" s="7"/>
      <c r="C4" s="8" t="s">
        <v>6</v>
      </c>
      <c r="D4" s="8" t="s">
        <v>7</v>
      </c>
      <c r="H4" s="7"/>
      <c r="I4" s="8" t="s">
        <v>6</v>
      </c>
      <c r="J4" s="8">
        <v>721</v>
      </c>
    </row>
    <row r="5" spans="2:10" x14ac:dyDescent="0.3">
      <c r="B5" s="7" t="s">
        <v>32</v>
      </c>
      <c r="C5" s="7">
        <v>23391.353999999999</v>
      </c>
      <c r="D5" s="7">
        <v>63375.718000000001</v>
      </c>
      <c r="H5" s="7" t="s">
        <v>32</v>
      </c>
      <c r="I5" s="7">
        <v>12468.392</v>
      </c>
      <c r="J5" s="7">
        <v>69395.019</v>
      </c>
    </row>
    <row r="6" spans="2:10" x14ac:dyDescent="0.3">
      <c r="B6" s="7" t="s">
        <v>10</v>
      </c>
      <c r="C6" s="7">
        <v>69027.202999999994</v>
      </c>
      <c r="D6" s="7">
        <v>76692.517000000007</v>
      </c>
      <c r="H6" s="7" t="s">
        <v>10</v>
      </c>
      <c r="I6" s="7">
        <v>28983.877</v>
      </c>
      <c r="J6" s="7">
        <v>72919.968999999997</v>
      </c>
    </row>
    <row r="7" spans="2:10" x14ac:dyDescent="0.3">
      <c r="B7" s="7" t="s">
        <v>9</v>
      </c>
      <c r="C7" s="7">
        <f>(C5*$C$6)/($C$5*C6)</f>
        <v>1</v>
      </c>
      <c r="D7" s="7">
        <f>(D5*$C$6)/($C$5*D6)</f>
        <v>2.438567693104686</v>
      </c>
      <c r="H7" s="7" t="s">
        <v>9</v>
      </c>
      <c r="I7" s="7">
        <f>(I5*$I$6)/($I$5*I6)</f>
        <v>1</v>
      </c>
      <c r="J7" s="7">
        <f>(J5*$I$6)/($I$5*J6)</f>
        <v>2.2122176542988088</v>
      </c>
    </row>
    <row r="8" spans="2:10" x14ac:dyDescent="0.3">
      <c r="B8" s="18" t="s">
        <v>25</v>
      </c>
      <c r="C8" s="18"/>
      <c r="D8" s="18"/>
      <c r="H8" s="18" t="s">
        <v>25</v>
      </c>
      <c r="I8" s="18"/>
      <c r="J8" s="18"/>
    </row>
    <row r="9" spans="2:10" x14ac:dyDescent="0.3">
      <c r="B9" s="22" t="s">
        <v>8</v>
      </c>
      <c r="C9" s="22"/>
      <c r="D9" s="22"/>
      <c r="E9" s="1"/>
      <c r="H9" s="24" t="s">
        <v>17</v>
      </c>
      <c r="I9" s="24"/>
      <c r="J9" s="24"/>
    </row>
    <row r="10" spans="2:10" x14ac:dyDescent="0.3">
      <c r="B10" s="7"/>
      <c r="C10" s="8" t="s">
        <v>6</v>
      </c>
      <c r="D10" s="8" t="s">
        <v>7</v>
      </c>
      <c r="H10" s="7"/>
      <c r="I10" s="8" t="s">
        <v>6</v>
      </c>
      <c r="J10" s="8">
        <v>721</v>
      </c>
    </row>
    <row r="11" spans="2:10" x14ac:dyDescent="0.3">
      <c r="B11" s="7" t="s">
        <v>32</v>
      </c>
      <c r="C11" s="7">
        <v>15717.146000000001</v>
      </c>
      <c r="D11" s="7">
        <v>20331.781999999999</v>
      </c>
      <c r="H11" s="7" t="s">
        <v>32</v>
      </c>
      <c r="I11" s="7">
        <v>15354.977999999999</v>
      </c>
      <c r="J11" s="7">
        <v>71388.019</v>
      </c>
    </row>
    <row r="12" spans="2:10" x14ac:dyDescent="0.3">
      <c r="B12" s="7" t="s">
        <v>10</v>
      </c>
      <c r="C12" s="7">
        <v>48854.095000000001</v>
      </c>
      <c r="D12" s="7">
        <v>19070.973999999998</v>
      </c>
      <c r="H12" s="7" t="s">
        <v>10</v>
      </c>
      <c r="I12" s="7">
        <v>45175.483999999997</v>
      </c>
      <c r="J12" s="7">
        <v>72985.797999999995</v>
      </c>
    </row>
    <row r="13" spans="2:10" x14ac:dyDescent="0.3">
      <c r="B13" s="7" t="s">
        <v>11</v>
      </c>
      <c r="C13" s="7">
        <f>(C11*$C$12)/($C$11*C12)</f>
        <v>1</v>
      </c>
      <c r="D13" s="7">
        <f>(D11*$C$12)/($C$11*D12)</f>
        <v>3.3138271790025189</v>
      </c>
      <c r="H13" s="7" t="s">
        <v>9</v>
      </c>
      <c r="I13" s="7">
        <f>(I11*$I$12)/($I$11*I12)</f>
        <v>1</v>
      </c>
      <c r="J13" s="7">
        <f>(J11*$I$12)/($I$11*J12)</f>
        <v>2.8776673241012802</v>
      </c>
    </row>
    <row r="14" spans="2:10" x14ac:dyDescent="0.3">
      <c r="B14" s="18" t="s">
        <v>26</v>
      </c>
      <c r="C14" s="18"/>
      <c r="D14" s="18"/>
      <c r="H14" s="18" t="s">
        <v>26</v>
      </c>
      <c r="I14" s="18"/>
      <c r="J14" s="18"/>
    </row>
    <row r="15" spans="2:10" x14ac:dyDescent="0.3">
      <c r="B15" s="22" t="s">
        <v>8</v>
      </c>
      <c r="C15" s="22"/>
      <c r="D15" s="22"/>
      <c r="H15" s="24" t="s">
        <v>17</v>
      </c>
      <c r="I15" s="24"/>
      <c r="J15" s="24"/>
    </row>
    <row r="16" spans="2:10" x14ac:dyDescent="0.3">
      <c r="B16" s="7"/>
      <c r="C16" s="8" t="s">
        <v>6</v>
      </c>
      <c r="D16" s="8" t="s">
        <v>7</v>
      </c>
      <c r="H16" s="7"/>
      <c r="I16" s="8" t="s">
        <v>6</v>
      </c>
      <c r="J16" s="8">
        <v>721</v>
      </c>
    </row>
    <row r="17" spans="2:10" x14ac:dyDescent="0.3">
      <c r="B17" s="7" t="s">
        <v>32</v>
      </c>
      <c r="C17" s="7">
        <v>64449.921999999999</v>
      </c>
      <c r="D17" s="7">
        <v>221436.72099999999</v>
      </c>
      <c r="H17" s="7" t="s">
        <v>32</v>
      </c>
      <c r="I17" s="7">
        <v>12626.826999999999</v>
      </c>
      <c r="J17" s="7">
        <v>59802.233</v>
      </c>
    </row>
    <row r="18" spans="2:10" x14ac:dyDescent="0.3">
      <c r="B18" s="7" t="s">
        <v>10</v>
      </c>
      <c r="C18" s="7">
        <v>221476.788</v>
      </c>
      <c r="D18" s="7">
        <v>221457.11900000001</v>
      </c>
      <c r="H18" s="7" t="s">
        <v>10</v>
      </c>
      <c r="I18" s="7">
        <v>38025.747000000003</v>
      </c>
      <c r="J18" s="7">
        <v>73549.817999999999</v>
      </c>
    </row>
    <row r="19" spans="2:10" x14ac:dyDescent="0.3">
      <c r="B19" s="7" t="s">
        <v>11</v>
      </c>
      <c r="C19" s="7">
        <f>(C17*$C$18)/($C$17*C18)</f>
        <v>1</v>
      </c>
      <c r="D19" s="7">
        <f>(D17*$C$18)/($C$17*D18)</f>
        <v>3.4361001738423402</v>
      </c>
      <c r="H19" s="7" t="s">
        <v>9</v>
      </c>
      <c r="I19" s="7">
        <f>(I17*$I$18)/($I$17*I18)</f>
        <v>1</v>
      </c>
      <c r="J19" s="7">
        <f>(J17*$I$18)/($I$17*J18)</f>
        <v>2.4486083290779481</v>
      </c>
    </row>
    <row r="20" spans="2:10" x14ac:dyDescent="0.3">
      <c r="B20" s="7"/>
      <c r="C20" s="7"/>
      <c r="D20" s="7"/>
      <c r="H20" s="7"/>
      <c r="I20" s="7"/>
      <c r="J20" s="7"/>
    </row>
    <row r="21" spans="2:10" x14ac:dyDescent="0.3">
      <c r="B21" s="23" t="s">
        <v>12</v>
      </c>
      <c r="C21" s="23"/>
      <c r="D21" s="23"/>
      <c r="H21" s="23" t="s">
        <v>12</v>
      </c>
      <c r="I21" s="23"/>
      <c r="J21" s="23"/>
    </row>
    <row r="22" spans="2:10" x14ac:dyDescent="0.3">
      <c r="B22" s="7"/>
      <c r="C22" s="8" t="s">
        <v>13</v>
      </c>
      <c r="D22" s="8" t="s">
        <v>14</v>
      </c>
      <c r="H22" s="7"/>
      <c r="I22" s="8" t="s">
        <v>13</v>
      </c>
      <c r="J22" s="8" t="s">
        <v>14</v>
      </c>
    </row>
    <row r="23" spans="2:10" x14ac:dyDescent="0.3">
      <c r="B23" s="7"/>
      <c r="C23" s="7">
        <v>1</v>
      </c>
      <c r="D23" s="7">
        <v>2.438567693104686</v>
      </c>
      <c r="H23" s="7"/>
      <c r="I23" s="7">
        <v>1</v>
      </c>
      <c r="J23" s="7">
        <v>2.2122176542988088</v>
      </c>
    </row>
    <row r="24" spans="2:10" x14ac:dyDescent="0.3">
      <c r="B24" s="9"/>
      <c r="C24" s="7">
        <v>1</v>
      </c>
      <c r="D24" s="7">
        <v>3.3138271790025189</v>
      </c>
      <c r="H24" s="9"/>
      <c r="I24" s="7">
        <v>1</v>
      </c>
      <c r="J24" s="7">
        <v>2.8776673241012802</v>
      </c>
    </row>
    <row r="25" spans="2:10" x14ac:dyDescent="0.3">
      <c r="B25" s="7"/>
      <c r="C25" s="7">
        <v>1</v>
      </c>
      <c r="D25" s="7">
        <v>3.4361001738423402</v>
      </c>
      <c r="H25" s="7"/>
      <c r="I25" s="7">
        <v>1</v>
      </c>
      <c r="J25" s="7">
        <v>2.4486083290779481</v>
      </c>
    </row>
    <row r="26" spans="2:10" x14ac:dyDescent="0.3">
      <c r="B26" s="7"/>
      <c r="C26" s="7"/>
      <c r="D26" s="2"/>
      <c r="E26" s="1"/>
      <c r="F26" s="1"/>
      <c r="H26" s="7"/>
      <c r="I26" s="7"/>
      <c r="J26" s="2"/>
    </row>
    <row r="27" spans="2:10" x14ac:dyDescent="0.3">
      <c r="B27" s="7" t="s">
        <v>33</v>
      </c>
      <c r="C27" s="7">
        <f>AVERAGE(C23:C25)</f>
        <v>1</v>
      </c>
      <c r="D27" s="7">
        <f>AVERAGE(D23:D25)</f>
        <v>3.0628316819831816</v>
      </c>
      <c r="H27" s="7" t="s">
        <v>33</v>
      </c>
      <c r="I27" s="7">
        <f>AVERAGE(I23:I25)</f>
        <v>1</v>
      </c>
      <c r="J27" s="7">
        <f>AVERAGE(J23:J25)</f>
        <v>2.512831102492679</v>
      </c>
    </row>
    <row r="28" spans="2:10" x14ac:dyDescent="0.3">
      <c r="B28" s="7" t="s">
        <v>15</v>
      </c>
      <c r="C28" s="7">
        <f>STDEV(C23:C25)</f>
        <v>0</v>
      </c>
      <c r="D28" s="7">
        <f>STDEV(D23:D25)</f>
        <v>0.54407427542078091</v>
      </c>
      <c r="H28" s="7" t="s">
        <v>15</v>
      </c>
      <c r="I28" s="7">
        <f>STDEV(I23:I25)</f>
        <v>0</v>
      </c>
      <c r="J28" s="7">
        <f>STDEV(J23:J25)</f>
        <v>0.33734142827239988</v>
      </c>
    </row>
    <row r="29" spans="2:10" x14ac:dyDescent="0.3">
      <c r="B29" s="7" t="s">
        <v>16</v>
      </c>
      <c r="C29" s="7">
        <f>C28/SQRT(3)</f>
        <v>0</v>
      </c>
      <c r="D29" s="7">
        <f>D28/SQRT(3)</f>
        <v>0.31412142937333848</v>
      </c>
      <c r="H29" s="7" t="s">
        <v>16</v>
      </c>
      <c r="I29" s="7">
        <f>I28/SQRT(3)</f>
        <v>0</v>
      </c>
      <c r="J29" s="7">
        <f>J28/SQRT(3)</f>
        <v>0.19476416442188291</v>
      </c>
    </row>
    <row r="30" spans="2:10" x14ac:dyDescent="0.3">
      <c r="B30" s="7"/>
      <c r="C30" s="7"/>
      <c r="D30" s="7"/>
      <c r="H30" s="7"/>
      <c r="I30" s="7"/>
      <c r="J30" s="7"/>
    </row>
    <row r="31" spans="2:10" x14ac:dyDescent="0.3">
      <c r="B31" s="7"/>
      <c r="C31" s="7"/>
      <c r="D31" s="7"/>
      <c r="H31" s="7"/>
      <c r="I31" s="7"/>
      <c r="J31" s="7"/>
    </row>
    <row r="33" spans="2:11" x14ac:dyDescent="0.3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5" customHeight="1" x14ac:dyDescent="0.3">
      <c r="B34" s="11"/>
      <c r="C34" s="11"/>
      <c r="D34" s="11"/>
      <c r="E34" s="11"/>
      <c r="F34" s="11"/>
      <c r="G34" s="3"/>
      <c r="H34" s="11"/>
      <c r="I34" s="11"/>
      <c r="J34" s="11"/>
      <c r="K34" s="11"/>
    </row>
    <row r="35" spans="2:11" x14ac:dyDescent="0.3">
      <c r="B35" s="11"/>
      <c r="C35" s="3"/>
      <c r="D35" s="11"/>
      <c r="E35" s="11"/>
      <c r="F35" s="11"/>
      <c r="G35" s="11"/>
      <c r="H35" s="3"/>
      <c r="I35" s="11"/>
      <c r="J35" s="11"/>
      <c r="K35" s="11"/>
    </row>
    <row r="36" spans="2:11" x14ac:dyDescent="0.3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x14ac:dyDescent="0.3">
      <c r="B37" s="22" t="s">
        <v>34</v>
      </c>
      <c r="C37" s="22"/>
      <c r="D37" s="22"/>
      <c r="E37" s="22"/>
      <c r="F37" s="22"/>
      <c r="G37" s="22"/>
      <c r="H37" s="11"/>
      <c r="I37" s="11"/>
      <c r="J37" s="11"/>
      <c r="K37" s="11"/>
    </row>
    <row r="38" spans="2:11" x14ac:dyDescent="0.3">
      <c r="B38" s="7" t="s">
        <v>27</v>
      </c>
      <c r="C38" s="21" t="s">
        <v>6</v>
      </c>
      <c r="D38" s="21"/>
      <c r="E38" s="21"/>
      <c r="F38" s="21" t="s">
        <v>7</v>
      </c>
      <c r="G38" s="21"/>
      <c r="H38" s="11"/>
      <c r="I38" s="11"/>
      <c r="J38" s="11"/>
      <c r="K38" s="11"/>
    </row>
    <row r="39" spans="2:11" x14ac:dyDescent="0.3">
      <c r="B39" s="7"/>
      <c r="C39" s="7" t="s">
        <v>18</v>
      </c>
      <c r="D39" s="20" t="s">
        <v>19</v>
      </c>
      <c r="E39" s="20"/>
      <c r="F39" s="7" t="s">
        <v>18</v>
      </c>
      <c r="G39" s="7" t="s">
        <v>19</v>
      </c>
      <c r="H39" s="11"/>
      <c r="I39" s="11"/>
      <c r="J39" s="11"/>
      <c r="K39" s="11"/>
    </row>
    <row r="40" spans="2:11" x14ac:dyDescent="0.3">
      <c r="B40" s="7">
        <v>1</v>
      </c>
      <c r="C40" s="7">
        <v>0.42231849330618815</v>
      </c>
      <c r="D40" s="20">
        <v>1.5116948552820988</v>
      </c>
      <c r="E40" s="20"/>
      <c r="F40" s="7">
        <v>1</v>
      </c>
      <c r="G40" s="7">
        <v>0.56311252561264979</v>
      </c>
      <c r="H40" s="11"/>
      <c r="I40" s="11"/>
      <c r="J40" s="11"/>
      <c r="K40" s="11"/>
    </row>
    <row r="41" spans="2:11" x14ac:dyDescent="0.3">
      <c r="B41" s="7">
        <v>2</v>
      </c>
      <c r="C41" s="7">
        <v>0.29824438076236826</v>
      </c>
      <c r="D41" s="20">
        <v>1.5559812517088591</v>
      </c>
      <c r="E41" s="20"/>
      <c r="F41" s="7">
        <v>1</v>
      </c>
      <c r="G41" s="7">
        <v>0.78598568242190248</v>
      </c>
      <c r="H41" s="11"/>
      <c r="I41" s="11"/>
      <c r="J41" s="11"/>
      <c r="K41" s="11"/>
    </row>
    <row r="42" spans="2:11" x14ac:dyDescent="0.3">
      <c r="B42" s="7">
        <v>3</v>
      </c>
      <c r="C42" s="7">
        <v>0.45263267368037807</v>
      </c>
      <c r="D42" s="20">
        <v>1.4872705252739917</v>
      </c>
      <c r="E42" s="20"/>
      <c r="F42" s="7">
        <v>1</v>
      </c>
      <c r="G42" s="7">
        <v>0.93818128034788051</v>
      </c>
      <c r="H42" s="11"/>
      <c r="I42" s="11"/>
      <c r="J42" s="11"/>
      <c r="K42" s="11"/>
    </row>
    <row r="43" spans="2:11" x14ac:dyDescent="0.3">
      <c r="B43" s="7" t="s">
        <v>28</v>
      </c>
      <c r="C43" s="7">
        <f>AVERAGE(C40:C42)</f>
        <v>0.39106518258297812</v>
      </c>
      <c r="D43" s="20">
        <f>AVERAGE(D40:D42)</f>
        <v>1.5183155440883167</v>
      </c>
      <c r="E43" s="20"/>
      <c r="F43" s="7">
        <f t="shared" ref="F43:G43" si="0">AVERAGE(F40:F42)</f>
        <v>1</v>
      </c>
      <c r="G43" s="7">
        <f t="shared" si="0"/>
        <v>0.7624264961274777</v>
      </c>
    </row>
    <row r="44" spans="2:11" x14ac:dyDescent="0.3">
      <c r="B44" s="7" t="s">
        <v>15</v>
      </c>
      <c r="C44" s="7">
        <f>STDEV(C40:C42)</f>
        <v>8.1801670648620761E-2</v>
      </c>
      <c r="D44" s="20">
        <f t="shared" ref="D44:G44" si="1">STDEV(D40:D42)</f>
        <v>3.483053433416404E-2</v>
      </c>
      <c r="E44" s="20"/>
      <c r="F44" s="7">
        <f t="shared" si="1"/>
        <v>0</v>
      </c>
      <c r="G44" s="7">
        <f t="shared" si="1"/>
        <v>0.18864097947901071</v>
      </c>
    </row>
    <row r="45" spans="2:11" x14ac:dyDescent="0.3">
      <c r="B45" s="7" t="s">
        <v>20</v>
      </c>
      <c r="C45" s="7">
        <f>C44/SQRT(3)</f>
        <v>4.7228216569142306E-2</v>
      </c>
      <c r="D45" s="20">
        <f t="shared" ref="D45:G45" si="2">D44/SQRT(3)</f>
        <v>2.0109418373848113E-2</v>
      </c>
      <c r="E45" s="20"/>
      <c r="F45" s="7">
        <f t="shared" si="2"/>
        <v>0</v>
      </c>
      <c r="G45" s="7">
        <f t="shared" si="2"/>
        <v>0.10891192028240151</v>
      </c>
    </row>
    <row r="48" spans="2:11" x14ac:dyDescent="0.3">
      <c r="B48" s="25"/>
    </row>
    <row r="49" spans="2:5" x14ac:dyDescent="0.3">
      <c r="B49" s="25"/>
      <c r="C49" s="26"/>
      <c r="D49" s="26"/>
      <c r="E49" s="26"/>
    </row>
    <row r="50" spans="2:5" x14ac:dyDescent="0.3">
      <c r="B50" s="25"/>
      <c r="C50" s="26"/>
      <c r="D50" s="26"/>
      <c r="E50" s="26"/>
    </row>
    <row r="51" spans="2:5" x14ac:dyDescent="0.3">
      <c r="B51" s="25"/>
      <c r="C51" s="26"/>
      <c r="D51" s="26"/>
      <c r="E51" s="26"/>
    </row>
  </sheetData>
  <mergeCells count="25">
    <mergeCell ref="C1:H1"/>
    <mergeCell ref="B9:D9"/>
    <mergeCell ref="B3:D3"/>
    <mergeCell ref="B15:D15"/>
    <mergeCell ref="H2:J2"/>
    <mergeCell ref="F38:G38"/>
    <mergeCell ref="B37:G37"/>
    <mergeCell ref="B21:D21"/>
    <mergeCell ref="H3:J3"/>
    <mergeCell ref="H9:J9"/>
    <mergeCell ref="H15:J15"/>
    <mergeCell ref="H21:J21"/>
    <mergeCell ref="H8:J8"/>
    <mergeCell ref="H14:J14"/>
    <mergeCell ref="B2:D2"/>
    <mergeCell ref="B8:D8"/>
    <mergeCell ref="B14:D14"/>
    <mergeCell ref="D39:E39"/>
    <mergeCell ref="C38:E38"/>
    <mergeCell ref="D40:E40"/>
    <mergeCell ref="D41:E41"/>
    <mergeCell ref="D42:E42"/>
    <mergeCell ref="D43:E43"/>
    <mergeCell ref="D44:E44"/>
    <mergeCell ref="D45:E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Dataset S1A</vt:lpstr>
      <vt:lpstr>Figure 1-Source data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2021-09-06T11:53:51Z</dcterms:modified>
</cp:coreProperties>
</file>