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0" yWindow="500" windowWidth="22800" windowHeight="15780" activeTab="0"/>
  </bookViews>
  <sheets>
    <sheet name="Cells-std-curv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<sst xmlns="http://schemas.openxmlformats.org/spreadsheetml/2006/main" count="48" uniqueCount="21">
  <si>
    <t>Ct</t>
  </si>
  <si>
    <t>Detector</t>
  </si>
  <si>
    <t>Average</t>
  </si>
  <si>
    <t>SD</t>
  </si>
  <si>
    <t>TS</t>
  </si>
  <si>
    <t>actin</t>
  </si>
  <si>
    <t>CV</t>
  </si>
  <si>
    <t>y=-3,320x+23,964</t>
  </si>
  <si>
    <t>standard curve</t>
  </si>
  <si>
    <t>housekeeping</t>
  </si>
  <si>
    <t>average</t>
  </si>
  <si>
    <t>ratio</t>
  </si>
  <si>
    <t>y=-4,024x+27,771</t>
  </si>
  <si>
    <t>curve</t>
  </si>
  <si>
    <t>Curve</t>
  </si>
  <si>
    <t>SAMPLE</t>
  </si>
  <si>
    <t>PDAC2</t>
  </si>
  <si>
    <t>PDAC5</t>
  </si>
  <si>
    <t>LPc167</t>
  </si>
  <si>
    <t>RESULTS</t>
  </si>
  <si>
    <t>TSmRNA in pancreatic cells.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</si>
</sst>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* #,##0_-;\-* #,##0_-;_-* &quot;-&quot;_-;_-@_-"/>
    <numFmt numFmtId="184" formatCode="_-&quot;€&quot;\ * #,##0.00_-;\-&quot;€&quot;\ * #,##0.00_-;_-&quot;€&quot;\ * &quot;-&quot;??_-;_-@_-"/>
    <numFmt numFmtId="185" formatCode="_-* #,##0.00_-;\-* #,##0.00_-;_-* &quot;-&quot;??_-;_-@_-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186" fontId="0" fillId="0" borderId="0" xfId="0" applyNumberFormat="1" applyAlignment="1">
      <alignment horizontal="center"/>
    </xf>
    <xf numFmtId="186" fontId="1" fillId="0" borderId="0" xfId="0" applyNumberFormat="1" applyFont="1" applyAlignment="1">
      <alignment horizontal="center"/>
    </xf>
    <xf numFmtId="18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10" xfId="0" applyNumberForma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center"/>
    </xf>
    <xf numFmtId="186" fontId="0" fillId="34" borderId="0" xfId="0" applyNumberFormat="1" applyFill="1" applyBorder="1" applyAlignment="1">
      <alignment horizontal="left"/>
    </xf>
    <xf numFmtId="2" fontId="0" fillId="34" borderId="0" xfId="0" applyNumberFormat="1" applyFill="1" applyBorder="1" applyAlignment="1">
      <alignment horizontal="left"/>
    </xf>
    <xf numFmtId="2" fontId="2" fillId="34" borderId="0" xfId="0" applyNumberFormat="1" applyFont="1" applyFill="1" applyAlignment="1">
      <alignment horizontal="center"/>
    </xf>
    <xf numFmtId="2" fontId="0" fillId="34" borderId="0" xfId="0" applyNumberFormat="1" applyFill="1" applyAlignment="1">
      <alignment/>
    </xf>
    <xf numFmtId="186" fontId="0" fillId="35" borderId="0" xfId="0" applyNumberFormat="1" applyFont="1" applyFill="1" applyBorder="1" applyAlignment="1">
      <alignment horizontal="left"/>
    </xf>
    <xf numFmtId="2" fontId="0" fillId="35" borderId="0" xfId="0" applyNumberFormat="1" applyFont="1" applyFill="1" applyBorder="1" applyAlignment="1">
      <alignment horizontal="left"/>
    </xf>
    <xf numFmtId="2" fontId="2" fillId="35" borderId="0" xfId="0" applyNumberFormat="1" applyFont="1" applyFill="1" applyAlignment="1">
      <alignment horizontal="center"/>
    </xf>
    <xf numFmtId="2" fontId="0" fillId="35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="107" zoomScaleNormal="107" zoomScalePageLayoutView="0" workbookViewId="0" topLeftCell="A1">
      <selection activeCell="C22" sqref="C22"/>
    </sheetView>
  </sheetViews>
  <sheetFormatPr defaultColWidth="8.8515625" defaultRowHeight="12.75"/>
  <cols>
    <col min="1" max="2" width="8.8515625" style="0" customWidth="1"/>
    <col min="3" max="3" width="15.00390625" style="0" customWidth="1"/>
  </cols>
  <sheetData>
    <row r="1" spans="2:23" ht="12.75">
      <c r="B1" s="14"/>
      <c r="C1" s="3"/>
      <c r="D1" s="5"/>
      <c r="E1" s="7"/>
      <c r="F1" s="8" t="s">
        <v>8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8"/>
      <c r="V1" s="9"/>
      <c r="W1" s="8"/>
    </row>
    <row r="2" spans="1:23" ht="15.75">
      <c r="A2" s="30" t="s">
        <v>20</v>
      </c>
      <c r="B2" s="14"/>
      <c r="C2" s="4"/>
      <c r="D2" s="18" t="s">
        <v>4</v>
      </c>
      <c r="E2" s="19"/>
      <c r="F2" s="20" t="s">
        <v>12</v>
      </c>
      <c r="G2" s="2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8"/>
      <c r="V2" s="9"/>
      <c r="W2" s="8"/>
    </row>
    <row r="3" spans="2:23" ht="12.75">
      <c r="B3" s="14"/>
      <c r="D3" s="22" t="s">
        <v>9</v>
      </c>
      <c r="E3" s="23"/>
      <c r="F3" s="24" t="s">
        <v>7</v>
      </c>
      <c r="G3" s="25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9"/>
      <c r="W3" s="8"/>
    </row>
    <row r="4" spans="2:23" ht="12.75">
      <c r="B4" s="14"/>
      <c r="D4" s="6"/>
      <c r="E4" s="7"/>
      <c r="F4" s="7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8"/>
      <c r="V4" s="28" t="s">
        <v>19</v>
      </c>
      <c r="W4" s="8"/>
    </row>
    <row r="5" spans="2:23" ht="12.75">
      <c r="B5" s="14"/>
      <c r="D5" s="6"/>
      <c r="E5" s="7"/>
      <c r="F5" s="7"/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8"/>
      <c r="V5" s="9"/>
      <c r="W5" s="8"/>
    </row>
    <row r="6" spans="2:23" ht="12.75">
      <c r="B6" s="17" t="s">
        <v>15</v>
      </c>
      <c r="C6" s="1" t="s">
        <v>1</v>
      </c>
      <c r="D6" s="1" t="s">
        <v>0</v>
      </c>
      <c r="E6" s="15" t="s">
        <v>2</v>
      </c>
      <c r="F6" s="15" t="s">
        <v>3</v>
      </c>
      <c r="G6" s="15" t="s">
        <v>6</v>
      </c>
      <c r="H6" s="16" t="s">
        <v>13</v>
      </c>
      <c r="I6" s="16" t="s">
        <v>10</v>
      </c>
      <c r="J6" s="16" t="s">
        <v>3</v>
      </c>
      <c r="K6" s="9"/>
      <c r="L6" s="11" t="s">
        <v>1</v>
      </c>
      <c r="M6" s="11" t="s">
        <v>0</v>
      </c>
      <c r="N6" s="15" t="s">
        <v>2</v>
      </c>
      <c r="O6" s="15" t="s">
        <v>3</v>
      </c>
      <c r="P6" s="15" t="s">
        <v>6</v>
      </c>
      <c r="Q6" s="16" t="s">
        <v>14</v>
      </c>
      <c r="R6" s="16" t="s">
        <v>10</v>
      </c>
      <c r="S6" s="16" t="s">
        <v>3</v>
      </c>
      <c r="T6" s="9"/>
      <c r="U6" s="13" t="s">
        <v>11</v>
      </c>
      <c r="V6" s="12" t="s">
        <v>10</v>
      </c>
      <c r="W6" s="29" t="s">
        <v>3</v>
      </c>
    </row>
    <row r="7" spans="1:23" ht="12.75">
      <c r="A7" s="27" t="s">
        <v>16</v>
      </c>
      <c r="B7" s="17">
        <v>1</v>
      </c>
      <c r="C7" s="1" t="s">
        <v>4</v>
      </c>
      <c r="D7" s="1">
        <v>25.51</v>
      </c>
      <c r="E7" s="2">
        <f>AVERAGE(D7:D9)</f>
        <v>25.486666666666668</v>
      </c>
      <c r="F7" s="2">
        <f>STDEV(D7:D9)</f>
        <v>0.04041451884327397</v>
      </c>
      <c r="G7" s="2">
        <f>F7/E7</f>
        <v>0.0015857122224669357</v>
      </c>
      <c r="H7" s="10">
        <f aca="true" t="shared" si="0" ref="H7:H15">10^((D7-28.232)/-4.024)</f>
        <v>4.747241787835205</v>
      </c>
      <c r="I7" s="10">
        <f>AVERAGE(H7:H9)</f>
        <v>4.811911763731557</v>
      </c>
      <c r="J7" s="10">
        <f>STDEV(H7:H9)</f>
        <v>0.11201168397673614</v>
      </c>
      <c r="K7" s="9"/>
      <c r="L7" s="11" t="s">
        <v>5</v>
      </c>
      <c r="M7" s="11">
        <v>23.43</v>
      </c>
      <c r="N7" s="2">
        <f>AVERAGE(M7:M9)</f>
        <v>23.659999999999997</v>
      </c>
      <c r="O7" s="2">
        <f>STDEV(M7:M9)</f>
        <v>0.21283796653792836</v>
      </c>
      <c r="P7" s="2">
        <f>O7/N7</f>
        <v>0.008995687512169417</v>
      </c>
      <c r="Q7" s="10">
        <f aca="true" t="shared" si="1" ref="Q7:Q15">10^((M7-23.964)/-3.32)</f>
        <v>1.4482494541829265</v>
      </c>
      <c r="R7" s="10">
        <f>AVERAGE(Q7:Q9)</f>
        <v>1.2438182699101068</v>
      </c>
      <c r="S7" s="10">
        <f>STDEV(Q7:Q9)</f>
        <v>0.18671887194187495</v>
      </c>
      <c r="T7" s="9"/>
      <c r="U7" s="13">
        <f aca="true" t="shared" si="2" ref="U7:U15">H7/Q7</f>
        <v>3.277917194530209</v>
      </c>
      <c r="V7" s="12">
        <f>AVERAGE(U7:U9)</f>
        <v>3.9262639640087893</v>
      </c>
      <c r="W7" s="29">
        <f>STDEV(U7:U9)</f>
        <v>0.5777018053885342</v>
      </c>
    </row>
    <row r="8" spans="1:23" ht="12.75">
      <c r="A8" s="27"/>
      <c r="B8" s="17"/>
      <c r="C8" s="1" t="s">
        <v>4</v>
      </c>
      <c r="D8" s="1">
        <v>25.44</v>
      </c>
      <c r="E8" s="2"/>
      <c r="F8" s="2"/>
      <c r="G8" s="2"/>
      <c r="H8" s="10">
        <f t="shared" si="0"/>
        <v>4.941251715524261</v>
      </c>
      <c r="I8" s="10"/>
      <c r="J8" s="10"/>
      <c r="K8" s="9"/>
      <c r="L8" s="11" t="s">
        <v>5</v>
      </c>
      <c r="M8" s="11">
        <v>23.7</v>
      </c>
      <c r="N8" s="2"/>
      <c r="O8" s="2"/>
      <c r="P8" s="2"/>
      <c r="Q8" s="10">
        <f t="shared" si="1"/>
        <v>1.2009310462988394</v>
      </c>
      <c r="R8" s="10"/>
      <c r="S8" s="10"/>
      <c r="T8" s="9"/>
      <c r="U8" s="13">
        <f t="shared" si="2"/>
        <v>4.11451742442062</v>
      </c>
      <c r="V8" s="12"/>
      <c r="W8" s="29"/>
    </row>
    <row r="9" spans="1:23" ht="12.75">
      <c r="A9" s="27"/>
      <c r="B9" s="17"/>
      <c r="C9" s="1" t="s">
        <v>4</v>
      </c>
      <c r="D9" s="1">
        <v>25.51</v>
      </c>
      <c r="E9" s="2"/>
      <c r="F9" s="2"/>
      <c r="G9" s="2"/>
      <c r="H9" s="10">
        <f t="shared" si="0"/>
        <v>4.747241787835205</v>
      </c>
      <c r="I9" s="10"/>
      <c r="J9" s="10"/>
      <c r="K9" s="9"/>
      <c r="L9" s="11" t="s">
        <v>5</v>
      </c>
      <c r="M9" s="11">
        <v>23.85</v>
      </c>
      <c r="N9" s="2"/>
      <c r="O9" s="2"/>
      <c r="P9" s="2"/>
      <c r="Q9" s="10">
        <f t="shared" si="1"/>
        <v>1.082274309248555</v>
      </c>
      <c r="R9" s="10"/>
      <c r="S9" s="10"/>
      <c r="T9" s="9"/>
      <c r="U9" s="13">
        <f t="shared" si="2"/>
        <v>4.386357273075539</v>
      </c>
      <c r="V9" s="12"/>
      <c r="W9" s="29"/>
    </row>
    <row r="10" spans="1:23" ht="12.75">
      <c r="A10" s="27" t="s">
        <v>17</v>
      </c>
      <c r="B10" s="17">
        <v>2</v>
      </c>
      <c r="C10" s="1" t="s">
        <v>4</v>
      </c>
      <c r="D10" s="1">
        <v>25.35</v>
      </c>
      <c r="E10" s="2">
        <f>AVERAGE(D10:D12)</f>
        <v>25.136666666666667</v>
      </c>
      <c r="F10" s="2">
        <f>STDEV(D10:D12)</f>
        <v>0.22030282189144465</v>
      </c>
      <c r="G10" s="2">
        <f>F10/E10</f>
        <v>0.00876420190524246</v>
      </c>
      <c r="H10" s="10">
        <f t="shared" si="0"/>
        <v>5.202388527758603</v>
      </c>
      <c r="I10" s="10">
        <f>AVERAGE(H10:H12)</f>
        <v>5.90913858465927</v>
      </c>
      <c r="J10" s="10">
        <f>STDEV(H10:H12)</f>
        <v>0.7476351875689802</v>
      </c>
      <c r="K10" s="9"/>
      <c r="L10" s="11" t="s">
        <v>5</v>
      </c>
      <c r="M10" s="11">
        <v>24.98</v>
      </c>
      <c r="N10" s="2">
        <f>AVERAGE(M10:M12)</f>
        <v>24.923333333333336</v>
      </c>
      <c r="O10" s="2">
        <f>STDEV(M10:M12)</f>
        <v>0.060277137733417564</v>
      </c>
      <c r="P10" s="2">
        <f>O10/N10</f>
        <v>0.0024185022495687132</v>
      </c>
      <c r="Q10" s="10">
        <f t="shared" si="1"/>
        <v>0.4942832614243281</v>
      </c>
      <c r="R10" s="10">
        <f>AVERAGE(Q10:Q12)</f>
        <v>0.5143961614307817</v>
      </c>
      <c r="S10" s="10">
        <f>STDEV(Q10:Q12)</f>
        <v>0.02157320914528188</v>
      </c>
      <c r="T10" s="9"/>
      <c r="U10" s="13">
        <f>H10/Q10</f>
        <v>10.52511572568204</v>
      </c>
      <c r="V10" s="12">
        <f>AVERAGE(U10:U12)</f>
        <v>11.487015318589064</v>
      </c>
      <c r="W10" s="29">
        <f>STDEV(U10:U12)</f>
        <v>1.3871049795006394</v>
      </c>
    </row>
    <row r="11" spans="1:23" ht="12.75">
      <c r="A11" s="27"/>
      <c r="B11" s="17"/>
      <c r="C11" s="1" t="s">
        <v>4</v>
      </c>
      <c r="D11" s="1">
        <v>25.15</v>
      </c>
      <c r="E11" s="2"/>
      <c r="F11" s="2"/>
      <c r="G11" s="2"/>
      <c r="H11" s="10">
        <f t="shared" si="0"/>
        <v>5.833169180870755</v>
      </c>
      <c r="I11" s="10"/>
      <c r="J11" s="10"/>
      <c r="K11" s="9"/>
      <c r="L11" s="11" t="s">
        <v>5</v>
      </c>
      <c r="M11" s="11">
        <v>24.86</v>
      </c>
      <c r="N11" s="2"/>
      <c r="O11" s="2"/>
      <c r="P11" s="2"/>
      <c r="Q11" s="10">
        <f t="shared" si="1"/>
        <v>0.5371808003398927</v>
      </c>
      <c r="R11" s="10"/>
      <c r="S11" s="10"/>
      <c r="T11" s="9"/>
      <c r="U11" s="13">
        <f>H11/Q11</f>
        <v>10.858856417019947</v>
      </c>
      <c r="V11" s="12"/>
      <c r="W11" s="29"/>
    </row>
    <row r="12" spans="1:23" ht="12.75">
      <c r="A12" s="27"/>
      <c r="B12" s="17"/>
      <c r="C12" s="1" t="s">
        <v>4</v>
      </c>
      <c r="D12" s="1">
        <v>24.91</v>
      </c>
      <c r="E12" s="2"/>
      <c r="F12" s="2"/>
      <c r="G12" s="2"/>
      <c r="H12" s="10">
        <f>10^((D12-28.232)/-4.024)</f>
        <v>6.691858045348448</v>
      </c>
      <c r="I12" s="10"/>
      <c r="J12" s="10"/>
      <c r="K12" s="9"/>
      <c r="L12" s="11" t="s">
        <v>5</v>
      </c>
      <c r="M12" s="11">
        <v>24.93</v>
      </c>
      <c r="N12" s="2"/>
      <c r="O12" s="2"/>
      <c r="P12" s="2"/>
      <c r="Q12" s="10">
        <f>10^((M12-23.964)/-3.32)</f>
        <v>0.5117244225281244</v>
      </c>
      <c r="R12" s="10"/>
      <c r="S12" s="10"/>
      <c r="T12" s="9"/>
      <c r="U12" s="13">
        <f>H12/Q12</f>
        <v>13.077073813065201</v>
      </c>
      <c r="V12" s="12"/>
      <c r="W12" s="29"/>
    </row>
    <row r="13" spans="1:23" ht="12.75">
      <c r="A13" s="27" t="s">
        <v>18</v>
      </c>
      <c r="B13" s="17">
        <v>3</v>
      </c>
      <c r="C13" s="1" t="s">
        <v>4</v>
      </c>
      <c r="D13" s="1">
        <v>29.59</v>
      </c>
      <c r="E13" s="2">
        <f>AVERAGE(D13:D15)</f>
        <v>29.580000000000002</v>
      </c>
      <c r="F13" s="2">
        <f>STDEV(D13:D15)</f>
        <v>0.09539392014169513</v>
      </c>
      <c r="G13" s="2">
        <f>F13/E13</f>
        <v>0.0032249465903209985</v>
      </c>
      <c r="H13" s="10">
        <f t="shared" si="0"/>
        <v>0.4597532954592348</v>
      </c>
      <c r="I13" s="10">
        <f>AVERAGE(H13:H15)</f>
        <v>0.4628522647328291</v>
      </c>
      <c r="J13" s="10">
        <f>STDEV(H13:H15)</f>
        <v>0.02536254547199433</v>
      </c>
      <c r="K13" s="9"/>
      <c r="L13" s="11" t="s">
        <v>5</v>
      </c>
      <c r="M13" s="11">
        <v>30.73</v>
      </c>
      <c r="N13" s="2">
        <f>AVERAGE(M13:M15)</f>
        <v>30.686666666666667</v>
      </c>
      <c r="O13" s="2">
        <f>STDEV(M13:M15)</f>
        <v>0.15947831618540845</v>
      </c>
      <c r="P13" s="2">
        <f>O13/N13</f>
        <v>0.005196990533958563</v>
      </c>
      <c r="Q13" s="10">
        <f t="shared" si="1"/>
        <v>0.009163221668786239</v>
      </c>
      <c r="R13" s="10">
        <f>AVERAGE(Q13:Q15)</f>
        <v>0.00948187408215818</v>
      </c>
      <c r="S13" s="10">
        <f>STDEV(Q13:Q15)</f>
        <v>0.0010687010393289262</v>
      </c>
      <c r="T13" s="9"/>
      <c r="U13" s="13">
        <f t="shared" si="2"/>
        <v>50.17376115928163</v>
      </c>
      <c r="V13" s="12">
        <f>AVERAGE(U13:U15)</f>
        <v>49.02050435491222</v>
      </c>
      <c r="W13" s="29">
        <f>STDEV(U13:U15)</f>
        <v>2.759003031077275</v>
      </c>
    </row>
    <row r="14" spans="1:23" ht="12.75">
      <c r="A14" s="26"/>
      <c r="B14" s="17"/>
      <c r="C14" s="1" t="s">
        <v>4</v>
      </c>
      <c r="D14" s="1">
        <v>29.48</v>
      </c>
      <c r="E14" s="2"/>
      <c r="F14" s="2"/>
      <c r="G14" s="2"/>
      <c r="H14" s="10">
        <f t="shared" si="0"/>
        <v>0.4896219001403883</v>
      </c>
      <c r="I14" s="10"/>
      <c r="J14" s="10"/>
      <c r="K14" s="9"/>
      <c r="L14" s="11" t="s">
        <v>5</v>
      </c>
      <c r="M14" s="11">
        <v>30.51</v>
      </c>
      <c r="N14" s="2"/>
      <c r="O14" s="2"/>
      <c r="P14" s="2"/>
      <c r="Q14" s="10">
        <f t="shared" si="1"/>
        <v>0.010673657256979824</v>
      </c>
      <c r="R14" s="10"/>
      <c r="S14" s="10"/>
      <c r="T14" s="9"/>
      <c r="U14" s="13">
        <f t="shared" si="2"/>
        <v>45.8719901110006</v>
      </c>
      <c r="V14" s="12"/>
      <c r="W14" s="29"/>
    </row>
    <row r="15" spans="1:23" ht="12.75">
      <c r="A15" s="26"/>
      <c r="B15" s="17"/>
      <c r="C15" s="1" t="s">
        <v>4</v>
      </c>
      <c r="D15" s="1">
        <v>29.67</v>
      </c>
      <c r="E15" s="2"/>
      <c r="F15" s="2"/>
      <c r="G15" s="2"/>
      <c r="H15" s="10">
        <f t="shared" si="0"/>
        <v>0.43918159859886424</v>
      </c>
      <c r="I15" s="10"/>
      <c r="J15" s="10"/>
      <c r="K15" s="9"/>
      <c r="L15" s="11" t="s">
        <v>5</v>
      </c>
      <c r="M15" s="11">
        <v>30.82</v>
      </c>
      <c r="N15" s="2"/>
      <c r="O15" s="2"/>
      <c r="P15" s="2"/>
      <c r="Q15" s="10">
        <f t="shared" si="1"/>
        <v>0.00860874332070848</v>
      </c>
      <c r="R15" s="10"/>
      <c r="S15" s="10"/>
      <c r="T15" s="9"/>
      <c r="U15" s="13">
        <f t="shared" si="2"/>
        <v>51.01576179445441</v>
      </c>
      <c r="V15" s="12"/>
      <c r="W15" s="29"/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Università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Giovannetti</dc:creator>
  <cp:keywords/>
  <dc:description/>
  <cp:lastModifiedBy>Microsoft Office User</cp:lastModifiedBy>
  <dcterms:created xsi:type="dcterms:W3CDTF">2006-06-16T14:01:08Z</dcterms:created>
  <dcterms:modified xsi:type="dcterms:W3CDTF">2022-07-16T18:00:51Z</dcterms:modified>
  <cp:category/>
  <cp:version/>
  <cp:contentType/>
  <cp:contentStatus/>
</cp:coreProperties>
</file>