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ishin/Library/CloudStorage/Box-Box/Int_100262_Laboratory for Immune Homeostasis/eLife_revision_220222/Data_Source/Figure_6/"/>
    </mc:Choice>
  </mc:AlternateContent>
  <xr:revisionPtr revIDLastSave="0" documentId="13_ncr:1_{2FD22EE9-7411-7941-8B41-2C9ECDD7CD3A}" xr6:coauthVersionLast="47" xr6:coauthVersionMax="47" xr10:uidLastSave="{00000000-0000-0000-0000-000000000000}"/>
  <bookViews>
    <workbookView xWindow="2840" yWindow="500" windowWidth="24200" windowHeight="13660" activeTab="1" xr2:uid="{FF2FBEF7-5F6C-AC42-80AB-E7B42E4B6AA9}"/>
  </bookViews>
  <sheets>
    <sheet name="Ratio Figure 6B" sheetId="2" r:id="rId1"/>
    <sheet name="Cell number Figure 6C" sheetId="3" r:id="rId2"/>
    <sheet name="MFI Figure 6D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8" i="3" l="1"/>
  <c r="S48" i="3"/>
  <c r="R48" i="3"/>
  <c r="W23" i="3"/>
  <c r="W19" i="3"/>
  <c r="H31" i="4" l="1"/>
  <c r="H33" i="4"/>
  <c r="H35" i="4"/>
  <c r="H36" i="4"/>
  <c r="I30" i="4"/>
  <c r="J30" i="4"/>
  <c r="J32" i="4"/>
  <c r="H30" i="4"/>
  <c r="I31" i="4"/>
  <c r="H32" i="4"/>
  <c r="I32" i="4"/>
  <c r="H34" i="4"/>
  <c r="J11" i="4" l="1"/>
  <c r="J23" i="4"/>
  <c r="H23" i="4"/>
  <c r="I11" i="4"/>
  <c r="H38" i="4"/>
  <c r="J31" i="4"/>
  <c r="J37" i="4" s="1"/>
  <c r="I23" i="4"/>
  <c r="I37" i="4"/>
  <c r="H37" i="4"/>
  <c r="H11" i="4"/>
  <c r="W41" i="3"/>
  <c r="AB41" i="3" s="1"/>
  <c r="X41" i="3"/>
  <c r="Y41" i="3"/>
  <c r="AD41" i="3" s="1"/>
  <c r="W42" i="3"/>
  <c r="AB42" i="3" s="1"/>
  <c r="AB66" i="3" s="1"/>
  <c r="X42" i="3"/>
  <c r="AC42" i="3" s="1"/>
  <c r="Y42" i="3"/>
  <c r="W43" i="3"/>
  <c r="AB43" i="3" s="1"/>
  <c r="AB67" i="3" s="1"/>
  <c r="X43" i="3"/>
  <c r="AC43" i="3" s="1"/>
  <c r="Y43" i="3"/>
  <c r="AD43" i="3"/>
  <c r="W44" i="3"/>
  <c r="AB44" i="3"/>
  <c r="AB68" i="3" s="1"/>
  <c r="W45" i="3"/>
  <c r="AB45" i="3"/>
  <c r="AB69" i="3" s="1"/>
  <c r="W46" i="3"/>
  <c r="AB46" i="3"/>
  <c r="AB70" i="3" s="1"/>
  <c r="W47" i="3"/>
  <c r="AB47" i="3"/>
  <c r="AB71" i="3" s="1"/>
  <c r="AB53" i="3"/>
  <c r="AC53" i="3"/>
  <c r="AB54" i="3"/>
  <c r="AC54" i="3"/>
  <c r="AC66" i="3" s="1"/>
  <c r="AD54" i="3"/>
  <c r="AD66" i="3" s="1"/>
  <c r="AB55" i="3"/>
  <c r="AC55" i="3"/>
  <c r="AC67" i="3" s="1"/>
  <c r="AD55" i="3"/>
  <c r="AD67" i="3" s="1"/>
  <c r="AB56" i="3"/>
  <c r="AB57" i="3"/>
  <c r="AB58" i="3"/>
  <c r="AB59" i="3"/>
  <c r="R60" i="3"/>
  <c r="S60" i="3"/>
  <c r="T60" i="3"/>
  <c r="H3" i="3"/>
  <c r="M3" i="3" s="1"/>
  <c r="I3" i="3"/>
  <c r="N3" i="3" s="1"/>
  <c r="S15" i="3" s="1"/>
  <c r="J3" i="3"/>
  <c r="O3" i="3" s="1"/>
  <c r="H4" i="3"/>
  <c r="M4" i="3" s="1"/>
  <c r="I4" i="3"/>
  <c r="N4" i="3" s="1"/>
  <c r="S16" i="3" s="1"/>
  <c r="X16" i="3" s="1"/>
  <c r="X28" i="3" s="1"/>
  <c r="J4" i="3"/>
  <c r="O4" i="3" s="1"/>
  <c r="T4" i="3" s="1"/>
  <c r="Y4" i="3" s="1"/>
  <c r="H5" i="3"/>
  <c r="M5" i="3" s="1"/>
  <c r="I5" i="3"/>
  <c r="N5" i="3" s="1"/>
  <c r="S17" i="3" s="1"/>
  <c r="J5" i="3"/>
  <c r="O5" i="3" s="1"/>
  <c r="H6" i="3"/>
  <c r="M6" i="3" s="1"/>
  <c r="H7" i="3"/>
  <c r="M7" i="3" s="1"/>
  <c r="R7" i="3" s="1"/>
  <c r="W7" i="3" s="1"/>
  <c r="W31" i="3" s="1"/>
  <c r="H8" i="3"/>
  <c r="M8" i="3" s="1"/>
  <c r="H9" i="3"/>
  <c r="M9" i="3" s="1"/>
  <c r="C10" i="3"/>
  <c r="D10" i="3"/>
  <c r="E10" i="3"/>
  <c r="C11" i="2"/>
  <c r="D11" i="2"/>
  <c r="E11" i="2"/>
  <c r="C12" i="2"/>
  <c r="D12" i="2"/>
  <c r="E12" i="2"/>
  <c r="C23" i="2"/>
  <c r="D23" i="2"/>
  <c r="E23" i="2"/>
  <c r="C24" i="2"/>
  <c r="D24" i="2"/>
  <c r="E24" i="2"/>
  <c r="X60" i="3" l="1"/>
  <c r="J38" i="4"/>
  <c r="I38" i="4"/>
  <c r="W48" i="3"/>
  <c r="X15" i="3"/>
  <c r="X27" i="3" s="1"/>
  <c r="R19" i="3"/>
  <c r="R21" i="3"/>
  <c r="W21" i="3" s="1"/>
  <c r="R9" i="3"/>
  <c r="W9" i="3" s="1"/>
  <c r="W33" i="3" s="1"/>
  <c r="R20" i="3"/>
  <c r="W20" i="3" s="1"/>
  <c r="R8" i="3"/>
  <c r="H10" i="3"/>
  <c r="Y60" i="3"/>
  <c r="Y48" i="3"/>
  <c r="X48" i="3"/>
  <c r="R6" i="3"/>
  <c r="W6" i="3" s="1"/>
  <c r="W30" i="3" s="1"/>
  <c r="R18" i="3"/>
  <c r="W18" i="3" s="1"/>
  <c r="AC65" i="3"/>
  <c r="AC72" i="3" s="1"/>
  <c r="AC60" i="3"/>
  <c r="AB60" i="3"/>
  <c r="AB65" i="3"/>
  <c r="AB72" i="3" s="1"/>
  <c r="AB48" i="3"/>
  <c r="AD42" i="3"/>
  <c r="AD48" i="3" s="1"/>
  <c r="W60" i="3"/>
  <c r="AD53" i="3"/>
  <c r="AC41" i="3"/>
  <c r="AC48" i="3" s="1"/>
  <c r="T16" i="3"/>
  <c r="Y16" i="3" s="1"/>
  <c r="Y28" i="3" s="1"/>
  <c r="X17" i="3"/>
  <c r="X29" i="3" s="1"/>
  <c r="R5" i="3"/>
  <c r="W5" i="3" s="1"/>
  <c r="W29" i="3" s="1"/>
  <c r="R17" i="3"/>
  <c r="W17" i="3" s="1"/>
  <c r="R3" i="3"/>
  <c r="M10" i="3"/>
  <c r="N10" i="3"/>
  <c r="T5" i="3"/>
  <c r="Y5" i="3" s="1"/>
  <c r="T17" i="3"/>
  <c r="Y17" i="3" s="1"/>
  <c r="Y29" i="3" s="1"/>
  <c r="S4" i="3"/>
  <c r="X4" i="3" s="1"/>
  <c r="T3" i="3"/>
  <c r="O10" i="3"/>
  <c r="T15" i="3"/>
  <c r="W8" i="3"/>
  <c r="W32" i="3" s="1"/>
  <c r="R16" i="3"/>
  <c r="W16" i="3" s="1"/>
  <c r="R4" i="3"/>
  <c r="W4" i="3" s="1"/>
  <c r="W28" i="3" s="1"/>
  <c r="S22" i="3"/>
  <c r="R15" i="3"/>
  <c r="S5" i="3"/>
  <c r="X5" i="3" s="1"/>
  <c r="S3" i="3"/>
  <c r="J10" i="3"/>
  <c r="I10" i="3"/>
  <c r="X22" i="3" l="1"/>
  <c r="X34" i="3"/>
  <c r="AD65" i="3"/>
  <c r="AD72" i="3" s="1"/>
  <c r="AD60" i="3"/>
  <c r="X3" i="3"/>
  <c r="X10" i="3" s="1"/>
  <c r="S10" i="3"/>
  <c r="Y3" i="3"/>
  <c r="T10" i="3"/>
  <c r="R22" i="3"/>
  <c r="W15" i="3"/>
  <c r="Y15" i="3"/>
  <c r="T22" i="3"/>
  <c r="W3" i="3"/>
  <c r="R10" i="3"/>
  <c r="Y10" i="3" l="1"/>
  <c r="X11" i="3"/>
  <c r="W27" i="3"/>
  <c r="W34" i="3" s="1"/>
  <c r="W11" i="3"/>
  <c r="Y11" i="3"/>
  <c r="Y27" i="3"/>
  <c r="Y34" i="3" s="1"/>
  <c r="X23" i="3"/>
  <c r="W22" i="3"/>
  <c r="Y23" i="3"/>
  <c r="W35" i="3"/>
  <c r="W36" i="3" s="1"/>
  <c r="W10" i="3"/>
  <c r="Y22" i="3"/>
</calcChain>
</file>

<file path=xl/sharedStrings.xml><?xml version="1.0" encoding="utf-8"?>
<sst xmlns="http://schemas.openxmlformats.org/spreadsheetml/2006/main" count="54" uniqueCount="26">
  <si>
    <t>t.test</t>
    <phoneticPr fontId="2"/>
  </si>
  <si>
    <t>AVERAGE</t>
    <phoneticPr fontId="2"/>
  </si>
  <si>
    <t>Day6 mCherryhi</t>
    <phoneticPr fontId="2"/>
  </si>
  <si>
    <t>Day3 mCherryhi</t>
    <phoneticPr fontId="2"/>
  </si>
  <si>
    <t>Day0 mCherrylo</t>
    <phoneticPr fontId="2"/>
  </si>
  <si>
    <t>%BrdU+ in mCherryhi</t>
    <phoneticPr fontId="2"/>
  </si>
  <si>
    <r>
      <t>%BrdU+ in mCherry</t>
    </r>
    <r>
      <rPr>
        <vertAlign val="superscript"/>
        <sz val="11"/>
        <color theme="1"/>
        <rFont val="游ゴシック"/>
        <family val="3"/>
        <charset val="128"/>
        <scheme val="minor"/>
      </rPr>
      <t>lo</t>
    </r>
    <phoneticPr fontId="2"/>
  </si>
  <si>
    <t>%Brdu+ mChi in mTEC hi</t>
    <phoneticPr fontId="2"/>
  </si>
  <si>
    <t>%Brdu+ mChi</t>
    <phoneticPr fontId="2"/>
  </si>
  <si>
    <t>mCherry hi%</t>
    <phoneticPr fontId="2"/>
  </si>
  <si>
    <t>%Brdu+ mClo in mTEC hi</t>
    <phoneticPr fontId="2"/>
  </si>
  <si>
    <t>%Brdu+ mClo</t>
    <phoneticPr fontId="2"/>
  </si>
  <si>
    <t>mCherry lo%</t>
    <phoneticPr fontId="2"/>
  </si>
  <si>
    <t>mTEC hi(FACS)</t>
    <phoneticPr fontId="2"/>
  </si>
  <si>
    <t>Cell number</t>
    <phoneticPr fontId="2"/>
  </si>
  <si>
    <t>Cell number/mouse</t>
    <phoneticPr fontId="2"/>
  </si>
  <si>
    <t>mTEC hi cell number</t>
    <phoneticPr fontId="2"/>
  </si>
  <si>
    <t>mCherry lo cell number</t>
    <phoneticPr fontId="2"/>
  </si>
  <si>
    <t>mClo BrdU+cell number</t>
    <phoneticPr fontId="2"/>
  </si>
  <si>
    <t>mCherry hi cell numbrer</t>
    <phoneticPr fontId="2"/>
  </si>
  <si>
    <t>mChi BrdU+ cell number</t>
    <phoneticPr fontId="2"/>
  </si>
  <si>
    <t>Mouse number</t>
    <phoneticPr fontId="2"/>
  </si>
  <si>
    <t>Alive cell</t>
    <phoneticPr fontId="2"/>
  </si>
  <si>
    <r>
      <t>mTEC</t>
    </r>
    <r>
      <rPr>
        <vertAlign val="superscript"/>
        <sz val="11"/>
        <color theme="1"/>
        <rFont val="游ゴシック"/>
        <family val="3"/>
        <charset val="128"/>
        <scheme val="minor"/>
      </rPr>
      <t>hi</t>
    </r>
    <r>
      <rPr>
        <sz val="12"/>
        <color theme="1"/>
        <rFont val="游ゴシック"/>
        <family val="2"/>
        <charset val="128"/>
        <scheme val="minor"/>
      </rPr>
      <t xml:space="preserve"> mCherry</t>
    </r>
    <r>
      <rPr>
        <vertAlign val="superscript"/>
        <sz val="11"/>
        <color theme="1"/>
        <rFont val="游ゴシック"/>
        <family val="3"/>
        <charset val="128"/>
        <scheme val="minor"/>
      </rPr>
      <t>hi</t>
    </r>
    <phoneticPr fontId="2"/>
  </si>
  <si>
    <r>
      <t>mTEC</t>
    </r>
    <r>
      <rPr>
        <vertAlign val="superscript"/>
        <sz val="11"/>
        <color theme="1"/>
        <rFont val="游ゴシック"/>
        <family val="3"/>
        <charset val="128"/>
        <scheme val="minor"/>
      </rPr>
      <t>hi</t>
    </r>
    <r>
      <rPr>
        <sz val="12"/>
        <color theme="1"/>
        <rFont val="游ゴシック"/>
        <family val="2"/>
        <charset val="128"/>
        <scheme val="minor"/>
      </rPr>
      <t xml:space="preserve"> mCherry</t>
    </r>
    <r>
      <rPr>
        <vertAlign val="superscript"/>
        <sz val="11"/>
        <color theme="1"/>
        <rFont val="游ゴシック"/>
        <family val="3"/>
        <charset val="128"/>
        <scheme val="minor"/>
      </rPr>
      <t>lo</t>
    </r>
    <phoneticPr fontId="2"/>
  </si>
  <si>
    <t>Median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</si>
</sst>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.E+00"/>
  </numFmts>
  <fonts count="6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NumberFormat="1">
      <alignment vertical="center"/>
    </xf>
    <xf numFmtId="11" fontId="1" fillId="0" borderId="0" xfId="1" applyNumberFormat="1">
      <alignment vertical="center"/>
    </xf>
    <xf numFmtId="0" fontId="4" fillId="0" borderId="0" xfId="0" applyFont="1">
      <alignment vertical="center"/>
    </xf>
    <xf numFmtId="176" fontId="1" fillId="0" borderId="0" xfId="1" applyNumberForma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</cellXfs>
  <cellStyles count="2">
    <cellStyle name="標準" xfId="0" builtinId="0"/>
    <cellStyle name="標準 2" xfId="1" xr:uid="{C3609BDF-7DD9-8B41-9EF6-CB122A657F08}"/>
  </cellStyles>
  <dxfs count="12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'Ratio Figure 6B'!$B$4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6B'!$C$4:$E$4</c:f>
              <c:numCache>
                <c:formatCode>General</c:formatCode>
                <c:ptCount val="3"/>
                <c:pt idx="0">
                  <c:v>37.299999999999997</c:v>
                </c:pt>
                <c:pt idx="1">
                  <c:v>1.83</c:v>
                </c:pt>
                <c:pt idx="2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4-F648-9C72-7704A998938B}"/>
            </c:ext>
          </c:extLst>
        </c:ser>
        <c:ser>
          <c:idx val="1"/>
          <c:order val="1"/>
          <c:tx>
            <c:strRef>
              <c:f>'Ratio Figure 6B'!$B$5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6B'!$C$5:$E$5</c:f>
              <c:numCache>
                <c:formatCode>General</c:formatCode>
                <c:ptCount val="3"/>
                <c:pt idx="0">
                  <c:v>42.9</c:v>
                </c:pt>
                <c:pt idx="1">
                  <c:v>4.6500000000000004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4-F648-9C72-7704A998938B}"/>
            </c:ext>
          </c:extLst>
        </c:ser>
        <c:ser>
          <c:idx val="2"/>
          <c:order val="2"/>
          <c:tx>
            <c:strRef>
              <c:f>'Ratio Figure 6B'!$B$6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6B'!$C$6:$E$6</c:f>
              <c:numCache>
                <c:formatCode>General</c:formatCode>
                <c:ptCount val="3"/>
                <c:pt idx="0">
                  <c:v>14.3</c:v>
                </c:pt>
                <c:pt idx="1">
                  <c:v>4.68</c:v>
                </c:pt>
                <c:pt idx="2">
                  <c:v>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54-F648-9C72-7704A998938B}"/>
            </c:ext>
          </c:extLst>
        </c:ser>
        <c:ser>
          <c:idx val="3"/>
          <c:order val="3"/>
          <c:tx>
            <c:strRef>
              <c:f>'Ratio Figure 6B'!$B$7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6B'!$C$7:$E$7</c:f>
              <c:numCache>
                <c:formatCode>General</c:formatCode>
                <c:ptCount val="3"/>
                <c:pt idx="0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54-F648-9C72-7704A998938B}"/>
            </c:ext>
          </c:extLst>
        </c:ser>
        <c:ser>
          <c:idx val="4"/>
          <c:order val="4"/>
          <c:tx>
            <c:strRef>
              <c:f>'Ratio Figure 6B'!$B$8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6B'!$C$8:$E$8</c:f>
              <c:numCache>
                <c:formatCode>General</c:formatCode>
                <c:ptCount val="3"/>
                <c:pt idx="0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54-F648-9C72-7704A998938B}"/>
            </c:ext>
          </c:extLst>
        </c:ser>
        <c:ser>
          <c:idx val="7"/>
          <c:order val="5"/>
          <c:tx>
            <c:strRef>
              <c:f>'Ratio Figure 6B'!$B$10</c:f>
              <c:strCache>
                <c:ptCount val="1"/>
                <c:pt idx="0">
                  <c:v>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'Ratio Figure 6B'!$C$10:$E$10</c:f>
              <c:numCache>
                <c:formatCode>General</c:formatCode>
                <c:ptCount val="3"/>
                <c:pt idx="0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54-F648-9C72-7704A998938B}"/>
            </c:ext>
          </c:extLst>
        </c:ser>
        <c:ser>
          <c:idx val="6"/>
          <c:order val="6"/>
          <c:tx>
            <c:strRef>
              <c:f>'Ratio Figure 6B'!$B$9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'Ratio Figure 6B'!$C$9:$E$9</c:f>
              <c:numCache>
                <c:formatCode>General</c:formatCode>
                <c:ptCount val="3"/>
                <c:pt idx="0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54-F648-9C72-7704A998938B}"/>
            </c:ext>
          </c:extLst>
        </c:ser>
        <c:ser>
          <c:idx val="5"/>
          <c:order val="7"/>
          <c:tx>
            <c:strRef>
              <c:f>'Ratio Figure 6B'!$B$11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6B'!$C$11:$E$11</c:f>
              <c:numCache>
                <c:formatCode>General</c:formatCode>
                <c:ptCount val="3"/>
                <c:pt idx="0">
                  <c:v>33.414285714285711</c:v>
                </c:pt>
                <c:pt idx="1">
                  <c:v>3.72</c:v>
                </c:pt>
                <c:pt idx="2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54-F648-9C72-7704A998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504912"/>
        <c:axId val="1524505328"/>
      </c:lineChart>
      <c:catAx>
        <c:axId val="152450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5328"/>
        <c:crosses val="autoZero"/>
        <c:auto val="1"/>
        <c:lblAlgn val="ctr"/>
        <c:lblOffset val="100"/>
        <c:noMultiLvlLbl val="0"/>
      </c:catAx>
      <c:valAx>
        <c:axId val="152450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49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'Ratio Figure 6B'!$B$16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6B'!$C$16:$E$16</c:f>
              <c:numCache>
                <c:formatCode>General</c:formatCode>
                <c:ptCount val="3"/>
                <c:pt idx="0">
                  <c:v>3.26</c:v>
                </c:pt>
                <c:pt idx="1">
                  <c:v>10.3</c:v>
                </c:pt>
                <c:pt idx="2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7-9446-8CF5-602ED17C869A}"/>
            </c:ext>
          </c:extLst>
        </c:ser>
        <c:ser>
          <c:idx val="1"/>
          <c:order val="1"/>
          <c:tx>
            <c:strRef>
              <c:f>'Ratio Figure 6B'!$B$17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6B'!$C$17:$E$17</c:f>
              <c:numCache>
                <c:formatCode>General</c:formatCode>
                <c:ptCount val="3"/>
                <c:pt idx="0">
                  <c:v>3.93</c:v>
                </c:pt>
                <c:pt idx="1">
                  <c:v>13.6</c:v>
                </c:pt>
                <c:pt idx="2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7-9446-8CF5-602ED17C869A}"/>
            </c:ext>
          </c:extLst>
        </c:ser>
        <c:ser>
          <c:idx val="2"/>
          <c:order val="2"/>
          <c:tx>
            <c:strRef>
              <c:f>'Ratio Figure 6B'!$B$18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6B'!$C$18:$E$18</c:f>
              <c:numCache>
                <c:formatCode>General</c:formatCode>
                <c:ptCount val="3"/>
                <c:pt idx="0">
                  <c:v>1.7</c:v>
                </c:pt>
                <c:pt idx="1">
                  <c:v>6.16</c:v>
                </c:pt>
                <c:pt idx="2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A7-9446-8CF5-602ED17C869A}"/>
            </c:ext>
          </c:extLst>
        </c:ser>
        <c:ser>
          <c:idx val="3"/>
          <c:order val="3"/>
          <c:tx>
            <c:strRef>
              <c:f>'Ratio Figure 6B'!$B$19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6B'!$C$19:$E$19</c:f>
              <c:numCache>
                <c:formatCode>General</c:formatCode>
                <c:ptCount val="3"/>
                <c:pt idx="0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A7-9446-8CF5-602ED17C869A}"/>
            </c:ext>
          </c:extLst>
        </c:ser>
        <c:ser>
          <c:idx val="6"/>
          <c:order val="4"/>
          <c:tx>
            <c:strRef>
              <c:f>'Ratio Figure 6B'!$B$21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'Ratio Figure 6B'!$C$21:$E$21</c:f>
              <c:numCache>
                <c:formatCode>General</c:formatCode>
                <c:ptCount val="3"/>
                <c:pt idx="0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A7-9446-8CF5-602ED17C869A}"/>
            </c:ext>
          </c:extLst>
        </c:ser>
        <c:ser>
          <c:idx val="7"/>
          <c:order val="5"/>
          <c:tx>
            <c:strRef>
              <c:f>'Ratio Figure 6B'!$B$22</c:f>
              <c:strCache>
                <c:ptCount val="1"/>
                <c:pt idx="0">
                  <c:v>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'Ratio Figure 6B'!$C$22:$E$22</c:f>
              <c:numCache>
                <c:formatCode>General</c:formatCode>
                <c:ptCount val="3"/>
                <c:pt idx="0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A7-9446-8CF5-602ED17C869A}"/>
            </c:ext>
          </c:extLst>
        </c:ser>
        <c:ser>
          <c:idx val="4"/>
          <c:order val="6"/>
          <c:tx>
            <c:strRef>
              <c:f>'Ratio Figure 6B'!$B$20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6B'!$C$20:$E$20</c:f>
              <c:numCache>
                <c:formatCode>General</c:formatCode>
                <c:ptCount val="3"/>
                <c:pt idx="0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A7-9446-8CF5-602ED17C869A}"/>
            </c:ext>
          </c:extLst>
        </c:ser>
        <c:ser>
          <c:idx val="5"/>
          <c:order val="7"/>
          <c:tx>
            <c:strRef>
              <c:f>'Ratio Figure 6B'!$B$23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'Ratio Figure 6B'!$C$3:$E$3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'Ratio Figure 6B'!$C$23:$E$23</c:f>
              <c:numCache>
                <c:formatCode>General</c:formatCode>
                <c:ptCount val="3"/>
                <c:pt idx="0">
                  <c:v>3.9214285714285713</c:v>
                </c:pt>
                <c:pt idx="1">
                  <c:v>10.02</c:v>
                </c:pt>
                <c:pt idx="2">
                  <c:v>9.8566666666666674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A7-9446-8CF5-602ED17C8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504912"/>
        <c:axId val="1524505328"/>
      </c:lineChart>
      <c:catAx>
        <c:axId val="152450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5328"/>
        <c:crosses val="autoZero"/>
        <c:auto val="1"/>
        <c:lblAlgn val="ctr"/>
        <c:lblOffset val="100"/>
        <c:noMultiLvlLbl val="0"/>
      </c:catAx>
      <c:valAx>
        <c:axId val="152450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number Figure 6C'!$V$3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6C'!$W$3:$Y$3</c:f>
              <c:numCache>
                <c:formatCode>0.00E+00</c:formatCode>
                <c:ptCount val="3"/>
                <c:pt idx="0">
                  <c:v>9597.294726128408</c:v>
                </c:pt>
                <c:pt idx="1">
                  <c:v>432.525882991728</c:v>
                </c:pt>
                <c:pt idx="2">
                  <c:v>614.2734264130047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B24B-8BE3-3759FE371E36}"/>
            </c:ext>
          </c:extLst>
        </c:ser>
        <c:ser>
          <c:idx val="1"/>
          <c:order val="1"/>
          <c:tx>
            <c:strRef>
              <c:f>'Cell number Figure 6C'!$V$4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6C'!$W$4:$Y$4</c:f>
              <c:numCache>
                <c:formatCode>0.00E+00</c:formatCode>
                <c:ptCount val="3"/>
                <c:pt idx="0">
                  <c:v>7825.6684635116535</c:v>
                </c:pt>
                <c:pt idx="1">
                  <c:v>773.27503478172105</c:v>
                </c:pt>
                <c:pt idx="2">
                  <c:v>129.97592930284753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B24B-8BE3-3759FE371E36}"/>
            </c:ext>
          </c:extLst>
        </c:ser>
        <c:ser>
          <c:idx val="2"/>
          <c:order val="2"/>
          <c:tx>
            <c:strRef>
              <c:f>'Cell number Figure 6C'!$V$5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6C'!$W$5:$Y$5</c:f>
              <c:numCache>
                <c:formatCode>0.00E+00</c:formatCode>
                <c:ptCount val="3"/>
                <c:pt idx="0">
                  <c:v>3771.8892616101557</c:v>
                </c:pt>
                <c:pt idx="1">
                  <c:v>596.31117721485691</c:v>
                </c:pt>
                <c:pt idx="2">
                  <c:v>168.53788749137522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B-B24B-8BE3-3759FE371E36}"/>
            </c:ext>
          </c:extLst>
        </c:ser>
        <c:ser>
          <c:idx val="3"/>
          <c:order val="3"/>
          <c:tx>
            <c:strRef>
              <c:f>'Cell number Figure 6C'!$V$6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6C'!$W$6:$Y$6</c:f>
              <c:numCache>
                <c:formatCode>General</c:formatCode>
                <c:ptCount val="3"/>
                <c:pt idx="0" formatCode="0.00E+00">
                  <c:v>8797.3532081933736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2B-B24B-8BE3-3759FE371E36}"/>
            </c:ext>
          </c:extLst>
        </c:ser>
        <c:ser>
          <c:idx val="4"/>
          <c:order val="4"/>
          <c:tx>
            <c:strRef>
              <c:f>'Cell number Figure 6C'!$V$7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6C'!$W$7:$Y$7</c:f>
              <c:numCache>
                <c:formatCode>General</c:formatCode>
                <c:ptCount val="3"/>
                <c:pt idx="0" formatCode="0.00E+00">
                  <c:v>3233.4517326206465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2B-B24B-8BE3-3759FE371E36}"/>
            </c:ext>
          </c:extLst>
        </c:ser>
        <c:ser>
          <c:idx val="5"/>
          <c:order val="5"/>
          <c:tx>
            <c:strRef>
              <c:f>'Cell number Figure 6C'!$V$8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6C'!$W$8:$Y$8</c:f>
              <c:numCache>
                <c:formatCode>General</c:formatCode>
                <c:ptCount val="3"/>
                <c:pt idx="0" formatCode="0.00E+00">
                  <c:v>4988.5002846955995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2B-B24B-8BE3-3759FE371E36}"/>
            </c:ext>
          </c:extLst>
        </c:ser>
        <c:ser>
          <c:idx val="6"/>
          <c:order val="6"/>
          <c:tx>
            <c:strRef>
              <c:f>'Cell number Figure 6C'!$V$9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6C'!$W$9:$Y$9</c:f>
              <c:numCache>
                <c:formatCode>General</c:formatCode>
                <c:ptCount val="3"/>
                <c:pt idx="0" formatCode="0.00E+00">
                  <c:v>7628.1239375245432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2B-B24B-8BE3-3759FE371E36}"/>
            </c:ext>
          </c:extLst>
        </c:ser>
        <c:ser>
          <c:idx val="7"/>
          <c:order val="7"/>
          <c:tx>
            <c:strRef>
              <c:f>'Cell number Figure 6C'!$V$10</c:f>
              <c:strCache>
                <c:ptCount val="1"/>
                <c:pt idx="0">
                  <c:v>AVERAGE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6C'!$W$10:$Y$10</c:f>
              <c:numCache>
                <c:formatCode>General</c:formatCode>
                <c:ptCount val="3"/>
                <c:pt idx="0">
                  <c:v>6548.8973734691963</c:v>
                </c:pt>
                <c:pt idx="1">
                  <c:v>600.70403166276867</c:v>
                </c:pt>
                <c:pt idx="2">
                  <c:v>304.26241440240915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2B-B24B-8BE3-3759FE371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53648"/>
        <c:axId val="1748257808"/>
      </c:lineChart>
      <c:catAx>
        <c:axId val="17482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57808"/>
        <c:crosses val="autoZero"/>
        <c:auto val="1"/>
        <c:lblAlgn val="ctr"/>
        <c:lblOffset val="100"/>
        <c:noMultiLvlLbl val="0"/>
      </c:catAx>
      <c:valAx>
        <c:axId val="174825780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.00E+00" sourceLinked="1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5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number Figure 6C'!$V$15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6C'!$W$15:$Y$15</c:f>
              <c:numCache>
                <c:formatCode>0.00E+00</c:formatCode>
                <c:ptCount val="3"/>
                <c:pt idx="0">
                  <c:v>5777.4380491452548</c:v>
                </c:pt>
                <c:pt idx="1">
                  <c:v>18436.060569197361</c:v>
                </c:pt>
                <c:pt idx="2">
                  <c:v>9680.9552731649164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2-D04D-80C5-C5EB90475A53}"/>
            </c:ext>
          </c:extLst>
        </c:ser>
        <c:ser>
          <c:idx val="1"/>
          <c:order val="1"/>
          <c:tx>
            <c:strRef>
              <c:f>'Cell number Figure 6C'!$V$16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6C'!$W$16:$Y$16</c:f>
              <c:numCache>
                <c:formatCode>0.00E+00</c:formatCode>
                <c:ptCount val="3"/>
                <c:pt idx="0">
                  <c:v>8546.7552440273212</c:v>
                </c:pt>
                <c:pt idx="1">
                  <c:v>24877.837678138814</c:v>
                </c:pt>
                <c:pt idx="2">
                  <c:v>20438.946982746525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2-D04D-80C5-C5EB90475A53}"/>
            </c:ext>
          </c:extLst>
        </c:ser>
        <c:ser>
          <c:idx val="2"/>
          <c:order val="2"/>
          <c:tx>
            <c:strRef>
              <c:f>'Cell number Figure 6C'!$V$17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6C'!$W$17:$Y$17</c:f>
              <c:numCache>
                <c:formatCode>0.00E+00</c:formatCode>
                <c:ptCount val="3"/>
                <c:pt idx="0">
                  <c:v>4597.6604491402868</c:v>
                </c:pt>
                <c:pt idx="1">
                  <c:v>9026.2144858761694</c:v>
                </c:pt>
                <c:pt idx="2">
                  <c:v>14560.2252624841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C2-D04D-80C5-C5EB90475A53}"/>
            </c:ext>
          </c:extLst>
        </c:ser>
        <c:ser>
          <c:idx val="3"/>
          <c:order val="3"/>
          <c:tx>
            <c:strRef>
              <c:f>'Cell number Figure 6C'!$V$18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6C'!$W$18:$Y$18</c:f>
              <c:numCache>
                <c:formatCode>General</c:formatCode>
                <c:ptCount val="3"/>
                <c:pt idx="0" formatCode="0.00E+00">
                  <c:v>2229.8002091813214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C2-D04D-80C5-C5EB90475A53}"/>
            </c:ext>
          </c:extLst>
        </c:ser>
        <c:ser>
          <c:idx val="4"/>
          <c:order val="4"/>
          <c:tx>
            <c:strRef>
              <c:f>'Cell number Figure 6C'!$V$19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6C'!$W$19:$Y$19</c:f>
              <c:numCache>
                <c:formatCode>General</c:formatCode>
                <c:ptCount val="3"/>
                <c:pt idx="0" formatCode="0.00E+00">
                  <c:v>8897.3195543677448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C2-D04D-80C5-C5EB90475A53}"/>
            </c:ext>
          </c:extLst>
        </c:ser>
        <c:ser>
          <c:idx val="5"/>
          <c:order val="5"/>
          <c:tx>
            <c:strRef>
              <c:f>'Cell number Figure 6C'!$V$20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6C'!$W$20:$Y$20</c:f>
              <c:numCache>
                <c:formatCode>General</c:formatCode>
                <c:ptCount val="3"/>
                <c:pt idx="0" formatCode="0.00E+00">
                  <c:v>4879.599476964996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C2-D04D-80C5-C5EB90475A53}"/>
            </c:ext>
          </c:extLst>
        </c:ser>
        <c:ser>
          <c:idx val="6"/>
          <c:order val="6"/>
          <c:tx>
            <c:strRef>
              <c:f>'Cell number Figure 6C'!$V$21</c:f>
              <c:strCache>
                <c:ptCount val="1"/>
                <c:pt idx="0">
                  <c:v>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6C'!$W$21:$Y$21</c:f>
              <c:numCache>
                <c:formatCode>General</c:formatCode>
                <c:ptCount val="3"/>
                <c:pt idx="0" formatCode="0.00E+00">
                  <c:v>4619.1925465209079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C2-D04D-80C5-C5EB90475A53}"/>
            </c:ext>
          </c:extLst>
        </c:ser>
        <c:ser>
          <c:idx val="7"/>
          <c:order val="7"/>
          <c:tx>
            <c:strRef>
              <c:f>'Cell number Figure 6C'!$V$22</c:f>
              <c:strCache>
                <c:ptCount val="1"/>
                <c:pt idx="0">
                  <c:v>AVERAGE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'Cell number Figure 6C'!$W$2:$Y$2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6</c:v>
                </c:pt>
              </c:numCache>
            </c:numRef>
          </c:cat>
          <c:val>
            <c:numRef>
              <c:f>'Cell number Figure 6C'!$W$22:$Y$22</c:f>
              <c:numCache>
                <c:formatCode>General</c:formatCode>
                <c:ptCount val="3"/>
                <c:pt idx="0">
                  <c:v>5649.6807899068326</c:v>
                </c:pt>
                <c:pt idx="1">
                  <c:v>17446.704244404114</c:v>
                </c:pt>
                <c:pt idx="2">
                  <c:v>14893.375839465181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C2-D04D-80C5-C5EB90475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253648"/>
        <c:axId val="1748257808"/>
      </c:lineChart>
      <c:catAx>
        <c:axId val="174825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57808"/>
        <c:crosses val="autoZero"/>
        <c:auto val="1"/>
        <c:lblAlgn val="ctr"/>
        <c:lblOffset val="100"/>
        <c:noMultiLvlLbl val="0"/>
      </c:catAx>
      <c:valAx>
        <c:axId val="17482578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4825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92965879265086E-2"/>
          <c:y val="8.9371980676328497E-2"/>
          <c:w val="0.83107939632545935"/>
          <c:h val="0.83704505686789155"/>
        </c:manualLayout>
      </c:layout>
      <c:lineChart>
        <c:grouping val="standard"/>
        <c:varyColors val="0"/>
        <c:ser>
          <c:idx val="0"/>
          <c:order val="0"/>
          <c:tx>
            <c:strRef>
              <c:f>'MFI Figure 6D'!$B$30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6D'!$H$30:$J$30</c:f>
              <c:numCache>
                <c:formatCode>General</c:formatCode>
                <c:ptCount val="3"/>
                <c:pt idx="0">
                  <c:v>8259</c:v>
                </c:pt>
                <c:pt idx="1">
                  <c:v>3242</c:v>
                </c:pt>
                <c:pt idx="2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8-3447-912D-A3AD96EE4FC1}"/>
            </c:ext>
          </c:extLst>
        </c:ser>
        <c:ser>
          <c:idx val="1"/>
          <c:order val="1"/>
          <c:tx>
            <c:strRef>
              <c:f>'MFI Figure 6D'!$B$31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6D'!$H$31:$J$31</c:f>
              <c:numCache>
                <c:formatCode>General</c:formatCode>
                <c:ptCount val="3"/>
                <c:pt idx="0">
                  <c:v>12666</c:v>
                </c:pt>
                <c:pt idx="1">
                  <c:v>3963</c:v>
                </c:pt>
                <c:pt idx="2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8-3447-912D-A3AD96EE4FC1}"/>
            </c:ext>
          </c:extLst>
        </c:ser>
        <c:ser>
          <c:idx val="2"/>
          <c:order val="2"/>
          <c:tx>
            <c:strRef>
              <c:f>'MFI Figure 6D'!$B$32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6D'!$H$32:$J$32</c:f>
              <c:numCache>
                <c:formatCode>General</c:formatCode>
                <c:ptCount val="3"/>
                <c:pt idx="0">
                  <c:v>6447</c:v>
                </c:pt>
                <c:pt idx="1">
                  <c:v>3870</c:v>
                </c:pt>
                <c:pt idx="2">
                  <c:v>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8-3447-912D-A3AD96EE4FC1}"/>
            </c:ext>
          </c:extLst>
        </c:ser>
        <c:ser>
          <c:idx val="3"/>
          <c:order val="3"/>
          <c:tx>
            <c:strRef>
              <c:f>'MFI Figure 6D'!$B$33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6D'!$H$33:$J$33</c:f>
              <c:numCache>
                <c:formatCode>General</c:formatCode>
                <c:ptCount val="3"/>
                <c:pt idx="0">
                  <c:v>11250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78-3447-912D-A3AD96EE4FC1}"/>
            </c:ext>
          </c:extLst>
        </c:ser>
        <c:ser>
          <c:idx val="4"/>
          <c:order val="4"/>
          <c:tx>
            <c:strRef>
              <c:f>'MFI Figure 6D'!$B$34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6D'!$H$34:$J$34</c:f>
              <c:numCache>
                <c:formatCode>General</c:formatCode>
                <c:ptCount val="3"/>
                <c:pt idx="0">
                  <c:v>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78-3447-912D-A3AD96EE4FC1}"/>
            </c:ext>
          </c:extLst>
        </c:ser>
        <c:ser>
          <c:idx val="5"/>
          <c:order val="5"/>
          <c:tx>
            <c:strRef>
              <c:f>'MFI Figure 6D'!$B$35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6D'!$H$35:$J$35</c:f>
              <c:numCache>
                <c:formatCode>General</c:formatCode>
                <c:ptCount val="3"/>
                <c:pt idx="0">
                  <c:v>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78-3447-912D-A3AD96EE4FC1}"/>
            </c:ext>
          </c:extLst>
        </c:ser>
        <c:ser>
          <c:idx val="6"/>
          <c:order val="6"/>
          <c:tx>
            <c:strRef>
              <c:f>'MFI Figure 6D'!$B$36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6D'!$H$36:$J$36</c:f>
              <c:numCache>
                <c:formatCode>General</c:formatCode>
                <c:ptCount val="3"/>
                <c:pt idx="0">
                  <c:v>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78-3447-912D-A3AD96EE4FC1}"/>
            </c:ext>
          </c:extLst>
        </c:ser>
        <c:ser>
          <c:idx val="7"/>
          <c:order val="7"/>
          <c:tx>
            <c:strRef>
              <c:f>'MFI Figure 6D'!$B$37</c:f>
              <c:strCache>
                <c:ptCount val="1"/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'MFI Figure 6D'!$H$29:$J$29</c:f>
              <c:strCache>
                <c:ptCount val="3"/>
                <c:pt idx="0">
                  <c:v>Day0 mCherrylo</c:v>
                </c:pt>
                <c:pt idx="1">
                  <c:v>Day3 mCherryhi</c:v>
                </c:pt>
                <c:pt idx="2">
                  <c:v>Day6 mCherryhi</c:v>
                </c:pt>
              </c:strCache>
            </c:strRef>
          </c:cat>
          <c:val>
            <c:numRef>
              <c:f>'MFI Figure 6D'!$H$37:$J$37</c:f>
              <c:numCache>
                <c:formatCode>General</c:formatCode>
                <c:ptCount val="3"/>
                <c:pt idx="0">
                  <c:v>8441.5714285714294</c:v>
                </c:pt>
                <c:pt idx="1">
                  <c:v>3691.6666666666665</c:v>
                </c:pt>
                <c:pt idx="2">
                  <c:v>2758.3333333333335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178-3447-912D-A3AD96EE4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504912"/>
        <c:axId val="1524505328"/>
      </c:lineChart>
      <c:catAx>
        <c:axId val="152450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5328"/>
        <c:crosses val="autoZero"/>
        <c:auto val="1"/>
        <c:lblAlgn val="ctr"/>
        <c:lblOffset val="100"/>
        <c:noMultiLvlLbl val="0"/>
      </c:catAx>
      <c:valAx>
        <c:axId val="152450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2450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1</xdr:row>
      <xdr:rowOff>25399</xdr:rowOff>
    </xdr:from>
    <xdr:to>
      <xdr:col>9</xdr:col>
      <xdr:colOff>317500</xdr:colOff>
      <xdr:row>12</xdr:row>
      <xdr:rowOff>228599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A11F01-C434-974B-8C68-4F018499B5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609600</xdr:colOff>
      <xdr:row>1</xdr:row>
      <xdr:rowOff>50800</xdr:rowOff>
    </xdr:from>
    <xdr:to>
      <xdr:col>13</xdr:col>
      <xdr:colOff>203200</xdr:colOff>
      <xdr:row>13</xdr:row>
      <xdr:rowOff>25400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C41038-3813-EA47-912A-6108C98EA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71438</xdr:colOff>
      <xdr:row>3</xdr:row>
      <xdr:rowOff>136664</xdr:rowOff>
    </xdr:from>
    <xdr:to>
      <xdr:col>29</xdr:col>
      <xdr:colOff>278933</xdr:colOff>
      <xdr:row>15</xdr:row>
      <xdr:rowOff>59406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B25F2-7C0C-604C-BF80-AD1EBD93E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31384</xdr:colOff>
      <xdr:row>16</xdr:row>
      <xdr:rowOff>6366</xdr:rowOff>
    </xdr:from>
    <xdr:to>
      <xdr:col>29</xdr:col>
      <xdr:colOff>211410</xdr:colOff>
      <xdr:row>27</xdr:row>
      <xdr:rowOff>211759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4BCAED-163E-C340-B7D4-0ABCA6FFB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215900</xdr:colOff>
      <xdr:row>27</xdr:row>
      <xdr:rowOff>25400</xdr:rowOff>
    </xdr:from>
    <xdr:to>
      <xdr:col>14</xdr:col>
      <xdr:colOff>482600</xdr:colOff>
      <xdr:row>39</xdr:row>
      <xdr:rowOff>25400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EA23EA7-ED27-F84A-A818-844571508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ishin/Desktop/BrdU/Brdu&#12465;&#12441;&#12540;&#12488;&#12363;&#12369;&#12394;&#12362;&#12375;/Fucci&#12510;&#12454;&#12473;BrdU&#21462;&#12426;&#36796;&#12415;&#23455;&#39443;(&#12465;&#12441;&#12540;&#12488;&#12363;&#12369;&#12394;&#12362;&#1237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Brdu-"/>
      <sheetName val="MFI補正後"/>
      <sheetName val="Sheet1"/>
    </sheetNames>
    <sheetDataSet>
      <sheetData sheetId="0">
        <row r="4">
          <cell r="C4">
            <v>37.299999999999997</v>
          </cell>
          <cell r="D4">
            <v>1.83</v>
          </cell>
          <cell r="E4">
            <v>4.76</v>
          </cell>
        </row>
        <row r="5">
          <cell r="C5">
            <v>42.9</v>
          </cell>
          <cell r="D5">
            <v>4.6500000000000004</v>
          </cell>
          <cell r="E5">
            <v>1</v>
          </cell>
        </row>
        <row r="6">
          <cell r="C6">
            <v>14.3</v>
          </cell>
          <cell r="D6">
            <v>4.68</v>
          </cell>
          <cell r="E6">
            <v>1.77</v>
          </cell>
        </row>
        <row r="7">
          <cell r="C7">
            <v>46.1</v>
          </cell>
        </row>
        <row r="8">
          <cell r="C8">
            <v>28.1</v>
          </cell>
        </row>
        <row r="9">
          <cell r="C9">
            <v>32.9</v>
          </cell>
        </row>
        <row r="10">
          <cell r="C10">
            <v>32.299999999999997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35C1C-29F6-1E48-8844-A4BE76A1476A}">
  <dimension ref="B2:E24"/>
  <sheetViews>
    <sheetView workbookViewId="0">
      <selection activeCell="C12" sqref="C12"/>
    </sheetView>
  </sheetViews>
  <sheetFormatPr baseColWidth="10" defaultColWidth="7.5703125" defaultRowHeight="18"/>
  <cols>
    <col min="1" max="2" width="7.5703125" style="1"/>
    <col min="3" max="3" width="7.7109375" style="1" customWidth="1"/>
    <col min="4" max="16384" width="7.5703125" style="1"/>
  </cols>
  <sheetData>
    <row r="2" spans="2:5" ht="19">
      <c r="C2" s="1" t="s">
        <v>6</v>
      </c>
    </row>
    <row r="3" spans="2:5">
      <c r="C3" s="1">
        <v>0</v>
      </c>
      <c r="D3" s="1">
        <v>3</v>
      </c>
      <c r="E3" s="1">
        <v>6</v>
      </c>
    </row>
    <row r="4" spans="2:5">
      <c r="B4" s="1">
        <v>1</v>
      </c>
      <c r="C4" s="1">
        <v>37.299999999999997</v>
      </c>
      <c r="D4" s="1">
        <v>1.83</v>
      </c>
      <c r="E4" s="1">
        <v>4.76</v>
      </c>
    </row>
    <row r="5" spans="2:5">
      <c r="B5" s="1">
        <v>2</v>
      </c>
      <c r="C5" s="1">
        <v>42.9</v>
      </c>
      <c r="D5" s="1">
        <v>4.6500000000000004</v>
      </c>
      <c r="E5" s="1">
        <v>1</v>
      </c>
    </row>
    <row r="6" spans="2:5">
      <c r="B6" s="1">
        <v>3</v>
      </c>
      <c r="C6" s="1">
        <v>14.3</v>
      </c>
      <c r="D6" s="1">
        <v>4.68</v>
      </c>
      <c r="E6" s="1">
        <v>1.77</v>
      </c>
    </row>
    <row r="7" spans="2:5">
      <c r="B7" s="1">
        <v>4</v>
      </c>
      <c r="C7" s="1">
        <v>46.1</v>
      </c>
    </row>
    <row r="8" spans="2:5">
      <c r="B8" s="1">
        <v>5</v>
      </c>
      <c r="C8" s="1">
        <v>28.1</v>
      </c>
    </row>
    <row r="9" spans="2:5">
      <c r="B9" s="1">
        <v>6</v>
      </c>
      <c r="C9" s="1">
        <v>32.9</v>
      </c>
    </row>
    <row r="10" spans="2:5">
      <c r="B10" s="1">
        <v>7</v>
      </c>
      <c r="C10" s="1">
        <v>32.299999999999997</v>
      </c>
    </row>
    <row r="11" spans="2:5">
      <c r="B11" s="1" t="s">
        <v>1</v>
      </c>
      <c r="C11" s="1">
        <f>AVERAGE(C4:C10)</f>
        <v>33.414285714285711</v>
      </c>
      <c r="D11" s="1">
        <f>AVERAGE(D4:D8)</f>
        <v>3.72</v>
      </c>
      <c r="E11" s="1">
        <f>AVERAGE(E4:E8)</f>
        <v>2.5099999999999998</v>
      </c>
    </row>
    <row r="12" spans="2:5">
      <c r="B12" s="1" t="s">
        <v>0</v>
      </c>
      <c r="C12" s="1">
        <f>_xlfn.T.TEST(C4:C10,D4:D8,2,2)</f>
        <v>1.5128085503806846E-3</v>
      </c>
      <c r="D12" s="1">
        <f>_xlfn.T.TEST(D4:D10,E4:E10,2,2)</f>
        <v>0.46118362961094833</v>
      </c>
      <c r="E12" s="6">
        <f>_xlfn.T.TEST(C4:C10,E4:E10,2,2)</f>
        <v>1.1977825631689278E-3</v>
      </c>
    </row>
    <row r="14" spans="2:5">
      <c r="C14" s="1" t="s">
        <v>5</v>
      </c>
    </row>
    <row r="15" spans="2:5">
      <c r="C15" s="1">
        <v>0</v>
      </c>
      <c r="D15" s="1">
        <v>3</v>
      </c>
      <c r="E15" s="1">
        <v>6</v>
      </c>
    </row>
    <row r="16" spans="2:5" ht="20">
      <c r="B16" s="1">
        <v>1</v>
      </c>
      <c r="C16">
        <v>3.26</v>
      </c>
      <c r="D16">
        <v>10.3</v>
      </c>
      <c r="E16">
        <v>10.9</v>
      </c>
    </row>
    <row r="17" spans="2:5" ht="20">
      <c r="B17" s="1">
        <v>2</v>
      </c>
      <c r="C17">
        <v>3.93</v>
      </c>
      <c r="D17">
        <v>13.6</v>
      </c>
      <c r="E17">
        <v>10.7</v>
      </c>
    </row>
    <row r="18" spans="2:5" ht="20">
      <c r="B18" s="1">
        <v>3</v>
      </c>
      <c r="C18">
        <v>1.7</v>
      </c>
      <c r="D18">
        <v>6.16</v>
      </c>
      <c r="E18">
        <v>7.97</v>
      </c>
    </row>
    <row r="19" spans="2:5" ht="20">
      <c r="B19" s="1">
        <v>4</v>
      </c>
      <c r="C19">
        <v>2.42</v>
      </c>
      <c r="D19"/>
      <c r="E19"/>
    </row>
    <row r="20" spans="2:5" ht="20">
      <c r="B20" s="1">
        <v>5</v>
      </c>
      <c r="C20">
        <v>11.3</v>
      </c>
      <c r="D20"/>
      <c r="E20"/>
    </row>
    <row r="21" spans="2:5" ht="20">
      <c r="B21" s="1">
        <v>6</v>
      </c>
      <c r="C21">
        <v>2.97</v>
      </c>
      <c r="D21"/>
      <c r="E21"/>
    </row>
    <row r="22" spans="2:5" ht="20">
      <c r="B22" s="1">
        <v>7</v>
      </c>
      <c r="C22">
        <v>1.87</v>
      </c>
      <c r="D22"/>
      <c r="E22"/>
    </row>
    <row r="23" spans="2:5">
      <c r="B23" s="1" t="s">
        <v>1</v>
      </c>
      <c r="C23" s="1">
        <f>AVERAGE(C16:C22)</f>
        <v>3.9214285714285713</v>
      </c>
      <c r="D23" s="1">
        <f>AVERAGE(D16:D20)</f>
        <v>10.02</v>
      </c>
      <c r="E23" s="1">
        <f>AVERAGE(E16:E20)</f>
        <v>9.8566666666666674</v>
      </c>
    </row>
    <row r="24" spans="2:5">
      <c r="B24" s="1" t="s">
        <v>0</v>
      </c>
      <c r="C24" s="1">
        <f>_xlfn.T.TEST(C16:C22,D16:D22,2,2)</f>
        <v>3.3391105908791865E-2</v>
      </c>
      <c r="D24" s="1">
        <f>_xlfn.T.TEST(D16:D22,E16:E22,2,2)</f>
        <v>0.9479393682135715</v>
      </c>
      <c r="E24" s="1">
        <f>_xlfn.T.TEST(C16:C22,E16:E22,2,2)</f>
        <v>2.1273763411451145E-2</v>
      </c>
    </row>
  </sheetData>
  <phoneticPr fontId="2"/>
  <conditionalFormatting sqref="C12">
    <cfRule type="cellIs" dxfId="11" priority="9" operator="lessThanOrEqual">
      <formula>0.05</formula>
    </cfRule>
  </conditionalFormatting>
  <conditionalFormatting sqref="D12">
    <cfRule type="cellIs" dxfId="10" priority="8" operator="lessThanOrEqual">
      <formula>0.05</formula>
    </cfRule>
  </conditionalFormatting>
  <conditionalFormatting sqref="E12">
    <cfRule type="cellIs" dxfId="9" priority="7" operator="lessThanOrEqual">
      <formula>0.05</formula>
    </cfRule>
  </conditionalFormatting>
  <conditionalFormatting sqref="C24">
    <cfRule type="cellIs" dxfId="8" priority="6" operator="lessThanOrEqual">
      <formula>0.05</formula>
    </cfRule>
  </conditionalFormatting>
  <conditionalFormatting sqref="D24">
    <cfRule type="cellIs" dxfId="7" priority="5" operator="lessThanOrEqual">
      <formula>0.05</formula>
    </cfRule>
  </conditionalFormatting>
  <conditionalFormatting sqref="E24">
    <cfRule type="cellIs" dxfId="6" priority="4" operator="lessThanOrEqual">
      <formula>0.05</formula>
    </cfRule>
  </conditionalFormatting>
  <conditionalFormatting sqref="C36">
    <cfRule type="cellIs" dxfId="5" priority="3" operator="lessThanOrEqual">
      <formula>0.05</formula>
    </cfRule>
  </conditionalFormatting>
  <conditionalFormatting sqref="D36">
    <cfRule type="cellIs" dxfId="4" priority="2" operator="lessThanOrEqual">
      <formula>0.05</formula>
    </cfRule>
  </conditionalFormatting>
  <conditionalFormatting sqref="E36">
    <cfRule type="cellIs" dxfId="3" priority="1" operator="lessThanOrEqual">
      <formula>0.05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87E87-26EC-F442-AF49-10FDF12EFEFD}">
  <dimension ref="B1:AO72"/>
  <sheetViews>
    <sheetView tabSelected="1" topLeftCell="S3" zoomScaleNormal="85" workbookViewId="0">
      <selection activeCell="Y23" sqref="Y23"/>
    </sheetView>
  </sheetViews>
  <sheetFormatPr baseColWidth="10" defaultColWidth="7.5703125" defaultRowHeight="18"/>
  <cols>
    <col min="1" max="1" width="7.5703125" style="1"/>
    <col min="2" max="2" width="7.85546875" style="1" bestFit="1" customWidth="1"/>
    <col min="3" max="5" width="9.7109375" style="1" bestFit="1" customWidth="1"/>
    <col min="6" max="6" width="7.5703125" style="1"/>
    <col min="7" max="7" width="8.140625" style="1" bestFit="1" customWidth="1"/>
    <col min="8" max="8" width="7.7109375" style="1" customWidth="1"/>
    <col min="9" max="10" width="9.7109375" style="1" bestFit="1" customWidth="1"/>
    <col min="11" max="11" width="7.5703125" style="1"/>
    <col min="12" max="12" width="7.85546875" style="1" bestFit="1" customWidth="1"/>
    <col min="13" max="15" width="7.7109375" style="1" customWidth="1"/>
    <col min="16" max="16" width="7.5703125" style="1"/>
    <col min="17" max="17" width="7.85546875" style="1" bestFit="1" customWidth="1"/>
    <col min="18" max="18" width="7.7109375" style="1" customWidth="1"/>
    <col min="19" max="19" width="8.7109375" style="1" bestFit="1" customWidth="1"/>
    <col min="20" max="20" width="8.5703125" style="1" bestFit="1" customWidth="1"/>
    <col min="21" max="21" width="7.5703125" style="1"/>
    <col min="22" max="22" width="7.85546875" style="1" bestFit="1" customWidth="1"/>
    <col min="23" max="24" width="7.7109375" style="1" customWidth="1"/>
    <col min="25" max="25" width="10.85546875" style="1" bestFit="1" customWidth="1"/>
    <col min="26" max="26" width="7.5703125" style="1"/>
    <col min="27" max="30" width="7.85546875" style="1" bestFit="1" customWidth="1"/>
    <col min="31" max="16384" width="7.5703125" style="1"/>
  </cols>
  <sheetData>
    <row r="1" spans="2:41">
      <c r="B1" s="1" t="s">
        <v>14</v>
      </c>
      <c r="G1" s="1" t="s">
        <v>15</v>
      </c>
      <c r="L1" s="1" t="s">
        <v>16</v>
      </c>
      <c r="Q1" s="1" t="s">
        <v>17</v>
      </c>
      <c r="V1" s="1" t="s">
        <v>18</v>
      </c>
    </row>
    <row r="2" spans="2:41">
      <c r="C2" s="1">
        <v>0</v>
      </c>
      <c r="D2" s="1">
        <v>3</v>
      </c>
      <c r="E2" s="1">
        <v>6</v>
      </c>
      <c r="H2" s="1">
        <v>0</v>
      </c>
      <c r="I2" s="1">
        <v>3</v>
      </c>
      <c r="J2" s="1">
        <v>6</v>
      </c>
      <c r="M2" s="1">
        <v>0</v>
      </c>
      <c r="N2" s="1">
        <v>3</v>
      </c>
      <c r="O2" s="1">
        <v>6</v>
      </c>
      <c r="R2" s="1">
        <v>0</v>
      </c>
      <c r="S2" s="1">
        <v>3</v>
      </c>
      <c r="T2" s="1">
        <v>6</v>
      </c>
      <c r="W2" s="1">
        <v>0</v>
      </c>
      <c r="X2" s="1">
        <v>3</v>
      </c>
      <c r="Y2" s="1">
        <v>6</v>
      </c>
    </row>
    <row r="3" spans="2:41">
      <c r="B3" s="1">
        <v>1</v>
      </c>
      <c r="C3" s="5">
        <v>316000000</v>
      </c>
      <c r="D3" s="5">
        <v>306000000</v>
      </c>
      <c r="E3" s="5">
        <v>160800000</v>
      </c>
      <c r="F3" s="5"/>
      <c r="G3" s="5">
        <v>1</v>
      </c>
      <c r="H3" s="5">
        <f t="shared" ref="H3:J5" si="0">C3/C41</f>
        <v>158000000</v>
      </c>
      <c r="I3" s="5">
        <f t="shared" si="0"/>
        <v>153000000</v>
      </c>
      <c r="J3" s="5">
        <f t="shared" si="0"/>
        <v>80400000</v>
      </c>
      <c r="L3" s="1">
        <v>1</v>
      </c>
      <c r="M3" s="3">
        <f t="shared" ref="M3:O5" si="1">H3/H41*M41</f>
        <v>262551.14969985251</v>
      </c>
      <c r="N3" s="3">
        <f t="shared" si="1"/>
        <v>265565.10283767909</v>
      </c>
      <c r="O3" s="3">
        <f t="shared" si="1"/>
        <v>126518.66584548623</v>
      </c>
      <c r="Q3" s="1">
        <v>1</v>
      </c>
      <c r="R3" s="3">
        <f t="shared" ref="R3:T5" si="2">M3*R41/100</f>
        <v>25730.012670585547</v>
      </c>
      <c r="S3" s="3">
        <f t="shared" si="2"/>
        <v>23635.294152553441</v>
      </c>
      <c r="T3" s="3">
        <f t="shared" si="2"/>
        <v>12904.903916239595</v>
      </c>
      <c r="V3" s="1">
        <v>1</v>
      </c>
      <c r="W3" s="3">
        <f t="shared" ref="W3:Y5" si="3">R3*W41/100</f>
        <v>9597.294726128408</v>
      </c>
      <c r="X3" s="3">
        <f t="shared" si="3"/>
        <v>432.525882991728</v>
      </c>
      <c r="Y3" s="3">
        <f t="shared" si="3"/>
        <v>614.2734264130047</v>
      </c>
    </row>
    <row r="4" spans="2:41">
      <c r="B4" s="1">
        <v>2</v>
      </c>
      <c r="C4" s="5">
        <v>336000000</v>
      </c>
      <c r="D4" s="5">
        <v>326000000</v>
      </c>
      <c r="E4" s="5">
        <v>344000000</v>
      </c>
      <c r="F4" s="5"/>
      <c r="G4" s="5">
        <v>2</v>
      </c>
      <c r="H4" s="5">
        <f t="shared" si="0"/>
        <v>168000000</v>
      </c>
      <c r="I4" s="5">
        <f t="shared" si="0"/>
        <v>163000000</v>
      </c>
      <c r="J4" s="5">
        <f t="shared" si="0"/>
        <v>172000000</v>
      </c>
      <c r="L4" s="1">
        <v>2</v>
      </c>
      <c r="M4" s="3">
        <f t="shared" si="1"/>
        <v>285025.80359526712</v>
      </c>
      <c r="N4" s="3">
        <f t="shared" si="1"/>
        <v>234219.30479531156</v>
      </c>
      <c r="O4" s="3">
        <f t="shared" si="1"/>
        <v>232099.87375508487</v>
      </c>
      <c r="Q4" s="1">
        <v>2</v>
      </c>
      <c r="R4" s="3">
        <f t="shared" si="2"/>
        <v>18241.651430097096</v>
      </c>
      <c r="S4" s="3">
        <f t="shared" si="2"/>
        <v>16629.570640467118</v>
      </c>
      <c r="T4" s="3">
        <f t="shared" si="2"/>
        <v>12997.592930284753</v>
      </c>
      <c r="V4" s="1">
        <v>2</v>
      </c>
      <c r="W4" s="3">
        <f t="shared" si="3"/>
        <v>7825.6684635116535</v>
      </c>
      <c r="X4" s="3">
        <f t="shared" si="3"/>
        <v>773.27503478172105</v>
      </c>
      <c r="Y4" s="3">
        <f t="shared" si="3"/>
        <v>129.97592930284753</v>
      </c>
    </row>
    <row r="5" spans="2:41">
      <c r="B5" s="1">
        <v>3</v>
      </c>
      <c r="C5" s="5">
        <v>426000000</v>
      </c>
      <c r="D5" s="5">
        <v>250000000</v>
      </c>
      <c r="E5" s="5">
        <v>314000000</v>
      </c>
      <c r="F5" s="5"/>
      <c r="G5" s="5">
        <v>3</v>
      </c>
      <c r="H5" s="5">
        <f t="shared" si="0"/>
        <v>213000000</v>
      </c>
      <c r="I5" s="5">
        <f t="shared" si="0"/>
        <v>125000000</v>
      </c>
      <c r="J5" s="5">
        <f t="shared" si="0"/>
        <v>157000000</v>
      </c>
      <c r="L5" s="1">
        <v>3</v>
      </c>
      <c r="M5" s="3">
        <f t="shared" si="1"/>
        <v>351691.30644383735</v>
      </c>
      <c r="N5" s="3">
        <f t="shared" si="1"/>
        <v>187377.8208945629</v>
      </c>
      <c r="O5" s="3">
        <f t="shared" si="1"/>
        <v>221439.87319849589</v>
      </c>
      <c r="Q5" s="1">
        <v>3</v>
      </c>
      <c r="R5" s="3">
        <f t="shared" si="2"/>
        <v>26376.8479832878</v>
      </c>
      <c r="S5" s="3">
        <f t="shared" si="2"/>
        <v>12741.691820830276</v>
      </c>
      <c r="T5" s="3">
        <f t="shared" si="2"/>
        <v>9521.9145475353234</v>
      </c>
      <c r="V5" s="1">
        <v>3</v>
      </c>
      <c r="W5" s="3">
        <f t="shared" si="3"/>
        <v>3771.8892616101557</v>
      </c>
      <c r="X5" s="3">
        <f t="shared" si="3"/>
        <v>596.31117721485691</v>
      </c>
      <c r="Y5" s="3">
        <f t="shared" si="3"/>
        <v>168.53788749137522</v>
      </c>
    </row>
    <row r="6" spans="2:41">
      <c r="B6" s="1">
        <v>4</v>
      </c>
      <c r="C6" s="5">
        <v>93200000</v>
      </c>
      <c r="D6" s="5"/>
      <c r="E6" s="5"/>
      <c r="F6" s="5"/>
      <c r="G6" s="5">
        <v>4</v>
      </c>
      <c r="H6" s="5">
        <f>C6/C44</f>
        <v>93200000</v>
      </c>
      <c r="I6" s="5"/>
      <c r="J6" s="5"/>
      <c r="L6" s="1">
        <v>4</v>
      </c>
      <c r="M6" s="3">
        <f>H6/H44*M44</f>
        <v>142411.90805506159</v>
      </c>
      <c r="N6" s="3"/>
      <c r="O6" s="3"/>
      <c r="Q6" s="1">
        <v>4</v>
      </c>
      <c r="R6" s="3">
        <f>M6*R44/100</f>
        <v>19083.195679378252</v>
      </c>
      <c r="V6" s="1">
        <v>4</v>
      </c>
      <c r="W6" s="3">
        <f>R6*W44/100</f>
        <v>8797.3532081933736</v>
      </c>
    </row>
    <row r="7" spans="2:41">
      <c r="B7" s="1">
        <v>5</v>
      </c>
      <c r="C7" s="5">
        <v>69700000</v>
      </c>
      <c r="D7" s="5"/>
      <c r="E7" s="5"/>
      <c r="F7" s="5"/>
      <c r="G7" s="5">
        <v>5</v>
      </c>
      <c r="H7" s="5">
        <f>C7/C45</f>
        <v>69700000</v>
      </c>
      <c r="I7" s="5"/>
      <c r="J7" s="5"/>
      <c r="L7" s="1">
        <v>5</v>
      </c>
      <c r="M7" s="3">
        <f>H7/H45*M45</f>
        <v>106545.7932193438</v>
      </c>
      <c r="N7" s="3"/>
      <c r="O7" s="3"/>
      <c r="Q7" s="1">
        <v>5</v>
      </c>
      <c r="R7" s="3">
        <f>M7*R45/100</f>
        <v>11506.945667689131</v>
      </c>
      <c r="V7" s="1">
        <v>5</v>
      </c>
      <c r="W7" s="3">
        <f>R7*W45/100</f>
        <v>3233.4517326206465</v>
      </c>
    </row>
    <row r="8" spans="2:41" ht="20">
      <c r="B8" s="1">
        <v>6</v>
      </c>
      <c r="C8" s="5">
        <v>238000000</v>
      </c>
      <c r="D8" s="5"/>
      <c r="E8" s="5"/>
      <c r="F8" s="5"/>
      <c r="G8" s="5">
        <v>6</v>
      </c>
      <c r="H8" s="5">
        <f>C8/C46</f>
        <v>119000000</v>
      </c>
      <c r="I8" s="5"/>
      <c r="J8" s="5"/>
      <c r="L8" s="1">
        <v>6</v>
      </c>
      <c r="M8" s="3">
        <f>H8/H46*M46</f>
        <v>207707.05269998749</v>
      </c>
      <c r="N8" s="3"/>
      <c r="O8" s="3"/>
      <c r="Q8" s="1">
        <v>6</v>
      </c>
      <c r="R8" s="3">
        <f>M8*R46/100</f>
        <v>15162.614847099087</v>
      </c>
      <c r="V8" s="1">
        <v>6</v>
      </c>
      <c r="W8" s="3">
        <f>R8*W46/100</f>
        <v>4988.5002846955995</v>
      </c>
      <c r="AL8"/>
      <c r="AM8"/>
      <c r="AN8"/>
      <c r="AO8"/>
    </row>
    <row r="9" spans="2:41" ht="20">
      <c r="B9" s="1">
        <v>7</v>
      </c>
      <c r="C9" s="5">
        <v>304000000</v>
      </c>
      <c r="D9" s="5"/>
      <c r="E9" s="5"/>
      <c r="F9" s="5"/>
      <c r="G9" s="5">
        <v>7</v>
      </c>
      <c r="H9" s="5">
        <f>C9/C47</f>
        <v>152000000</v>
      </c>
      <c r="I9" s="5"/>
      <c r="J9" s="5"/>
      <c r="L9" s="1">
        <v>7</v>
      </c>
      <c r="M9" s="3">
        <f>H9/H47*M47</f>
        <v>319141.65917180752</v>
      </c>
      <c r="N9" s="3"/>
      <c r="O9" s="3"/>
      <c r="Q9" s="1">
        <v>7</v>
      </c>
      <c r="R9" s="3">
        <f>M9*R47/100</f>
        <v>23616.482778713758</v>
      </c>
      <c r="V9" s="1">
        <v>7</v>
      </c>
      <c r="W9" s="3">
        <f>R9*W47/100</f>
        <v>7628.1239375245432</v>
      </c>
      <c r="AL9"/>
      <c r="AM9"/>
      <c r="AN9"/>
      <c r="AO9"/>
    </row>
    <row r="10" spans="2:41" ht="20">
      <c r="B10" s="1" t="s">
        <v>1</v>
      </c>
      <c r="C10" s="5">
        <f>AVERAGE(C3:C9)</f>
        <v>254700000</v>
      </c>
      <c r="D10" s="5">
        <f>AVERAGE(D3:D7)</f>
        <v>294000000</v>
      </c>
      <c r="E10" s="5">
        <f>AVERAGE(E3:E7)</f>
        <v>272933333.33333331</v>
      </c>
      <c r="F10" s="5"/>
      <c r="G10" s="5" t="s">
        <v>1</v>
      </c>
      <c r="H10" s="5">
        <f>AVERAGE(H3:H9)</f>
        <v>138985714.2857143</v>
      </c>
      <c r="I10" s="5">
        <f>AVERAGE(I3:I7)</f>
        <v>147000000</v>
      </c>
      <c r="J10" s="5">
        <f>AVERAGE(J3:J7)</f>
        <v>136466666.66666666</v>
      </c>
      <c r="L10" s="1" t="s">
        <v>1</v>
      </c>
      <c r="M10" s="3">
        <f>AVERAGE(M3:M9)</f>
        <v>239296.38184073678</v>
      </c>
      <c r="N10" s="3">
        <f>AVERAGE(N3:N7)</f>
        <v>229054.07617585117</v>
      </c>
      <c r="O10" s="3">
        <f>AVERAGE(O3:O7)</f>
        <v>193352.80426635567</v>
      </c>
      <c r="Q10" s="1" t="s">
        <v>1</v>
      </c>
      <c r="R10" s="1">
        <f>AVERAGE(R3:R9)</f>
        <v>19959.67872240724</v>
      </c>
      <c r="S10" s="1">
        <f>AVERAGE(S3:S7)</f>
        <v>17668.852204616946</v>
      </c>
      <c r="T10" s="1">
        <f>AVERAGE(T3:T7)</f>
        <v>11808.137131353224</v>
      </c>
      <c r="V10" s="1" t="s">
        <v>1</v>
      </c>
      <c r="W10" s="1">
        <f>AVERAGE(W3:W9)</f>
        <v>6548.8973734691963</v>
      </c>
      <c r="X10" s="1">
        <f>AVERAGE(X3:X7)</f>
        <v>600.70403166276867</v>
      </c>
      <c r="Y10" s="1">
        <f>AVERAGE(Y3:Y7)</f>
        <v>304.26241440240915</v>
      </c>
      <c r="AL10"/>
      <c r="AM10"/>
      <c r="AN10"/>
      <c r="AO10"/>
    </row>
    <row r="11" spans="2:41" ht="20">
      <c r="W11" s="7">
        <f>_xlfn.T.TEST(W3:W9,X3:X5,2,2)</f>
        <v>4.3113967597089289E-3</v>
      </c>
      <c r="X11" s="1">
        <f>_xlfn.T.TEST(X3:X9,Y3:Y5,2,2)</f>
        <v>0.18232300010120189</v>
      </c>
      <c r="Y11" s="7">
        <f>_xlfn.T.TEST(W3:W9,Y3:Y5,2,2)</f>
        <v>3.3030259868804032E-3</v>
      </c>
      <c r="AL11"/>
      <c r="AM11"/>
      <c r="AN11"/>
      <c r="AO11"/>
    </row>
    <row r="13" spans="2:41">
      <c r="Q13" s="1" t="s">
        <v>19</v>
      </c>
      <c r="V13" s="1" t="s">
        <v>20</v>
      </c>
    </row>
    <row r="14" spans="2:41">
      <c r="R14" s="1">
        <v>0</v>
      </c>
      <c r="S14" s="1">
        <v>3</v>
      </c>
      <c r="T14" s="1">
        <v>6</v>
      </c>
      <c r="W14" s="1">
        <v>0</v>
      </c>
      <c r="X14" s="1">
        <v>3</v>
      </c>
      <c r="Y14" s="1">
        <v>6</v>
      </c>
    </row>
    <row r="15" spans="2:41">
      <c r="Q15" s="1">
        <v>1</v>
      </c>
      <c r="R15" s="3">
        <f t="shared" ref="R15:T17" si="4">M3*R53/100</f>
        <v>177222.02604740046</v>
      </c>
      <c r="S15" s="3">
        <f t="shared" si="4"/>
        <v>178990.87931259573</v>
      </c>
      <c r="T15" s="3">
        <f t="shared" si="4"/>
        <v>88816.103423531342</v>
      </c>
      <c r="V15" s="1">
        <v>1</v>
      </c>
      <c r="W15" s="3">
        <f t="shared" ref="W15:Y17" si="5">R15*W53/100</f>
        <v>5777.4380491452548</v>
      </c>
      <c r="X15" s="3">
        <f t="shared" si="5"/>
        <v>18436.060569197361</v>
      </c>
      <c r="Y15" s="3">
        <f t="shared" si="5"/>
        <v>9680.9552731649164</v>
      </c>
    </row>
    <row r="16" spans="2:41">
      <c r="Q16" s="1">
        <v>2</v>
      </c>
      <c r="R16" s="3">
        <f t="shared" si="4"/>
        <v>217474.6881431888</v>
      </c>
      <c r="S16" s="3">
        <f t="shared" si="4"/>
        <v>182925.27704513833</v>
      </c>
      <c r="T16" s="3">
        <f t="shared" si="4"/>
        <v>191018.19610043484</v>
      </c>
      <c r="V16" s="1">
        <v>2</v>
      </c>
      <c r="W16" s="3">
        <f t="shared" si="5"/>
        <v>8546.7552440273212</v>
      </c>
      <c r="X16" s="3">
        <f t="shared" si="5"/>
        <v>24877.837678138814</v>
      </c>
      <c r="Y16" s="3">
        <f t="shared" si="5"/>
        <v>20438.946982746525</v>
      </c>
    </row>
    <row r="17" spans="17:25">
      <c r="Q17" s="1">
        <v>3</v>
      </c>
      <c r="R17" s="3">
        <f t="shared" si="4"/>
        <v>270450.61465531099</v>
      </c>
      <c r="S17" s="3">
        <f t="shared" si="4"/>
        <v>146529.45593954821</v>
      </c>
      <c r="T17" s="3">
        <f t="shared" si="4"/>
        <v>182687.89538875912</v>
      </c>
      <c r="V17" s="1">
        <v>3</v>
      </c>
      <c r="W17" s="3">
        <f t="shared" si="5"/>
        <v>4597.6604491402868</v>
      </c>
      <c r="X17" s="3">
        <f t="shared" si="5"/>
        <v>9026.2144858761694</v>
      </c>
      <c r="Y17" s="3">
        <f t="shared" si="5"/>
        <v>14560.2252624841</v>
      </c>
    </row>
    <row r="18" spans="17:25">
      <c r="Q18" s="1">
        <v>4</v>
      </c>
      <c r="R18" s="3">
        <f>M6*R56/100</f>
        <v>92140.504511624851</v>
      </c>
      <c r="V18" s="1">
        <v>4</v>
      </c>
      <c r="W18" s="3">
        <f>R18*W56/100</f>
        <v>2229.8002091813214</v>
      </c>
    </row>
    <row r="19" spans="17:25">
      <c r="Q19" s="1">
        <v>5</v>
      </c>
      <c r="R19" s="3">
        <f>M7*R57/100</f>
        <v>78737.341189095081</v>
      </c>
      <c r="V19" s="1">
        <v>5</v>
      </c>
      <c r="W19" s="3">
        <f>R19*W57/100</f>
        <v>8897.3195543677448</v>
      </c>
    </row>
    <row r="20" spans="17:25">
      <c r="Q20" s="1">
        <v>6</v>
      </c>
      <c r="R20" s="3">
        <f>M8*R58/100</f>
        <v>164296.27868569008</v>
      </c>
      <c r="V20" s="1">
        <v>6</v>
      </c>
      <c r="W20" s="3">
        <f>R20*W58/100</f>
        <v>4879.599476964996</v>
      </c>
    </row>
    <row r="21" spans="17:25">
      <c r="Q21" s="1">
        <v>7</v>
      </c>
      <c r="R21" s="3">
        <f>M9*R59/100</f>
        <v>247015.64419897902</v>
      </c>
      <c r="V21" s="1">
        <v>7</v>
      </c>
      <c r="W21" s="3">
        <f>R21*W59/100</f>
        <v>4619.1925465209079</v>
      </c>
    </row>
    <row r="22" spans="17:25">
      <c r="Q22" s="1" t="s">
        <v>1</v>
      </c>
      <c r="R22" s="1">
        <f>AVERAGE(R15:R21)</f>
        <v>178191.01391875561</v>
      </c>
      <c r="S22" s="1">
        <f>AVERAGE(S15:S19)</f>
        <v>169481.87076576074</v>
      </c>
      <c r="T22" s="1">
        <f>AVERAGE(T15:T19)</f>
        <v>154174.06497090842</v>
      </c>
      <c r="V22" s="1" t="s">
        <v>1</v>
      </c>
      <c r="W22" s="1">
        <f>AVERAGE(W15:W21)</f>
        <v>5649.6807899068326</v>
      </c>
      <c r="X22" s="1">
        <f>AVERAGE(X15:X19)</f>
        <v>17446.704244404114</v>
      </c>
      <c r="Y22" s="1">
        <f>AVERAGE(Y15:Y19)</f>
        <v>14893.375839465181</v>
      </c>
    </row>
    <row r="23" spans="17:25">
      <c r="W23" s="7">
        <f>_xlfn.T.TEST(W15:W21,X15:X17,2,2)</f>
        <v>5.1152058107611338E-3</v>
      </c>
      <c r="X23" s="1">
        <f>_xlfn.T.TEST(X15:X21,Y15:Y17,2,2)</f>
        <v>0.66963574827311101</v>
      </c>
      <c r="Y23" s="7">
        <f>_xlfn.T.TEST(W15:W21,Y15:Y17,2,2)</f>
        <v>4.165345930302101E-3</v>
      </c>
    </row>
    <row r="26" spans="17:25">
      <c r="W26" s="1" t="s">
        <v>4</v>
      </c>
      <c r="X26" s="1" t="s">
        <v>3</v>
      </c>
      <c r="Y26" s="1" t="s">
        <v>2</v>
      </c>
    </row>
    <row r="27" spans="17:25" ht="20">
      <c r="R27"/>
      <c r="S27"/>
      <c r="T27"/>
      <c r="V27" s="1">
        <v>1</v>
      </c>
      <c r="W27" s="3">
        <f t="shared" ref="W27:W33" si="6">W3</f>
        <v>9597.294726128408</v>
      </c>
      <c r="X27" s="3">
        <f t="shared" ref="X27:Y29" si="7">X15</f>
        <v>18436.060569197361</v>
      </c>
      <c r="Y27" s="3">
        <f t="shared" si="7"/>
        <v>9680.9552731649164</v>
      </c>
    </row>
    <row r="28" spans="17:25" ht="20">
      <c r="R28"/>
      <c r="S28"/>
      <c r="T28"/>
      <c r="V28" s="1">
        <v>2</v>
      </c>
      <c r="W28" s="3">
        <f t="shared" si="6"/>
        <v>7825.6684635116535</v>
      </c>
      <c r="X28" s="3">
        <f t="shared" si="7"/>
        <v>24877.837678138814</v>
      </c>
      <c r="Y28" s="3">
        <f t="shared" si="7"/>
        <v>20438.946982746525</v>
      </c>
    </row>
    <row r="29" spans="17:25" ht="20">
      <c r="R29"/>
      <c r="S29"/>
      <c r="T29"/>
      <c r="V29" s="1">
        <v>3</v>
      </c>
      <c r="W29" s="3">
        <f t="shared" si="6"/>
        <v>3771.8892616101557</v>
      </c>
      <c r="X29" s="3">
        <f t="shared" si="7"/>
        <v>9026.2144858761694</v>
      </c>
      <c r="Y29" s="3">
        <f t="shared" si="7"/>
        <v>14560.2252624841</v>
      </c>
    </row>
    <row r="30" spans="17:25" ht="20">
      <c r="R30"/>
      <c r="S30"/>
      <c r="T30"/>
      <c r="V30" s="1">
        <v>4</v>
      </c>
      <c r="W30" s="3">
        <f t="shared" si="6"/>
        <v>8797.3532081933736</v>
      </c>
    </row>
    <row r="31" spans="17:25" ht="20">
      <c r="R31"/>
      <c r="S31"/>
      <c r="T31"/>
      <c r="V31" s="1">
        <v>5</v>
      </c>
      <c r="W31" s="3">
        <f t="shared" si="6"/>
        <v>3233.4517326206465</v>
      </c>
    </row>
    <row r="32" spans="17:25" ht="20">
      <c r="R32"/>
      <c r="S32"/>
      <c r="T32"/>
      <c r="V32" s="1">
        <v>6</v>
      </c>
      <c r="W32" s="3">
        <f t="shared" si="6"/>
        <v>4988.5002846955995</v>
      </c>
    </row>
    <row r="33" spans="2:30" ht="20">
      <c r="R33"/>
      <c r="S33"/>
      <c r="T33"/>
      <c r="V33" s="1">
        <v>7</v>
      </c>
      <c r="W33" s="3">
        <f t="shared" si="6"/>
        <v>7628.1239375245432</v>
      </c>
    </row>
    <row r="34" spans="2:30" ht="20">
      <c r="R34"/>
      <c r="S34"/>
      <c r="T34"/>
      <c r="V34" s="1" t="s">
        <v>1</v>
      </c>
      <c r="W34" s="1">
        <f>AVERAGE(W27:W33)</f>
        <v>6548.8973734691963</v>
      </c>
      <c r="X34" s="1">
        <f>AVERAGE(X27:X31)</f>
        <v>17446.704244404114</v>
      </c>
      <c r="Y34" s="1">
        <f>AVERAGE(Y27:Y31)</f>
        <v>14893.375839465181</v>
      </c>
    </row>
    <row r="35" spans="2:30" ht="20">
      <c r="R35"/>
      <c r="S35"/>
      <c r="T35"/>
      <c r="W35" s="2">
        <f>X34/W34</f>
        <v>2.6640674375329141</v>
      </c>
    </row>
    <row r="36" spans="2:30" ht="20">
      <c r="R36"/>
      <c r="S36"/>
      <c r="T36"/>
      <c r="W36" s="2">
        <f>W35^0.5</f>
        <v>1.632197119692629</v>
      </c>
    </row>
    <row r="39" spans="2:30">
      <c r="B39" s="1" t="s">
        <v>21</v>
      </c>
      <c r="G39" s="1" t="s">
        <v>22</v>
      </c>
      <c r="L39" s="1" t="s">
        <v>13</v>
      </c>
      <c r="Q39" s="1" t="s">
        <v>12</v>
      </c>
      <c r="V39" s="1" t="s">
        <v>11</v>
      </c>
      <c r="AA39" s="1" t="s">
        <v>10</v>
      </c>
    </row>
    <row r="40" spans="2:30">
      <c r="C40" s="1">
        <v>0</v>
      </c>
      <c r="D40" s="1">
        <v>3</v>
      </c>
      <c r="E40" s="1">
        <v>6</v>
      </c>
      <c r="H40" s="1">
        <v>0</v>
      </c>
      <c r="I40" s="1">
        <v>3</v>
      </c>
      <c r="J40" s="1">
        <v>6</v>
      </c>
      <c r="M40" s="1">
        <v>0</v>
      </c>
      <c r="N40" s="1">
        <v>3</v>
      </c>
      <c r="O40" s="1">
        <v>6</v>
      </c>
      <c r="R40" s="1">
        <v>0</v>
      </c>
      <c r="S40" s="1">
        <v>3</v>
      </c>
      <c r="T40" s="1">
        <v>6</v>
      </c>
      <c r="W40" s="1">
        <v>0</v>
      </c>
      <c r="X40" s="1">
        <v>3</v>
      </c>
      <c r="Y40" s="1">
        <v>6</v>
      </c>
      <c r="AB40" s="1">
        <v>0</v>
      </c>
      <c r="AC40" s="1">
        <v>3</v>
      </c>
      <c r="AD40" s="1">
        <v>6</v>
      </c>
    </row>
    <row r="41" spans="2:30">
      <c r="B41" s="1">
        <v>1</v>
      </c>
      <c r="C41" s="1">
        <v>2</v>
      </c>
      <c r="D41" s="1">
        <v>2</v>
      </c>
      <c r="E41" s="1">
        <v>2</v>
      </c>
      <c r="G41" s="1">
        <v>1</v>
      </c>
      <c r="H41" s="1">
        <v>337001</v>
      </c>
      <c r="I41" s="1">
        <v>337036</v>
      </c>
      <c r="J41" s="1">
        <v>353962</v>
      </c>
      <c r="L41" s="1">
        <v>1</v>
      </c>
      <c r="M41" s="1">
        <v>560</v>
      </c>
      <c r="N41" s="1">
        <v>585</v>
      </c>
      <c r="O41" s="1">
        <v>557</v>
      </c>
      <c r="Q41" s="1">
        <v>1</v>
      </c>
      <c r="R41" s="1">
        <v>9.8000000000000007</v>
      </c>
      <c r="S41" s="1">
        <v>8.9</v>
      </c>
      <c r="T41" s="1">
        <v>10.199999999999999</v>
      </c>
      <c r="V41" s="1">
        <v>1</v>
      </c>
      <c r="W41" s="1">
        <f>[1]Sheet2!C4</f>
        <v>37.299999999999997</v>
      </c>
      <c r="X41" s="1">
        <f>[1]Sheet2!D4</f>
        <v>1.83</v>
      </c>
      <c r="Y41" s="1">
        <f>[1]Sheet2!E4</f>
        <v>4.76</v>
      </c>
      <c r="AA41" s="1">
        <v>1</v>
      </c>
      <c r="AB41" s="1">
        <f t="shared" ref="AB41:AD43" si="8">R41*W41/100</f>
        <v>3.6554000000000002</v>
      </c>
      <c r="AC41" s="1">
        <f t="shared" si="8"/>
        <v>0.16287000000000001</v>
      </c>
      <c r="AD41" s="1">
        <f t="shared" si="8"/>
        <v>0.48551999999999995</v>
      </c>
    </row>
    <row r="42" spans="2:30">
      <c r="B42" s="1">
        <v>2</v>
      </c>
      <c r="C42" s="1">
        <v>2</v>
      </c>
      <c r="D42" s="1">
        <v>2</v>
      </c>
      <c r="E42" s="1">
        <v>2</v>
      </c>
      <c r="G42" s="1">
        <v>2</v>
      </c>
      <c r="H42" s="1">
        <v>295889</v>
      </c>
      <c r="I42" s="1">
        <v>372322</v>
      </c>
      <c r="J42" s="1">
        <v>356450</v>
      </c>
      <c r="L42" s="1">
        <v>2</v>
      </c>
      <c r="M42" s="1">
        <v>502</v>
      </c>
      <c r="N42" s="1">
        <v>535</v>
      </c>
      <c r="O42" s="1">
        <v>481</v>
      </c>
      <c r="Q42" s="1">
        <v>2</v>
      </c>
      <c r="R42" s="1">
        <v>6.4</v>
      </c>
      <c r="S42" s="1">
        <v>7.1</v>
      </c>
      <c r="T42" s="1">
        <v>5.6</v>
      </c>
      <c r="V42" s="1">
        <v>2</v>
      </c>
      <c r="W42" s="1">
        <f>[1]Sheet2!C5</f>
        <v>42.9</v>
      </c>
      <c r="X42" s="1">
        <f>[1]Sheet2!D5</f>
        <v>4.6500000000000004</v>
      </c>
      <c r="Y42" s="1">
        <f>[1]Sheet2!E5</f>
        <v>1</v>
      </c>
      <c r="AA42" s="1">
        <v>2</v>
      </c>
      <c r="AB42" s="1">
        <f t="shared" si="8"/>
        <v>2.7456</v>
      </c>
      <c r="AC42" s="1">
        <f t="shared" si="8"/>
        <v>0.33015</v>
      </c>
      <c r="AD42" s="1">
        <f t="shared" si="8"/>
        <v>5.5999999999999994E-2</v>
      </c>
    </row>
    <row r="43" spans="2:30">
      <c r="B43" s="1">
        <v>3</v>
      </c>
      <c r="C43" s="1">
        <v>2</v>
      </c>
      <c r="D43" s="1">
        <v>2</v>
      </c>
      <c r="E43" s="1">
        <v>2</v>
      </c>
      <c r="G43" s="1">
        <v>3</v>
      </c>
      <c r="H43" s="1">
        <v>248920</v>
      </c>
      <c r="I43" s="1">
        <v>342223</v>
      </c>
      <c r="J43" s="1">
        <v>360879</v>
      </c>
      <c r="L43" s="1">
        <v>3</v>
      </c>
      <c r="M43" s="1">
        <v>411</v>
      </c>
      <c r="N43" s="1">
        <v>513</v>
      </c>
      <c r="O43" s="1">
        <v>509</v>
      </c>
      <c r="Q43" s="1">
        <v>3</v>
      </c>
      <c r="R43" s="1">
        <v>7.5</v>
      </c>
      <c r="S43" s="1">
        <v>6.8</v>
      </c>
      <c r="T43" s="1">
        <v>4.3</v>
      </c>
      <c r="V43" s="1">
        <v>3</v>
      </c>
      <c r="W43" s="1">
        <f>[1]Sheet2!C6</f>
        <v>14.3</v>
      </c>
      <c r="X43" s="1">
        <f>[1]Sheet2!D6</f>
        <v>4.68</v>
      </c>
      <c r="Y43" s="1">
        <f>[1]Sheet2!E6</f>
        <v>1.77</v>
      </c>
      <c r="AA43" s="1">
        <v>3</v>
      </c>
      <c r="AB43" s="1">
        <f t="shared" si="8"/>
        <v>1.0725</v>
      </c>
      <c r="AC43" s="1">
        <f t="shared" si="8"/>
        <v>0.31823999999999997</v>
      </c>
      <c r="AD43" s="1">
        <f t="shared" si="8"/>
        <v>7.6109999999999997E-2</v>
      </c>
    </row>
    <row r="44" spans="2:30">
      <c r="B44" s="1">
        <v>4</v>
      </c>
      <c r="C44" s="1">
        <v>1</v>
      </c>
      <c r="G44" s="1">
        <v>4</v>
      </c>
      <c r="H44" s="1">
        <v>151830</v>
      </c>
      <c r="L44" s="1">
        <v>4</v>
      </c>
      <c r="M44" s="1">
        <v>232</v>
      </c>
      <c r="Q44" s="1">
        <v>4</v>
      </c>
      <c r="R44" s="1">
        <v>13.4</v>
      </c>
      <c r="V44" s="1">
        <v>4</v>
      </c>
      <c r="W44" s="1">
        <f>[1]Sheet2!C7</f>
        <v>46.1</v>
      </c>
      <c r="AA44" s="1">
        <v>4</v>
      </c>
      <c r="AB44" s="1">
        <f>R44*W44/100</f>
        <v>6.1774000000000004</v>
      </c>
    </row>
    <row r="45" spans="2:30">
      <c r="B45" s="1">
        <v>5</v>
      </c>
      <c r="C45" s="1">
        <v>1</v>
      </c>
      <c r="G45" s="1">
        <v>5</v>
      </c>
      <c r="H45" s="1">
        <v>98781</v>
      </c>
      <c r="L45" s="1">
        <v>5</v>
      </c>
      <c r="M45" s="1">
        <v>151</v>
      </c>
      <c r="Q45" s="1">
        <v>5</v>
      </c>
      <c r="R45" s="1">
        <v>10.8</v>
      </c>
      <c r="V45" s="1">
        <v>5</v>
      </c>
      <c r="W45" s="1">
        <f>[1]Sheet2!C8</f>
        <v>28.1</v>
      </c>
      <c r="AA45" s="1">
        <v>5</v>
      </c>
      <c r="AB45" s="1">
        <f>R45*W45/100</f>
        <v>3.0348000000000002</v>
      </c>
    </row>
    <row r="46" spans="2:30">
      <c r="B46" s="1">
        <v>6</v>
      </c>
      <c r="C46" s="1">
        <v>2</v>
      </c>
      <c r="G46" s="1">
        <v>6</v>
      </c>
      <c r="H46" s="1">
        <v>670892</v>
      </c>
      <c r="L46" s="1">
        <v>6</v>
      </c>
      <c r="M46" s="1">
        <v>1171</v>
      </c>
      <c r="Q46" s="1">
        <v>6</v>
      </c>
      <c r="R46" s="1">
        <v>7.3</v>
      </c>
      <c r="V46" s="1">
        <v>6</v>
      </c>
      <c r="W46" s="1">
        <f>[1]Sheet2!C9</f>
        <v>32.9</v>
      </c>
      <c r="AA46" s="1">
        <v>6</v>
      </c>
      <c r="AB46" s="1">
        <f>R46*W46/100</f>
        <v>2.4016999999999999</v>
      </c>
    </row>
    <row r="47" spans="2:30">
      <c r="B47" s="1">
        <v>7</v>
      </c>
      <c r="C47" s="1">
        <v>2</v>
      </c>
      <c r="G47" s="1">
        <v>7</v>
      </c>
      <c r="H47" s="1">
        <v>315772</v>
      </c>
      <c r="L47" s="1">
        <v>7</v>
      </c>
      <c r="M47" s="1">
        <v>663</v>
      </c>
      <c r="Q47" s="1">
        <v>7</v>
      </c>
      <c r="R47" s="1">
        <v>7.4</v>
      </c>
      <c r="V47" s="1">
        <v>7</v>
      </c>
      <c r="W47" s="1">
        <f>[1]Sheet2!C10</f>
        <v>32.299999999999997</v>
      </c>
      <c r="AA47" s="1">
        <v>7</v>
      </c>
      <c r="AB47" s="1">
        <f>R47*W47/100</f>
        <v>2.3901999999999997</v>
      </c>
    </row>
    <row r="48" spans="2:30">
      <c r="Q48" s="1" t="s">
        <v>1</v>
      </c>
      <c r="R48" s="1">
        <f>AVERAGE(R41:R47)</f>
        <v>8.9428571428571431</v>
      </c>
      <c r="S48" s="1">
        <f>AVERAGE(S41:S43)</f>
        <v>7.6000000000000005</v>
      </c>
      <c r="T48" s="1">
        <f>AVERAGE(T41:T43)</f>
        <v>6.6999999999999993</v>
      </c>
      <c r="V48" s="1" t="s">
        <v>1</v>
      </c>
      <c r="W48" s="1">
        <f>AVERAGE(W41:W47)</f>
        <v>33.414285714285711</v>
      </c>
      <c r="X48" s="1">
        <f>AVERAGE(X41:X45)</f>
        <v>3.72</v>
      </c>
      <c r="Y48" s="1">
        <f>AVERAGE(Y41:Y45)</f>
        <v>2.5099999999999998</v>
      </c>
      <c r="AA48" s="1" t="s">
        <v>1</v>
      </c>
      <c r="AB48" s="1">
        <f>AVERAGE(AB41:AB47)</f>
        <v>3.068228571428572</v>
      </c>
      <c r="AC48" s="1">
        <f>AVERAGE(AC41:AC45)</f>
        <v>0.27041999999999999</v>
      </c>
      <c r="AD48" s="1">
        <f>AVERAGE(AD41:AD45)</f>
        <v>0.20587666666666668</v>
      </c>
    </row>
    <row r="51" spans="17:30">
      <c r="Q51" s="1" t="s">
        <v>9</v>
      </c>
      <c r="V51" s="1" t="s">
        <v>8</v>
      </c>
      <c r="AA51" s="1" t="s">
        <v>7</v>
      </c>
    </row>
    <row r="52" spans="17:30">
      <c r="R52" s="1">
        <v>0</v>
      </c>
      <c r="S52" s="1">
        <v>3</v>
      </c>
      <c r="T52" s="1">
        <v>6</v>
      </c>
      <c r="W52" s="1">
        <v>0</v>
      </c>
      <c r="X52" s="1">
        <v>3</v>
      </c>
      <c r="Y52" s="1">
        <v>6</v>
      </c>
      <c r="AB52" s="1">
        <v>0</v>
      </c>
      <c r="AC52" s="1">
        <v>3</v>
      </c>
      <c r="AD52" s="1">
        <v>6</v>
      </c>
    </row>
    <row r="53" spans="17:30" ht="20">
      <c r="Q53" s="1">
        <v>1</v>
      </c>
      <c r="R53" s="1">
        <v>67.5</v>
      </c>
      <c r="S53" s="1">
        <v>67.400000000000006</v>
      </c>
      <c r="T53" s="1">
        <v>70.2</v>
      </c>
      <c r="V53" s="1">
        <v>1</v>
      </c>
      <c r="W53" s="4">
        <v>3.26</v>
      </c>
      <c r="X53" s="4">
        <v>10.3</v>
      </c>
      <c r="Y53" s="4">
        <v>10.9</v>
      </c>
      <c r="AA53" s="1">
        <v>1</v>
      </c>
      <c r="AB53" s="1">
        <f t="shared" ref="AB53:AD55" si="9">R53*W53/100</f>
        <v>2.2004999999999999</v>
      </c>
      <c r="AC53" s="1">
        <f t="shared" si="9"/>
        <v>6.9422000000000015</v>
      </c>
      <c r="AD53" s="1">
        <f t="shared" si="9"/>
        <v>7.6518000000000006</v>
      </c>
    </row>
    <row r="54" spans="17:30" ht="20">
      <c r="Q54" s="1">
        <v>2</v>
      </c>
      <c r="R54" s="1">
        <v>76.3</v>
      </c>
      <c r="S54" s="1">
        <v>78.099999999999994</v>
      </c>
      <c r="T54" s="1">
        <v>82.3</v>
      </c>
      <c r="V54" s="1">
        <v>2</v>
      </c>
      <c r="W54" s="4">
        <v>3.93</v>
      </c>
      <c r="X54" s="4">
        <v>13.6</v>
      </c>
      <c r="Y54" s="4">
        <v>10.7</v>
      </c>
      <c r="AA54" s="1">
        <v>2</v>
      </c>
      <c r="AB54" s="1">
        <f t="shared" si="9"/>
        <v>2.9985899999999996</v>
      </c>
      <c r="AC54" s="1">
        <f t="shared" si="9"/>
        <v>10.621599999999999</v>
      </c>
      <c r="AD54" s="1">
        <f t="shared" si="9"/>
        <v>8.8060999999999989</v>
      </c>
    </row>
    <row r="55" spans="17:30" ht="20">
      <c r="Q55" s="1">
        <v>3</v>
      </c>
      <c r="R55" s="1">
        <v>76.900000000000006</v>
      </c>
      <c r="S55" s="1">
        <v>78.2</v>
      </c>
      <c r="T55" s="1">
        <v>82.5</v>
      </c>
      <c r="V55" s="1">
        <v>3</v>
      </c>
      <c r="W55" s="4">
        <v>1.7</v>
      </c>
      <c r="X55" s="4">
        <v>6.16</v>
      </c>
      <c r="Y55" s="4">
        <v>7.97</v>
      </c>
      <c r="AA55" s="1">
        <v>3</v>
      </c>
      <c r="AB55" s="1">
        <f t="shared" si="9"/>
        <v>1.3073000000000001</v>
      </c>
      <c r="AC55" s="1">
        <f t="shared" si="9"/>
        <v>4.8171200000000001</v>
      </c>
      <c r="AD55" s="1">
        <f t="shared" si="9"/>
        <v>6.5752499999999996</v>
      </c>
    </row>
    <row r="56" spans="17:30" ht="20">
      <c r="Q56" s="1">
        <v>4</v>
      </c>
      <c r="R56" s="1">
        <v>64.7</v>
      </c>
      <c r="V56" s="1">
        <v>4</v>
      </c>
      <c r="W56" s="4">
        <v>2.42</v>
      </c>
      <c r="X56" s="4"/>
      <c r="Y56" s="4"/>
      <c r="AA56" s="1">
        <v>4</v>
      </c>
      <c r="AB56" s="1">
        <f>R56*W56/100</f>
        <v>1.5657400000000001</v>
      </c>
    </row>
    <row r="57" spans="17:30" ht="20">
      <c r="Q57" s="1">
        <v>5</v>
      </c>
      <c r="R57" s="1">
        <v>73.900000000000006</v>
      </c>
      <c r="V57" s="1">
        <v>5</v>
      </c>
      <c r="W57" s="4">
        <v>11.3</v>
      </c>
      <c r="X57" s="4"/>
      <c r="Y57" s="4"/>
      <c r="AA57" s="1">
        <v>5</v>
      </c>
      <c r="AB57" s="1">
        <f>R57*W57/100</f>
        <v>8.3507000000000016</v>
      </c>
    </row>
    <row r="58" spans="17:30" ht="20">
      <c r="Q58" s="1">
        <v>6</v>
      </c>
      <c r="R58" s="1">
        <v>79.099999999999994</v>
      </c>
      <c r="V58" s="1">
        <v>6</v>
      </c>
      <c r="W58" s="4">
        <v>2.97</v>
      </c>
      <c r="X58" s="4"/>
      <c r="Y58" s="4"/>
      <c r="AA58" s="1">
        <v>6</v>
      </c>
      <c r="AB58" s="1">
        <f>R58*W58/100</f>
        <v>2.3492699999999997</v>
      </c>
    </row>
    <row r="59" spans="17:30" ht="20">
      <c r="Q59" s="1">
        <v>7</v>
      </c>
      <c r="R59" s="1">
        <v>77.400000000000006</v>
      </c>
      <c r="V59" s="1">
        <v>7</v>
      </c>
      <c r="W59" s="4">
        <v>1.87</v>
      </c>
      <c r="X59" s="4"/>
      <c r="Y59" s="4"/>
      <c r="AA59" s="1">
        <v>7</v>
      </c>
      <c r="AB59" s="1">
        <f>R59*W59/100</f>
        <v>1.4473800000000003</v>
      </c>
    </row>
    <row r="60" spans="17:30">
      <c r="Q60" s="1" t="s">
        <v>1</v>
      </c>
      <c r="R60" s="1">
        <f>AVERAGE(R53:R59)</f>
        <v>73.685714285714297</v>
      </c>
      <c r="S60" s="1">
        <f>AVERAGE(S53:S57)</f>
        <v>74.566666666666663</v>
      </c>
      <c r="T60" s="1">
        <f>AVERAGE(T53:T57)</f>
        <v>78.333333333333329</v>
      </c>
      <c r="V60" s="1" t="s">
        <v>1</v>
      </c>
      <c r="W60" s="1">
        <f>AVERAGE(W53:W59)</f>
        <v>3.9214285714285713</v>
      </c>
      <c r="X60" s="1">
        <f>AVERAGE(X53:X57)</f>
        <v>10.02</v>
      </c>
      <c r="Y60" s="1">
        <f>AVERAGE(Y53:Y57)</f>
        <v>9.8566666666666674</v>
      </c>
      <c r="AA60" s="1" t="s">
        <v>1</v>
      </c>
      <c r="AB60" s="1">
        <f>AVERAGE(AB53:AB59)</f>
        <v>2.8884971428571431</v>
      </c>
      <c r="AC60" s="1">
        <f>AVERAGE(AC53:AC57)</f>
        <v>7.4603066666666669</v>
      </c>
      <c r="AD60" s="1">
        <f>AVERAGE(AD53:AD57)</f>
        <v>7.6777166666666661</v>
      </c>
    </row>
    <row r="64" spans="17:30">
      <c r="AB64" s="1" t="s">
        <v>4</v>
      </c>
      <c r="AC64" s="1" t="s">
        <v>3</v>
      </c>
      <c r="AD64" s="1" t="s">
        <v>2</v>
      </c>
    </row>
    <row r="65" spans="22:30">
      <c r="V65" s="1">
        <v>1</v>
      </c>
      <c r="AA65" s="1">
        <v>1</v>
      </c>
      <c r="AB65" s="1">
        <f t="shared" ref="AB65:AB71" si="10">AB41</f>
        <v>3.6554000000000002</v>
      </c>
      <c r="AC65" s="1">
        <f t="shared" ref="AC65:AD67" si="11">AC53</f>
        <v>6.9422000000000015</v>
      </c>
      <c r="AD65" s="1">
        <f t="shared" si="11"/>
        <v>7.6518000000000006</v>
      </c>
    </row>
    <row r="66" spans="22:30">
      <c r="V66" s="1">
        <v>2</v>
      </c>
      <c r="AA66" s="1">
        <v>2</v>
      </c>
      <c r="AB66" s="1">
        <f t="shared" si="10"/>
        <v>2.7456</v>
      </c>
      <c r="AC66" s="1">
        <f t="shared" si="11"/>
        <v>10.621599999999999</v>
      </c>
      <c r="AD66" s="1">
        <f t="shared" si="11"/>
        <v>8.8060999999999989</v>
      </c>
    </row>
    <row r="67" spans="22:30">
      <c r="V67" s="1">
        <v>3</v>
      </c>
      <c r="AA67" s="1">
        <v>3</v>
      </c>
      <c r="AB67" s="1">
        <f t="shared" si="10"/>
        <v>1.0725</v>
      </c>
      <c r="AC67" s="1">
        <f t="shared" si="11"/>
        <v>4.8171200000000001</v>
      </c>
      <c r="AD67" s="1">
        <f t="shared" si="11"/>
        <v>6.5752499999999996</v>
      </c>
    </row>
    <row r="68" spans="22:30">
      <c r="V68" s="1">
        <v>4</v>
      </c>
      <c r="AA68" s="1">
        <v>4</v>
      </c>
      <c r="AB68" s="1">
        <f t="shared" si="10"/>
        <v>6.1774000000000004</v>
      </c>
    </row>
    <row r="69" spans="22:30">
      <c r="V69" s="1">
        <v>5</v>
      </c>
      <c r="AA69" s="1">
        <v>5</v>
      </c>
      <c r="AB69" s="1">
        <f t="shared" si="10"/>
        <v>3.0348000000000002</v>
      </c>
    </row>
    <row r="70" spans="22:30">
      <c r="V70" s="1">
        <v>6</v>
      </c>
      <c r="AA70" s="1">
        <v>6</v>
      </c>
      <c r="AB70" s="1">
        <f t="shared" si="10"/>
        <v>2.4016999999999999</v>
      </c>
    </row>
    <row r="71" spans="22:30">
      <c r="V71" s="1">
        <v>7</v>
      </c>
      <c r="AA71" s="1">
        <v>7</v>
      </c>
      <c r="AB71" s="1">
        <f t="shared" si="10"/>
        <v>2.3901999999999997</v>
      </c>
    </row>
    <row r="72" spans="22:30">
      <c r="V72" s="1" t="s">
        <v>1</v>
      </c>
      <c r="AA72" s="1" t="s">
        <v>1</v>
      </c>
      <c r="AB72" s="1">
        <f>AVERAGE(AB65:AB71)</f>
        <v>3.068228571428572</v>
      </c>
      <c r="AC72" s="1">
        <f>AVERAGE(AC65:AC69)</f>
        <v>7.4603066666666669</v>
      </c>
      <c r="AD72" s="1">
        <f>AVERAGE(AD65:AD69)</f>
        <v>7.6777166666666661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5ACF-B4B8-7F43-B2A2-02DB11070D78}">
  <dimension ref="A1:J38"/>
  <sheetViews>
    <sheetView topLeftCell="A17" zoomScale="86" workbookViewId="0">
      <selection activeCell="H38" sqref="H38"/>
    </sheetView>
  </sheetViews>
  <sheetFormatPr baseColWidth="10" defaultColWidth="7.5703125" defaultRowHeight="20"/>
  <cols>
    <col min="3" max="3" width="7.7109375" customWidth="1"/>
    <col min="7" max="16384" width="7.5703125" style="1"/>
  </cols>
  <sheetData>
    <row r="1" spans="7:10">
      <c r="H1" s="1" t="s">
        <v>25</v>
      </c>
    </row>
    <row r="2" spans="7:10">
      <c r="H2" s="1" t="s">
        <v>24</v>
      </c>
    </row>
    <row r="3" spans="7:10">
      <c r="H3" s="1">
        <v>0</v>
      </c>
      <c r="I3" s="1">
        <v>3</v>
      </c>
      <c r="J3" s="1">
        <v>6</v>
      </c>
    </row>
    <row r="4" spans="7:10">
      <c r="G4" s="1">
        <v>1</v>
      </c>
      <c r="H4" s="1">
        <v>8259</v>
      </c>
      <c r="I4" s="1">
        <v>4231</v>
      </c>
      <c r="J4" s="1">
        <v>3689</v>
      </c>
    </row>
    <row r="5" spans="7:10">
      <c r="G5" s="1">
        <v>2</v>
      </c>
      <c r="H5" s="1">
        <v>12666</v>
      </c>
      <c r="I5" s="1">
        <v>4324</v>
      </c>
      <c r="J5" s="1">
        <v>3886</v>
      </c>
    </row>
    <row r="6" spans="7:10">
      <c r="G6" s="1">
        <v>3</v>
      </c>
      <c r="H6" s="1">
        <v>6447</v>
      </c>
      <c r="I6" s="1">
        <v>3025</v>
      </c>
      <c r="J6" s="1">
        <v>3426</v>
      </c>
    </row>
    <row r="7" spans="7:10">
      <c r="G7" s="1">
        <v>4</v>
      </c>
      <c r="H7" s="1">
        <v>11250</v>
      </c>
    </row>
    <row r="8" spans="7:10">
      <c r="G8" s="1">
        <v>5</v>
      </c>
      <c r="H8" s="1">
        <v>7338</v>
      </c>
    </row>
    <row r="9" spans="7:10">
      <c r="G9" s="1">
        <v>6</v>
      </c>
      <c r="H9" s="1">
        <v>5588</v>
      </c>
    </row>
    <row r="10" spans="7:10">
      <c r="G10" s="1">
        <v>7</v>
      </c>
      <c r="H10" s="1">
        <v>7543</v>
      </c>
    </row>
    <row r="11" spans="7:10">
      <c r="G11" s="1" t="s">
        <v>1</v>
      </c>
      <c r="H11" s="1">
        <f>AVERAGE(H4:H8)</f>
        <v>9192</v>
      </c>
      <c r="I11" s="1">
        <f>AVERAGE(I4:I8)</f>
        <v>3860</v>
      </c>
      <c r="J11" s="1">
        <f>AVERAGE(J4:J8)</f>
        <v>3667</v>
      </c>
    </row>
    <row r="14" spans="7:10">
      <c r="H14" s="1" t="s">
        <v>23</v>
      </c>
    </row>
    <row r="15" spans="7:10">
      <c r="H15" s="1">
        <v>0</v>
      </c>
      <c r="I15" s="1">
        <v>3</v>
      </c>
      <c r="J15" s="1">
        <v>6</v>
      </c>
    </row>
    <row r="16" spans="7:10">
      <c r="G16" s="1">
        <v>1</v>
      </c>
      <c r="H16" s="1">
        <v>3354</v>
      </c>
      <c r="I16" s="1">
        <v>3242</v>
      </c>
      <c r="J16" s="1">
        <v>2657</v>
      </c>
    </row>
    <row r="17" spans="7:10">
      <c r="G17" s="1">
        <v>2</v>
      </c>
      <c r="H17" s="1">
        <v>4613</v>
      </c>
      <c r="I17" s="1">
        <v>3963</v>
      </c>
      <c r="J17" s="1">
        <v>2096</v>
      </c>
    </row>
    <row r="18" spans="7:10">
      <c r="G18" s="1">
        <v>3</v>
      </c>
      <c r="H18" s="1">
        <v>4201</v>
      </c>
      <c r="I18" s="1">
        <v>3870</v>
      </c>
      <c r="J18" s="1">
        <v>3522</v>
      </c>
    </row>
    <row r="19" spans="7:10">
      <c r="G19" s="1">
        <v>4</v>
      </c>
      <c r="H19" s="1">
        <v>9033</v>
      </c>
    </row>
    <row r="20" spans="7:10">
      <c r="G20" s="1">
        <v>5</v>
      </c>
      <c r="H20" s="1">
        <v>5339</v>
      </c>
    </row>
    <row r="21" spans="7:10">
      <c r="G21" s="1">
        <v>6</v>
      </c>
      <c r="H21" s="1">
        <v>3848</v>
      </c>
    </row>
    <row r="22" spans="7:10">
      <c r="G22" s="1">
        <v>7</v>
      </c>
      <c r="H22" s="1">
        <v>3957</v>
      </c>
    </row>
    <row r="23" spans="7:10">
      <c r="G23" s="1" t="s">
        <v>1</v>
      </c>
      <c r="H23" s="1">
        <f>AVERAGE(H16:H20)</f>
        <v>5308</v>
      </c>
      <c r="I23" s="1">
        <f>AVERAGE(I16:I20)</f>
        <v>3691.6666666666665</v>
      </c>
      <c r="J23" s="1">
        <f>AVERAGE(J16:J20)</f>
        <v>2758.3333333333335</v>
      </c>
    </row>
    <row r="29" spans="7:10">
      <c r="H29" s="1" t="s">
        <v>4</v>
      </c>
      <c r="I29" s="1" t="s">
        <v>3</v>
      </c>
      <c r="J29" s="1" t="s">
        <v>2</v>
      </c>
    </row>
    <row r="30" spans="7:10">
      <c r="G30" s="1">
        <v>1</v>
      </c>
      <c r="H30" s="1">
        <f t="shared" ref="H30:H36" si="0">H4</f>
        <v>8259</v>
      </c>
      <c r="I30" s="1">
        <f t="shared" ref="I30:J32" si="1">I16</f>
        <v>3242</v>
      </c>
      <c r="J30" s="1">
        <f t="shared" si="1"/>
        <v>2657</v>
      </c>
    </row>
    <row r="31" spans="7:10">
      <c r="G31" s="1">
        <v>2</v>
      </c>
      <c r="H31" s="1">
        <f t="shared" si="0"/>
        <v>12666</v>
      </c>
      <c r="I31" s="1">
        <f t="shared" si="1"/>
        <v>3963</v>
      </c>
      <c r="J31" s="1">
        <f t="shared" si="1"/>
        <v>2096</v>
      </c>
    </row>
    <row r="32" spans="7:10">
      <c r="G32" s="1">
        <v>3</v>
      </c>
      <c r="H32" s="1">
        <f t="shared" si="0"/>
        <v>6447</v>
      </c>
      <c r="I32" s="1">
        <f t="shared" si="1"/>
        <v>3870</v>
      </c>
      <c r="J32" s="1">
        <f t="shared" si="1"/>
        <v>3522</v>
      </c>
    </row>
    <row r="33" spans="7:10">
      <c r="G33" s="1">
        <v>4</v>
      </c>
      <c r="H33" s="1">
        <f t="shared" si="0"/>
        <v>11250</v>
      </c>
    </row>
    <row r="34" spans="7:10">
      <c r="G34" s="1">
        <v>5</v>
      </c>
      <c r="H34" s="1">
        <f t="shared" si="0"/>
        <v>7338</v>
      </c>
    </row>
    <row r="35" spans="7:10">
      <c r="G35" s="1">
        <v>6</v>
      </c>
      <c r="H35" s="1">
        <f t="shared" si="0"/>
        <v>5588</v>
      </c>
    </row>
    <row r="36" spans="7:10">
      <c r="G36" s="1">
        <v>7</v>
      </c>
      <c r="H36" s="1">
        <f t="shared" si="0"/>
        <v>7543</v>
      </c>
    </row>
    <row r="37" spans="7:10">
      <c r="G37" s="1" t="s">
        <v>1</v>
      </c>
      <c r="H37" s="1">
        <f>AVERAGE(H30:H36)</f>
        <v>8441.5714285714294</v>
      </c>
      <c r="I37" s="1">
        <f>AVERAGE(I30:I36)</f>
        <v>3691.6666666666665</v>
      </c>
      <c r="J37" s="1">
        <f>AVERAGE(J30:J36)</f>
        <v>2758.3333333333335</v>
      </c>
    </row>
    <row r="38" spans="7:10">
      <c r="G38" s="1" t="s">
        <v>0</v>
      </c>
      <c r="H38" s="1">
        <f>_xlfn.T.TEST(H30:H36,I30:I36,2,2)</f>
        <v>1.535163369590792E-2</v>
      </c>
      <c r="I38" s="1">
        <f>_xlfn.T.TEST(I30:I36,J30:J36,2,2)</f>
        <v>0.11946417760714152</v>
      </c>
      <c r="J38" s="1">
        <f>_xlfn.T.TEST(H30:H36,J30:J36,2,2)</f>
        <v>6.5850876962122197E-3</v>
      </c>
    </row>
  </sheetData>
  <phoneticPr fontId="2"/>
  <conditionalFormatting sqref="H38">
    <cfRule type="cellIs" dxfId="2" priority="15" operator="lessThanOrEqual">
      <formula>0.05</formula>
    </cfRule>
  </conditionalFormatting>
  <conditionalFormatting sqref="I38">
    <cfRule type="cellIs" dxfId="1" priority="14" operator="lessThanOrEqual">
      <formula>0.05</formula>
    </cfRule>
  </conditionalFormatting>
  <conditionalFormatting sqref="J38">
    <cfRule type="cellIs" dxfId="0" priority="13" operator="lessThanOrEqual">
      <formula>0.05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Ratio Figure 6B</vt:lpstr>
      <vt:lpstr>Cell number Figure 6C</vt:lpstr>
      <vt:lpstr>MFI Figure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Taishin</cp:lastModifiedBy>
  <dcterms:created xsi:type="dcterms:W3CDTF">2021-01-13T10:34:14Z</dcterms:created>
  <dcterms:modified xsi:type="dcterms:W3CDTF">2022-04-10T05:27:39Z</dcterms:modified>
</cp:coreProperties>
</file>