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-Hong/Desktop/SHANK3 phosphorylation manuscript prep/Manuscipt/elife submission/resubmission/Source data file/"/>
    </mc:Choice>
  </mc:AlternateContent>
  <xr:revisionPtr revIDLastSave="0" documentId="13_ncr:1_{F53C2FCB-8B7A-4D42-9702-665133A3CA5A}" xr6:coauthVersionLast="47" xr6:coauthVersionMax="47" xr10:uidLastSave="{00000000-0000-0000-0000-000000000000}"/>
  <bookViews>
    <workbookView xWindow="280" yWindow="460" windowWidth="28040" windowHeight="17040" activeTab="1" xr2:uid="{BCD55058-99BC-4647-92B3-652A38785D6C}"/>
  </bookViews>
  <sheets>
    <sheet name="Figure 2B" sheetId="1" r:id="rId1"/>
    <sheet name="Figure 2F" sheetId="2" r:id="rId2"/>
    <sheet name="Figure 2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" l="1"/>
  <c r="D41" i="3"/>
  <c r="E41" i="3" s="1"/>
  <c r="D40" i="3"/>
  <c r="E40" i="3" s="1"/>
  <c r="D39" i="3"/>
  <c r="E39" i="3" s="1"/>
  <c r="D35" i="3"/>
  <c r="E35" i="3" s="1"/>
  <c r="D34" i="3"/>
  <c r="E34" i="3" s="1"/>
  <c r="D33" i="3"/>
  <c r="E33" i="3" s="1"/>
  <c r="E28" i="3"/>
  <c r="E29" i="3"/>
  <c r="D28" i="3"/>
  <c r="D29" i="3"/>
  <c r="D27" i="3"/>
  <c r="E27" i="3" s="1"/>
  <c r="D23" i="3"/>
  <c r="E23" i="3" s="1"/>
  <c r="D22" i="3"/>
  <c r="E22" i="3" s="1"/>
  <c r="D21" i="3"/>
  <c r="E21" i="3" s="1"/>
  <c r="D16" i="3"/>
  <c r="E16" i="3" s="1"/>
  <c r="D17" i="3"/>
  <c r="E17" i="3" s="1"/>
  <c r="D15" i="3"/>
  <c r="E15" i="3" s="1"/>
  <c r="D10" i="3"/>
  <c r="E10" i="3" s="1"/>
  <c r="D11" i="3"/>
  <c r="E11" i="3" s="1"/>
  <c r="D9" i="3"/>
  <c r="E9" i="3" s="1"/>
  <c r="E5" i="3"/>
  <c r="E4" i="3"/>
  <c r="D4" i="3"/>
  <c r="D5" i="3"/>
  <c r="D3" i="3"/>
  <c r="E3" i="3" s="1"/>
  <c r="E29" i="2"/>
  <c r="E27" i="2"/>
  <c r="D28" i="2"/>
  <c r="E28" i="2" s="1"/>
  <c r="D29" i="2"/>
  <c r="D27" i="2"/>
  <c r="D22" i="2"/>
  <c r="E22" i="2" s="1"/>
  <c r="D23" i="2"/>
  <c r="E23" i="2" s="1"/>
  <c r="D21" i="2"/>
  <c r="E21" i="2" s="1"/>
  <c r="D17" i="2" l="1"/>
  <c r="E17" i="2" s="1"/>
  <c r="D16" i="2"/>
  <c r="E16" i="2" s="1"/>
  <c r="D15" i="2"/>
  <c r="E15" i="2" s="1"/>
  <c r="D11" i="2"/>
  <c r="E11" i="2" s="1"/>
  <c r="D10" i="2"/>
  <c r="E10" i="2" s="1"/>
  <c r="D9" i="2"/>
  <c r="E9" i="2" s="1"/>
  <c r="E3" i="2"/>
  <c r="D4" i="2"/>
  <c r="E4" i="2" s="1"/>
  <c r="D5" i="2"/>
  <c r="E5" i="2" s="1"/>
  <c r="D3" i="2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<sst xmlns="http://schemas.openxmlformats.org/spreadsheetml/2006/main" count="896" uniqueCount="107">
  <si>
    <t>ScanF</t>
  </si>
  <si>
    <t>z</t>
  </si>
  <si>
    <t>Sample Name</t>
  </si>
  <si>
    <t>SrchName</t>
  </si>
  <si>
    <t>Theo m/z</t>
  </si>
  <si>
    <t>Reference</t>
  </si>
  <si>
    <t>Start Position</t>
  </si>
  <si>
    <t>End Position</t>
  </si>
  <si>
    <t>ModScore Peptide_A</t>
  </si>
  <si>
    <t>Site 1 PositionA</t>
  </si>
  <si>
    <t>Site 1 ScoreA</t>
  </si>
  <si>
    <t>ModScore Peptide_B</t>
  </si>
  <si>
    <t>Site 1 PositionB</t>
  </si>
  <si>
    <t>Site 1 ScoreB</t>
  </si>
  <si>
    <t>Max Heavy</t>
  </si>
  <si>
    <t>Max Light</t>
  </si>
  <si>
    <t>H_L ratio</t>
  </si>
  <si>
    <t>L_H ratio</t>
  </si>
  <si>
    <t>Sample#2A</t>
  </si>
  <si>
    <t>67377_78tmt1</t>
  </si>
  <si>
    <t>ProSAP2SHANK3</t>
  </si>
  <si>
    <t>R.A]AVAAAAAPAEPPEPLS@PALAPAPAPPGPLPR.S</t>
  </si>
  <si>
    <t>Sample#1B</t>
  </si>
  <si>
    <t>67375_76tmt2</t>
  </si>
  <si>
    <t>R.AAVAAAAAPAEPPEPLS@PALAPAPAPPGPLPR.S</t>
  </si>
  <si>
    <t>Sample#2B</t>
  </si>
  <si>
    <t>67377_78tmt2</t>
  </si>
  <si>
    <t>Sample#1A</t>
  </si>
  <si>
    <t>67375_76tmt1</t>
  </si>
  <si>
    <t>R.S]@ASDINLK#GDQPAASPGPTLR.S</t>
  </si>
  <si>
    <t>R.S]ASDINLK#GDQPAAS@PGPTLR.S</t>
  </si>
  <si>
    <t>R.SAS@DINLKGDQPAASPGPTLR.S</t>
  </si>
  <si>
    <t>R.SASDINLKGDQPAAS@PGPTLR.S</t>
  </si>
  <si>
    <t>R.SASDINLKGDQPAASPGPT@LR.S</t>
  </si>
  <si>
    <t>R.G]GHS@K#ISPSGPGGSGPAPGPGPASPAPPAPPPR.G</t>
  </si>
  <si>
    <t>R.G]GHSK#ISPSGPGGS@GPAPGPGPASPAPPAPPPR.G</t>
  </si>
  <si>
    <t>R.G]GHSK#ISPSGPGGSGPAPGPGPAS@PAPPAPPPR.G</t>
  </si>
  <si>
    <t>K.I]SPSGPGGS@GPAPGPGPASPAPPAPPPR.G</t>
  </si>
  <si>
    <t>K.AHS@PQGEGEIPLHR.G</t>
  </si>
  <si>
    <t>K.RAPS@TTLTLR.S</t>
  </si>
  <si>
    <t>R.S]@K#SM*TAELEELASIR.R</t>
  </si>
  <si>
    <t>R.S]@K#SMTAELEELASIR.R</t>
  </si>
  <si>
    <t>R.S]K#SMTAELEELAS@IR.R</t>
  </si>
  <si>
    <t>R.S]K#SM*T@AELEELASIR.R</t>
  </si>
  <si>
    <t>R.S@]@K#SM*TAELEELASIR.R</t>
  </si>
  <si>
    <t>R.SKS@M*TAELEELASIR.R</t>
  </si>
  <si>
    <t>R.SKSM*TAELEELASIR.R</t>
  </si>
  <si>
    <t>R.S@KSM*TAELEELASIR.R</t>
  </si>
  <si>
    <t>R.SKSM*T@AELEELASIR.R</t>
  </si>
  <si>
    <t>R.T]@K#SVGEDEK#LASLLEGR.F</t>
  </si>
  <si>
    <t>R.T]K#S@VGEDEK#LASLLEGR.F</t>
  </si>
  <si>
    <t>R.T]K#SVGEDEK#LAS@LLEGR.F</t>
  </si>
  <si>
    <t>R.TKS@VGEDEK.L</t>
  </si>
  <si>
    <t>R.TKS@VGEDEKLASLLEGR.F</t>
  </si>
  <si>
    <t>R.S@TSM*QDTVR.E</t>
  </si>
  <si>
    <t>R.S]@TSM*QDTVR.E</t>
  </si>
  <si>
    <t>R.ST@SM*QDTVR.E</t>
  </si>
  <si>
    <t>R.SM*IILQDS@APEVGDVPRPAPAATPPERPK.R</t>
  </si>
  <si>
    <t>R.S@M*IILQDSAPEVGDVPRPAPAATPPERPK.R</t>
  </si>
  <si>
    <t>R.RRS@TVFLSVGAIEGSPPSADLPSLQPSR.S</t>
  </si>
  <si>
    <t>R.S]@TVFLSVGAIEGSPPSADLPSLQPSR.S</t>
  </si>
  <si>
    <t>R.S]T@VFLSVGAIEGSPPSADLPSLQPSR.S</t>
  </si>
  <si>
    <t>R.STVFLS@VGAIEGSPPSADLPSLQPSR.S</t>
  </si>
  <si>
    <t>R.STVFLSVGAIEGS@PPSADLPSLQPSR.S</t>
  </si>
  <si>
    <t>R.ST@VFLSVGAIEGSPPSADLPSLQPSR.S</t>
  </si>
  <si>
    <t>R.S]@PTPVHSPDADRPGPLFVDVQTR.D</t>
  </si>
  <si>
    <t>R.S]PT@PVHSPDADRPGPLFVDVQTR.D</t>
  </si>
  <si>
    <t>R.DS@ERGPLASPAFSPR.S</t>
  </si>
  <si>
    <t>R.DSERGPLAS@PAFSPR.S</t>
  </si>
  <si>
    <t>R.GPLAS@PAFSPR.S</t>
  </si>
  <si>
    <t>R.L]GAEEERPGT@PELAPTPM*QAAAVAEPM*PSPR.A</t>
  </si>
  <si>
    <t>R.L]GAEEERPGTPELAPT@PM*QAAAVAEPM*PSPR.A</t>
  </si>
  <si>
    <t>R.L]GAEEERPGTPELAPTPM*QAAAVAEPM*PS@PR.A</t>
  </si>
  <si>
    <t>R.LGAEEERPGT@PELAPTPM*QAAAVAEPM*PSPR.A</t>
  </si>
  <si>
    <t>R.LGAEEERPGTPELAPT@PM*QAAAVAEPM*PSPR.A</t>
  </si>
  <si>
    <t>R.S@LGEEPVGGLGSLLDPAK.K</t>
  </si>
  <si>
    <t>R.SLGEEPVGGLGS@LLDPAK.K</t>
  </si>
  <si>
    <t>R.S]@LGEEPVGGLGSLLDPAK#.K</t>
  </si>
  <si>
    <t>R.S]@LGEEPVGGLGSLLDPAK#K#SPIAAAR.L</t>
  </si>
  <si>
    <t>R.SLGEEPVGGLGS@LLDPAKKSPIAAAR.L</t>
  </si>
  <si>
    <t>R.SLGEEPVGGLGSLLDPAKKS@PIAAAR.L</t>
  </si>
  <si>
    <t>R.LFS@SLGELSTISAQR.S</t>
  </si>
  <si>
    <t>R.LFSS@LGELSTISAQR.S</t>
  </si>
  <si>
    <t>R.R]APSPVK#PAS@LER.V</t>
  </si>
  <si>
    <t>R.S@RSPSPSPLPSPSPGSGPSAGPR.R</t>
  </si>
  <si>
    <t>R.SRSPSPS@PLPSPSPGSGPSAGPR.R</t>
  </si>
  <si>
    <t>R.S]@RSPSPSPLPSPSPGSGPSAGPR.R</t>
  </si>
  <si>
    <t>R.SRS@PSPSPLPSPSPGSGPSAGPR.R</t>
  </si>
  <si>
    <t>R.SRSPS@PSPLPSPSPGSGPSAGPR.R</t>
  </si>
  <si>
    <t>Condition</t>
  </si>
  <si>
    <t xml:space="preserve">Un </t>
  </si>
  <si>
    <t>TTX</t>
  </si>
  <si>
    <t>PTX</t>
  </si>
  <si>
    <t>repeat 1</t>
  </si>
  <si>
    <t>Phospho signal</t>
  </si>
  <si>
    <t>Total signal</t>
  </si>
  <si>
    <t>Normalized to Un</t>
  </si>
  <si>
    <t>repeat 2</t>
  </si>
  <si>
    <t>P/T ratio</t>
  </si>
  <si>
    <t>repeat 3</t>
  </si>
  <si>
    <t>repeat 4</t>
  </si>
  <si>
    <t>repeat 5</t>
  </si>
  <si>
    <t>repeat 6</t>
  </si>
  <si>
    <t>repeat 7</t>
  </si>
  <si>
    <t>repeat 8</t>
  </si>
  <si>
    <t>repeat 9</t>
  </si>
  <si>
    <t>repeat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</si>
</sst>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/>
    <xf numFmtId="0" fontId="2" fillId="0" borderId="0" xfId="0" applyFont="1"/>
    <xf numFmtId="0" fontId="3" fillId="0" borderId="1" xfId="1" applyFont="1" applyBorder="1"/>
    <xf numFmtId="0" fontId="2" fillId="0" borderId="1" xfId="0" applyFont="1" applyBorder="1"/>
    <xf numFmtId="0" fontId="3" fillId="0" borderId="1" xfId="1" applyFont="1" applyFill="1" applyBorder="1"/>
    <xf numFmtId="0" fontId="3" fillId="0" borderId="0" xfId="1" applyFont="1"/>
    <xf numFmtId="0" fontId="3" fillId="0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1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1" applyFont="1"/>
    <xf numFmtId="0" fontId="5" fillId="0" borderId="0" xfId="0" applyFont="1"/>
    <xf numFmtId="0" fontId="2" fillId="0" borderId="1" xfId="1" applyFont="1" applyBorder="1"/>
    <xf numFmtId="0" fontId="2" fillId="0" borderId="1" xfId="1" applyFont="1" applyFill="1" applyBorder="1"/>
    <xf numFmtId="0" fontId="2" fillId="0" borderId="0" xfId="1" applyFont="1" applyFill="1"/>
  </cellXfs>
  <cellStyles count="2">
    <cellStyle name="Normal" xfId="0" builtinId="0"/>
    <cellStyle name="Normal 2" xfId="1" xr:uid="{2260CF3A-4337-354E-AE80-E8670527D747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1B16-6E9B-1743-9E2D-23ED4867F30D}">
  <dimension ref="A1:R147"/>
  <sheetViews>
    <sheetView workbookViewId="0">
      <selection activeCell="C31" sqref="C31"/>
    </sheetView>
  </sheetViews>
  <sheetFormatPr baseColWidth="10" defaultRowHeight="16" x14ac:dyDescent="0.2"/>
  <sheetData>
    <row r="1" spans="1:18" x14ac:dyDescent="0.2">
      <c r="A1" s="9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9" t="s">
        <v>8</v>
      </c>
      <c r="J1" s="9" t="s">
        <v>9</v>
      </c>
      <c r="K1" s="11" t="s">
        <v>10</v>
      </c>
      <c r="L1" s="9" t="s">
        <v>11</v>
      </c>
      <c r="M1" s="9" t="s">
        <v>12</v>
      </c>
      <c r="N1" s="11" t="s">
        <v>13</v>
      </c>
      <c r="O1" s="10" t="s">
        <v>14</v>
      </c>
      <c r="P1" s="10" t="s">
        <v>15</v>
      </c>
      <c r="Q1" s="10" t="s">
        <v>16</v>
      </c>
      <c r="R1" s="10" t="s">
        <v>17</v>
      </c>
    </row>
    <row r="2" spans="1:18" x14ac:dyDescent="0.2">
      <c r="A2" s="3">
        <v>27076</v>
      </c>
      <c r="B2" s="3">
        <v>4</v>
      </c>
      <c r="C2" s="12" t="s">
        <v>18</v>
      </c>
      <c r="D2" s="3" t="s">
        <v>19</v>
      </c>
      <c r="E2" s="3">
        <v>813.44223</v>
      </c>
      <c r="F2" s="3" t="s">
        <v>20</v>
      </c>
      <c r="G2" s="12">
        <v>6</v>
      </c>
      <c r="H2" s="12">
        <v>37</v>
      </c>
      <c r="I2" s="3" t="s">
        <v>21</v>
      </c>
      <c r="J2" s="3">
        <v>22</v>
      </c>
      <c r="K2" s="13">
        <v>1000</v>
      </c>
      <c r="L2" s="3" t="s">
        <v>21</v>
      </c>
      <c r="M2" s="3">
        <v>22</v>
      </c>
      <c r="N2" s="13">
        <v>1000</v>
      </c>
      <c r="O2" s="12">
        <v>56013.599999999999</v>
      </c>
      <c r="P2" s="12">
        <v>60584.6</v>
      </c>
      <c r="Q2" s="14">
        <f t="shared" ref="Q2:Q65" si="0">O2/P2</f>
        <v>0.92455178378663883</v>
      </c>
      <c r="R2" s="14">
        <f t="shared" ref="R2:R65" si="1">P2/O2</f>
        <v>1.0816051815987546</v>
      </c>
    </row>
    <row r="3" spans="1:18" x14ac:dyDescent="0.2">
      <c r="A3" s="3">
        <v>26597</v>
      </c>
      <c r="B3" s="3">
        <v>4</v>
      </c>
      <c r="C3" s="12" t="s">
        <v>22</v>
      </c>
      <c r="D3" s="3" t="s">
        <v>23</v>
      </c>
      <c r="E3" s="3">
        <v>810.68615999999997</v>
      </c>
      <c r="F3" s="3" t="s">
        <v>20</v>
      </c>
      <c r="G3" s="12">
        <v>6</v>
      </c>
      <c r="H3" s="12">
        <v>37</v>
      </c>
      <c r="I3" s="3" t="s">
        <v>24</v>
      </c>
      <c r="J3" s="3">
        <v>22</v>
      </c>
      <c r="K3" s="13">
        <v>1000</v>
      </c>
      <c r="L3" s="3" t="s">
        <v>24</v>
      </c>
      <c r="M3" s="3">
        <v>22</v>
      </c>
      <c r="N3" s="13">
        <v>1000</v>
      </c>
      <c r="O3" s="12">
        <v>28170.2</v>
      </c>
      <c r="P3" s="12">
        <v>58766.3</v>
      </c>
      <c r="Q3" s="14">
        <f t="shared" si="0"/>
        <v>0.47935976911937622</v>
      </c>
      <c r="R3" s="14">
        <f t="shared" si="1"/>
        <v>2.0861158245237874</v>
      </c>
    </row>
    <row r="4" spans="1:18" x14ac:dyDescent="0.2">
      <c r="A4" s="3">
        <v>27127</v>
      </c>
      <c r="B4" s="3">
        <v>4</v>
      </c>
      <c r="C4" s="12" t="s">
        <v>18</v>
      </c>
      <c r="D4" s="3" t="s">
        <v>19</v>
      </c>
      <c r="E4" s="3">
        <v>810.68615999999997</v>
      </c>
      <c r="F4" s="3" t="s">
        <v>20</v>
      </c>
      <c r="G4" s="12">
        <v>6</v>
      </c>
      <c r="H4" s="12">
        <v>37</v>
      </c>
      <c r="I4" s="3" t="s">
        <v>24</v>
      </c>
      <c r="J4" s="3">
        <v>22</v>
      </c>
      <c r="K4" s="13">
        <v>1000</v>
      </c>
      <c r="L4" s="3" t="s">
        <v>24</v>
      </c>
      <c r="M4" s="3">
        <v>22</v>
      </c>
      <c r="N4" s="13">
        <v>1000</v>
      </c>
      <c r="O4" s="12">
        <v>56013.599999999999</v>
      </c>
      <c r="P4" s="12">
        <v>60584.6</v>
      </c>
      <c r="Q4" s="14">
        <f t="shared" si="0"/>
        <v>0.92455178378663883</v>
      </c>
      <c r="R4" s="14">
        <f t="shared" si="1"/>
        <v>1.0816051815987546</v>
      </c>
    </row>
    <row r="5" spans="1:18" x14ac:dyDescent="0.2">
      <c r="A5" s="3">
        <v>27165</v>
      </c>
      <c r="B5" s="3">
        <v>4</v>
      </c>
      <c r="C5" s="12" t="s">
        <v>25</v>
      </c>
      <c r="D5" s="3" t="s">
        <v>26</v>
      </c>
      <c r="E5" s="3">
        <v>810.68615999999997</v>
      </c>
      <c r="F5" s="3" t="s">
        <v>20</v>
      </c>
      <c r="G5" s="12">
        <v>6</v>
      </c>
      <c r="H5" s="12">
        <v>37</v>
      </c>
      <c r="I5" s="3" t="s">
        <v>24</v>
      </c>
      <c r="J5" s="3">
        <v>22</v>
      </c>
      <c r="K5" s="13">
        <v>1000</v>
      </c>
      <c r="L5" s="3" t="s">
        <v>24</v>
      </c>
      <c r="M5" s="3">
        <v>22</v>
      </c>
      <c r="N5" s="13">
        <v>1000</v>
      </c>
      <c r="O5" s="12">
        <v>72094.600000000006</v>
      </c>
      <c r="P5" s="12">
        <v>39661.5</v>
      </c>
      <c r="Q5" s="14">
        <f t="shared" si="0"/>
        <v>1.8177476898251455</v>
      </c>
      <c r="R5" s="14">
        <f t="shared" si="1"/>
        <v>0.55013135519165091</v>
      </c>
    </row>
    <row r="6" spans="1:18" x14ac:dyDescent="0.2">
      <c r="A6" s="3">
        <v>19608</v>
      </c>
      <c r="B6" s="3">
        <v>3</v>
      </c>
      <c r="C6" s="12" t="s">
        <v>27</v>
      </c>
      <c r="D6" s="3" t="s">
        <v>28</v>
      </c>
      <c r="E6" s="3">
        <v>882.47074999999995</v>
      </c>
      <c r="F6" s="3" t="s">
        <v>20</v>
      </c>
      <c r="G6" s="12">
        <v>448</v>
      </c>
      <c r="H6" s="12">
        <v>468</v>
      </c>
      <c r="I6" s="3" t="s">
        <v>29</v>
      </c>
      <c r="J6" s="3">
        <v>448</v>
      </c>
      <c r="K6" s="13">
        <v>0</v>
      </c>
      <c r="L6" s="3" t="s">
        <v>29</v>
      </c>
      <c r="M6" s="3">
        <v>448</v>
      </c>
      <c r="N6" s="13">
        <v>0</v>
      </c>
      <c r="O6" s="15">
        <v>384600</v>
      </c>
      <c r="P6" s="15">
        <v>525100</v>
      </c>
      <c r="Q6" s="14">
        <f t="shared" si="0"/>
        <v>0.73243191772995619</v>
      </c>
      <c r="R6" s="14">
        <f t="shared" si="1"/>
        <v>1.3653146125845035</v>
      </c>
    </row>
    <row r="7" spans="1:18" x14ac:dyDescent="0.2">
      <c r="A7" s="3">
        <v>19743</v>
      </c>
      <c r="B7" s="3">
        <v>3</v>
      </c>
      <c r="C7" s="12" t="s">
        <v>27</v>
      </c>
      <c r="D7" s="3" t="s">
        <v>28</v>
      </c>
      <c r="E7" s="3">
        <v>882.47074999999995</v>
      </c>
      <c r="F7" s="3" t="s">
        <v>20</v>
      </c>
      <c r="G7" s="12">
        <v>448</v>
      </c>
      <c r="H7" s="12">
        <v>468</v>
      </c>
      <c r="I7" s="3" t="s">
        <v>29</v>
      </c>
      <c r="J7" s="3">
        <v>448</v>
      </c>
      <c r="K7" s="13">
        <v>0</v>
      </c>
      <c r="L7" s="3" t="s">
        <v>30</v>
      </c>
      <c r="M7" s="3">
        <v>462</v>
      </c>
      <c r="N7" s="13">
        <v>3.8330000000000002</v>
      </c>
      <c r="O7" s="15">
        <v>384600</v>
      </c>
      <c r="P7" s="15">
        <v>525100</v>
      </c>
      <c r="Q7" s="14">
        <f t="shared" si="0"/>
        <v>0.73243191772995619</v>
      </c>
      <c r="R7" s="14">
        <f t="shared" si="1"/>
        <v>1.3653146125845035</v>
      </c>
    </row>
    <row r="8" spans="1:18" x14ac:dyDescent="0.2">
      <c r="A8" s="3">
        <v>16561</v>
      </c>
      <c r="B8" s="3">
        <v>3</v>
      </c>
      <c r="C8" s="12" t="s">
        <v>22</v>
      </c>
      <c r="D8" s="3" t="s">
        <v>23</v>
      </c>
      <c r="E8" s="3">
        <v>882.47074999999995</v>
      </c>
      <c r="F8" s="3" t="s">
        <v>20</v>
      </c>
      <c r="G8" s="12">
        <v>448</v>
      </c>
      <c r="H8" s="12">
        <v>468</v>
      </c>
      <c r="I8" s="3" t="s">
        <v>29</v>
      </c>
      <c r="J8" s="3">
        <v>448</v>
      </c>
      <c r="K8" s="13">
        <v>0</v>
      </c>
      <c r="L8" s="3" t="s">
        <v>29</v>
      </c>
      <c r="M8" s="3">
        <v>448</v>
      </c>
      <c r="N8" s="13">
        <v>0</v>
      </c>
      <c r="O8" s="15">
        <v>752300</v>
      </c>
      <c r="P8" s="15">
        <v>1083000</v>
      </c>
      <c r="Q8" s="14">
        <f t="shared" si="0"/>
        <v>0.69464450600184668</v>
      </c>
      <c r="R8" s="14">
        <f t="shared" si="1"/>
        <v>1.4395852718330453</v>
      </c>
    </row>
    <row r="9" spans="1:18" x14ac:dyDescent="0.2">
      <c r="A9" s="3">
        <v>16113</v>
      </c>
      <c r="B9" s="3">
        <v>3</v>
      </c>
      <c r="C9" s="12" t="s">
        <v>18</v>
      </c>
      <c r="D9" s="3" t="s">
        <v>19</v>
      </c>
      <c r="E9" s="3">
        <v>882.47074999999995</v>
      </c>
      <c r="F9" s="3" t="s">
        <v>20</v>
      </c>
      <c r="G9" s="12">
        <v>448</v>
      </c>
      <c r="H9" s="12">
        <v>468</v>
      </c>
      <c r="I9" s="3" t="s">
        <v>29</v>
      </c>
      <c r="J9" s="3">
        <v>448</v>
      </c>
      <c r="K9" s="13">
        <v>0</v>
      </c>
      <c r="L9" s="3" t="s">
        <v>29</v>
      </c>
      <c r="M9" s="3">
        <v>448</v>
      </c>
      <c r="N9" s="13">
        <v>0</v>
      </c>
      <c r="O9" s="15">
        <v>159400</v>
      </c>
      <c r="P9" s="12">
        <v>77241.100000000006</v>
      </c>
      <c r="Q9" s="14">
        <f t="shared" si="0"/>
        <v>2.063668176657246</v>
      </c>
      <c r="R9" s="14">
        <f t="shared" si="1"/>
        <v>0.4845740276035132</v>
      </c>
    </row>
    <row r="10" spans="1:18" x14ac:dyDescent="0.2">
      <c r="A10" s="3">
        <v>16803</v>
      </c>
      <c r="B10" s="3">
        <v>3</v>
      </c>
      <c r="C10" s="12" t="s">
        <v>18</v>
      </c>
      <c r="D10" s="3" t="s">
        <v>19</v>
      </c>
      <c r="E10" s="3">
        <v>882.47074999999995</v>
      </c>
      <c r="F10" s="3" t="s">
        <v>20</v>
      </c>
      <c r="G10" s="12">
        <v>448</v>
      </c>
      <c r="H10" s="12">
        <v>468</v>
      </c>
      <c r="I10" s="3" t="s">
        <v>29</v>
      </c>
      <c r="J10" s="3">
        <v>448</v>
      </c>
      <c r="K10" s="13">
        <v>0</v>
      </c>
      <c r="L10" s="3" t="s">
        <v>29</v>
      </c>
      <c r="M10" s="3">
        <v>448</v>
      </c>
      <c r="N10" s="13">
        <v>0</v>
      </c>
      <c r="O10" s="15">
        <v>1472000</v>
      </c>
      <c r="P10" s="15">
        <v>1278000</v>
      </c>
      <c r="Q10" s="14">
        <f t="shared" si="0"/>
        <v>1.1517996870109546</v>
      </c>
      <c r="R10" s="14">
        <f t="shared" si="1"/>
        <v>0.86820652173913049</v>
      </c>
    </row>
    <row r="11" spans="1:18" x14ac:dyDescent="0.2">
      <c r="A11" s="3">
        <v>16812</v>
      </c>
      <c r="B11" s="3">
        <v>4</v>
      </c>
      <c r="C11" s="12" t="s">
        <v>18</v>
      </c>
      <c r="D11" s="3" t="s">
        <v>19</v>
      </c>
      <c r="E11" s="3">
        <v>662.10487999999998</v>
      </c>
      <c r="F11" s="3" t="s">
        <v>20</v>
      </c>
      <c r="G11" s="12">
        <v>448</v>
      </c>
      <c r="H11" s="12">
        <v>468</v>
      </c>
      <c r="I11" s="3" t="s">
        <v>29</v>
      </c>
      <c r="J11" s="3">
        <v>448</v>
      </c>
      <c r="K11" s="13">
        <v>0</v>
      </c>
      <c r="L11" s="3" t="s">
        <v>29</v>
      </c>
      <c r="M11" s="3">
        <v>448</v>
      </c>
      <c r="N11" s="13">
        <v>0</v>
      </c>
      <c r="O11" s="15">
        <v>670800</v>
      </c>
      <c r="P11" s="15">
        <v>465400</v>
      </c>
      <c r="Q11" s="14">
        <f t="shared" si="0"/>
        <v>1.441340782122905</v>
      </c>
      <c r="R11" s="14">
        <f t="shared" si="1"/>
        <v>0.69379844961240311</v>
      </c>
    </row>
    <row r="12" spans="1:18" x14ac:dyDescent="0.2">
      <c r="A12" s="3">
        <v>16916</v>
      </c>
      <c r="B12" s="3">
        <v>3</v>
      </c>
      <c r="C12" s="12" t="s">
        <v>18</v>
      </c>
      <c r="D12" s="3" t="s">
        <v>19</v>
      </c>
      <c r="E12" s="3">
        <v>882.47074999999995</v>
      </c>
      <c r="F12" s="3" t="s">
        <v>20</v>
      </c>
      <c r="G12" s="12">
        <v>448</v>
      </c>
      <c r="H12" s="12">
        <v>468</v>
      </c>
      <c r="I12" s="3" t="s">
        <v>29</v>
      </c>
      <c r="J12" s="3">
        <v>448</v>
      </c>
      <c r="K12" s="13">
        <v>0</v>
      </c>
      <c r="L12" s="3" t="s">
        <v>29</v>
      </c>
      <c r="M12" s="3">
        <v>448</v>
      </c>
      <c r="N12" s="13">
        <v>0</v>
      </c>
      <c r="O12" s="15">
        <v>1472000</v>
      </c>
      <c r="P12" s="15">
        <v>1278000</v>
      </c>
      <c r="Q12" s="14">
        <f t="shared" si="0"/>
        <v>1.1517996870109546</v>
      </c>
      <c r="R12" s="14">
        <f t="shared" si="1"/>
        <v>0.86820652173913049</v>
      </c>
    </row>
    <row r="13" spans="1:18" x14ac:dyDescent="0.2">
      <c r="A13" s="3">
        <v>16988</v>
      </c>
      <c r="B13" s="3">
        <v>3</v>
      </c>
      <c r="C13" s="12" t="s">
        <v>18</v>
      </c>
      <c r="D13" s="3" t="s">
        <v>19</v>
      </c>
      <c r="E13" s="3">
        <v>882.47074999999995</v>
      </c>
      <c r="F13" s="3" t="s">
        <v>20</v>
      </c>
      <c r="G13" s="12">
        <v>448</v>
      </c>
      <c r="H13" s="12">
        <v>468</v>
      </c>
      <c r="I13" s="3" t="s">
        <v>29</v>
      </c>
      <c r="J13" s="3">
        <v>448</v>
      </c>
      <c r="K13" s="13">
        <v>0</v>
      </c>
      <c r="L13" s="3" t="s">
        <v>29</v>
      </c>
      <c r="M13" s="3">
        <v>448</v>
      </c>
      <c r="N13" s="13">
        <v>0</v>
      </c>
      <c r="O13" s="15">
        <v>1472000</v>
      </c>
      <c r="P13" s="15">
        <v>1278000</v>
      </c>
      <c r="Q13" s="14">
        <f t="shared" si="0"/>
        <v>1.1517996870109546</v>
      </c>
      <c r="R13" s="14">
        <f t="shared" si="1"/>
        <v>0.86820652173913049</v>
      </c>
    </row>
    <row r="14" spans="1:18" x14ac:dyDescent="0.2">
      <c r="A14" s="3">
        <v>16955</v>
      </c>
      <c r="B14" s="3">
        <v>3</v>
      </c>
      <c r="C14" s="12" t="s">
        <v>25</v>
      </c>
      <c r="D14" s="3" t="s">
        <v>26</v>
      </c>
      <c r="E14" s="3">
        <v>882.47074999999995</v>
      </c>
      <c r="F14" s="3" t="s">
        <v>20</v>
      </c>
      <c r="G14" s="12">
        <v>448</v>
      </c>
      <c r="H14" s="12">
        <v>468</v>
      </c>
      <c r="I14" s="3" t="s">
        <v>29</v>
      </c>
      <c r="J14" s="3">
        <v>448</v>
      </c>
      <c r="K14" s="13">
        <v>0</v>
      </c>
      <c r="L14" s="3" t="s">
        <v>29</v>
      </c>
      <c r="M14" s="3">
        <v>448</v>
      </c>
      <c r="N14" s="13">
        <v>0</v>
      </c>
      <c r="O14" s="15">
        <v>1404000</v>
      </c>
      <c r="P14" s="15">
        <v>1192000</v>
      </c>
      <c r="Q14" s="14">
        <f t="shared" si="0"/>
        <v>1.1778523489932886</v>
      </c>
      <c r="R14" s="14">
        <f t="shared" si="1"/>
        <v>0.84900284900284906</v>
      </c>
    </row>
    <row r="15" spans="1:18" x14ac:dyDescent="0.2">
      <c r="A15" s="3">
        <v>17097</v>
      </c>
      <c r="B15" s="3">
        <v>3</v>
      </c>
      <c r="C15" s="12" t="s">
        <v>25</v>
      </c>
      <c r="D15" s="3" t="s">
        <v>26</v>
      </c>
      <c r="E15" s="3">
        <v>882.47074999999995</v>
      </c>
      <c r="F15" s="3" t="s">
        <v>20</v>
      </c>
      <c r="G15" s="12">
        <v>448</v>
      </c>
      <c r="H15" s="12">
        <v>468</v>
      </c>
      <c r="I15" s="3" t="s">
        <v>29</v>
      </c>
      <c r="J15" s="3">
        <v>448</v>
      </c>
      <c r="K15" s="13">
        <v>0</v>
      </c>
      <c r="L15" s="3" t="s">
        <v>29</v>
      </c>
      <c r="M15" s="3">
        <v>448</v>
      </c>
      <c r="N15" s="13">
        <v>0</v>
      </c>
      <c r="O15" s="15">
        <v>1404000</v>
      </c>
      <c r="P15" s="15">
        <v>1192000</v>
      </c>
      <c r="Q15" s="14">
        <f t="shared" si="0"/>
        <v>1.1778523489932886</v>
      </c>
      <c r="R15" s="14">
        <f t="shared" si="1"/>
        <v>0.84900284900284906</v>
      </c>
    </row>
    <row r="16" spans="1:18" x14ac:dyDescent="0.2">
      <c r="A16" s="3">
        <v>17123</v>
      </c>
      <c r="B16" s="3">
        <v>3</v>
      </c>
      <c r="C16" s="12" t="s">
        <v>25</v>
      </c>
      <c r="D16" s="3" t="s">
        <v>26</v>
      </c>
      <c r="E16" s="3">
        <v>882.47074999999995</v>
      </c>
      <c r="F16" s="3" t="s">
        <v>20</v>
      </c>
      <c r="G16" s="12">
        <v>448</v>
      </c>
      <c r="H16" s="12">
        <v>468</v>
      </c>
      <c r="I16" s="3" t="s">
        <v>29</v>
      </c>
      <c r="J16" s="3">
        <v>448</v>
      </c>
      <c r="K16" s="13">
        <v>0</v>
      </c>
      <c r="L16" s="3" t="s">
        <v>29</v>
      </c>
      <c r="M16" s="3">
        <v>448</v>
      </c>
      <c r="N16" s="13">
        <v>0</v>
      </c>
      <c r="O16" s="15">
        <v>1404000</v>
      </c>
      <c r="P16" s="15">
        <v>1192000</v>
      </c>
      <c r="Q16" s="14">
        <f t="shared" si="0"/>
        <v>1.1778523489932886</v>
      </c>
      <c r="R16" s="14">
        <f t="shared" si="1"/>
        <v>0.84900284900284906</v>
      </c>
    </row>
    <row r="17" spans="1:18" x14ac:dyDescent="0.2">
      <c r="A17" s="3">
        <v>16548</v>
      </c>
      <c r="B17" s="3">
        <v>3</v>
      </c>
      <c r="C17" s="12" t="s">
        <v>22</v>
      </c>
      <c r="D17" s="3" t="s">
        <v>23</v>
      </c>
      <c r="E17" s="3">
        <v>875.12121999999999</v>
      </c>
      <c r="F17" s="3" t="s">
        <v>20</v>
      </c>
      <c r="G17" s="12">
        <v>448</v>
      </c>
      <c r="H17" s="12">
        <v>468</v>
      </c>
      <c r="I17" s="3" t="s">
        <v>31</v>
      </c>
      <c r="J17" s="3">
        <v>450</v>
      </c>
      <c r="K17" s="13">
        <v>6.5910000000000002</v>
      </c>
      <c r="L17" s="3" t="s">
        <v>31</v>
      </c>
      <c r="M17" s="3">
        <v>450</v>
      </c>
      <c r="N17" s="13">
        <v>9.4039999999999999</v>
      </c>
      <c r="O17" s="15">
        <v>752300</v>
      </c>
      <c r="P17" s="15">
        <v>1083000</v>
      </c>
      <c r="Q17" s="14">
        <f t="shared" si="0"/>
        <v>0.69464450600184668</v>
      </c>
      <c r="R17" s="14">
        <f t="shared" si="1"/>
        <v>1.4395852718330453</v>
      </c>
    </row>
    <row r="18" spans="1:18" x14ac:dyDescent="0.2">
      <c r="A18" s="3">
        <v>16557</v>
      </c>
      <c r="B18" s="3">
        <v>3</v>
      </c>
      <c r="C18" s="12" t="s">
        <v>22</v>
      </c>
      <c r="D18" s="3" t="s">
        <v>23</v>
      </c>
      <c r="E18" s="3">
        <v>875.12121999999999</v>
      </c>
      <c r="F18" s="3" t="s">
        <v>20</v>
      </c>
      <c r="G18" s="12">
        <v>448</v>
      </c>
      <c r="H18" s="12">
        <v>468</v>
      </c>
      <c r="I18" s="3" t="s">
        <v>31</v>
      </c>
      <c r="J18" s="3">
        <v>450</v>
      </c>
      <c r="K18" s="13">
        <v>6.5910000000000002</v>
      </c>
      <c r="L18" s="3" t="s">
        <v>31</v>
      </c>
      <c r="M18" s="3">
        <v>450</v>
      </c>
      <c r="N18" s="13">
        <v>9.4039999999999999</v>
      </c>
      <c r="O18" s="15">
        <v>752300</v>
      </c>
      <c r="P18" s="15">
        <v>1083000</v>
      </c>
      <c r="Q18" s="14">
        <f t="shared" si="0"/>
        <v>0.69464450600184668</v>
      </c>
      <c r="R18" s="14">
        <f t="shared" si="1"/>
        <v>1.4395852718330453</v>
      </c>
    </row>
    <row r="19" spans="1:18" x14ac:dyDescent="0.2">
      <c r="A19" s="3">
        <v>16744</v>
      </c>
      <c r="B19" s="3">
        <v>3</v>
      </c>
      <c r="C19" s="12" t="s">
        <v>22</v>
      </c>
      <c r="D19" s="3" t="s">
        <v>23</v>
      </c>
      <c r="E19" s="3">
        <v>875.12121999999999</v>
      </c>
      <c r="F19" s="3" t="s">
        <v>20</v>
      </c>
      <c r="G19" s="12">
        <v>448</v>
      </c>
      <c r="H19" s="12">
        <v>468</v>
      </c>
      <c r="I19" s="3" t="s">
        <v>31</v>
      </c>
      <c r="J19" s="3">
        <v>450</v>
      </c>
      <c r="K19" s="13">
        <v>0</v>
      </c>
      <c r="L19" s="3" t="s">
        <v>32</v>
      </c>
      <c r="M19" s="3">
        <v>462</v>
      </c>
      <c r="N19" s="13">
        <v>12.285</v>
      </c>
      <c r="O19" s="15">
        <v>752300</v>
      </c>
      <c r="P19" s="15">
        <v>1083000</v>
      </c>
      <c r="Q19" s="14">
        <f t="shared" si="0"/>
        <v>0.69464450600184668</v>
      </c>
      <c r="R19" s="14">
        <f t="shared" si="1"/>
        <v>1.4395852718330453</v>
      </c>
    </row>
    <row r="20" spans="1:18" x14ac:dyDescent="0.2">
      <c r="A20" s="3">
        <v>16816</v>
      </c>
      <c r="B20" s="3">
        <v>3</v>
      </c>
      <c r="C20" s="12" t="s">
        <v>18</v>
      </c>
      <c r="D20" s="3" t="s">
        <v>19</v>
      </c>
      <c r="E20" s="3">
        <v>875.12121999999999</v>
      </c>
      <c r="F20" s="3" t="s">
        <v>20</v>
      </c>
      <c r="G20" s="12">
        <v>448</v>
      </c>
      <c r="H20" s="12">
        <v>468</v>
      </c>
      <c r="I20" s="3" t="s">
        <v>31</v>
      </c>
      <c r="J20" s="3">
        <v>450</v>
      </c>
      <c r="K20" s="13">
        <v>17.009</v>
      </c>
      <c r="L20" s="3" t="s">
        <v>31</v>
      </c>
      <c r="M20" s="3">
        <v>450</v>
      </c>
      <c r="N20" s="13">
        <v>9.4039999999999999</v>
      </c>
      <c r="O20" s="15">
        <v>1472000</v>
      </c>
      <c r="P20" s="15">
        <v>1278000</v>
      </c>
      <c r="Q20" s="14">
        <f t="shared" si="0"/>
        <v>1.1517996870109546</v>
      </c>
      <c r="R20" s="14">
        <f t="shared" si="1"/>
        <v>0.86820652173913049</v>
      </c>
    </row>
    <row r="21" spans="1:18" x14ac:dyDescent="0.2">
      <c r="A21" s="3">
        <v>16819</v>
      </c>
      <c r="B21" s="3">
        <v>4</v>
      </c>
      <c r="C21" s="12" t="s">
        <v>18</v>
      </c>
      <c r="D21" s="3" t="s">
        <v>19</v>
      </c>
      <c r="E21" s="3">
        <v>656.59272999999996</v>
      </c>
      <c r="F21" s="3" t="s">
        <v>20</v>
      </c>
      <c r="G21" s="12">
        <v>448</v>
      </c>
      <c r="H21" s="12">
        <v>468</v>
      </c>
      <c r="I21" s="3" t="s">
        <v>31</v>
      </c>
      <c r="J21" s="3">
        <v>450</v>
      </c>
      <c r="K21" s="13">
        <v>0</v>
      </c>
      <c r="L21" s="3" t="s">
        <v>31</v>
      </c>
      <c r="M21" s="3">
        <v>450</v>
      </c>
      <c r="N21" s="13">
        <v>0</v>
      </c>
      <c r="O21" s="15">
        <v>670800</v>
      </c>
      <c r="P21" s="15">
        <v>465400</v>
      </c>
      <c r="Q21" s="14">
        <f t="shared" si="0"/>
        <v>1.441340782122905</v>
      </c>
      <c r="R21" s="14">
        <f t="shared" si="1"/>
        <v>0.69379844961240311</v>
      </c>
    </row>
    <row r="22" spans="1:18" x14ac:dyDescent="0.2">
      <c r="A22" s="3">
        <v>16958</v>
      </c>
      <c r="B22" s="3">
        <v>3</v>
      </c>
      <c r="C22" s="12" t="s">
        <v>25</v>
      </c>
      <c r="D22" s="3" t="s">
        <v>26</v>
      </c>
      <c r="E22" s="3">
        <v>875.12121999999999</v>
      </c>
      <c r="F22" s="3" t="s">
        <v>20</v>
      </c>
      <c r="G22" s="12">
        <v>448</v>
      </c>
      <c r="H22" s="12">
        <v>468</v>
      </c>
      <c r="I22" s="3" t="s">
        <v>31</v>
      </c>
      <c r="J22" s="3">
        <v>450</v>
      </c>
      <c r="K22" s="13">
        <v>17.009</v>
      </c>
      <c r="L22" s="3" t="s">
        <v>31</v>
      </c>
      <c r="M22" s="3">
        <v>450</v>
      </c>
      <c r="N22" s="13">
        <v>22.850999999999999</v>
      </c>
      <c r="O22" s="15">
        <v>1404000</v>
      </c>
      <c r="P22" s="15">
        <v>1192000</v>
      </c>
      <c r="Q22" s="14">
        <f t="shared" si="0"/>
        <v>1.1778523489932886</v>
      </c>
      <c r="R22" s="14">
        <f t="shared" si="1"/>
        <v>0.84900284900284906</v>
      </c>
    </row>
    <row r="23" spans="1:18" x14ac:dyDescent="0.2">
      <c r="A23" s="3">
        <v>17096</v>
      </c>
      <c r="B23" s="3">
        <v>3</v>
      </c>
      <c r="C23" s="12" t="s">
        <v>25</v>
      </c>
      <c r="D23" s="3" t="s">
        <v>26</v>
      </c>
      <c r="E23" s="3">
        <v>875.12121999999999</v>
      </c>
      <c r="F23" s="3" t="s">
        <v>20</v>
      </c>
      <c r="G23" s="12">
        <v>448</v>
      </c>
      <c r="H23" s="12">
        <v>468</v>
      </c>
      <c r="I23" s="3" t="s">
        <v>31</v>
      </c>
      <c r="J23" s="3">
        <v>450</v>
      </c>
      <c r="K23" s="13">
        <v>6.5910000000000002</v>
      </c>
      <c r="L23" s="3" t="s">
        <v>33</v>
      </c>
      <c r="M23" s="3">
        <v>466</v>
      </c>
      <c r="N23" s="13">
        <v>0.84199999999999997</v>
      </c>
      <c r="O23" s="15">
        <v>1404000</v>
      </c>
      <c r="P23" s="15">
        <v>1192000</v>
      </c>
      <c r="Q23" s="14">
        <f t="shared" si="0"/>
        <v>1.1778523489932886</v>
      </c>
      <c r="R23" s="14">
        <f t="shared" si="1"/>
        <v>0.84900284900284906</v>
      </c>
    </row>
    <row r="24" spans="1:18" x14ac:dyDescent="0.2">
      <c r="A24" s="3">
        <v>16964</v>
      </c>
      <c r="B24" s="3">
        <v>3</v>
      </c>
      <c r="C24" s="12" t="s">
        <v>25</v>
      </c>
      <c r="D24" s="3" t="s">
        <v>26</v>
      </c>
      <c r="E24" s="3">
        <v>875.12121999999999</v>
      </c>
      <c r="F24" s="3" t="s">
        <v>20</v>
      </c>
      <c r="G24" s="12">
        <v>448</v>
      </c>
      <c r="H24" s="12">
        <v>468</v>
      </c>
      <c r="I24" s="3" t="s">
        <v>33</v>
      </c>
      <c r="J24" s="3">
        <v>466</v>
      </c>
      <c r="K24" s="13">
        <v>16.995999999999999</v>
      </c>
      <c r="L24" s="3" t="s">
        <v>33</v>
      </c>
      <c r="M24" s="3">
        <v>466</v>
      </c>
      <c r="N24" s="13">
        <v>13.129</v>
      </c>
      <c r="O24" s="15">
        <v>1404000</v>
      </c>
      <c r="P24" s="15">
        <v>1192000</v>
      </c>
      <c r="Q24" s="14">
        <f t="shared" si="0"/>
        <v>1.1778523489932886</v>
      </c>
      <c r="R24" s="14">
        <f t="shared" si="1"/>
        <v>0.84900284900284906</v>
      </c>
    </row>
    <row r="25" spans="1:18" x14ac:dyDescent="0.2">
      <c r="A25" s="3">
        <v>12326</v>
      </c>
      <c r="B25" s="3">
        <v>4</v>
      </c>
      <c r="C25" s="12" t="s">
        <v>18</v>
      </c>
      <c r="D25" s="3" t="s">
        <v>19</v>
      </c>
      <c r="E25" s="3">
        <v>861.70302000000004</v>
      </c>
      <c r="F25" s="3" t="s">
        <v>20</v>
      </c>
      <c r="G25" s="12">
        <v>503</v>
      </c>
      <c r="H25" s="12">
        <v>535</v>
      </c>
      <c r="I25" s="3" t="s">
        <v>34</v>
      </c>
      <c r="J25" s="3">
        <v>506</v>
      </c>
      <c r="K25" s="13">
        <v>0</v>
      </c>
      <c r="L25" s="3" t="s">
        <v>35</v>
      </c>
      <c r="M25" s="3">
        <v>516</v>
      </c>
      <c r="N25" s="13">
        <v>1.833</v>
      </c>
      <c r="O25" s="15">
        <v>204200</v>
      </c>
      <c r="P25" s="12">
        <v>37906.300000000003</v>
      </c>
      <c r="Q25" s="14">
        <f t="shared" si="0"/>
        <v>5.3869673378831484</v>
      </c>
      <c r="R25" s="14">
        <f t="shared" si="1"/>
        <v>0.18563320274240941</v>
      </c>
    </row>
    <row r="26" spans="1:18" x14ac:dyDescent="0.2">
      <c r="A26" s="3">
        <v>12476</v>
      </c>
      <c r="B26" s="3">
        <v>4</v>
      </c>
      <c r="C26" s="12" t="s">
        <v>25</v>
      </c>
      <c r="D26" s="3" t="s">
        <v>26</v>
      </c>
      <c r="E26" s="3">
        <v>861.70302000000004</v>
      </c>
      <c r="F26" s="3" t="s">
        <v>20</v>
      </c>
      <c r="G26" s="12">
        <v>503</v>
      </c>
      <c r="H26" s="12">
        <v>535</v>
      </c>
      <c r="I26" s="3" t="s">
        <v>35</v>
      </c>
      <c r="J26" s="3">
        <v>516</v>
      </c>
      <c r="K26" s="13">
        <v>0</v>
      </c>
      <c r="L26" s="3" t="s">
        <v>35</v>
      </c>
      <c r="M26" s="3">
        <v>516</v>
      </c>
      <c r="N26" s="13">
        <v>0</v>
      </c>
      <c r="O26" s="15">
        <v>197200</v>
      </c>
      <c r="P26" s="12">
        <v>0</v>
      </c>
      <c r="Q26" s="14" t="e">
        <f t="shared" si="0"/>
        <v>#DIV/0!</v>
      </c>
      <c r="R26" s="14">
        <f t="shared" si="1"/>
        <v>0</v>
      </c>
    </row>
    <row r="27" spans="1:18" x14ac:dyDescent="0.2">
      <c r="A27" s="3">
        <v>12350</v>
      </c>
      <c r="B27" s="3">
        <v>4</v>
      </c>
      <c r="C27" s="12" t="s">
        <v>18</v>
      </c>
      <c r="D27" s="3" t="s">
        <v>19</v>
      </c>
      <c r="E27" s="3">
        <v>861.70302000000004</v>
      </c>
      <c r="F27" s="3" t="s">
        <v>20</v>
      </c>
      <c r="G27" s="12">
        <v>503</v>
      </c>
      <c r="H27" s="12">
        <v>535</v>
      </c>
      <c r="I27" s="3" t="s">
        <v>36</v>
      </c>
      <c r="J27" s="3">
        <v>526</v>
      </c>
      <c r="K27" s="13">
        <v>0.60399999999999998</v>
      </c>
      <c r="L27" s="3" t="s">
        <v>36</v>
      </c>
      <c r="M27" s="3">
        <v>526</v>
      </c>
      <c r="N27" s="13">
        <v>0.81399999999999995</v>
      </c>
      <c r="O27" s="15">
        <v>204200</v>
      </c>
      <c r="P27" s="12">
        <v>0</v>
      </c>
      <c r="Q27" s="14" t="e">
        <f t="shared" si="0"/>
        <v>#DIV/0!</v>
      </c>
      <c r="R27" s="14">
        <f t="shared" si="1"/>
        <v>0</v>
      </c>
    </row>
    <row r="28" spans="1:18" x14ac:dyDescent="0.2">
      <c r="A28" s="3">
        <v>15733</v>
      </c>
      <c r="B28" s="3">
        <v>3</v>
      </c>
      <c r="C28" s="12" t="s">
        <v>25</v>
      </c>
      <c r="D28" s="3" t="s">
        <v>26</v>
      </c>
      <c r="E28" s="3">
        <v>914.79972999999995</v>
      </c>
      <c r="F28" s="3" t="s">
        <v>20</v>
      </c>
      <c r="G28" s="12">
        <v>508</v>
      </c>
      <c r="H28" s="12">
        <v>535</v>
      </c>
      <c r="I28" s="3" t="s">
        <v>37</v>
      </c>
      <c r="J28" s="3">
        <v>516</v>
      </c>
      <c r="K28" s="13">
        <v>0.38200000000000001</v>
      </c>
      <c r="L28" s="3" t="s">
        <v>37</v>
      </c>
      <c r="M28" s="3">
        <v>516</v>
      </c>
      <c r="N28" s="13">
        <v>0</v>
      </c>
      <c r="O28" s="12">
        <v>93569.1</v>
      </c>
      <c r="P28" s="12">
        <v>43151.1</v>
      </c>
      <c r="Q28" s="14">
        <f t="shared" si="0"/>
        <v>2.1684059039051151</v>
      </c>
      <c r="R28" s="14">
        <f t="shared" si="1"/>
        <v>0.46116827029435997</v>
      </c>
    </row>
    <row r="29" spans="1:18" x14ac:dyDescent="0.2">
      <c r="A29" s="3">
        <v>7064</v>
      </c>
      <c r="B29" s="3">
        <v>3</v>
      </c>
      <c r="C29" s="12" t="s">
        <v>18</v>
      </c>
      <c r="D29" s="3" t="s">
        <v>19</v>
      </c>
      <c r="E29" s="3">
        <v>611.29987000000006</v>
      </c>
      <c r="F29" s="3" t="s">
        <v>20</v>
      </c>
      <c r="G29" s="12">
        <v>555</v>
      </c>
      <c r="H29" s="12">
        <v>568</v>
      </c>
      <c r="I29" s="3" t="s">
        <v>38</v>
      </c>
      <c r="J29" s="3">
        <v>557</v>
      </c>
      <c r="K29" s="13">
        <v>1000</v>
      </c>
      <c r="L29" s="3" t="s">
        <v>38</v>
      </c>
      <c r="M29" s="3">
        <v>557</v>
      </c>
      <c r="N29" s="13">
        <v>1000</v>
      </c>
      <c r="O29" s="15">
        <v>627100</v>
      </c>
      <c r="P29" s="15">
        <v>232700</v>
      </c>
      <c r="Q29" s="14">
        <f t="shared" si="0"/>
        <v>2.694886119467125</v>
      </c>
      <c r="R29" s="14">
        <f t="shared" si="1"/>
        <v>0.37107319406793177</v>
      </c>
    </row>
    <row r="30" spans="1:18" x14ac:dyDescent="0.2">
      <c r="A30" s="3">
        <v>11087</v>
      </c>
      <c r="B30" s="3">
        <v>3</v>
      </c>
      <c r="C30" s="12" t="s">
        <v>18</v>
      </c>
      <c r="D30" s="3" t="s">
        <v>19</v>
      </c>
      <c r="E30" s="3">
        <v>473.92883</v>
      </c>
      <c r="F30" s="3" t="s">
        <v>20</v>
      </c>
      <c r="G30" s="12">
        <v>757</v>
      </c>
      <c r="H30" s="12">
        <v>766</v>
      </c>
      <c r="I30" s="3" t="s">
        <v>39</v>
      </c>
      <c r="J30" s="3">
        <v>760</v>
      </c>
      <c r="K30" s="13">
        <v>6.5910000000000002</v>
      </c>
      <c r="L30" s="3" t="s">
        <v>39</v>
      </c>
      <c r="M30" s="3">
        <v>760</v>
      </c>
      <c r="N30" s="13">
        <v>0</v>
      </c>
      <c r="O30" s="15">
        <v>691000</v>
      </c>
      <c r="P30" s="15">
        <v>1129000</v>
      </c>
      <c r="Q30" s="14">
        <f t="shared" si="0"/>
        <v>0.6120460584588131</v>
      </c>
      <c r="R30" s="14">
        <f t="shared" si="1"/>
        <v>1.633863965267728</v>
      </c>
    </row>
    <row r="31" spans="1:18" x14ac:dyDescent="0.2">
      <c r="A31" s="3">
        <v>22832</v>
      </c>
      <c r="B31" s="3">
        <v>3</v>
      </c>
      <c r="C31" s="12" t="s">
        <v>18</v>
      </c>
      <c r="D31" s="3" t="s">
        <v>19</v>
      </c>
      <c r="E31" s="3">
        <v>744.39390000000003</v>
      </c>
      <c r="F31" s="3" t="s">
        <v>20</v>
      </c>
      <c r="G31" s="12">
        <v>767</v>
      </c>
      <c r="H31" s="12">
        <v>781</v>
      </c>
      <c r="I31" s="3" t="s">
        <v>40</v>
      </c>
      <c r="J31" s="3">
        <v>767</v>
      </c>
      <c r="K31" s="13">
        <v>0</v>
      </c>
      <c r="L31" s="3" t="s">
        <v>40</v>
      </c>
      <c r="M31" s="3">
        <v>767</v>
      </c>
      <c r="N31" s="13">
        <v>0</v>
      </c>
      <c r="O31" s="15">
        <v>434400</v>
      </c>
      <c r="P31" s="15">
        <v>357100</v>
      </c>
      <c r="Q31" s="14">
        <f t="shared" si="0"/>
        <v>1.2164659759171101</v>
      </c>
      <c r="R31" s="14">
        <f t="shared" si="1"/>
        <v>0.82205340699815843</v>
      </c>
    </row>
    <row r="32" spans="1:18" x14ac:dyDescent="0.2">
      <c r="A32" s="3">
        <v>28612</v>
      </c>
      <c r="B32" s="3">
        <v>3</v>
      </c>
      <c r="C32" s="12" t="s">
        <v>22</v>
      </c>
      <c r="D32" s="3" t="s">
        <v>23</v>
      </c>
      <c r="E32" s="3">
        <v>739.06227000000001</v>
      </c>
      <c r="F32" s="3" t="s">
        <v>20</v>
      </c>
      <c r="G32" s="12">
        <v>767</v>
      </c>
      <c r="H32" s="12">
        <v>781</v>
      </c>
      <c r="I32" s="3" t="s">
        <v>41</v>
      </c>
      <c r="J32" s="3">
        <v>767</v>
      </c>
      <c r="K32" s="13">
        <v>0</v>
      </c>
      <c r="L32" s="3" t="s">
        <v>41</v>
      </c>
      <c r="M32" s="3">
        <v>767</v>
      </c>
      <c r="N32" s="13">
        <v>0</v>
      </c>
      <c r="O32" s="12">
        <v>31832.5</v>
      </c>
      <c r="P32" s="12">
        <v>50806.8</v>
      </c>
      <c r="Q32" s="14">
        <f t="shared" si="0"/>
        <v>0.62654014816914272</v>
      </c>
      <c r="R32" s="14">
        <f t="shared" si="1"/>
        <v>1.5960669127464071</v>
      </c>
    </row>
    <row r="33" spans="1:18" x14ac:dyDescent="0.2">
      <c r="A33" s="3">
        <v>29147</v>
      </c>
      <c r="B33" s="3">
        <v>3</v>
      </c>
      <c r="C33" s="12" t="s">
        <v>18</v>
      </c>
      <c r="D33" s="3" t="s">
        <v>19</v>
      </c>
      <c r="E33" s="3">
        <v>739.06227000000001</v>
      </c>
      <c r="F33" s="3" t="s">
        <v>20</v>
      </c>
      <c r="G33" s="12">
        <v>767</v>
      </c>
      <c r="H33" s="12">
        <v>781</v>
      </c>
      <c r="I33" s="3" t="s">
        <v>41</v>
      </c>
      <c r="J33" s="3">
        <v>767</v>
      </c>
      <c r="K33" s="13">
        <v>0</v>
      </c>
      <c r="L33" s="3" t="s">
        <v>41</v>
      </c>
      <c r="M33" s="3">
        <v>767</v>
      </c>
      <c r="N33" s="13">
        <v>0</v>
      </c>
      <c r="O33" s="15">
        <v>102400</v>
      </c>
      <c r="P33" s="12">
        <v>72814.7</v>
      </c>
      <c r="Q33" s="14">
        <f t="shared" si="0"/>
        <v>1.4063094402641225</v>
      </c>
      <c r="R33" s="14">
        <f t="shared" si="1"/>
        <v>0.71108105468749994</v>
      </c>
    </row>
    <row r="34" spans="1:18" x14ac:dyDescent="0.2">
      <c r="A34" s="3">
        <v>29229</v>
      </c>
      <c r="B34" s="3">
        <v>3</v>
      </c>
      <c r="C34" s="12" t="s">
        <v>25</v>
      </c>
      <c r="D34" s="3" t="s">
        <v>26</v>
      </c>
      <c r="E34" s="3">
        <v>739.06227000000001</v>
      </c>
      <c r="F34" s="3" t="s">
        <v>20</v>
      </c>
      <c r="G34" s="12">
        <v>767</v>
      </c>
      <c r="H34" s="12">
        <v>781</v>
      </c>
      <c r="I34" s="3" t="s">
        <v>41</v>
      </c>
      <c r="J34" s="3">
        <v>767</v>
      </c>
      <c r="K34" s="13">
        <v>0</v>
      </c>
      <c r="L34" s="3" t="s">
        <v>42</v>
      </c>
      <c r="M34" s="3">
        <v>779</v>
      </c>
      <c r="N34" s="13">
        <v>7.5919999999999996</v>
      </c>
      <c r="O34" s="12">
        <v>87503.7</v>
      </c>
      <c r="P34" s="12">
        <v>64475.1</v>
      </c>
      <c r="Q34" s="14">
        <f t="shared" si="0"/>
        <v>1.3571704425429352</v>
      </c>
      <c r="R34" s="14">
        <f t="shared" si="1"/>
        <v>0.73682712845285403</v>
      </c>
    </row>
    <row r="35" spans="1:18" x14ac:dyDescent="0.2">
      <c r="A35" s="3">
        <v>23377</v>
      </c>
      <c r="B35" s="3">
        <v>3</v>
      </c>
      <c r="C35" s="12" t="s">
        <v>25</v>
      </c>
      <c r="D35" s="3" t="s">
        <v>26</v>
      </c>
      <c r="E35" s="3">
        <v>744.39390000000003</v>
      </c>
      <c r="F35" s="3" t="s">
        <v>20</v>
      </c>
      <c r="G35" s="12">
        <v>767</v>
      </c>
      <c r="H35" s="12">
        <v>781</v>
      </c>
      <c r="I35" s="3" t="s">
        <v>43</v>
      </c>
      <c r="J35" s="3">
        <v>771</v>
      </c>
      <c r="K35" s="13">
        <v>4.085</v>
      </c>
      <c r="L35" s="3" t="s">
        <v>44</v>
      </c>
      <c r="M35" s="3">
        <v>767</v>
      </c>
      <c r="N35" s="13">
        <v>0</v>
      </c>
      <c r="O35" s="15">
        <v>589300</v>
      </c>
      <c r="P35" s="15">
        <v>498100</v>
      </c>
      <c r="Q35" s="14">
        <f t="shared" si="0"/>
        <v>1.1830957639028308</v>
      </c>
      <c r="R35" s="14">
        <f t="shared" si="1"/>
        <v>0.84524011539114208</v>
      </c>
    </row>
    <row r="36" spans="1:18" x14ac:dyDescent="0.2">
      <c r="A36" s="3">
        <v>22965</v>
      </c>
      <c r="B36" s="3">
        <v>3</v>
      </c>
      <c r="C36" s="12" t="s">
        <v>25</v>
      </c>
      <c r="D36" s="3" t="s">
        <v>26</v>
      </c>
      <c r="E36" s="3">
        <v>737.04436999999996</v>
      </c>
      <c r="F36" s="3" t="s">
        <v>20</v>
      </c>
      <c r="G36" s="12">
        <v>767</v>
      </c>
      <c r="H36" s="12">
        <v>781</v>
      </c>
      <c r="I36" s="3" t="s">
        <v>45</v>
      </c>
      <c r="J36" s="3">
        <v>769</v>
      </c>
      <c r="K36" s="13">
        <v>0</v>
      </c>
      <c r="L36" s="3" t="s">
        <v>45</v>
      </c>
      <c r="M36" s="3">
        <v>769</v>
      </c>
      <c r="N36" s="13">
        <v>0</v>
      </c>
      <c r="O36" s="15">
        <v>589300</v>
      </c>
      <c r="P36" s="15">
        <v>498100</v>
      </c>
      <c r="Q36" s="14">
        <f t="shared" si="0"/>
        <v>1.1830957639028308</v>
      </c>
      <c r="R36" s="14">
        <f t="shared" si="1"/>
        <v>0.84524011539114208</v>
      </c>
    </row>
    <row r="37" spans="1:18" x14ac:dyDescent="0.2">
      <c r="A37" s="3">
        <v>22454</v>
      </c>
      <c r="B37" s="3">
        <v>3</v>
      </c>
      <c r="C37" s="12" t="s">
        <v>22</v>
      </c>
      <c r="D37" s="3" t="s">
        <v>23</v>
      </c>
      <c r="E37" s="3">
        <v>737.04436999999996</v>
      </c>
      <c r="F37" s="3" t="s">
        <v>20</v>
      </c>
      <c r="G37" s="12">
        <v>767</v>
      </c>
      <c r="H37" s="12">
        <v>781</v>
      </c>
      <c r="I37" s="3" t="s">
        <v>46</v>
      </c>
      <c r="J37" s="3">
        <v>767</v>
      </c>
      <c r="K37" s="13">
        <v>4.54</v>
      </c>
      <c r="L37" s="3" t="s">
        <v>47</v>
      </c>
      <c r="M37" s="3">
        <v>767</v>
      </c>
      <c r="N37" s="13">
        <v>7.1669999999999998</v>
      </c>
      <c r="O37" s="15">
        <v>265300</v>
      </c>
      <c r="P37" s="15">
        <v>411900</v>
      </c>
      <c r="Q37" s="14">
        <f t="shared" si="0"/>
        <v>0.64408837096382621</v>
      </c>
      <c r="R37" s="14">
        <f t="shared" si="1"/>
        <v>1.5525819826611382</v>
      </c>
    </row>
    <row r="38" spans="1:18" x14ac:dyDescent="0.2">
      <c r="A38" s="3">
        <v>22465</v>
      </c>
      <c r="B38" s="3">
        <v>3</v>
      </c>
      <c r="C38" s="12" t="s">
        <v>22</v>
      </c>
      <c r="D38" s="3" t="s">
        <v>23</v>
      </c>
      <c r="E38" s="3">
        <v>737.04436999999996</v>
      </c>
      <c r="F38" s="3" t="s">
        <v>20</v>
      </c>
      <c r="G38" s="12">
        <v>767</v>
      </c>
      <c r="H38" s="12">
        <v>781</v>
      </c>
      <c r="I38" s="3" t="s">
        <v>46</v>
      </c>
      <c r="J38" s="3">
        <v>767</v>
      </c>
      <c r="K38" s="13">
        <v>0</v>
      </c>
      <c r="L38" s="3" t="s">
        <v>48</v>
      </c>
      <c r="M38" s="3">
        <v>771</v>
      </c>
      <c r="N38" s="13">
        <v>4.3559999999999999</v>
      </c>
      <c r="O38" s="15">
        <v>265300</v>
      </c>
      <c r="P38" s="15">
        <v>411900</v>
      </c>
      <c r="Q38" s="14">
        <f t="shared" si="0"/>
        <v>0.64408837096382621</v>
      </c>
      <c r="R38" s="14">
        <f t="shared" si="1"/>
        <v>1.5525819826611382</v>
      </c>
    </row>
    <row r="39" spans="1:18" x14ac:dyDescent="0.2">
      <c r="A39" s="3">
        <v>22924</v>
      </c>
      <c r="B39" s="3">
        <v>3</v>
      </c>
      <c r="C39" s="12" t="s">
        <v>22</v>
      </c>
      <c r="D39" s="3" t="s">
        <v>23</v>
      </c>
      <c r="E39" s="3">
        <v>737.04436999999996</v>
      </c>
      <c r="F39" s="3" t="s">
        <v>20</v>
      </c>
      <c r="G39" s="12">
        <v>767</v>
      </c>
      <c r="H39" s="12">
        <v>781</v>
      </c>
      <c r="I39" s="3" t="s">
        <v>46</v>
      </c>
      <c r="J39" s="3">
        <v>767</v>
      </c>
      <c r="K39" s="13">
        <v>0</v>
      </c>
      <c r="L39" s="3" t="s">
        <v>47</v>
      </c>
      <c r="M39" s="3">
        <v>767</v>
      </c>
      <c r="N39" s="13">
        <v>0</v>
      </c>
      <c r="O39" s="15">
        <v>292600</v>
      </c>
      <c r="P39" s="15">
        <v>367400</v>
      </c>
      <c r="Q39" s="14">
        <f t="shared" si="0"/>
        <v>0.79640718562874246</v>
      </c>
      <c r="R39" s="14">
        <f t="shared" si="1"/>
        <v>1.255639097744361</v>
      </c>
    </row>
    <row r="40" spans="1:18" x14ac:dyDescent="0.2">
      <c r="A40" s="3">
        <v>24708</v>
      </c>
      <c r="B40" s="3">
        <v>4</v>
      </c>
      <c r="C40" s="12" t="s">
        <v>25</v>
      </c>
      <c r="D40" s="3" t="s">
        <v>26</v>
      </c>
      <c r="E40" s="3">
        <v>655.12361999999996</v>
      </c>
      <c r="F40" s="3" t="s">
        <v>20</v>
      </c>
      <c r="G40" s="12">
        <v>854</v>
      </c>
      <c r="H40" s="12">
        <v>870</v>
      </c>
      <c r="I40" s="3" t="s">
        <v>49</v>
      </c>
      <c r="J40" s="3">
        <v>854</v>
      </c>
      <c r="K40" s="13">
        <v>0</v>
      </c>
      <c r="L40" s="3" t="s">
        <v>49</v>
      </c>
      <c r="M40" s="3">
        <v>854</v>
      </c>
      <c r="N40" s="13">
        <v>0</v>
      </c>
      <c r="O40" s="15">
        <v>804400</v>
      </c>
      <c r="P40" s="15">
        <v>530900</v>
      </c>
      <c r="Q40" s="14">
        <f t="shared" si="0"/>
        <v>1.515162930872104</v>
      </c>
      <c r="R40" s="14">
        <f t="shared" si="1"/>
        <v>0.65999502734957738</v>
      </c>
    </row>
    <row r="41" spans="1:18" x14ac:dyDescent="0.2">
      <c r="A41" s="3">
        <v>24736</v>
      </c>
      <c r="B41" s="3">
        <v>4</v>
      </c>
      <c r="C41" s="12" t="s">
        <v>25</v>
      </c>
      <c r="D41" s="3" t="s">
        <v>26</v>
      </c>
      <c r="E41" s="3">
        <v>655.12361999999996</v>
      </c>
      <c r="F41" s="3" t="s">
        <v>20</v>
      </c>
      <c r="G41" s="12">
        <v>854</v>
      </c>
      <c r="H41" s="12">
        <v>870</v>
      </c>
      <c r="I41" s="3" t="s">
        <v>49</v>
      </c>
      <c r="J41" s="3">
        <v>854</v>
      </c>
      <c r="K41" s="13">
        <v>0</v>
      </c>
      <c r="L41" s="3" t="s">
        <v>49</v>
      </c>
      <c r="M41" s="3">
        <v>854</v>
      </c>
      <c r="N41" s="13">
        <v>0</v>
      </c>
      <c r="O41" s="15">
        <v>804400</v>
      </c>
      <c r="P41" s="15">
        <v>530900</v>
      </c>
      <c r="Q41" s="14">
        <f t="shared" si="0"/>
        <v>1.515162930872104</v>
      </c>
      <c r="R41" s="14">
        <f t="shared" si="1"/>
        <v>0.65999502734957738</v>
      </c>
    </row>
    <row r="42" spans="1:18" x14ac:dyDescent="0.2">
      <c r="A42" s="3">
        <v>28913</v>
      </c>
      <c r="B42" s="3">
        <v>3</v>
      </c>
      <c r="C42" s="12" t="s">
        <v>27</v>
      </c>
      <c r="D42" s="3" t="s">
        <v>28</v>
      </c>
      <c r="E42" s="3">
        <v>873.16240000000005</v>
      </c>
      <c r="F42" s="3" t="s">
        <v>20</v>
      </c>
      <c r="G42" s="12">
        <v>854</v>
      </c>
      <c r="H42" s="12">
        <v>870</v>
      </c>
      <c r="I42" s="3" t="s">
        <v>50</v>
      </c>
      <c r="J42" s="3">
        <v>856</v>
      </c>
      <c r="K42" s="13">
        <v>4.3440000000000003</v>
      </c>
      <c r="L42" s="3" t="s">
        <v>49</v>
      </c>
      <c r="M42" s="3">
        <v>854</v>
      </c>
      <c r="N42" s="13">
        <v>0</v>
      </c>
      <c r="O42" s="15">
        <v>121000</v>
      </c>
      <c r="P42" s="15">
        <v>126700</v>
      </c>
      <c r="Q42" s="14">
        <f t="shared" si="0"/>
        <v>0.95501183898973951</v>
      </c>
      <c r="R42" s="14">
        <f t="shared" si="1"/>
        <v>1.0471074380165288</v>
      </c>
    </row>
    <row r="43" spans="1:18" x14ac:dyDescent="0.2">
      <c r="A43" s="3">
        <v>24636</v>
      </c>
      <c r="B43" s="3">
        <v>3</v>
      </c>
      <c r="C43" s="12" t="s">
        <v>18</v>
      </c>
      <c r="D43" s="3" t="s">
        <v>19</v>
      </c>
      <c r="E43" s="3">
        <v>873.16240000000005</v>
      </c>
      <c r="F43" s="3" t="s">
        <v>20</v>
      </c>
      <c r="G43" s="12">
        <v>854</v>
      </c>
      <c r="H43" s="12">
        <v>870</v>
      </c>
      <c r="I43" s="3" t="s">
        <v>51</v>
      </c>
      <c r="J43" s="3">
        <v>865</v>
      </c>
      <c r="K43" s="13">
        <v>7.7560000000000002</v>
      </c>
      <c r="L43" s="3" t="s">
        <v>50</v>
      </c>
      <c r="M43" s="3">
        <v>856</v>
      </c>
      <c r="N43" s="13">
        <v>1.7649999999999999</v>
      </c>
      <c r="O43" s="15">
        <v>492900</v>
      </c>
      <c r="P43" s="15">
        <v>442900</v>
      </c>
      <c r="Q43" s="14">
        <f t="shared" si="0"/>
        <v>1.1128923007450893</v>
      </c>
      <c r="R43" s="14">
        <f t="shared" si="1"/>
        <v>0.89855954554676409</v>
      </c>
    </row>
    <row r="44" spans="1:18" x14ac:dyDescent="0.2">
      <c r="A44" s="3">
        <v>6719</v>
      </c>
      <c r="B44" s="3">
        <v>3</v>
      </c>
      <c r="C44" s="12" t="s">
        <v>18</v>
      </c>
      <c r="D44" s="3" t="s">
        <v>19</v>
      </c>
      <c r="E44" s="3">
        <v>582.30926999999997</v>
      </c>
      <c r="F44" s="3" t="s">
        <v>20</v>
      </c>
      <c r="G44" s="12">
        <v>854</v>
      </c>
      <c r="H44" s="12">
        <v>862</v>
      </c>
      <c r="I44" s="3" t="s">
        <v>52</v>
      </c>
      <c r="J44" s="3">
        <v>856</v>
      </c>
      <c r="K44" s="13">
        <v>11.015000000000001</v>
      </c>
      <c r="L44" s="3" t="s">
        <v>52</v>
      </c>
      <c r="M44" s="3">
        <v>856</v>
      </c>
      <c r="N44" s="13">
        <v>6.65</v>
      </c>
      <c r="O44" s="15">
        <v>302000</v>
      </c>
      <c r="P44" s="15">
        <v>650700</v>
      </c>
      <c r="Q44" s="14">
        <f t="shared" si="0"/>
        <v>0.46411556785000768</v>
      </c>
      <c r="R44" s="14">
        <f t="shared" si="1"/>
        <v>2.1546357615894038</v>
      </c>
    </row>
    <row r="45" spans="1:18" x14ac:dyDescent="0.2">
      <c r="A45" s="3">
        <v>28780</v>
      </c>
      <c r="B45" s="3">
        <v>4</v>
      </c>
      <c r="C45" s="12" t="s">
        <v>27</v>
      </c>
      <c r="D45" s="3" t="s">
        <v>28</v>
      </c>
      <c r="E45" s="3">
        <v>646.85539000000006</v>
      </c>
      <c r="F45" s="3" t="s">
        <v>20</v>
      </c>
      <c r="G45" s="12">
        <v>854</v>
      </c>
      <c r="H45" s="12">
        <v>870</v>
      </c>
      <c r="I45" s="3" t="s">
        <v>53</v>
      </c>
      <c r="J45" s="3">
        <v>856</v>
      </c>
      <c r="K45" s="13">
        <v>0</v>
      </c>
      <c r="L45" s="3" t="s">
        <v>53</v>
      </c>
      <c r="M45" s="3">
        <v>856</v>
      </c>
      <c r="N45" s="13">
        <v>0</v>
      </c>
      <c r="O45" s="15">
        <v>183700</v>
      </c>
      <c r="P45" s="15">
        <v>130000</v>
      </c>
      <c r="Q45" s="14">
        <f t="shared" si="0"/>
        <v>1.4130769230769231</v>
      </c>
      <c r="R45" s="14">
        <f t="shared" si="1"/>
        <v>0.70767555797495918</v>
      </c>
    </row>
    <row r="46" spans="1:18" x14ac:dyDescent="0.2">
      <c r="A46" s="3">
        <v>24228</v>
      </c>
      <c r="B46" s="3">
        <v>4</v>
      </c>
      <c r="C46" s="12" t="s">
        <v>22</v>
      </c>
      <c r="D46" s="3" t="s">
        <v>23</v>
      </c>
      <c r="E46" s="3">
        <v>646.85539000000006</v>
      </c>
      <c r="F46" s="3" t="s">
        <v>20</v>
      </c>
      <c r="G46" s="12">
        <v>854</v>
      </c>
      <c r="H46" s="12">
        <v>870</v>
      </c>
      <c r="I46" s="3" t="s">
        <v>53</v>
      </c>
      <c r="J46" s="3">
        <v>856</v>
      </c>
      <c r="K46" s="13">
        <v>0</v>
      </c>
      <c r="L46" s="3" t="s">
        <v>53</v>
      </c>
      <c r="M46" s="3">
        <v>856</v>
      </c>
      <c r="N46" s="13">
        <v>0</v>
      </c>
      <c r="O46" s="15">
        <v>200200</v>
      </c>
      <c r="P46" s="15">
        <v>272900</v>
      </c>
      <c r="Q46" s="14">
        <f t="shared" si="0"/>
        <v>0.73360205203371198</v>
      </c>
      <c r="R46" s="14">
        <f t="shared" si="1"/>
        <v>1.3631368631368632</v>
      </c>
    </row>
    <row r="47" spans="1:18" x14ac:dyDescent="0.2">
      <c r="A47" s="3">
        <v>2935</v>
      </c>
      <c r="B47" s="3">
        <v>2</v>
      </c>
      <c r="C47" s="12" t="s">
        <v>27</v>
      </c>
      <c r="D47" s="3" t="s">
        <v>28</v>
      </c>
      <c r="E47" s="3">
        <v>672.79688999999996</v>
      </c>
      <c r="F47" s="3" t="s">
        <v>20</v>
      </c>
      <c r="G47" s="12">
        <v>874</v>
      </c>
      <c r="H47" s="12">
        <v>882</v>
      </c>
      <c r="I47" s="3" t="s">
        <v>54</v>
      </c>
      <c r="J47" s="3">
        <v>874</v>
      </c>
      <c r="K47" s="13">
        <v>0</v>
      </c>
      <c r="L47" s="3" t="s">
        <v>54</v>
      </c>
      <c r="M47" s="3">
        <v>874</v>
      </c>
      <c r="N47" s="13">
        <v>0</v>
      </c>
      <c r="O47" s="12">
        <v>19368.599999999999</v>
      </c>
      <c r="P47" s="12">
        <v>31296.9</v>
      </c>
      <c r="Q47" s="14">
        <f t="shared" si="0"/>
        <v>0.61886640529892734</v>
      </c>
      <c r="R47" s="14">
        <f t="shared" si="1"/>
        <v>1.6158576252284627</v>
      </c>
    </row>
    <row r="48" spans="1:18" x14ac:dyDescent="0.2">
      <c r="A48" s="3">
        <v>2979</v>
      </c>
      <c r="B48" s="3">
        <v>2</v>
      </c>
      <c r="C48" s="12" t="s">
        <v>25</v>
      </c>
      <c r="D48" s="3" t="s">
        <v>26</v>
      </c>
      <c r="E48" s="3">
        <v>672.79688999999996</v>
      </c>
      <c r="F48" s="3" t="s">
        <v>20</v>
      </c>
      <c r="G48" s="12">
        <v>874</v>
      </c>
      <c r="H48" s="12">
        <v>882</v>
      </c>
      <c r="I48" s="3" t="s">
        <v>54</v>
      </c>
      <c r="J48" s="3">
        <v>874</v>
      </c>
      <c r="K48" s="13">
        <v>0</v>
      </c>
      <c r="L48" s="3" t="s">
        <v>54</v>
      </c>
      <c r="M48" s="3">
        <v>874</v>
      </c>
      <c r="N48" s="13">
        <v>0</v>
      </c>
      <c r="O48" s="12">
        <v>56749.4</v>
      </c>
      <c r="P48" s="12">
        <v>72865.5</v>
      </c>
      <c r="Q48" s="14">
        <f t="shared" si="0"/>
        <v>0.77882399763948651</v>
      </c>
      <c r="R48" s="14">
        <f t="shared" si="1"/>
        <v>1.2839871434764067</v>
      </c>
    </row>
    <row r="49" spans="1:18" x14ac:dyDescent="0.2">
      <c r="A49" s="3">
        <v>2991</v>
      </c>
      <c r="B49" s="3">
        <v>2</v>
      </c>
      <c r="C49" s="12" t="s">
        <v>25</v>
      </c>
      <c r="D49" s="3" t="s">
        <v>26</v>
      </c>
      <c r="E49" s="3">
        <v>678.30903999999998</v>
      </c>
      <c r="F49" s="3" t="s">
        <v>20</v>
      </c>
      <c r="G49" s="12">
        <v>874</v>
      </c>
      <c r="H49" s="12">
        <v>882</v>
      </c>
      <c r="I49" s="3" t="s">
        <v>55</v>
      </c>
      <c r="J49" s="3">
        <v>874</v>
      </c>
      <c r="K49" s="13">
        <v>0</v>
      </c>
      <c r="L49" s="3" t="s">
        <v>55</v>
      </c>
      <c r="M49" s="3">
        <v>874</v>
      </c>
      <c r="N49" s="13">
        <v>0</v>
      </c>
      <c r="O49" s="12">
        <v>56749.4</v>
      </c>
      <c r="P49" s="12">
        <v>72865.5</v>
      </c>
      <c r="Q49" s="14">
        <f t="shared" si="0"/>
        <v>0.77882399763948651</v>
      </c>
      <c r="R49" s="14">
        <f t="shared" si="1"/>
        <v>1.2839871434764067</v>
      </c>
    </row>
    <row r="50" spans="1:18" x14ac:dyDescent="0.2">
      <c r="A50" s="3">
        <v>2970</v>
      </c>
      <c r="B50" s="3">
        <v>2</v>
      </c>
      <c r="C50" s="12" t="s">
        <v>25</v>
      </c>
      <c r="D50" s="3" t="s">
        <v>26</v>
      </c>
      <c r="E50" s="3">
        <v>672.79688999999996</v>
      </c>
      <c r="F50" s="3" t="s">
        <v>20</v>
      </c>
      <c r="G50" s="12">
        <v>874</v>
      </c>
      <c r="H50" s="12">
        <v>882</v>
      </c>
      <c r="I50" s="3" t="s">
        <v>56</v>
      </c>
      <c r="J50" s="3">
        <v>875</v>
      </c>
      <c r="K50" s="13">
        <v>0</v>
      </c>
      <c r="L50" s="3" t="s">
        <v>56</v>
      </c>
      <c r="M50" s="3">
        <v>875</v>
      </c>
      <c r="N50" s="13">
        <v>0</v>
      </c>
      <c r="O50" s="12">
        <v>56749.4</v>
      </c>
      <c r="P50" s="12">
        <v>72865.5</v>
      </c>
      <c r="Q50" s="14">
        <f t="shared" si="0"/>
        <v>0.77882399763948651</v>
      </c>
      <c r="R50" s="14">
        <f t="shared" si="1"/>
        <v>1.2839871434764067</v>
      </c>
    </row>
    <row r="51" spans="1:18" x14ac:dyDescent="0.2">
      <c r="A51" s="3">
        <v>23482</v>
      </c>
      <c r="B51" s="3">
        <v>4</v>
      </c>
      <c r="C51" s="12" t="s">
        <v>27</v>
      </c>
      <c r="D51" s="3" t="s">
        <v>28</v>
      </c>
      <c r="E51" s="3">
        <v>896.72029999999995</v>
      </c>
      <c r="F51" s="3" t="s">
        <v>20</v>
      </c>
      <c r="G51" s="12">
        <v>966</v>
      </c>
      <c r="H51" s="12">
        <v>994</v>
      </c>
      <c r="I51" s="3" t="s">
        <v>57</v>
      </c>
      <c r="J51" s="3">
        <v>973</v>
      </c>
      <c r="K51" s="13">
        <v>9.9109999999999996</v>
      </c>
      <c r="L51" s="3" t="s">
        <v>58</v>
      </c>
      <c r="M51" s="3">
        <v>966</v>
      </c>
      <c r="N51" s="13">
        <v>9.2140000000000004</v>
      </c>
      <c r="O51" s="12">
        <v>0</v>
      </c>
      <c r="P51" s="12">
        <v>41263.800000000003</v>
      </c>
      <c r="Q51" s="14">
        <f t="shared" si="0"/>
        <v>0</v>
      </c>
      <c r="R51" s="14" t="e">
        <f t="shared" si="1"/>
        <v>#DIV/0!</v>
      </c>
    </row>
    <row r="52" spans="1:18" x14ac:dyDescent="0.2">
      <c r="A52" s="3">
        <v>26081</v>
      </c>
      <c r="B52" s="3">
        <v>4</v>
      </c>
      <c r="C52" s="12" t="s">
        <v>22</v>
      </c>
      <c r="D52" s="3" t="s">
        <v>23</v>
      </c>
      <c r="E52" s="3">
        <v>807.92487000000006</v>
      </c>
      <c r="F52" s="3" t="s">
        <v>20</v>
      </c>
      <c r="G52" s="12">
        <v>1101</v>
      </c>
      <c r="H52" s="12">
        <v>1128</v>
      </c>
      <c r="I52" s="3" t="s">
        <v>59</v>
      </c>
      <c r="J52" s="3">
        <v>1103</v>
      </c>
      <c r="K52" s="13">
        <v>0</v>
      </c>
      <c r="L52" s="3" t="s">
        <v>59</v>
      </c>
      <c r="M52" s="3">
        <v>1103</v>
      </c>
      <c r="N52" s="13">
        <v>0</v>
      </c>
      <c r="O52" s="12">
        <v>30945</v>
      </c>
      <c r="P52" s="12">
        <v>31133.8</v>
      </c>
      <c r="Q52" s="14">
        <f t="shared" si="0"/>
        <v>0.9939358510686136</v>
      </c>
      <c r="R52" s="14">
        <f t="shared" si="1"/>
        <v>1.0061011471966392</v>
      </c>
    </row>
    <row r="53" spans="1:18" x14ac:dyDescent="0.2">
      <c r="A53" s="3">
        <v>26572</v>
      </c>
      <c r="B53" s="3">
        <v>4</v>
      </c>
      <c r="C53" s="12" t="s">
        <v>18</v>
      </c>
      <c r="D53" s="3" t="s">
        <v>19</v>
      </c>
      <c r="E53" s="3">
        <v>807.92487000000006</v>
      </c>
      <c r="F53" s="3" t="s">
        <v>20</v>
      </c>
      <c r="G53" s="12">
        <v>1101</v>
      </c>
      <c r="H53" s="12">
        <v>1128</v>
      </c>
      <c r="I53" s="3" t="s">
        <v>59</v>
      </c>
      <c r="J53" s="3">
        <v>1103</v>
      </c>
      <c r="K53" s="13">
        <v>0</v>
      </c>
      <c r="L53" s="3" t="s">
        <v>59</v>
      </c>
      <c r="M53" s="3">
        <v>1103</v>
      </c>
      <c r="N53" s="13">
        <v>0</v>
      </c>
      <c r="O53" s="12">
        <v>30164.9</v>
      </c>
      <c r="P53" s="12">
        <v>30064</v>
      </c>
      <c r="Q53" s="14">
        <f t="shared" si="0"/>
        <v>1.0033561734965408</v>
      </c>
      <c r="R53" s="14">
        <f t="shared" si="1"/>
        <v>0.99665505272684474</v>
      </c>
    </row>
    <row r="54" spans="1:18" x14ac:dyDescent="0.2">
      <c r="A54" s="3">
        <v>31253</v>
      </c>
      <c r="B54" s="3">
        <v>3</v>
      </c>
      <c r="C54" s="12" t="s">
        <v>18</v>
      </c>
      <c r="D54" s="3" t="s">
        <v>19</v>
      </c>
      <c r="E54" s="3">
        <v>976.50476000000003</v>
      </c>
      <c r="F54" s="3" t="s">
        <v>20</v>
      </c>
      <c r="G54" s="12">
        <v>1103</v>
      </c>
      <c r="H54" s="12">
        <v>1128</v>
      </c>
      <c r="I54" s="3" t="s">
        <v>60</v>
      </c>
      <c r="J54" s="3">
        <v>1103</v>
      </c>
      <c r="K54" s="13">
        <v>0</v>
      </c>
      <c r="L54" s="3" t="s">
        <v>61</v>
      </c>
      <c r="M54" s="3">
        <v>1104</v>
      </c>
      <c r="N54" s="13">
        <v>4.7050000000000001</v>
      </c>
      <c r="O54" s="12">
        <v>31111.599999999999</v>
      </c>
      <c r="P54" s="12">
        <v>61534.400000000001</v>
      </c>
      <c r="Q54" s="14">
        <f t="shared" si="0"/>
        <v>0.50559686939337989</v>
      </c>
      <c r="R54" s="14">
        <f t="shared" si="1"/>
        <v>1.9778603479088188</v>
      </c>
    </row>
    <row r="55" spans="1:18" x14ac:dyDescent="0.2">
      <c r="A55" s="3">
        <v>31352</v>
      </c>
      <c r="B55" s="3">
        <v>3</v>
      </c>
      <c r="C55" s="12" t="s">
        <v>25</v>
      </c>
      <c r="D55" s="3" t="s">
        <v>26</v>
      </c>
      <c r="E55" s="3">
        <v>976.50476000000003</v>
      </c>
      <c r="F55" s="3" t="s">
        <v>20</v>
      </c>
      <c r="G55" s="12">
        <v>1103</v>
      </c>
      <c r="H55" s="12">
        <v>1128</v>
      </c>
      <c r="I55" s="3" t="s">
        <v>60</v>
      </c>
      <c r="J55" s="3">
        <v>1103</v>
      </c>
      <c r="K55" s="13">
        <v>0</v>
      </c>
      <c r="L55" s="3" t="s">
        <v>60</v>
      </c>
      <c r="M55" s="3">
        <v>1103</v>
      </c>
      <c r="N55" s="13">
        <v>0</v>
      </c>
      <c r="O55" s="12">
        <v>28726.2</v>
      </c>
      <c r="P55" s="12">
        <v>62806.7</v>
      </c>
      <c r="Q55" s="14">
        <f t="shared" si="0"/>
        <v>0.4573747705260745</v>
      </c>
      <c r="R55" s="14">
        <f t="shared" si="1"/>
        <v>2.1863908209230596</v>
      </c>
    </row>
    <row r="56" spans="1:18" x14ac:dyDescent="0.2">
      <c r="A56" s="3">
        <v>36741</v>
      </c>
      <c r="B56" s="3">
        <v>3</v>
      </c>
      <c r="C56" s="12" t="s">
        <v>27</v>
      </c>
      <c r="D56" s="3" t="s">
        <v>28</v>
      </c>
      <c r="E56" s="3">
        <v>972.82998999999995</v>
      </c>
      <c r="F56" s="3" t="s">
        <v>20</v>
      </c>
      <c r="G56" s="12">
        <v>1103</v>
      </c>
      <c r="H56" s="12">
        <v>1128</v>
      </c>
      <c r="I56" s="3" t="s">
        <v>62</v>
      </c>
      <c r="J56" s="3">
        <v>1108</v>
      </c>
      <c r="K56" s="13">
        <v>0</v>
      </c>
      <c r="L56" s="3" t="s">
        <v>62</v>
      </c>
      <c r="M56" s="3">
        <v>1108</v>
      </c>
      <c r="N56" s="13">
        <v>0</v>
      </c>
      <c r="O56" s="12">
        <v>15992.1</v>
      </c>
      <c r="P56" s="12">
        <v>47581</v>
      </c>
      <c r="Q56" s="14">
        <f t="shared" si="0"/>
        <v>0.33610264601416534</v>
      </c>
      <c r="R56" s="14">
        <f t="shared" si="1"/>
        <v>2.9752815452629737</v>
      </c>
    </row>
    <row r="57" spans="1:18" x14ac:dyDescent="0.2">
      <c r="A57" s="3">
        <v>30724</v>
      </c>
      <c r="B57" s="3">
        <v>3</v>
      </c>
      <c r="C57" s="12" t="s">
        <v>22</v>
      </c>
      <c r="D57" s="3" t="s">
        <v>23</v>
      </c>
      <c r="E57" s="3">
        <v>972.82998999999995</v>
      </c>
      <c r="F57" s="3" t="s">
        <v>20</v>
      </c>
      <c r="G57" s="12">
        <v>1103</v>
      </c>
      <c r="H57" s="12">
        <v>1128</v>
      </c>
      <c r="I57" s="3" t="s">
        <v>62</v>
      </c>
      <c r="J57" s="3">
        <v>1108</v>
      </c>
      <c r="K57" s="13">
        <v>0</v>
      </c>
      <c r="L57" s="3" t="s">
        <v>62</v>
      </c>
      <c r="M57" s="3">
        <v>1108</v>
      </c>
      <c r="N57" s="13">
        <v>0</v>
      </c>
      <c r="O57" s="12">
        <v>15844.2</v>
      </c>
      <c r="P57" s="12">
        <v>83162.8</v>
      </c>
      <c r="Q57" s="14">
        <f t="shared" si="0"/>
        <v>0.19052028070242946</v>
      </c>
      <c r="R57" s="14">
        <f t="shared" si="1"/>
        <v>5.2487850443695487</v>
      </c>
    </row>
    <row r="58" spans="1:18" x14ac:dyDescent="0.2">
      <c r="A58" s="3">
        <v>31243</v>
      </c>
      <c r="B58" s="3">
        <v>3</v>
      </c>
      <c r="C58" s="12" t="s">
        <v>18</v>
      </c>
      <c r="D58" s="3" t="s">
        <v>19</v>
      </c>
      <c r="E58" s="3">
        <v>972.82998999999995</v>
      </c>
      <c r="F58" s="3" t="s">
        <v>20</v>
      </c>
      <c r="G58" s="12">
        <v>1103</v>
      </c>
      <c r="H58" s="12">
        <v>1128</v>
      </c>
      <c r="I58" s="3" t="s">
        <v>63</v>
      </c>
      <c r="J58" s="3">
        <v>1115</v>
      </c>
      <c r="K58" s="13">
        <v>0.90500000000000003</v>
      </c>
      <c r="L58" s="3" t="s">
        <v>63</v>
      </c>
      <c r="M58" s="3">
        <v>1115</v>
      </c>
      <c r="N58" s="13">
        <v>2.5129999999999999</v>
      </c>
      <c r="O58" s="12">
        <v>31111.599999999999</v>
      </c>
      <c r="P58" s="12">
        <v>61534.400000000001</v>
      </c>
      <c r="Q58" s="14">
        <f t="shared" si="0"/>
        <v>0.50559686939337989</v>
      </c>
      <c r="R58" s="14">
        <f t="shared" si="1"/>
        <v>1.9778603479088188</v>
      </c>
    </row>
    <row r="59" spans="1:18" x14ac:dyDescent="0.2">
      <c r="A59" s="3">
        <v>31343</v>
      </c>
      <c r="B59" s="3">
        <v>3</v>
      </c>
      <c r="C59" s="12" t="s">
        <v>25</v>
      </c>
      <c r="D59" s="3" t="s">
        <v>26</v>
      </c>
      <c r="E59" s="3">
        <v>972.82998999999995</v>
      </c>
      <c r="F59" s="3" t="s">
        <v>20</v>
      </c>
      <c r="G59" s="12">
        <v>1103</v>
      </c>
      <c r="H59" s="12">
        <v>1128</v>
      </c>
      <c r="I59" s="3" t="s">
        <v>63</v>
      </c>
      <c r="J59" s="3">
        <v>1115</v>
      </c>
      <c r="K59" s="13">
        <v>3.7959999999999998</v>
      </c>
      <c r="L59" s="3" t="s">
        <v>64</v>
      </c>
      <c r="M59" s="3">
        <v>1104</v>
      </c>
      <c r="N59" s="13">
        <v>0</v>
      </c>
      <c r="O59" s="12">
        <v>28726.2</v>
      </c>
      <c r="P59" s="12">
        <v>62806.7</v>
      </c>
      <c r="Q59" s="14">
        <f t="shared" si="0"/>
        <v>0.4573747705260745</v>
      </c>
      <c r="R59" s="14">
        <f t="shared" si="1"/>
        <v>2.1863908209230596</v>
      </c>
    </row>
    <row r="60" spans="1:18" x14ac:dyDescent="0.2">
      <c r="A60" s="3">
        <v>18563</v>
      </c>
      <c r="B60" s="3">
        <v>3</v>
      </c>
      <c r="C60" s="12" t="s">
        <v>22</v>
      </c>
      <c r="D60" s="3" t="s">
        <v>23</v>
      </c>
      <c r="E60" s="3">
        <v>935.13851999999997</v>
      </c>
      <c r="F60" s="3" t="s">
        <v>20</v>
      </c>
      <c r="G60" s="12">
        <v>1204</v>
      </c>
      <c r="H60" s="12">
        <v>1226</v>
      </c>
      <c r="I60" s="3" t="s">
        <v>65</v>
      </c>
      <c r="J60" s="3">
        <v>1204</v>
      </c>
      <c r="K60" s="13">
        <v>0</v>
      </c>
      <c r="L60" s="3" t="s">
        <v>65</v>
      </c>
      <c r="M60" s="3">
        <v>1204</v>
      </c>
      <c r="N60" s="13">
        <v>0</v>
      </c>
      <c r="O60" s="12">
        <v>63596.5</v>
      </c>
      <c r="P60" s="12">
        <v>19551.5</v>
      </c>
      <c r="Q60" s="14">
        <f t="shared" si="0"/>
        <v>3.2527683297956678</v>
      </c>
      <c r="R60" s="14">
        <f t="shared" si="1"/>
        <v>0.30743044035442202</v>
      </c>
    </row>
    <row r="61" spans="1:18" x14ac:dyDescent="0.2">
      <c r="A61" s="3">
        <v>18804</v>
      </c>
      <c r="B61" s="3">
        <v>4</v>
      </c>
      <c r="C61" s="12" t="s">
        <v>18</v>
      </c>
      <c r="D61" s="3" t="s">
        <v>19</v>
      </c>
      <c r="E61" s="3">
        <v>701.60571000000004</v>
      </c>
      <c r="F61" s="3" t="s">
        <v>20</v>
      </c>
      <c r="G61" s="12">
        <v>1204</v>
      </c>
      <c r="H61" s="12">
        <v>1226</v>
      </c>
      <c r="I61" s="3" t="s">
        <v>66</v>
      </c>
      <c r="J61" s="3">
        <v>1206</v>
      </c>
      <c r="K61" s="13">
        <v>11.234999999999999</v>
      </c>
      <c r="L61" s="3" t="s">
        <v>66</v>
      </c>
      <c r="M61" s="3">
        <v>1206</v>
      </c>
      <c r="N61" s="13">
        <v>15.756</v>
      </c>
      <c r="O61" s="15">
        <v>227700</v>
      </c>
      <c r="P61" s="12">
        <v>99477</v>
      </c>
      <c r="Q61" s="14">
        <f t="shared" si="0"/>
        <v>2.2889713200036188</v>
      </c>
      <c r="R61" s="14">
        <f t="shared" si="1"/>
        <v>0.43687747035573121</v>
      </c>
    </row>
    <row r="62" spans="1:18" x14ac:dyDescent="0.2">
      <c r="A62" s="3">
        <v>13541</v>
      </c>
      <c r="B62" s="3">
        <v>3</v>
      </c>
      <c r="C62" s="12" t="s">
        <v>22</v>
      </c>
      <c r="D62" s="3" t="s">
        <v>23</v>
      </c>
      <c r="E62" s="3">
        <v>630.97517000000005</v>
      </c>
      <c r="F62" s="3" t="s">
        <v>20</v>
      </c>
      <c r="G62" s="12">
        <v>1227</v>
      </c>
      <c r="H62" s="12">
        <v>1241</v>
      </c>
      <c r="I62" s="3" t="s">
        <v>67</v>
      </c>
      <c r="J62" s="3">
        <v>1228</v>
      </c>
      <c r="K62" s="13">
        <v>2.9489999999999998</v>
      </c>
      <c r="L62" s="3" t="s">
        <v>68</v>
      </c>
      <c r="M62" s="3">
        <v>1235</v>
      </c>
      <c r="N62" s="13">
        <v>6.8879999999999999</v>
      </c>
      <c r="O62" s="15">
        <v>103700</v>
      </c>
      <c r="P62" s="15">
        <v>237200</v>
      </c>
      <c r="Q62" s="14">
        <f t="shared" si="0"/>
        <v>0.43718381112984822</v>
      </c>
      <c r="R62" s="14">
        <f t="shared" si="1"/>
        <v>2.287367405978785</v>
      </c>
    </row>
    <row r="63" spans="1:18" x14ac:dyDescent="0.2">
      <c r="A63" s="3">
        <v>13694</v>
      </c>
      <c r="B63" s="3">
        <v>3</v>
      </c>
      <c r="C63" s="12" t="s">
        <v>18</v>
      </c>
      <c r="D63" s="3" t="s">
        <v>19</v>
      </c>
      <c r="E63" s="3">
        <v>630.97517000000005</v>
      </c>
      <c r="F63" s="3" t="s">
        <v>20</v>
      </c>
      <c r="G63" s="12">
        <v>1227</v>
      </c>
      <c r="H63" s="12">
        <v>1241</v>
      </c>
      <c r="I63" s="3" t="s">
        <v>67</v>
      </c>
      <c r="J63" s="3">
        <v>1228</v>
      </c>
      <c r="K63" s="13">
        <v>6.2939999999999996</v>
      </c>
      <c r="L63" s="3" t="s">
        <v>68</v>
      </c>
      <c r="M63" s="3">
        <v>1235</v>
      </c>
      <c r="N63" s="13">
        <v>0</v>
      </c>
      <c r="O63" s="15">
        <v>221300</v>
      </c>
      <c r="P63" s="15">
        <v>283900</v>
      </c>
      <c r="Q63" s="14">
        <f t="shared" si="0"/>
        <v>0.77949982388164851</v>
      </c>
      <c r="R63" s="14">
        <f t="shared" si="1"/>
        <v>1.2828739267962042</v>
      </c>
    </row>
    <row r="64" spans="1:18" x14ac:dyDescent="0.2">
      <c r="A64" s="3">
        <v>13820</v>
      </c>
      <c r="B64" s="3">
        <v>3</v>
      </c>
      <c r="C64" s="12" t="s">
        <v>25</v>
      </c>
      <c r="D64" s="3" t="s">
        <v>26</v>
      </c>
      <c r="E64" s="3">
        <v>630.97517000000005</v>
      </c>
      <c r="F64" s="3" t="s">
        <v>20</v>
      </c>
      <c r="G64" s="12">
        <v>1227</v>
      </c>
      <c r="H64" s="12">
        <v>1241</v>
      </c>
      <c r="I64" s="3" t="s">
        <v>67</v>
      </c>
      <c r="J64" s="3">
        <v>1228</v>
      </c>
      <c r="K64" s="13">
        <v>16.198</v>
      </c>
      <c r="L64" s="3" t="s">
        <v>68</v>
      </c>
      <c r="M64" s="3">
        <v>1235</v>
      </c>
      <c r="N64" s="13">
        <v>6.8879999999999999</v>
      </c>
      <c r="O64" s="15">
        <v>181700</v>
      </c>
      <c r="P64" s="15">
        <v>276100</v>
      </c>
      <c r="Q64" s="14">
        <f t="shared" si="0"/>
        <v>0.65809489315465408</v>
      </c>
      <c r="R64" s="14">
        <f t="shared" si="1"/>
        <v>1.5195376995046781</v>
      </c>
    </row>
    <row r="65" spans="1:18" x14ac:dyDescent="0.2">
      <c r="A65" s="3">
        <v>16632</v>
      </c>
      <c r="B65" s="3">
        <v>2</v>
      </c>
      <c r="C65" s="12" t="s">
        <v>22</v>
      </c>
      <c r="D65" s="3" t="s">
        <v>23</v>
      </c>
      <c r="E65" s="3">
        <v>702.35778000000005</v>
      </c>
      <c r="F65" s="3" t="s">
        <v>20</v>
      </c>
      <c r="G65" s="12">
        <v>1231</v>
      </c>
      <c r="H65" s="12">
        <v>1241</v>
      </c>
      <c r="I65" s="3" t="s">
        <v>69</v>
      </c>
      <c r="J65" s="3">
        <v>1235</v>
      </c>
      <c r="K65" s="13">
        <v>20.167000000000002</v>
      </c>
      <c r="L65" s="3" t="s">
        <v>69</v>
      </c>
      <c r="M65" s="3">
        <v>1235</v>
      </c>
      <c r="N65" s="13">
        <v>16.509</v>
      </c>
      <c r="O65" s="15">
        <v>180500</v>
      </c>
      <c r="P65" s="15">
        <v>124900</v>
      </c>
      <c r="Q65" s="14">
        <f t="shared" si="0"/>
        <v>1.4451561248999198</v>
      </c>
      <c r="R65" s="14">
        <f t="shared" si="1"/>
        <v>0.69196675900277005</v>
      </c>
    </row>
    <row r="66" spans="1:18" x14ac:dyDescent="0.2">
      <c r="A66" s="3">
        <v>16880</v>
      </c>
      <c r="B66" s="3">
        <v>2</v>
      </c>
      <c r="C66" s="12" t="s">
        <v>18</v>
      </c>
      <c r="D66" s="3" t="s">
        <v>19</v>
      </c>
      <c r="E66" s="3">
        <v>702.35778000000005</v>
      </c>
      <c r="F66" s="3" t="s">
        <v>20</v>
      </c>
      <c r="G66" s="12">
        <v>1231</v>
      </c>
      <c r="H66" s="12">
        <v>1241</v>
      </c>
      <c r="I66" s="3" t="s">
        <v>69</v>
      </c>
      <c r="J66" s="3">
        <v>1235</v>
      </c>
      <c r="K66" s="13">
        <v>20.167000000000002</v>
      </c>
      <c r="L66" s="3" t="s">
        <v>69</v>
      </c>
      <c r="M66" s="3">
        <v>1235</v>
      </c>
      <c r="N66" s="13">
        <v>16.509</v>
      </c>
      <c r="O66" s="15">
        <v>243400</v>
      </c>
      <c r="P66" s="15">
        <v>164800</v>
      </c>
      <c r="Q66" s="14">
        <f t="shared" ref="Q66:Q129" si="2">O66/P66</f>
        <v>1.4769417475728155</v>
      </c>
      <c r="R66" s="14">
        <f t="shared" ref="R66:R129" si="3">P66/O66</f>
        <v>0.67707477403451111</v>
      </c>
    </row>
    <row r="67" spans="1:18" x14ac:dyDescent="0.2">
      <c r="A67" s="3">
        <v>17044</v>
      </c>
      <c r="B67" s="3">
        <v>2</v>
      </c>
      <c r="C67" s="12" t="s">
        <v>25</v>
      </c>
      <c r="D67" s="3" t="s">
        <v>26</v>
      </c>
      <c r="E67" s="3">
        <v>702.35778000000005</v>
      </c>
      <c r="F67" s="3" t="s">
        <v>20</v>
      </c>
      <c r="G67" s="12">
        <v>1231</v>
      </c>
      <c r="H67" s="12">
        <v>1241</v>
      </c>
      <c r="I67" s="3" t="s">
        <v>69</v>
      </c>
      <c r="J67" s="3">
        <v>1235</v>
      </c>
      <c r="K67" s="13">
        <v>31.274999999999999</v>
      </c>
      <c r="L67" s="3" t="s">
        <v>69</v>
      </c>
      <c r="M67" s="3">
        <v>1235</v>
      </c>
      <c r="N67" s="13">
        <v>42.886000000000003</v>
      </c>
      <c r="O67" s="15">
        <v>253800</v>
      </c>
      <c r="P67" s="15">
        <v>151700</v>
      </c>
      <c r="Q67" s="14">
        <f t="shared" si="2"/>
        <v>1.6730388925510877</v>
      </c>
      <c r="R67" s="14">
        <f t="shared" si="3"/>
        <v>0.59771473601260838</v>
      </c>
    </row>
    <row r="68" spans="1:18" x14ac:dyDescent="0.2">
      <c r="A68" s="3">
        <v>17084</v>
      </c>
      <c r="B68" s="3">
        <v>2</v>
      </c>
      <c r="C68" s="12" t="s">
        <v>25</v>
      </c>
      <c r="D68" s="3" t="s">
        <v>26</v>
      </c>
      <c r="E68" s="3">
        <v>702.35778000000005</v>
      </c>
      <c r="F68" s="3" t="s">
        <v>20</v>
      </c>
      <c r="G68" s="12">
        <v>1231</v>
      </c>
      <c r="H68" s="12">
        <v>1241</v>
      </c>
      <c r="I68" s="3" t="s">
        <v>69</v>
      </c>
      <c r="J68" s="3">
        <v>1235</v>
      </c>
      <c r="K68" s="13">
        <v>20.167000000000002</v>
      </c>
      <c r="L68" s="3" t="s">
        <v>69</v>
      </c>
      <c r="M68" s="3">
        <v>1235</v>
      </c>
      <c r="N68" s="13">
        <v>28.696999999999999</v>
      </c>
      <c r="O68" s="15">
        <v>253800</v>
      </c>
      <c r="P68" s="15">
        <v>151700</v>
      </c>
      <c r="Q68" s="14">
        <f t="shared" si="2"/>
        <v>1.6730388925510877</v>
      </c>
      <c r="R68" s="14">
        <f t="shared" si="3"/>
        <v>0.59771473601260838</v>
      </c>
    </row>
    <row r="69" spans="1:18" x14ac:dyDescent="0.2">
      <c r="A69" s="3">
        <v>21663</v>
      </c>
      <c r="B69" s="3">
        <v>4</v>
      </c>
      <c r="C69" s="12" t="s">
        <v>27</v>
      </c>
      <c r="D69" s="3" t="s">
        <v>28</v>
      </c>
      <c r="E69" s="3">
        <v>887.68155999999999</v>
      </c>
      <c r="F69" s="3" t="s">
        <v>20</v>
      </c>
      <c r="G69" s="12">
        <v>1301</v>
      </c>
      <c r="H69" s="12">
        <v>1331</v>
      </c>
      <c r="I69" s="3" t="s">
        <v>70</v>
      </c>
      <c r="J69" s="3">
        <v>1310</v>
      </c>
      <c r="K69" s="13">
        <v>1.1970000000000001</v>
      </c>
      <c r="L69" s="3" t="s">
        <v>71</v>
      </c>
      <c r="M69" s="3">
        <v>1316</v>
      </c>
      <c r="N69" s="13">
        <v>0</v>
      </c>
      <c r="O69" s="15">
        <v>162200</v>
      </c>
      <c r="P69" s="15">
        <v>296800</v>
      </c>
      <c r="Q69" s="14">
        <f t="shared" si="2"/>
        <v>0.54649595687331531</v>
      </c>
      <c r="R69" s="14">
        <f t="shared" si="3"/>
        <v>1.8298397040690506</v>
      </c>
    </row>
    <row r="70" spans="1:18" x14ac:dyDescent="0.2">
      <c r="A70" s="3">
        <v>18631</v>
      </c>
      <c r="B70" s="3">
        <v>4</v>
      </c>
      <c r="C70" s="12" t="s">
        <v>25</v>
      </c>
      <c r="D70" s="3" t="s">
        <v>26</v>
      </c>
      <c r="E70" s="3">
        <v>887.68155999999999</v>
      </c>
      <c r="F70" s="3" t="s">
        <v>20</v>
      </c>
      <c r="G70" s="12">
        <v>1301</v>
      </c>
      <c r="H70" s="12">
        <v>1331</v>
      </c>
      <c r="I70" s="3" t="s">
        <v>70</v>
      </c>
      <c r="J70" s="3">
        <v>1310</v>
      </c>
      <c r="K70" s="13">
        <v>3.9220000000000002</v>
      </c>
      <c r="L70" s="3" t="s">
        <v>70</v>
      </c>
      <c r="M70" s="3">
        <v>1310</v>
      </c>
      <c r="N70" s="13">
        <v>2.9780000000000002</v>
      </c>
      <c r="O70" s="15">
        <v>298400</v>
      </c>
      <c r="P70" s="15">
        <v>326700</v>
      </c>
      <c r="Q70" s="14">
        <f t="shared" si="2"/>
        <v>0.91337618610345883</v>
      </c>
      <c r="R70" s="14">
        <f t="shared" si="3"/>
        <v>1.0948391420911527</v>
      </c>
    </row>
    <row r="71" spans="1:18" x14ac:dyDescent="0.2">
      <c r="A71" s="3">
        <v>18790</v>
      </c>
      <c r="B71" s="3">
        <v>4</v>
      </c>
      <c r="C71" s="12" t="s">
        <v>25</v>
      </c>
      <c r="D71" s="3" t="s">
        <v>26</v>
      </c>
      <c r="E71" s="3">
        <v>887.68155999999999</v>
      </c>
      <c r="F71" s="3" t="s">
        <v>20</v>
      </c>
      <c r="G71" s="12">
        <v>1301</v>
      </c>
      <c r="H71" s="12">
        <v>1331</v>
      </c>
      <c r="I71" s="3" t="s">
        <v>70</v>
      </c>
      <c r="J71" s="3">
        <v>1310</v>
      </c>
      <c r="K71" s="13">
        <v>1.1970000000000001</v>
      </c>
      <c r="L71" s="3" t="s">
        <v>71</v>
      </c>
      <c r="M71" s="3">
        <v>1316</v>
      </c>
      <c r="N71" s="13">
        <v>0</v>
      </c>
      <c r="O71" s="15">
        <v>298400</v>
      </c>
      <c r="P71" s="15">
        <v>261100</v>
      </c>
      <c r="Q71" s="14">
        <f t="shared" si="2"/>
        <v>1.1428571428571428</v>
      </c>
      <c r="R71" s="14">
        <f t="shared" si="3"/>
        <v>0.875</v>
      </c>
    </row>
    <row r="72" spans="1:18" x14ac:dyDescent="0.2">
      <c r="A72" s="3">
        <v>21867</v>
      </c>
      <c r="B72" s="3">
        <v>4</v>
      </c>
      <c r="C72" s="12" t="s">
        <v>27</v>
      </c>
      <c r="D72" s="3" t="s">
        <v>28</v>
      </c>
      <c r="E72" s="3">
        <v>887.68155999999999</v>
      </c>
      <c r="F72" s="3" t="s">
        <v>20</v>
      </c>
      <c r="G72" s="12">
        <v>1301</v>
      </c>
      <c r="H72" s="12">
        <v>1331</v>
      </c>
      <c r="I72" s="3" t="s">
        <v>71</v>
      </c>
      <c r="J72" s="3">
        <v>1316</v>
      </c>
      <c r="K72" s="13">
        <v>1.286</v>
      </c>
      <c r="L72" s="3" t="s">
        <v>71</v>
      </c>
      <c r="M72" s="3">
        <v>1316</v>
      </c>
      <c r="N72" s="13">
        <v>0</v>
      </c>
      <c r="O72" s="15">
        <v>162200</v>
      </c>
      <c r="P72" s="15">
        <v>296800</v>
      </c>
      <c r="Q72" s="14">
        <f t="shared" si="2"/>
        <v>0.54649595687331531</v>
      </c>
      <c r="R72" s="14">
        <f t="shared" si="3"/>
        <v>1.8298397040690506</v>
      </c>
    </row>
    <row r="73" spans="1:18" x14ac:dyDescent="0.2">
      <c r="A73" s="3">
        <v>21955</v>
      </c>
      <c r="B73" s="3">
        <v>4</v>
      </c>
      <c r="C73" s="12" t="s">
        <v>27</v>
      </c>
      <c r="D73" s="3" t="s">
        <v>28</v>
      </c>
      <c r="E73" s="3">
        <v>887.68155999999999</v>
      </c>
      <c r="F73" s="3" t="s">
        <v>20</v>
      </c>
      <c r="G73" s="12">
        <v>1301</v>
      </c>
      <c r="H73" s="12">
        <v>1331</v>
      </c>
      <c r="I73" s="3" t="s">
        <v>71</v>
      </c>
      <c r="J73" s="3">
        <v>1316</v>
      </c>
      <c r="K73" s="13">
        <v>1.286</v>
      </c>
      <c r="L73" s="3" t="s">
        <v>71</v>
      </c>
      <c r="M73" s="3">
        <v>1316</v>
      </c>
      <c r="N73" s="13">
        <v>3.113</v>
      </c>
      <c r="O73" s="15">
        <v>162200</v>
      </c>
      <c r="P73" s="15">
        <v>296800</v>
      </c>
      <c r="Q73" s="14">
        <f t="shared" si="2"/>
        <v>0.54649595687331531</v>
      </c>
      <c r="R73" s="14">
        <f t="shared" si="3"/>
        <v>1.8298397040690506</v>
      </c>
    </row>
    <row r="74" spans="1:18" x14ac:dyDescent="0.2">
      <c r="A74" s="3">
        <v>18408</v>
      </c>
      <c r="B74" s="3">
        <v>4</v>
      </c>
      <c r="C74" s="12" t="s">
        <v>22</v>
      </c>
      <c r="D74" s="3" t="s">
        <v>23</v>
      </c>
      <c r="E74" s="3">
        <v>887.68155999999999</v>
      </c>
      <c r="F74" s="3" t="s">
        <v>20</v>
      </c>
      <c r="G74" s="12">
        <v>1301</v>
      </c>
      <c r="H74" s="12">
        <v>1331</v>
      </c>
      <c r="I74" s="3" t="s">
        <v>71</v>
      </c>
      <c r="J74" s="3">
        <v>1316</v>
      </c>
      <c r="K74" s="13">
        <v>1.286</v>
      </c>
      <c r="L74" s="3" t="s">
        <v>71</v>
      </c>
      <c r="M74" s="3">
        <v>1316</v>
      </c>
      <c r="N74" s="13">
        <v>3.113</v>
      </c>
      <c r="O74" s="15">
        <v>214200</v>
      </c>
      <c r="P74" s="15">
        <v>362600</v>
      </c>
      <c r="Q74" s="14">
        <f t="shared" si="2"/>
        <v>0.59073359073359077</v>
      </c>
      <c r="R74" s="14">
        <f t="shared" si="3"/>
        <v>1.6928104575163399</v>
      </c>
    </row>
    <row r="75" spans="1:18" x14ac:dyDescent="0.2">
      <c r="A75" s="3">
        <v>18444</v>
      </c>
      <c r="B75" s="3">
        <v>4</v>
      </c>
      <c r="C75" s="12" t="s">
        <v>22</v>
      </c>
      <c r="D75" s="3" t="s">
        <v>23</v>
      </c>
      <c r="E75" s="3">
        <v>887.68155999999999</v>
      </c>
      <c r="F75" s="3" t="s">
        <v>20</v>
      </c>
      <c r="G75" s="12">
        <v>1301</v>
      </c>
      <c r="H75" s="12">
        <v>1331</v>
      </c>
      <c r="I75" s="3" t="s">
        <v>71</v>
      </c>
      <c r="J75" s="3">
        <v>1316</v>
      </c>
      <c r="K75" s="13">
        <v>1.286</v>
      </c>
      <c r="L75" s="3" t="s">
        <v>71</v>
      </c>
      <c r="M75" s="3">
        <v>1316</v>
      </c>
      <c r="N75" s="13">
        <v>3.113</v>
      </c>
      <c r="O75" s="15">
        <v>214200</v>
      </c>
      <c r="P75" s="15">
        <v>362600</v>
      </c>
      <c r="Q75" s="14">
        <f t="shared" si="2"/>
        <v>0.59073359073359077</v>
      </c>
      <c r="R75" s="14">
        <f t="shared" si="3"/>
        <v>1.6928104575163399</v>
      </c>
    </row>
    <row r="76" spans="1:18" x14ac:dyDescent="0.2">
      <c r="A76" s="3">
        <v>18482</v>
      </c>
      <c r="B76" s="3">
        <v>4</v>
      </c>
      <c r="C76" s="12" t="s">
        <v>18</v>
      </c>
      <c r="D76" s="3" t="s">
        <v>19</v>
      </c>
      <c r="E76" s="3">
        <v>887.68155999999999</v>
      </c>
      <c r="F76" s="3" t="s">
        <v>20</v>
      </c>
      <c r="G76" s="12">
        <v>1301</v>
      </c>
      <c r="H76" s="12">
        <v>1331</v>
      </c>
      <c r="I76" s="3" t="s">
        <v>71</v>
      </c>
      <c r="J76" s="3">
        <v>1316</v>
      </c>
      <c r="K76" s="13">
        <v>1.286</v>
      </c>
      <c r="L76" s="3" t="s">
        <v>71</v>
      </c>
      <c r="M76" s="3">
        <v>1316</v>
      </c>
      <c r="N76" s="13">
        <v>3.113</v>
      </c>
      <c r="O76" s="15">
        <v>367900</v>
      </c>
      <c r="P76" s="15">
        <v>271200</v>
      </c>
      <c r="Q76" s="14">
        <f t="shared" si="2"/>
        <v>1.3565634218289087</v>
      </c>
      <c r="R76" s="14">
        <f t="shared" si="3"/>
        <v>0.73715683609676541</v>
      </c>
    </row>
    <row r="77" spans="1:18" x14ac:dyDescent="0.2">
      <c r="A77" s="3">
        <v>18616</v>
      </c>
      <c r="B77" s="3">
        <v>4</v>
      </c>
      <c r="C77" s="12" t="s">
        <v>25</v>
      </c>
      <c r="D77" s="3" t="s">
        <v>26</v>
      </c>
      <c r="E77" s="3">
        <v>887.68155999999999</v>
      </c>
      <c r="F77" s="3" t="s">
        <v>20</v>
      </c>
      <c r="G77" s="12">
        <v>1301</v>
      </c>
      <c r="H77" s="12">
        <v>1331</v>
      </c>
      <c r="I77" s="3" t="s">
        <v>71</v>
      </c>
      <c r="J77" s="3">
        <v>1316</v>
      </c>
      <c r="K77" s="13">
        <v>0</v>
      </c>
      <c r="L77" s="3" t="s">
        <v>71</v>
      </c>
      <c r="M77" s="3">
        <v>1316</v>
      </c>
      <c r="N77" s="13">
        <v>0</v>
      </c>
      <c r="O77" s="15">
        <v>298400</v>
      </c>
      <c r="P77" s="15">
        <v>326700</v>
      </c>
      <c r="Q77" s="14">
        <f t="shared" si="2"/>
        <v>0.91337618610345883</v>
      </c>
      <c r="R77" s="14">
        <f t="shared" si="3"/>
        <v>1.0948391420911527</v>
      </c>
    </row>
    <row r="78" spans="1:18" x14ac:dyDescent="0.2">
      <c r="A78" s="3">
        <v>18907</v>
      </c>
      <c r="B78" s="3">
        <v>4</v>
      </c>
      <c r="C78" s="12" t="s">
        <v>25</v>
      </c>
      <c r="D78" s="3" t="s">
        <v>26</v>
      </c>
      <c r="E78" s="3">
        <v>887.68155999999999</v>
      </c>
      <c r="F78" s="3" t="s">
        <v>20</v>
      </c>
      <c r="G78" s="12">
        <v>1301</v>
      </c>
      <c r="H78" s="12">
        <v>1331</v>
      </c>
      <c r="I78" s="3" t="s">
        <v>71</v>
      </c>
      <c r="J78" s="3">
        <v>1316</v>
      </c>
      <c r="K78" s="13">
        <v>1.9079999999999999</v>
      </c>
      <c r="L78" s="3" t="s">
        <v>71</v>
      </c>
      <c r="M78" s="3">
        <v>1316</v>
      </c>
      <c r="N78" s="13">
        <v>0</v>
      </c>
      <c r="O78" s="15">
        <v>298400</v>
      </c>
      <c r="P78" s="15">
        <v>261100</v>
      </c>
      <c r="Q78" s="14">
        <f t="shared" si="2"/>
        <v>1.1428571428571428</v>
      </c>
      <c r="R78" s="14">
        <f t="shared" si="3"/>
        <v>0.875</v>
      </c>
    </row>
    <row r="79" spans="1:18" x14ac:dyDescent="0.2">
      <c r="A79" s="3">
        <v>21679</v>
      </c>
      <c r="B79" s="3">
        <v>4</v>
      </c>
      <c r="C79" s="12" t="s">
        <v>27</v>
      </c>
      <c r="D79" s="3" t="s">
        <v>28</v>
      </c>
      <c r="E79" s="3">
        <v>887.68155999999999</v>
      </c>
      <c r="F79" s="3" t="s">
        <v>20</v>
      </c>
      <c r="G79" s="12">
        <v>1301</v>
      </c>
      <c r="H79" s="12">
        <v>1331</v>
      </c>
      <c r="I79" s="3" t="s">
        <v>72</v>
      </c>
      <c r="J79" s="3">
        <v>1329</v>
      </c>
      <c r="K79" s="13">
        <v>2.9950000000000001</v>
      </c>
      <c r="L79" s="3" t="s">
        <v>70</v>
      </c>
      <c r="M79" s="3">
        <v>1310</v>
      </c>
      <c r="N79" s="13">
        <v>0.78700000000000003</v>
      </c>
      <c r="O79" s="15">
        <v>162200</v>
      </c>
      <c r="P79" s="15">
        <v>296800</v>
      </c>
      <c r="Q79" s="14">
        <f t="shared" si="2"/>
        <v>0.54649595687331531</v>
      </c>
      <c r="R79" s="14">
        <f t="shared" si="3"/>
        <v>1.8298397040690506</v>
      </c>
    </row>
    <row r="80" spans="1:18" x14ac:dyDescent="0.2">
      <c r="A80" s="3">
        <v>18206</v>
      </c>
      <c r="B80" s="3">
        <v>4</v>
      </c>
      <c r="C80" s="12" t="s">
        <v>22</v>
      </c>
      <c r="D80" s="3" t="s">
        <v>23</v>
      </c>
      <c r="E80" s="3">
        <v>887.68155999999999</v>
      </c>
      <c r="F80" s="3" t="s">
        <v>20</v>
      </c>
      <c r="G80" s="12">
        <v>1301</v>
      </c>
      <c r="H80" s="12">
        <v>1331</v>
      </c>
      <c r="I80" s="3" t="s">
        <v>72</v>
      </c>
      <c r="J80" s="3">
        <v>1329</v>
      </c>
      <c r="K80" s="13">
        <v>3.7959999999999998</v>
      </c>
      <c r="L80" s="3" t="s">
        <v>71</v>
      </c>
      <c r="M80" s="3">
        <v>1316</v>
      </c>
      <c r="N80" s="13">
        <v>0</v>
      </c>
      <c r="O80" s="15">
        <v>214200</v>
      </c>
      <c r="P80" s="15">
        <v>362600</v>
      </c>
      <c r="Q80" s="14">
        <f t="shared" si="2"/>
        <v>0.59073359073359077</v>
      </c>
      <c r="R80" s="14">
        <f t="shared" si="3"/>
        <v>1.6928104575163399</v>
      </c>
    </row>
    <row r="81" spans="1:18" x14ac:dyDescent="0.2">
      <c r="A81" s="3">
        <v>21651</v>
      </c>
      <c r="B81" s="3">
        <v>4</v>
      </c>
      <c r="C81" s="12" t="s">
        <v>27</v>
      </c>
      <c r="D81" s="3" t="s">
        <v>28</v>
      </c>
      <c r="E81" s="3">
        <v>884.92547999999999</v>
      </c>
      <c r="F81" s="3" t="s">
        <v>20</v>
      </c>
      <c r="G81" s="12">
        <v>1301</v>
      </c>
      <c r="H81" s="12">
        <v>1331</v>
      </c>
      <c r="I81" s="3" t="s">
        <v>73</v>
      </c>
      <c r="J81" s="3">
        <v>1310</v>
      </c>
      <c r="K81" s="13">
        <v>1.286</v>
      </c>
      <c r="L81" s="3" t="s">
        <v>74</v>
      </c>
      <c r="M81" s="3">
        <v>1316</v>
      </c>
      <c r="N81" s="13">
        <v>0</v>
      </c>
      <c r="O81" s="15">
        <v>162200</v>
      </c>
      <c r="P81" s="15">
        <v>296800</v>
      </c>
      <c r="Q81" s="14">
        <f t="shared" si="2"/>
        <v>0.54649595687331531</v>
      </c>
      <c r="R81" s="14">
        <f t="shared" si="3"/>
        <v>1.8298397040690506</v>
      </c>
    </row>
    <row r="82" spans="1:18" x14ac:dyDescent="0.2">
      <c r="A82" s="3">
        <v>21673</v>
      </c>
      <c r="B82" s="3">
        <v>4</v>
      </c>
      <c r="C82" s="12" t="s">
        <v>27</v>
      </c>
      <c r="D82" s="3" t="s">
        <v>28</v>
      </c>
      <c r="E82" s="3">
        <v>884.92547999999999</v>
      </c>
      <c r="F82" s="3" t="s">
        <v>20</v>
      </c>
      <c r="G82" s="12">
        <v>1301</v>
      </c>
      <c r="H82" s="12">
        <v>1331</v>
      </c>
      <c r="I82" s="3" t="s">
        <v>73</v>
      </c>
      <c r="J82" s="3">
        <v>1310</v>
      </c>
      <c r="K82" s="13">
        <v>8.4629999999999992</v>
      </c>
      <c r="L82" s="3" t="s">
        <v>73</v>
      </c>
      <c r="M82" s="3">
        <v>1310</v>
      </c>
      <c r="N82" s="13">
        <v>3.113</v>
      </c>
      <c r="O82" s="15">
        <v>162200</v>
      </c>
      <c r="P82" s="15">
        <v>296800</v>
      </c>
      <c r="Q82" s="14">
        <f t="shared" si="2"/>
        <v>0.54649595687331531</v>
      </c>
      <c r="R82" s="14">
        <f t="shared" si="3"/>
        <v>1.8298397040690506</v>
      </c>
    </row>
    <row r="83" spans="1:18" x14ac:dyDescent="0.2">
      <c r="A83" s="3">
        <v>21797</v>
      </c>
      <c r="B83" s="3">
        <v>4</v>
      </c>
      <c r="C83" s="12" t="s">
        <v>27</v>
      </c>
      <c r="D83" s="3" t="s">
        <v>28</v>
      </c>
      <c r="E83" s="3">
        <v>884.92547999999999</v>
      </c>
      <c r="F83" s="3" t="s">
        <v>20</v>
      </c>
      <c r="G83" s="12">
        <v>1301</v>
      </c>
      <c r="H83" s="12">
        <v>1331</v>
      </c>
      <c r="I83" s="3" t="s">
        <v>73</v>
      </c>
      <c r="J83" s="3">
        <v>1310</v>
      </c>
      <c r="K83" s="13">
        <v>14.003</v>
      </c>
      <c r="L83" s="3" t="s">
        <v>73</v>
      </c>
      <c r="M83" s="3">
        <v>1310</v>
      </c>
      <c r="N83" s="13">
        <v>8.532</v>
      </c>
      <c r="O83" s="15">
        <v>162200</v>
      </c>
      <c r="P83" s="15">
        <v>296800</v>
      </c>
      <c r="Q83" s="14">
        <f t="shared" si="2"/>
        <v>0.54649595687331531</v>
      </c>
      <c r="R83" s="14">
        <f t="shared" si="3"/>
        <v>1.8298397040690506</v>
      </c>
    </row>
    <row r="84" spans="1:18" x14ac:dyDescent="0.2">
      <c r="A84" s="3">
        <v>21874</v>
      </c>
      <c r="B84" s="3">
        <v>4</v>
      </c>
      <c r="C84" s="12" t="s">
        <v>27</v>
      </c>
      <c r="D84" s="3" t="s">
        <v>28</v>
      </c>
      <c r="E84" s="3">
        <v>884.92547999999999</v>
      </c>
      <c r="F84" s="3" t="s">
        <v>20</v>
      </c>
      <c r="G84" s="12">
        <v>1301</v>
      </c>
      <c r="H84" s="12">
        <v>1331</v>
      </c>
      <c r="I84" s="3" t="s">
        <v>73</v>
      </c>
      <c r="J84" s="3">
        <v>1310</v>
      </c>
      <c r="K84" s="13">
        <v>4.16</v>
      </c>
      <c r="L84" s="3" t="s">
        <v>73</v>
      </c>
      <c r="M84" s="3">
        <v>1310</v>
      </c>
      <c r="N84" s="13">
        <v>3.113</v>
      </c>
      <c r="O84" s="15">
        <v>162200</v>
      </c>
      <c r="P84" s="15">
        <v>296800</v>
      </c>
      <c r="Q84" s="14">
        <f t="shared" si="2"/>
        <v>0.54649595687331531</v>
      </c>
      <c r="R84" s="14">
        <f t="shared" si="3"/>
        <v>1.8298397040690506</v>
      </c>
    </row>
    <row r="85" spans="1:18" x14ac:dyDescent="0.2">
      <c r="A85" s="3">
        <v>18186</v>
      </c>
      <c r="B85" s="3">
        <v>4</v>
      </c>
      <c r="C85" s="12" t="s">
        <v>22</v>
      </c>
      <c r="D85" s="3" t="s">
        <v>23</v>
      </c>
      <c r="E85" s="3">
        <v>884.92547999999999</v>
      </c>
      <c r="F85" s="3" t="s">
        <v>20</v>
      </c>
      <c r="G85" s="12">
        <v>1301</v>
      </c>
      <c r="H85" s="12">
        <v>1331</v>
      </c>
      <c r="I85" s="3" t="s">
        <v>73</v>
      </c>
      <c r="J85" s="3">
        <v>1310</v>
      </c>
      <c r="K85" s="13">
        <v>1.286</v>
      </c>
      <c r="L85" s="3" t="s">
        <v>73</v>
      </c>
      <c r="M85" s="3">
        <v>1310</v>
      </c>
      <c r="N85" s="13">
        <v>3.113</v>
      </c>
      <c r="O85" s="15">
        <v>214200</v>
      </c>
      <c r="P85" s="15">
        <v>362600</v>
      </c>
      <c r="Q85" s="14">
        <f t="shared" si="2"/>
        <v>0.59073359073359077</v>
      </c>
      <c r="R85" s="14">
        <f t="shared" si="3"/>
        <v>1.6928104575163399</v>
      </c>
    </row>
    <row r="86" spans="1:18" x14ac:dyDescent="0.2">
      <c r="A86" s="3">
        <v>18347</v>
      </c>
      <c r="B86" s="3">
        <v>4</v>
      </c>
      <c r="C86" s="12" t="s">
        <v>22</v>
      </c>
      <c r="D86" s="3" t="s">
        <v>23</v>
      </c>
      <c r="E86" s="3">
        <v>884.92547999999999</v>
      </c>
      <c r="F86" s="3" t="s">
        <v>20</v>
      </c>
      <c r="G86" s="12">
        <v>1301</v>
      </c>
      <c r="H86" s="12">
        <v>1331</v>
      </c>
      <c r="I86" s="3" t="s">
        <v>73</v>
      </c>
      <c r="J86" s="3">
        <v>1310</v>
      </c>
      <c r="K86" s="13">
        <v>1.286</v>
      </c>
      <c r="L86" s="3" t="s">
        <v>73</v>
      </c>
      <c r="M86" s="3">
        <v>1310</v>
      </c>
      <c r="N86" s="13">
        <v>3.113</v>
      </c>
      <c r="O86" s="15">
        <v>214200</v>
      </c>
      <c r="P86" s="15">
        <v>362600</v>
      </c>
      <c r="Q86" s="14">
        <f t="shared" si="2"/>
        <v>0.59073359073359077</v>
      </c>
      <c r="R86" s="14">
        <f t="shared" si="3"/>
        <v>1.6928104575163399</v>
      </c>
    </row>
    <row r="87" spans="1:18" x14ac:dyDescent="0.2">
      <c r="A87" s="3">
        <v>18491</v>
      </c>
      <c r="B87" s="3">
        <v>4</v>
      </c>
      <c r="C87" s="12" t="s">
        <v>22</v>
      </c>
      <c r="D87" s="3" t="s">
        <v>23</v>
      </c>
      <c r="E87" s="3">
        <v>884.92547999999999</v>
      </c>
      <c r="F87" s="3" t="s">
        <v>20</v>
      </c>
      <c r="G87" s="12">
        <v>1301</v>
      </c>
      <c r="H87" s="12">
        <v>1331</v>
      </c>
      <c r="I87" s="3" t="s">
        <v>73</v>
      </c>
      <c r="J87" s="3">
        <v>1310</v>
      </c>
      <c r="K87" s="13">
        <v>4.16</v>
      </c>
      <c r="L87" s="3" t="s">
        <v>73</v>
      </c>
      <c r="M87" s="3">
        <v>1310</v>
      </c>
      <c r="N87" s="13">
        <v>8.532</v>
      </c>
      <c r="O87" s="15">
        <v>214200</v>
      </c>
      <c r="P87" s="15">
        <v>362600</v>
      </c>
      <c r="Q87" s="14">
        <f t="shared" si="2"/>
        <v>0.59073359073359077</v>
      </c>
      <c r="R87" s="14">
        <f t="shared" si="3"/>
        <v>1.6928104575163399</v>
      </c>
    </row>
    <row r="88" spans="1:18" x14ac:dyDescent="0.2">
      <c r="A88" s="3">
        <v>18481</v>
      </c>
      <c r="B88" s="3">
        <v>4</v>
      </c>
      <c r="C88" s="12" t="s">
        <v>18</v>
      </c>
      <c r="D88" s="3" t="s">
        <v>19</v>
      </c>
      <c r="E88" s="3">
        <v>884.92547999999999</v>
      </c>
      <c r="F88" s="3" t="s">
        <v>20</v>
      </c>
      <c r="G88" s="12">
        <v>1301</v>
      </c>
      <c r="H88" s="12">
        <v>1331</v>
      </c>
      <c r="I88" s="3" t="s">
        <v>73</v>
      </c>
      <c r="J88" s="3">
        <v>1310</v>
      </c>
      <c r="K88" s="13">
        <v>4.16</v>
      </c>
      <c r="L88" s="3" t="s">
        <v>73</v>
      </c>
      <c r="M88" s="3">
        <v>1310</v>
      </c>
      <c r="N88" s="13">
        <v>8.532</v>
      </c>
      <c r="O88" s="15">
        <v>367900</v>
      </c>
      <c r="P88" s="15">
        <v>271200</v>
      </c>
      <c r="Q88" s="14">
        <f t="shared" si="2"/>
        <v>1.3565634218289087</v>
      </c>
      <c r="R88" s="14">
        <f t="shared" si="3"/>
        <v>0.73715683609676541</v>
      </c>
    </row>
    <row r="89" spans="1:18" x14ac:dyDescent="0.2">
      <c r="A89" s="3">
        <v>18512</v>
      </c>
      <c r="B89" s="3">
        <v>4</v>
      </c>
      <c r="C89" s="12" t="s">
        <v>18</v>
      </c>
      <c r="D89" s="3" t="s">
        <v>19</v>
      </c>
      <c r="E89" s="3">
        <v>884.92547999999999</v>
      </c>
      <c r="F89" s="3" t="s">
        <v>20</v>
      </c>
      <c r="G89" s="12">
        <v>1301</v>
      </c>
      <c r="H89" s="12">
        <v>1331</v>
      </c>
      <c r="I89" s="3" t="s">
        <v>73</v>
      </c>
      <c r="J89" s="3">
        <v>1310</v>
      </c>
      <c r="K89" s="13">
        <v>4.16</v>
      </c>
      <c r="L89" s="3" t="s">
        <v>74</v>
      </c>
      <c r="M89" s="3">
        <v>1316</v>
      </c>
      <c r="N89" s="13">
        <v>0</v>
      </c>
      <c r="O89" s="15">
        <v>367900</v>
      </c>
      <c r="P89" s="15">
        <v>271200</v>
      </c>
      <c r="Q89" s="14">
        <f t="shared" si="2"/>
        <v>1.3565634218289087</v>
      </c>
      <c r="R89" s="14">
        <f t="shared" si="3"/>
        <v>0.73715683609676541</v>
      </c>
    </row>
    <row r="90" spans="1:18" x14ac:dyDescent="0.2">
      <c r="A90" s="3">
        <v>18675</v>
      </c>
      <c r="B90" s="3">
        <v>4</v>
      </c>
      <c r="C90" s="12" t="s">
        <v>18</v>
      </c>
      <c r="D90" s="3" t="s">
        <v>19</v>
      </c>
      <c r="E90" s="3">
        <v>884.92547999999999</v>
      </c>
      <c r="F90" s="3" t="s">
        <v>20</v>
      </c>
      <c r="G90" s="12">
        <v>1301</v>
      </c>
      <c r="H90" s="12">
        <v>1331</v>
      </c>
      <c r="I90" s="3" t="s">
        <v>73</v>
      </c>
      <c r="J90" s="3">
        <v>1310</v>
      </c>
      <c r="K90" s="13">
        <v>8.4629999999999992</v>
      </c>
      <c r="L90" s="3" t="s">
        <v>73</v>
      </c>
      <c r="M90" s="3">
        <v>1310</v>
      </c>
      <c r="N90" s="13">
        <v>8.532</v>
      </c>
      <c r="O90" s="15">
        <v>367900</v>
      </c>
      <c r="P90" s="15">
        <v>271200</v>
      </c>
      <c r="Q90" s="14">
        <f t="shared" si="2"/>
        <v>1.3565634218289087</v>
      </c>
      <c r="R90" s="14">
        <f t="shared" si="3"/>
        <v>0.73715683609676541</v>
      </c>
    </row>
    <row r="91" spans="1:18" x14ac:dyDescent="0.2">
      <c r="A91" s="3">
        <v>18629</v>
      </c>
      <c r="B91" s="3">
        <v>4</v>
      </c>
      <c r="C91" s="12" t="s">
        <v>25</v>
      </c>
      <c r="D91" s="3" t="s">
        <v>26</v>
      </c>
      <c r="E91" s="3">
        <v>884.92547999999999</v>
      </c>
      <c r="F91" s="3" t="s">
        <v>20</v>
      </c>
      <c r="G91" s="12">
        <v>1301</v>
      </c>
      <c r="H91" s="12">
        <v>1331</v>
      </c>
      <c r="I91" s="3" t="s">
        <v>73</v>
      </c>
      <c r="J91" s="3">
        <v>1310</v>
      </c>
      <c r="K91" s="13">
        <v>4.16</v>
      </c>
      <c r="L91" s="3" t="s">
        <v>73</v>
      </c>
      <c r="M91" s="3">
        <v>1310</v>
      </c>
      <c r="N91" s="13">
        <v>3.113</v>
      </c>
      <c r="O91" s="15">
        <v>298400</v>
      </c>
      <c r="P91" s="15">
        <v>326700</v>
      </c>
      <c r="Q91" s="14">
        <f t="shared" si="2"/>
        <v>0.91337618610345883</v>
      </c>
      <c r="R91" s="14">
        <f t="shared" si="3"/>
        <v>1.0948391420911527</v>
      </c>
    </row>
    <row r="92" spans="1:18" x14ac:dyDescent="0.2">
      <c r="A92" s="3">
        <v>18787</v>
      </c>
      <c r="B92" s="3">
        <v>4</v>
      </c>
      <c r="C92" s="12" t="s">
        <v>25</v>
      </c>
      <c r="D92" s="3" t="s">
        <v>26</v>
      </c>
      <c r="E92" s="3">
        <v>884.92547999999999</v>
      </c>
      <c r="F92" s="3" t="s">
        <v>20</v>
      </c>
      <c r="G92" s="12">
        <v>1301</v>
      </c>
      <c r="H92" s="12">
        <v>1331</v>
      </c>
      <c r="I92" s="3" t="s">
        <v>73</v>
      </c>
      <c r="J92" s="3">
        <v>1310</v>
      </c>
      <c r="K92" s="13">
        <v>8.4629999999999992</v>
      </c>
      <c r="L92" s="3" t="s">
        <v>73</v>
      </c>
      <c r="M92" s="3">
        <v>1310</v>
      </c>
      <c r="N92" s="13">
        <v>8.532</v>
      </c>
      <c r="O92" s="15">
        <v>298400</v>
      </c>
      <c r="P92" s="15">
        <v>261100</v>
      </c>
      <c r="Q92" s="14">
        <f t="shared" si="2"/>
        <v>1.1428571428571428</v>
      </c>
      <c r="R92" s="14">
        <f t="shared" si="3"/>
        <v>0.875</v>
      </c>
    </row>
    <row r="93" spans="1:18" x14ac:dyDescent="0.2">
      <c r="A93" s="3">
        <v>18808</v>
      </c>
      <c r="B93" s="3">
        <v>4</v>
      </c>
      <c r="C93" s="12" t="s">
        <v>25</v>
      </c>
      <c r="D93" s="3" t="s">
        <v>26</v>
      </c>
      <c r="E93" s="3">
        <v>884.92547999999999</v>
      </c>
      <c r="F93" s="3" t="s">
        <v>20</v>
      </c>
      <c r="G93" s="12">
        <v>1301</v>
      </c>
      <c r="H93" s="12">
        <v>1331</v>
      </c>
      <c r="I93" s="3" t="s">
        <v>73</v>
      </c>
      <c r="J93" s="3">
        <v>1310</v>
      </c>
      <c r="K93" s="13">
        <v>1.286</v>
      </c>
      <c r="L93" s="3" t="s">
        <v>73</v>
      </c>
      <c r="M93" s="3">
        <v>1310</v>
      </c>
      <c r="N93" s="13">
        <v>3.113</v>
      </c>
      <c r="O93" s="15">
        <v>298400</v>
      </c>
      <c r="P93" s="15">
        <v>261100</v>
      </c>
      <c r="Q93" s="14">
        <f t="shared" si="2"/>
        <v>1.1428571428571428</v>
      </c>
      <c r="R93" s="14">
        <f t="shared" si="3"/>
        <v>0.875</v>
      </c>
    </row>
    <row r="94" spans="1:18" x14ac:dyDescent="0.2">
      <c r="A94" s="3">
        <v>21631</v>
      </c>
      <c r="B94" s="3">
        <v>4</v>
      </c>
      <c r="C94" s="12" t="s">
        <v>27</v>
      </c>
      <c r="D94" s="3" t="s">
        <v>28</v>
      </c>
      <c r="E94" s="3">
        <v>884.92547999999999</v>
      </c>
      <c r="F94" s="3" t="s">
        <v>20</v>
      </c>
      <c r="G94" s="12">
        <v>1301</v>
      </c>
      <c r="H94" s="12">
        <v>1331</v>
      </c>
      <c r="I94" s="3" t="s">
        <v>74</v>
      </c>
      <c r="J94" s="3">
        <v>1316</v>
      </c>
      <c r="K94" s="13">
        <v>0</v>
      </c>
      <c r="L94" s="3" t="s">
        <v>74</v>
      </c>
      <c r="M94" s="3">
        <v>1316</v>
      </c>
      <c r="N94" s="13">
        <v>0</v>
      </c>
      <c r="O94" s="15">
        <v>162200</v>
      </c>
      <c r="P94" s="15">
        <v>296800</v>
      </c>
      <c r="Q94" s="14">
        <f t="shared" si="2"/>
        <v>0.54649595687331531</v>
      </c>
      <c r="R94" s="14">
        <f t="shared" si="3"/>
        <v>1.8298397040690506</v>
      </c>
    </row>
    <row r="95" spans="1:18" x14ac:dyDescent="0.2">
      <c r="A95" s="3">
        <v>18221</v>
      </c>
      <c r="B95" s="3">
        <v>4</v>
      </c>
      <c r="C95" s="12" t="s">
        <v>22</v>
      </c>
      <c r="D95" s="3" t="s">
        <v>23</v>
      </c>
      <c r="E95" s="3">
        <v>884.92547999999999</v>
      </c>
      <c r="F95" s="3" t="s">
        <v>20</v>
      </c>
      <c r="G95" s="12">
        <v>1301</v>
      </c>
      <c r="H95" s="12">
        <v>1331</v>
      </c>
      <c r="I95" s="3" t="s">
        <v>74</v>
      </c>
      <c r="J95" s="3">
        <v>1316</v>
      </c>
      <c r="K95" s="13">
        <v>0</v>
      </c>
      <c r="L95" s="3" t="s">
        <v>74</v>
      </c>
      <c r="M95" s="3">
        <v>1316</v>
      </c>
      <c r="N95" s="13">
        <v>0</v>
      </c>
      <c r="O95" s="15">
        <v>136500</v>
      </c>
      <c r="P95" s="15">
        <v>213200</v>
      </c>
      <c r="Q95" s="14">
        <f t="shared" si="2"/>
        <v>0.6402439024390244</v>
      </c>
      <c r="R95" s="14">
        <f t="shared" si="3"/>
        <v>1.5619047619047619</v>
      </c>
    </row>
    <row r="96" spans="1:18" x14ac:dyDescent="0.2">
      <c r="A96" s="3">
        <v>18365</v>
      </c>
      <c r="B96" s="3">
        <v>4</v>
      </c>
      <c r="C96" s="12" t="s">
        <v>22</v>
      </c>
      <c r="D96" s="3" t="s">
        <v>23</v>
      </c>
      <c r="E96" s="3">
        <v>884.92547999999999</v>
      </c>
      <c r="F96" s="3" t="s">
        <v>20</v>
      </c>
      <c r="G96" s="12">
        <v>1301</v>
      </c>
      <c r="H96" s="12">
        <v>1331</v>
      </c>
      <c r="I96" s="3" t="s">
        <v>74</v>
      </c>
      <c r="J96" s="3">
        <v>1316</v>
      </c>
      <c r="K96" s="13">
        <v>4.4160000000000004</v>
      </c>
      <c r="L96" s="3" t="s">
        <v>74</v>
      </c>
      <c r="M96" s="3">
        <v>1316</v>
      </c>
      <c r="N96" s="13">
        <v>8.8629999999999995</v>
      </c>
      <c r="O96" s="15">
        <v>214200</v>
      </c>
      <c r="P96" s="15">
        <v>362600</v>
      </c>
      <c r="Q96" s="14">
        <f t="shared" si="2"/>
        <v>0.59073359073359077</v>
      </c>
      <c r="R96" s="14">
        <f t="shared" si="3"/>
        <v>1.6928104575163399</v>
      </c>
    </row>
    <row r="97" spans="1:18" x14ac:dyDescent="0.2">
      <c r="A97" s="3">
        <v>18656</v>
      </c>
      <c r="B97" s="3">
        <v>4</v>
      </c>
      <c r="C97" s="12" t="s">
        <v>18</v>
      </c>
      <c r="D97" s="3" t="s">
        <v>19</v>
      </c>
      <c r="E97" s="3">
        <v>884.92547999999999</v>
      </c>
      <c r="F97" s="3" t="s">
        <v>20</v>
      </c>
      <c r="G97" s="12">
        <v>1301</v>
      </c>
      <c r="H97" s="12">
        <v>1331</v>
      </c>
      <c r="I97" s="3" t="s">
        <v>74</v>
      </c>
      <c r="J97" s="3">
        <v>1316</v>
      </c>
      <c r="K97" s="13">
        <v>1.383</v>
      </c>
      <c r="L97" s="3" t="s">
        <v>74</v>
      </c>
      <c r="M97" s="3">
        <v>1316</v>
      </c>
      <c r="N97" s="13">
        <v>3.2559999999999998</v>
      </c>
      <c r="O97" s="15">
        <v>367900</v>
      </c>
      <c r="P97" s="15">
        <v>271200</v>
      </c>
      <c r="Q97" s="14">
        <f t="shared" si="2"/>
        <v>1.3565634218289087</v>
      </c>
      <c r="R97" s="14">
        <f t="shared" si="3"/>
        <v>0.73715683609676541</v>
      </c>
    </row>
    <row r="98" spans="1:18" x14ac:dyDescent="0.2">
      <c r="A98" s="3">
        <v>37210</v>
      </c>
      <c r="B98" s="3">
        <v>3</v>
      </c>
      <c r="C98" s="12" t="s">
        <v>27</v>
      </c>
      <c r="D98" s="3" t="s">
        <v>28</v>
      </c>
      <c r="E98" s="3">
        <v>756.40265999999997</v>
      </c>
      <c r="F98" s="3" t="s">
        <v>20</v>
      </c>
      <c r="G98" s="12">
        <v>1586</v>
      </c>
      <c r="H98" s="12">
        <v>1603</v>
      </c>
      <c r="I98" s="3" t="s">
        <v>75</v>
      </c>
      <c r="J98" s="3">
        <v>1586</v>
      </c>
      <c r="K98" s="13">
        <v>13.744999999999999</v>
      </c>
      <c r="L98" s="3" t="s">
        <v>75</v>
      </c>
      <c r="M98" s="3">
        <v>1586</v>
      </c>
      <c r="N98" s="13">
        <v>14.03</v>
      </c>
      <c r="O98" s="12">
        <v>43671.4</v>
      </c>
      <c r="P98" s="12">
        <v>82266</v>
      </c>
      <c r="Q98" s="14">
        <f t="shared" si="2"/>
        <v>0.53085600369532981</v>
      </c>
      <c r="R98" s="14">
        <f t="shared" si="3"/>
        <v>1.8837500057245702</v>
      </c>
    </row>
    <row r="99" spans="1:18" x14ac:dyDescent="0.2">
      <c r="A99" s="3">
        <v>37300</v>
      </c>
      <c r="B99" s="3">
        <v>3</v>
      </c>
      <c r="C99" s="12" t="s">
        <v>27</v>
      </c>
      <c r="D99" s="3" t="s">
        <v>28</v>
      </c>
      <c r="E99" s="3">
        <v>756.40265999999997</v>
      </c>
      <c r="F99" s="3" t="s">
        <v>20</v>
      </c>
      <c r="G99" s="12">
        <v>1586</v>
      </c>
      <c r="H99" s="12">
        <v>1603</v>
      </c>
      <c r="I99" s="3" t="s">
        <v>75</v>
      </c>
      <c r="J99" s="3">
        <v>1586</v>
      </c>
      <c r="K99" s="13">
        <v>5.9059999999999997</v>
      </c>
      <c r="L99" s="3" t="s">
        <v>75</v>
      </c>
      <c r="M99" s="3">
        <v>1586</v>
      </c>
      <c r="N99" s="13">
        <v>4.3040000000000003</v>
      </c>
      <c r="O99" s="12">
        <v>31090.5</v>
      </c>
      <c r="P99" s="12">
        <v>82266</v>
      </c>
      <c r="Q99" s="14">
        <f t="shared" si="2"/>
        <v>0.37792648238640508</v>
      </c>
      <c r="R99" s="14">
        <f t="shared" si="3"/>
        <v>2.6460172721570898</v>
      </c>
    </row>
    <row r="100" spans="1:18" x14ac:dyDescent="0.2">
      <c r="A100" s="3">
        <v>37515</v>
      </c>
      <c r="B100" s="3">
        <v>3</v>
      </c>
      <c r="C100" s="12" t="s">
        <v>27</v>
      </c>
      <c r="D100" s="3" t="s">
        <v>28</v>
      </c>
      <c r="E100" s="3">
        <v>756.40265999999997</v>
      </c>
      <c r="F100" s="3" t="s">
        <v>20</v>
      </c>
      <c r="G100" s="12">
        <v>1586</v>
      </c>
      <c r="H100" s="12">
        <v>1603</v>
      </c>
      <c r="I100" s="3" t="s">
        <v>75</v>
      </c>
      <c r="J100" s="3">
        <v>1586</v>
      </c>
      <c r="K100" s="13">
        <v>1.3180000000000001</v>
      </c>
      <c r="L100" s="3" t="s">
        <v>75</v>
      </c>
      <c r="M100" s="3">
        <v>1586</v>
      </c>
      <c r="N100" s="13">
        <v>1.3660000000000001</v>
      </c>
      <c r="O100" s="12">
        <v>5060.6000000000004</v>
      </c>
      <c r="P100" s="12">
        <v>15616.9</v>
      </c>
      <c r="Q100" s="14">
        <f t="shared" si="2"/>
        <v>0.3240463856463191</v>
      </c>
      <c r="R100" s="14">
        <f t="shared" si="3"/>
        <v>3.0859779472789786</v>
      </c>
    </row>
    <row r="101" spans="1:18" x14ac:dyDescent="0.2">
      <c r="A101" s="3">
        <v>37710</v>
      </c>
      <c r="B101" s="3">
        <v>3</v>
      </c>
      <c r="C101" s="12" t="s">
        <v>27</v>
      </c>
      <c r="D101" s="3" t="s">
        <v>28</v>
      </c>
      <c r="E101" s="3">
        <v>756.40265999999997</v>
      </c>
      <c r="F101" s="3" t="s">
        <v>20</v>
      </c>
      <c r="G101" s="12">
        <v>1586</v>
      </c>
      <c r="H101" s="12">
        <v>1603</v>
      </c>
      <c r="I101" s="3" t="s">
        <v>75</v>
      </c>
      <c r="J101" s="3">
        <v>1586</v>
      </c>
      <c r="K101" s="13">
        <v>5.9059999999999997</v>
      </c>
      <c r="L101" s="3" t="s">
        <v>75</v>
      </c>
      <c r="M101" s="3">
        <v>1586</v>
      </c>
      <c r="N101" s="13">
        <v>8.5990000000000002</v>
      </c>
      <c r="O101" s="12">
        <v>31594.7</v>
      </c>
      <c r="P101" s="12">
        <v>15616.9</v>
      </c>
      <c r="Q101" s="14">
        <f t="shared" si="2"/>
        <v>2.0231095800062753</v>
      </c>
      <c r="R101" s="14">
        <f t="shared" si="3"/>
        <v>0.49428859903718025</v>
      </c>
    </row>
    <row r="102" spans="1:18" x14ac:dyDescent="0.2">
      <c r="A102" s="3">
        <v>31449</v>
      </c>
      <c r="B102" s="3">
        <v>3</v>
      </c>
      <c r="C102" s="12" t="s">
        <v>22</v>
      </c>
      <c r="D102" s="3" t="s">
        <v>23</v>
      </c>
      <c r="E102" s="3">
        <v>756.40265999999997</v>
      </c>
      <c r="F102" s="3" t="s">
        <v>20</v>
      </c>
      <c r="G102" s="12">
        <v>1586</v>
      </c>
      <c r="H102" s="12">
        <v>1603</v>
      </c>
      <c r="I102" s="3" t="s">
        <v>75</v>
      </c>
      <c r="J102" s="3">
        <v>1586</v>
      </c>
      <c r="K102" s="13">
        <v>13.744999999999999</v>
      </c>
      <c r="L102" s="3" t="s">
        <v>75</v>
      </c>
      <c r="M102" s="3">
        <v>1586</v>
      </c>
      <c r="N102" s="13">
        <v>20.427</v>
      </c>
      <c r="O102" s="12">
        <v>53810.1</v>
      </c>
      <c r="P102" s="15">
        <v>162900</v>
      </c>
      <c r="Q102" s="14">
        <f t="shared" si="2"/>
        <v>0.33032596685082871</v>
      </c>
      <c r="R102" s="14">
        <f t="shared" si="3"/>
        <v>3.0273127163859574</v>
      </c>
    </row>
    <row r="103" spans="1:18" x14ac:dyDescent="0.2">
      <c r="A103" s="3">
        <v>31547</v>
      </c>
      <c r="B103" s="3">
        <v>3</v>
      </c>
      <c r="C103" s="12" t="s">
        <v>22</v>
      </c>
      <c r="D103" s="3" t="s">
        <v>23</v>
      </c>
      <c r="E103" s="3">
        <v>756.40265999999997</v>
      </c>
      <c r="F103" s="3" t="s">
        <v>20</v>
      </c>
      <c r="G103" s="12">
        <v>1586</v>
      </c>
      <c r="H103" s="12">
        <v>1603</v>
      </c>
      <c r="I103" s="3" t="s">
        <v>75</v>
      </c>
      <c r="J103" s="3">
        <v>1586</v>
      </c>
      <c r="K103" s="13">
        <v>30.562999999999999</v>
      </c>
      <c r="L103" s="3" t="s">
        <v>75</v>
      </c>
      <c r="M103" s="3">
        <v>1586</v>
      </c>
      <c r="N103" s="13">
        <v>27.664000000000001</v>
      </c>
      <c r="O103" s="12">
        <v>53810.1</v>
      </c>
      <c r="P103" s="15">
        <v>162900</v>
      </c>
      <c r="Q103" s="14">
        <f t="shared" si="2"/>
        <v>0.33032596685082871</v>
      </c>
      <c r="R103" s="14">
        <f t="shared" si="3"/>
        <v>3.0273127163859574</v>
      </c>
    </row>
    <row r="104" spans="1:18" x14ac:dyDescent="0.2">
      <c r="A104" s="3">
        <v>31820</v>
      </c>
      <c r="B104" s="3">
        <v>3</v>
      </c>
      <c r="C104" s="12" t="s">
        <v>22</v>
      </c>
      <c r="D104" s="3" t="s">
        <v>23</v>
      </c>
      <c r="E104" s="3">
        <v>756.40265999999997</v>
      </c>
      <c r="F104" s="3" t="s">
        <v>20</v>
      </c>
      <c r="G104" s="12">
        <v>1586</v>
      </c>
      <c r="H104" s="12">
        <v>1603</v>
      </c>
      <c r="I104" s="3" t="s">
        <v>75</v>
      </c>
      <c r="J104" s="3">
        <v>1586</v>
      </c>
      <c r="K104" s="13">
        <v>9.4499999999999993</v>
      </c>
      <c r="L104" s="3" t="s">
        <v>75</v>
      </c>
      <c r="M104" s="3">
        <v>1586</v>
      </c>
      <c r="N104" s="13">
        <v>14.03</v>
      </c>
      <c r="O104" s="12">
        <v>53810.1</v>
      </c>
      <c r="P104" s="15">
        <v>162900</v>
      </c>
      <c r="Q104" s="14">
        <f t="shared" si="2"/>
        <v>0.33032596685082871</v>
      </c>
      <c r="R104" s="14">
        <f t="shared" si="3"/>
        <v>3.0273127163859574</v>
      </c>
    </row>
    <row r="105" spans="1:18" x14ac:dyDescent="0.2">
      <c r="A105" s="3">
        <v>31990</v>
      </c>
      <c r="B105" s="3">
        <v>3</v>
      </c>
      <c r="C105" s="12" t="s">
        <v>18</v>
      </c>
      <c r="D105" s="3" t="s">
        <v>19</v>
      </c>
      <c r="E105" s="3">
        <v>756.40265999999997</v>
      </c>
      <c r="F105" s="3" t="s">
        <v>20</v>
      </c>
      <c r="G105" s="12">
        <v>1586</v>
      </c>
      <c r="H105" s="12">
        <v>1603</v>
      </c>
      <c r="I105" s="3" t="s">
        <v>75</v>
      </c>
      <c r="J105" s="3">
        <v>1586</v>
      </c>
      <c r="K105" s="13">
        <v>13.744999999999999</v>
      </c>
      <c r="L105" s="3" t="s">
        <v>76</v>
      </c>
      <c r="M105" s="3">
        <v>1597</v>
      </c>
      <c r="N105" s="13">
        <v>8.5990000000000002</v>
      </c>
      <c r="O105" s="12">
        <v>97266.8</v>
      </c>
      <c r="P105" s="15">
        <v>171200</v>
      </c>
      <c r="Q105" s="14">
        <f t="shared" si="2"/>
        <v>0.56814719626168231</v>
      </c>
      <c r="R105" s="14">
        <f t="shared" si="3"/>
        <v>1.7601072513951317</v>
      </c>
    </row>
    <row r="106" spans="1:18" x14ac:dyDescent="0.2">
      <c r="A106" s="3">
        <v>32093</v>
      </c>
      <c r="B106" s="3">
        <v>3</v>
      </c>
      <c r="C106" s="12" t="s">
        <v>18</v>
      </c>
      <c r="D106" s="3" t="s">
        <v>19</v>
      </c>
      <c r="E106" s="3">
        <v>756.40265999999997</v>
      </c>
      <c r="F106" s="3" t="s">
        <v>20</v>
      </c>
      <c r="G106" s="12">
        <v>1586</v>
      </c>
      <c r="H106" s="12">
        <v>1603</v>
      </c>
      <c r="I106" s="3" t="s">
        <v>75</v>
      </c>
      <c r="J106" s="3">
        <v>1586</v>
      </c>
      <c r="K106" s="13">
        <v>13.744999999999999</v>
      </c>
      <c r="L106" s="3" t="s">
        <v>75</v>
      </c>
      <c r="M106" s="3">
        <v>1586</v>
      </c>
      <c r="N106" s="13">
        <v>14.03</v>
      </c>
      <c r="O106" s="12">
        <v>97266.8</v>
      </c>
      <c r="P106" s="15">
        <v>171200</v>
      </c>
      <c r="Q106" s="14">
        <f t="shared" si="2"/>
        <v>0.56814719626168231</v>
      </c>
      <c r="R106" s="14">
        <f t="shared" si="3"/>
        <v>1.7601072513951317</v>
      </c>
    </row>
    <row r="107" spans="1:18" x14ac:dyDescent="0.2">
      <c r="A107" s="3">
        <v>32315</v>
      </c>
      <c r="B107" s="3">
        <v>3</v>
      </c>
      <c r="C107" s="12" t="s">
        <v>18</v>
      </c>
      <c r="D107" s="3" t="s">
        <v>19</v>
      </c>
      <c r="E107" s="3">
        <v>756.40265999999997</v>
      </c>
      <c r="F107" s="3" t="s">
        <v>20</v>
      </c>
      <c r="G107" s="12">
        <v>1586</v>
      </c>
      <c r="H107" s="12">
        <v>1603</v>
      </c>
      <c r="I107" s="3" t="s">
        <v>75</v>
      </c>
      <c r="J107" s="3">
        <v>1586</v>
      </c>
      <c r="K107" s="13">
        <v>5.9059999999999997</v>
      </c>
      <c r="L107" s="3" t="s">
        <v>75</v>
      </c>
      <c r="M107" s="3">
        <v>1586</v>
      </c>
      <c r="N107" s="13">
        <v>8.5990000000000002</v>
      </c>
      <c r="O107" s="12">
        <v>97266.8</v>
      </c>
      <c r="P107" s="15">
        <v>171200</v>
      </c>
      <c r="Q107" s="14">
        <f t="shared" si="2"/>
        <v>0.56814719626168231</v>
      </c>
      <c r="R107" s="14">
        <f t="shared" si="3"/>
        <v>1.7601072513951317</v>
      </c>
    </row>
    <row r="108" spans="1:18" x14ac:dyDescent="0.2">
      <c r="A108" s="3">
        <v>32108</v>
      </c>
      <c r="B108" s="3">
        <v>3</v>
      </c>
      <c r="C108" s="12" t="s">
        <v>25</v>
      </c>
      <c r="D108" s="3" t="s">
        <v>26</v>
      </c>
      <c r="E108" s="3">
        <v>756.40265999999997</v>
      </c>
      <c r="F108" s="3" t="s">
        <v>20</v>
      </c>
      <c r="G108" s="12">
        <v>1586</v>
      </c>
      <c r="H108" s="12">
        <v>1603</v>
      </c>
      <c r="I108" s="3" t="s">
        <v>75</v>
      </c>
      <c r="J108" s="3">
        <v>1586</v>
      </c>
      <c r="K108" s="13">
        <v>24.352</v>
      </c>
      <c r="L108" s="3" t="s">
        <v>75</v>
      </c>
      <c r="M108" s="3">
        <v>1586</v>
      </c>
      <c r="N108" s="13">
        <v>20.427</v>
      </c>
      <c r="O108" s="12">
        <v>79630.7</v>
      </c>
      <c r="P108" s="15">
        <v>229300</v>
      </c>
      <c r="Q108" s="14">
        <f t="shared" si="2"/>
        <v>0.34727736589620584</v>
      </c>
      <c r="R108" s="14">
        <f t="shared" si="3"/>
        <v>2.8795426889378093</v>
      </c>
    </row>
    <row r="109" spans="1:18" x14ac:dyDescent="0.2">
      <c r="A109" s="3">
        <v>32226</v>
      </c>
      <c r="B109" s="3">
        <v>3</v>
      </c>
      <c r="C109" s="12" t="s">
        <v>25</v>
      </c>
      <c r="D109" s="3" t="s">
        <v>26</v>
      </c>
      <c r="E109" s="3">
        <v>756.40265999999997</v>
      </c>
      <c r="F109" s="3" t="s">
        <v>20</v>
      </c>
      <c r="G109" s="12">
        <v>1586</v>
      </c>
      <c r="H109" s="12">
        <v>1603</v>
      </c>
      <c r="I109" s="3" t="s">
        <v>75</v>
      </c>
      <c r="J109" s="3">
        <v>1586</v>
      </c>
      <c r="K109" s="13">
        <v>24.352</v>
      </c>
      <c r="L109" s="3" t="s">
        <v>75</v>
      </c>
      <c r="M109" s="3">
        <v>1586</v>
      </c>
      <c r="N109" s="13">
        <v>27.664000000000001</v>
      </c>
      <c r="O109" s="12">
        <v>79630.7</v>
      </c>
      <c r="P109" s="15">
        <v>229300</v>
      </c>
      <c r="Q109" s="14">
        <f t="shared" si="2"/>
        <v>0.34727736589620584</v>
      </c>
      <c r="R109" s="14">
        <f t="shared" si="3"/>
        <v>2.8795426889378093</v>
      </c>
    </row>
    <row r="110" spans="1:18" x14ac:dyDescent="0.2">
      <c r="A110" s="3">
        <v>31505</v>
      </c>
      <c r="B110" s="3">
        <v>3</v>
      </c>
      <c r="C110" s="12" t="s">
        <v>22</v>
      </c>
      <c r="D110" s="3" t="s">
        <v>23</v>
      </c>
      <c r="E110" s="3">
        <v>763.75220000000002</v>
      </c>
      <c r="F110" s="3" t="s">
        <v>20</v>
      </c>
      <c r="G110" s="12">
        <v>1586</v>
      </c>
      <c r="H110" s="12">
        <v>1603</v>
      </c>
      <c r="I110" s="3" t="s">
        <v>77</v>
      </c>
      <c r="J110" s="3">
        <v>1586</v>
      </c>
      <c r="K110" s="13">
        <v>0</v>
      </c>
      <c r="L110" s="3" t="s">
        <v>77</v>
      </c>
      <c r="M110" s="3">
        <v>1586</v>
      </c>
      <c r="N110" s="13">
        <v>0</v>
      </c>
      <c r="O110" s="12">
        <v>53810.1</v>
      </c>
      <c r="P110" s="15">
        <v>162900</v>
      </c>
      <c r="Q110" s="14">
        <f t="shared" si="2"/>
        <v>0.33032596685082871</v>
      </c>
      <c r="R110" s="14">
        <f t="shared" si="3"/>
        <v>3.0273127163859574</v>
      </c>
    </row>
    <row r="111" spans="1:18" x14ac:dyDescent="0.2">
      <c r="A111" s="3">
        <v>29217</v>
      </c>
      <c r="B111" s="3">
        <v>4</v>
      </c>
      <c r="C111" s="12" t="s">
        <v>18</v>
      </c>
      <c r="D111" s="3" t="s">
        <v>19</v>
      </c>
      <c r="E111" s="3">
        <v>830.47923000000003</v>
      </c>
      <c r="F111" s="3" t="s">
        <v>20</v>
      </c>
      <c r="G111" s="12">
        <v>1586</v>
      </c>
      <c r="H111" s="12">
        <v>1611</v>
      </c>
      <c r="I111" s="3" t="s">
        <v>78</v>
      </c>
      <c r="J111" s="3">
        <v>1586</v>
      </c>
      <c r="K111" s="13">
        <v>0</v>
      </c>
      <c r="L111" s="3" t="s">
        <v>78</v>
      </c>
      <c r="M111" s="3">
        <v>1586</v>
      </c>
      <c r="N111" s="13">
        <v>0</v>
      </c>
      <c r="O111" s="15">
        <v>136300</v>
      </c>
      <c r="P111" s="12">
        <v>92750.9</v>
      </c>
      <c r="Q111" s="14">
        <f t="shared" si="2"/>
        <v>1.4695275194095152</v>
      </c>
      <c r="R111" s="14">
        <f t="shared" si="3"/>
        <v>0.68049082905355829</v>
      </c>
    </row>
    <row r="112" spans="1:18" x14ac:dyDescent="0.2">
      <c r="A112" s="3">
        <v>29297</v>
      </c>
      <c r="B112" s="3">
        <v>4</v>
      </c>
      <c r="C112" s="12" t="s">
        <v>25</v>
      </c>
      <c r="D112" s="3" t="s">
        <v>26</v>
      </c>
      <c r="E112" s="3">
        <v>830.47923000000003</v>
      </c>
      <c r="F112" s="3" t="s">
        <v>20</v>
      </c>
      <c r="G112" s="12">
        <v>1586</v>
      </c>
      <c r="H112" s="12">
        <v>1611</v>
      </c>
      <c r="I112" s="3" t="s">
        <v>78</v>
      </c>
      <c r="J112" s="3">
        <v>1586</v>
      </c>
      <c r="K112" s="13">
        <v>0</v>
      </c>
      <c r="L112" s="3" t="s">
        <v>78</v>
      </c>
      <c r="M112" s="3">
        <v>1586</v>
      </c>
      <c r="N112" s="13">
        <v>0</v>
      </c>
      <c r="O112" s="12">
        <v>93569.600000000006</v>
      </c>
      <c r="P112" s="12">
        <v>82199.5</v>
      </c>
      <c r="Q112" s="14">
        <f t="shared" si="2"/>
        <v>1.1383232258103761</v>
      </c>
      <c r="R112" s="14">
        <f t="shared" si="3"/>
        <v>0.87848510627383247</v>
      </c>
    </row>
    <row r="113" spans="1:18" x14ac:dyDescent="0.2">
      <c r="A113" s="3">
        <v>34424</v>
      </c>
      <c r="B113" s="3">
        <v>4</v>
      </c>
      <c r="C113" s="12" t="s">
        <v>27</v>
      </c>
      <c r="D113" s="3" t="s">
        <v>28</v>
      </c>
      <c r="E113" s="3">
        <v>822.21100000000001</v>
      </c>
      <c r="F113" s="3" t="s">
        <v>20</v>
      </c>
      <c r="G113" s="12">
        <v>1586</v>
      </c>
      <c r="H113" s="12">
        <v>1611</v>
      </c>
      <c r="I113" s="3" t="s">
        <v>79</v>
      </c>
      <c r="J113" s="3">
        <v>1597</v>
      </c>
      <c r="K113" s="13">
        <v>15.012</v>
      </c>
      <c r="L113" s="3" t="s">
        <v>79</v>
      </c>
      <c r="M113" s="3">
        <v>1597</v>
      </c>
      <c r="N113" s="13">
        <v>6.4409999999999998</v>
      </c>
      <c r="O113" s="12">
        <v>31843.4</v>
      </c>
      <c r="P113" s="12">
        <v>41032.800000000003</v>
      </c>
      <c r="Q113" s="14">
        <f t="shared" si="2"/>
        <v>0.77604745471915149</v>
      </c>
      <c r="R113" s="14">
        <f t="shared" si="3"/>
        <v>1.2885809932356469</v>
      </c>
    </row>
    <row r="114" spans="1:18" x14ac:dyDescent="0.2">
      <c r="A114" s="3">
        <v>34444</v>
      </c>
      <c r="B114" s="3">
        <v>4</v>
      </c>
      <c r="C114" s="12" t="s">
        <v>27</v>
      </c>
      <c r="D114" s="3" t="s">
        <v>28</v>
      </c>
      <c r="E114" s="3">
        <v>822.21100000000001</v>
      </c>
      <c r="F114" s="3" t="s">
        <v>20</v>
      </c>
      <c r="G114" s="12">
        <v>1586</v>
      </c>
      <c r="H114" s="12">
        <v>1611</v>
      </c>
      <c r="I114" s="3" t="s">
        <v>80</v>
      </c>
      <c r="J114" s="3">
        <v>1605</v>
      </c>
      <c r="K114" s="13">
        <v>5.7249999999999996</v>
      </c>
      <c r="L114" s="3" t="s">
        <v>80</v>
      </c>
      <c r="M114" s="3">
        <v>1605</v>
      </c>
      <c r="N114" s="13">
        <v>0</v>
      </c>
      <c r="O114" s="12">
        <v>31843.4</v>
      </c>
      <c r="P114" s="12">
        <v>41032.800000000003</v>
      </c>
      <c r="Q114" s="14">
        <f t="shared" si="2"/>
        <v>0.77604745471915149</v>
      </c>
      <c r="R114" s="14">
        <f t="shared" si="3"/>
        <v>1.2885809932356469</v>
      </c>
    </row>
    <row r="115" spans="1:18" x14ac:dyDescent="0.2">
      <c r="A115" s="3">
        <v>34488</v>
      </c>
      <c r="B115" s="3">
        <v>4</v>
      </c>
      <c r="C115" s="12" t="s">
        <v>27</v>
      </c>
      <c r="D115" s="3" t="s">
        <v>28</v>
      </c>
      <c r="E115" s="3">
        <v>822.21100000000001</v>
      </c>
      <c r="F115" s="3" t="s">
        <v>20</v>
      </c>
      <c r="G115" s="12">
        <v>1586</v>
      </c>
      <c r="H115" s="12">
        <v>1611</v>
      </c>
      <c r="I115" s="3" t="s">
        <v>80</v>
      </c>
      <c r="J115" s="3">
        <v>1605</v>
      </c>
      <c r="K115" s="13">
        <v>5.7249999999999996</v>
      </c>
      <c r="L115" s="3" t="s">
        <v>80</v>
      </c>
      <c r="M115" s="3">
        <v>1605</v>
      </c>
      <c r="N115" s="13">
        <v>2.226</v>
      </c>
      <c r="O115" s="12">
        <v>31843.4</v>
      </c>
      <c r="P115" s="12">
        <v>41032.800000000003</v>
      </c>
      <c r="Q115" s="14">
        <f t="shared" si="2"/>
        <v>0.77604745471915149</v>
      </c>
      <c r="R115" s="14">
        <f t="shared" si="3"/>
        <v>1.2885809932356469</v>
      </c>
    </row>
    <row r="116" spans="1:18" x14ac:dyDescent="0.2">
      <c r="A116" s="3">
        <v>34509</v>
      </c>
      <c r="B116" s="3">
        <v>4</v>
      </c>
      <c r="C116" s="12" t="s">
        <v>27</v>
      </c>
      <c r="D116" s="3" t="s">
        <v>28</v>
      </c>
      <c r="E116" s="3">
        <v>822.21100000000001</v>
      </c>
      <c r="F116" s="3" t="s">
        <v>20</v>
      </c>
      <c r="G116" s="12">
        <v>1586</v>
      </c>
      <c r="H116" s="12">
        <v>1611</v>
      </c>
      <c r="I116" s="3" t="s">
        <v>80</v>
      </c>
      <c r="J116" s="3">
        <v>1605</v>
      </c>
      <c r="K116" s="13">
        <v>5.7249999999999996</v>
      </c>
      <c r="L116" s="3" t="s">
        <v>80</v>
      </c>
      <c r="M116" s="3">
        <v>1605</v>
      </c>
      <c r="N116" s="13">
        <v>6.4409999999999998</v>
      </c>
      <c r="O116" s="12">
        <v>31843.4</v>
      </c>
      <c r="P116" s="12">
        <v>41032.800000000003</v>
      </c>
      <c r="Q116" s="14">
        <f t="shared" si="2"/>
        <v>0.77604745471915149</v>
      </c>
      <c r="R116" s="14">
        <f t="shared" si="3"/>
        <v>1.2885809932356469</v>
      </c>
    </row>
    <row r="117" spans="1:18" x14ac:dyDescent="0.2">
      <c r="A117" s="3">
        <v>28669</v>
      </c>
      <c r="B117" s="3">
        <v>4</v>
      </c>
      <c r="C117" s="12" t="s">
        <v>22</v>
      </c>
      <c r="D117" s="3" t="s">
        <v>23</v>
      </c>
      <c r="E117" s="3">
        <v>822.21100000000001</v>
      </c>
      <c r="F117" s="3" t="s">
        <v>20</v>
      </c>
      <c r="G117" s="12">
        <v>1586</v>
      </c>
      <c r="H117" s="12">
        <v>1611</v>
      </c>
      <c r="I117" s="3" t="s">
        <v>80</v>
      </c>
      <c r="J117" s="3">
        <v>1605</v>
      </c>
      <c r="K117" s="13">
        <v>20.998999999999999</v>
      </c>
      <c r="L117" s="3" t="s">
        <v>80</v>
      </c>
      <c r="M117" s="3">
        <v>1605</v>
      </c>
      <c r="N117" s="13">
        <v>12.212999999999999</v>
      </c>
      <c r="O117" s="12">
        <v>53375.6</v>
      </c>
      <c r="P117" s="12">
        <v>51518.1</v>
      </c>
      <c r="Q117" s="14">
        <f t="shared" si="2"/>
        <v>1.0360552893060886</v>
      </c>
      <c r="R117" s="14">
        <f t="shared" si="3"/>
        <v>0.96519945443236232</v>
      </c>
    </row>
    <row r="118" spans="1:18" x14ac:dyDescent="0.2">
      <c r="A118" s="3">
        <v>29197</v>
      </c>
      <c r="B118" s="3">
        <v>4</v>
      </c>
      <c r="C118" s="12" t="s">
        <v>18</v>
      </c>
      <c r="D118" s="3" t="s">
        <v>19</v>
      </c>
      <c r="E118" s="3">
        <v>822.21100000000001</v>
      </c>
      <c r="F118" s="3" t="s">
        <v>20</v>
      </c>
      <c r="G118" s="12">
        <v>1586</v>
      </c>
      <c r="H118" s="12">
        <v>1611</v>
      </c>
      <c r="I118" s="3" t="s">
        <v>80</v>
      </c>
      <c r="J118" s="3">
        <v>1605</v>
      </c>
      <c r="K118" s="13">
        <v>2.64</v>
      </c>
      <c r="L118" s="3" t="s">
        <v>80</v>
      </c>
      <c r="M118" s="3">
        <v>1605</v>
      </c>
      <c r="N118" s="13">
        <v>6.4409999999999998</v>
      </c>
      <c r="O118" s="15">
        <v>136300</v>
      </c>
      <c r="P118" s="12">
        <v>92750.9</v>
      </c>
      <c r="Q118" s="14">
        <f t="shared" si="2"/>
        <v>1.4695275194095152</v>
      </c>
      <c r="R118" s="14">
        <f t="shared" si="3"/>
        <v>0.68049082905355829</v>
      </c>
    </row>
    <row r="119" spans="1:18" x14ac:dyDescent="0.2">
      <c r="A119" s="3">
        <v>29220</v>
      </c>
      <c r="B119" s="3">
        <v>4</v>
      </c>
      <c r="C119" s="12" t="s">
        <v>18</v>
      </c>
      <c r="D119" s="3" t="s">
        <v>19</v>
      </c>
      <c r="E119" s="3">
        <v>822.21100000000001</v>
      </c>
      <c r="F119" s="3" t="s">
        <v>20</v>
      </c>
      <c r="G119" s="12">
        <v>1586</v>
      </c>
      <c r="H119" s="12">
        <v>1611</v>
      </c>
      <c r="I119" s="3" t="s">
        <v>80</v>
      </c>
      <c r="J119" s="3">
        <v>1605</v>
      </c>
      <c r="K119" s="13">
        <v>5.7249999999999996</v>
      </c>
      <c r="L119" s="3" t="s">
        <v>80</v>
      </c>
      <c r="M119" s="3">
        <v>1605</v>
      </c>
      <c r="N119" s="13">
        <v>12.212999999999999</v>
      </c>
      <c r="O119" s="15">
        <v>136300</v>
      </c>
      <c r="P119" s="12">
        <v>92750.9</v>
      </c>
      <c r="Q119" s="14">
        <f t="shared" si="2"/>
        <v>1.4695275194095152</v>
      </c>
      <c r="R119" s="14">
        <f t="shared" si="3"/>
        <v>0.68049082905355829</v>
      </c>
    </row>
    <row r="120" spans="1:18" x14ac:dyDescent="0.2">
      <c r="A120" s="3">
        <v>29332</v>
      </c>
      <c r="B120" s="3">
        <v>4</v>
      </c>
      <c r="C120" s="12" t="s">
        <v>18</v>
      </c>
      <c r="D120" s="3" t="s">
        <v>19</v>
      </c>
      <c r="E120" s="3">
        <v>822.21100000000001</v>
      </c>
      <c r="F120" s="3" t="s">
        <v>20</v>
      </c>
      <c r="G120" s="12">
        <v>1586</v>
      </c>
      <c r="H120" s="12">
        <v>1611</v>
      </c>
      <c r="I120" s="3" t="s">
        <v>80</v>
      </c>
      <c r="J120" s="3">
        <v>1605</v>
      </c>
      <c r="K120" s="13">
        <v>20.998999999999999</v>
      </c>
      <c r="L120" s="3" t="s">
        <v>80</v>
      </c>
      <c r="M120" s="3">
        <v>1605</v>
      </c>
      <c r="N120" s="13">
        <v>12.212999999999999</v>
      </c>
      <c r="O120" s="15">
        <v>136300</v>
      </c>
      <c r="P120" s="12">
        <v>92750.9</v>
      </c>
      <c r="Q120" s="14">
        <f t="shared" si="2"/>
        <v>1.4695275194095152</v>
      </c>
      <c r="R120" s="14">
        <f t="shared" si="3"/>
        <v>0.68049082905355829</v>
      </c>
    </row>
    <row r="121" spans="1:18" x14ac:dyDescent="0.2">
      <c r="A121" s="3">
        <v>29302</v>
      </c>
      <c r="B121" s="3">
        <v>4</v>
      </c>
      <c r="C121" s="12" t="s">
        <v>25</v>
      </c>
      <c r="D121" s="3" t="s">
        <v>26</v>
      </c>
      <c r="E121" s="3">
        <v>822.21100000000001</v>
      </c>
      <c r="F121" s="3" t="s">
        <v>20</v>
      </c>
      <c r="G121" s="12">
        <v>1586</v>
      </c>
      <c r="H121" s="12">
        <v>1611</v>
      </c>
      <c r="I121" s="3" t="s">
        <v>80</v>
      </c>
      <c r="J121" s="3">
        <v>1605</v>
      </c>
      <c r="K121" s="13">
        <v>20.998999999999999</v>
      </c>
      <c r="L121" s="3" t="s">
        <v>80</v>
      </c>
      <c r="M121" s="3">
        <v>1605</v>
      </c>
      <c r="N121" s="13">
        <v>19.242999999999999</v>
      </c>
      <c r="O121" s="12">
        <v>93569.600000000006</v>
      </c>
      <c r="P121" s="12">
        <v>82199.5</v>
      </c>
      <c r="Q121" s="14">
        <f t="shared" si="2"/>
        <v>1.1383232258103761</v>
      </c>
      <c r="R121" s="14">
        <f t="shared" si="3"/>
        <v>0.87848510627383247</v>
      </c>
    </row>
    <row r="122" spans="1:18" x14ac:dyDescent="0.2">
      <c r="A122" s="3">
        <v>29322</v>
      </c>
      <c r="B122" s="3">
        <v>4</v>
      </c>
      <c r="C122" s="12" t="s">
        <v>25</v>
      </c>
      <c r="D122" s="3" t="s">
        <v>26</v>
      </c>
      <c r="E122" s="3">
        <v>822.21100000000001</v>
      </c>
      <c r="F122" s="3" t="s">
        <v>20</v>
      </c>
      <c r="G122" s="12">
        <v>1586</v>
      </c>
      <c r="H122" s="12">
        <v>1611</v>
      </c>
      <c r="I122" s="3" t="s">
        <v>80</v>
      </c>
      <c r="J122" s="3">
        <v>1605</v>
      </c>
      <c r="K122" s="13">
        <v>15.012</v>
      </c>
      <c r="L122" s="3" t="s">
        <v>80</v>
      </c>
      <c r="M122" s="3">
        <v>1605</v>
      </c>
      <c r="N122" s="13">
        <v>19.242999999999999</v>
      </c>
      <c r="O122" s="12">
        <v>93569.600000000006</v>
      </c>
      <c r="P122" s="12">
        <v>82199.5</v>
      </c>
      <c r="Q122" s="14">
        <f t="shared" si="2"/>
        <v>1.1383232258103761</v>
      </c>
      <c r="R122" s="14">
        <f t="shared" si="3"/>
        <v>0.87848510627383247</v>
      </c>
    </row>
    <row r="123" spans="1:18" x14ac:dyDescent="0.2">
      <c r="A123" s="3">
        <v>29405</v>
      </c>
      <c r="B123" s="3">
        <v>4</v>
      </c>
      <c r="C123" s="12" t="s">
        <v>25</v>
      </c>
      <c r="D123" s="3" t="s">
        <v>26</v>
      </c>
      <c r="E123" s="3">
        <v>822.21100000000001</v>
      </c>
      <c r="F123" s="3" t="s">
        <v>20</v>
      </c>
      <c r="G123" s="12">
        <v>1586</v>
      </c>
      <c r="H123" s="12">
        <v>1611</v>
      </c>
      <c r="I123" s="3" t="s">
        <v>80</v>
      </c>
      <c r="J123" s="3">
        <v>1605</v>
      </c>
      <c r="K123" s="13">
        <v>5.7249999999999996</v>
      </c>
      <c r="L123" s="3" t="s">
        <v>80</v>
      </c>
      <c r="M123" s="3">
        <v>1605</v>
      </c>
      <c r="N123" s="13">
        <v>6.4409999999999998</v>
      </c>
      <c r="O123" s="12">
        <v>93569.600000000006</v>
      </c>
      <c r="P123" s="12">
        <v>82199.5</v>
      </c>
      <c r="Q123" s="14">
        <f t="shared" si="2"/>
        <v>1.1383232258103761</v>
      </c>
      <c r="R123" s="14">
        <f t="shared" si="3"/>
        <v>0.87848510627383247</v>
      </c>
    </row>
    <row r="124" spans="1:18" x14ac:dyDescent="0.2">
      <c r="A124" s="3">
        <v>29439</v>
      </c>
      <c r="B124" s="3">
        <v>4</v>
      </c>
      <c r="C124" s="12" t="s">
        <v>25</v>
      </c>
      <c r="D124" s="3" t="s">
        <v>26</v>
      </c>
      <c r="E124" s="3">
        <v>822.21100000000001</v>
      </c>
      <c r="F124" s="3" t="s">
        <v>20</v>
      </c>
      <c r="G124" s="12">
        <v>1586</v>
      </c>
      <c r="H124" s="12">
        <v>1611</v>
      </c>
      <c r="I124" s="3" t="s">
        <v>80</v>
      </c>
      <c r="J124" s="3">
        <v>1605</v>
      </c>
      <c r="K124" s="13">
        <v>15.012</v>
      </c>
      <c r="L124" s="3" t="s">
        <v>80</v>
      </c>
      <c r="M124" s="3">
        <v>1605</v>
      </c>
      <c r="N124" s="13">
        <v>19.242999999999999</v>
      </c>
      <c r="O124" s="12">
        <v>93569.600000000006</v>
      </c>
      <c r="P124" s="12">
        <v>82199.5</v>
      </c>
      <c r="Q124" s="14">
        <f t="shared" si="2"/>
        <v>1.1383232258103761</v>
      </c>
      <c r="R124" s="14">
        <f t="shared" si="3"/>
        <v>0.87848510627383247</v>
      </c>
    </row>
    <row r="125" spans="1:18" x14ac:dyDescent="0.2">
      <c r="A125" s="9">
        <v>35280</v>
      </c>
      <c r="B125" s="9">
        <v>3</v>
      </c>
      <c r="C125" s="10" t="s">
        <v>27</v>
      </c>
      <c r="D125" s="9" t="s">
        <v>28</v>
      </c>
      <c r="E125" s="9">
        <v>638.33083999999997</v>
      </c>
      <c r="F125" s="9" t="s">
        <v>20</v>
      </c>
      <c r="G125" s="10">
        <v>1612</v>
      </c>
      <c r="H125" s="10">
        <v>1626</v>
      </c>
      <c r="I125" s="9" t="s">
        <v>81</v>
      </c>
      <c r="J125" s="9">
        <v>1614</v>
      </c>
      <c r="K125" s="11">
        <v>0</v>
      </c>
      <c r="L125" s="9" t="s">
        <v>81</v>
      </c>
      <c r="M125" s="9">
        <v>1614</v>
      </c>
      <c r="N125" s="11">
        <v>0</v>
      </c>
      <c r="O125" s="12">
        <v>24870.1</v>
      </c>
      <c r="P125" s="15">
        <v>164500</v>
      </c>
      <c r="Q125" s="14">
        <f t="shared" si="2"/>
        <v>0.15118601823708205</v>
      </c>
      <c r="R125" s="14">
        <f t="shared" si="3"/>
        <v>6.6143682574657925</v>
      </c>
    </row>
    <row r="126" spans="1:18" x14ac:dyDescent="0.2">
      <c r="A126" s="9">
        <v>35413</v>
      </c>
      <c r="B126" s="9">
        <v>3</v>
      </c>
      <c r="C126" s="10" t="s">
        <v>27</v>
      </c>
      <c r="D126" s="9" t="s">
        <v>28</v>
      </c>
      <c r="E126" s="9">
        <v>638.33083999999997</v>
      </c>
      <c r="F126" s="9" t="s">
        <v>20</v>
      </c>
      <c r="G126" s="10">
        <v>1612</v>
      </c>
      <c r="H126" s="10">
        <v>1626</v>
      </c>
      <c r="I126" s="9" t="s">
        <v>81</v>
      </c>
      <c r="J126" s="9">
        <v>1614</v>
      </c>
      <c r="K126" s="11">
        <v>0</v>
      </c>
      <c r="L126" s="9" t="s">
        <v>81</v>
      </c>
      <c r="M126" s="9">
        <v>1614</v>
      </c>
      <c r="N126" s="11">
        <v>0</v>
      </c>
      <c r="O126" s="12">
        <v>24870.1</v>
      </c>
      <c r="P126" s="15">
        <v>164500</v>
      </c>
      <c r="Q126" s="14">
        <f t="shared" si="2"/>
        <v>0.15118601823708205</v>
      </c>
      <c r="R126" s="14">
        <f t="shared" si="3"/>
        <v>6.6143682574657925</v>
      </c>
    </row>
    <row r="127" spans="1:18" x14ac:dyDescent="0.2">
      <c r="A127" s="9">
        <v>29600</v>
      </c>
      <c r="B127" s="9">
        <v>3</v>
      </c>
      <c r="C127" s="10" t="s">
        <v>22</v>
      </c>
      <c r="D127" s="9" t="s">
        <v>23</v>
      </c>
      <c r="E127" s="9">
        <v>638.33083999999997</v>
      </c>
      <c r="F127" s="9" t="s">
        <v>20</v>
      </c>
      <c r="G127" s="10">
        <v>1612</v>
      </c>
      <c r="H127" s="10">
        <v>1626</v>
      </c>
      <c r="I127" s="9" t="s">
        <v>81</v>
      </c>
      <c r="J127" s="9">
        <v>1614</v>
      </c>
      <c r="K127" s="11">
        <v>0</v>
      </c>
      <c r="L127" s="9" t="s">
        <v>81</v>
      </c>
      <c r="M127" s="9">
        <v>1614</v>
      </c>
      <c r="N127" s="11">
        <v>0</v>
      </c>
      <c r="O127" s="12">
        <v>48839.199999999997</v>
      </c>
      <c r="P127" s="15">
        <v>228000</v>
      </c>
      <c r="Q127" s="14">
        <f t="shared" si="2"/>
        <v>0.21420701754385962</v>
      </c>
      <c r="R127" s="14">
        <f t="shared" si="3"/>
        <v>4.6683811364641521</v>
      </c>
    </row>
    <row r="128" spans="1:18" x14ac:dyDescent="0.2">
      <c r="A128" s="9">
        <v>30176</v>
      </c>
      <c r="B128" s="9">
        <v>3</v>
      </c>
      <c r="C128" s="10" t="s">
        <v>25</v>
      </c>
      <c r="D128" s="9" t="s">
        <v>26</v>
      </c>
      <c r="E128" s="9">
        <v>638.33083999999997</v>
      </c>
      <c r="F128" s="9" t="s">
        <v>20</v>
      </c>
      <c r="G128" s="10">
        <v>1612</v>
      </c>
      <c r="H128" s="10">
        <v>1626</v>
      </c>
      <c r="I128" s="9" t="s">
        <v>81</v>
      </c>
      <c r="J128" s="9">
        <v>1614</v>
      </c>
      <c r="K128" s="11">
        <v>0</v>
      </c>
      <c r="L128" s="9" t="s">
        <v>81</v>
      </c>
      <c r="M128" s="9">
        <v>1614</v>
      </c>
      <c r="N128" s="11">
        <v>0</v>
      </c>
      <c r="O128" s="12">
        <v>82563.7</v>
      </c>
      <c r="P128" s="15">
        <v>355600</v>
      </c>
      <c r="Q128" s="14">
        <f t="shared" si="2"/>
        <v>0.23218138357705287</v>
      </c>
      <c r="R128" s="14">
        <f t="shared" si="3"/>
        <v>4.3069775215984754</v>
      </c>
    </row>
    <row r="129" spans="1:18" x14ac:dyDescent="0.2">
      <c r="A129" s="9">
        <v>35398</v>
      </c>
      <c r="B129" s="9">
        <v>3</v>
      </c>
      <c r="C129" s="10" t="s">
        <v>27</v>
      </c>
      <c r="D129" s="9" t="s">
        <v>28</v>
      </c>
      <c r="E129" s="9">
        <v>638.33083999999997</v>
      </c>
      <c r="F129" s="9" t="s">
        <v>20</v>
      </c>
      <c r="G129" s="10">
        <v>1612</v>
      </c>
      <c r="H129" s="10">
        <v>1626</v>
      </c>
      <c r="I129" s="9" t="s">
        <v>82</v>
      </c>
      <c r="J129" s="9">
        <v>1615</v>
      </c>
      <c r="K129" s="11">
        <v>6.5910000000000002</v>
      </c>
      <c r="L129" s="9" t="s">
        <v>82</v>
      </c>
      <c r="M129" s="9">
        <v>1615</v>
      </c>
      <c r="N129" s="11">
        <v>0</v>
      </c>
      <c r="O129" s="12">
        <v>24870.1</v>
      </c>
      <c r="P129" s="15">
        <v>138000</v>
      </c>
      <c r="Q129" s="14">
        <f t="shared" si="2"/>
        <v>0.18021811594202897</v>
      </c>
      <c r="R129" s="14">
        <f t="shared" si="3"/>
        <v>5.5488317296673522</v>
      </c>
    </row>
    <row r="130" spans="1:18" x14ac:dyDescent="0.2">
      <c r="A130" s="9">
        <v>30113</v>
      </c>
      <c r="B130" s="9">
        <v>3</v>
      </c>
      <c r="C130" s="10" t="s">
        <v>18</v>
      </c>
      <c r="D130" s="9" t="s">
        <v>19</v>
      </c>
      <c r="E130" s="9">
        <v>638.33083999999997</v>
      </c>
      <c r="F130" s="9" t="s">
        <v>20</v>
      </c>
      <c r="G130" s="10">
        <v>1612</v>
      </c>
      <c r="H130" s="10">
        <v>1626</v>
      </c>
      <c r="I130" s="9" t="s">
        <v>82</v>
      </c>
      <c r="J130" s="9">
        <v>1615</v>
      </c>
      <c r="K130" s="11">
        <v>6.5910000000000002</v>
      </c>
      <c r="L130" s="9" t="s">
        <v>82</v>
      </c>
      <c r="M130" s="9">
        <v>1615</v>
      </c>
      <c r="N130" s="11">
        <v>0</v>
      </c>
      <c r="O130" s="12">
        <v>54212.9</v>
      </c>
      <c r="P130" s="15">
        <v>245700</v>
      </c>
      <c r="Q130" s="14">
        <f t="shared" ref="Q130:Q147" si="4">O130/P130</f>
        <v>0.22064672364672366</v>
      </c>
      <c r="R130" s="14">
        <f t="shared" ref="R130:R147" si="5">P130/O130</f>
        <v>4.5321316513228398</v>
      </c>
    </row>
    <row r="131" spans="1:18" x14ac:dyDescent="0.2">
      <c r="A131" s="3">
        <v>10097</v>
      </c>
      <c r="B131" s="3">
        <v>3</v>
      </c>
      <c r="C131" s="12" t="s">
        <v>25</v>
      </c>
      <c r="D131" s="3" t="s">
        <v>26</v>
      </c>
      <c r="E131" s="3">
        <v>653.38036999999997</v>
      </c>
      <c r="F131" s="3" t="s">
        <v>20</v>
      </c>
      <c r="G131" s="12">
        <v>1650</v>
      </c>
      <c r="H131" s="12">
        <v>1662</v>
      </c>
      <c r="I131" s="3" t="s">
        <v>83</v>
      </c>
      <c r="J131" s="3">
        <v>1659</v>
      </c>
      <c r="K131" s="13">
        <v>3.7010000000000001</v>
      </c>
      <c r="L131" s="3" t="s">
        <v>83</v>
      </c>
      <c r="M131" s="3">
        <v>1659</v>
      </c>
      <c r="N131" s="13">
        <v>7.9249999999999998</v>
      </c>
      <c r="O131" s="15">
        <v>920900</v>
      </c>
      <c r="P131" s="15">
        <v>664800</v>
      </c>
      <c r="Q131" s="14">
        <f t="shared" si="4"/>
        <v>1.3852286401925391</v>
      </c>
      <c r="R131" s="14">
        <f t="shared" si="5"/>
        <v>0.72190248669779566</v>
      </c>
    </row>
    <row r="132" spans="1:18" x14ac:dyDescent="0.2">
      <c r="A132" s="3">
        <v>12285</v>
      </c>
      <c r="B132" s="3">
        <v>3</v>
      </c>
      <c r="C132" s="12" t="s">
        <v>27</v>
      </c>
      <c r="D132" s="3" t="s">
        <v>28</v>
      </c>
      <c r="E132" s="3">
        <v>821.73910999999998</v>
      </c>
      <c r="F132" s="3" t="s">
        <v>20</v>
      </c>
      <c r="G132" s="12">
        <v>1710</v>
      </c>
      <c r="H132" s="12">
        <v>1732</v>
      </c>
      <c r="I132" s="3" t="s">
        <v>84</v>
      </c>
      <c r="J132" s="3">
        <v>1710</v>
      </c>
      <c r="K132" s="13">
        <v>0</v>
      </c>
      <c r="L132" s="3" t="s">
        <v>84</v>
      </c>
      <c r="M132" s="3">
        <v>1710</v>
      </c>
      <c r="N132" s="13">
        <v>0</v>
      </c>
      <c r="O132" s="12">
        <v>58543.199999999997</v>
      </c>
      <c r="P132" s="12">
        <v>84845.2</v>
      </c>
      <c r="Q132" s="14">
        <f t="shared" si="4"/>
        <v>0.69000014143404698</v>
      </c>
      <c r="R132" s="14">
        <f t="shared" si="5"/>
        <v>1.4492750652509601</v>
      </c>
    </row>
    <row r="133" spans="1:18" x14ac:dyDescent="0.2">
      <c r="A133" s="3">
        <v>10615</v>
      </c>
      <c r="B133" s="3">
        <v>3</v>
      </c>
      <c r="C133" s="12" t="s">
        <v>18</v>
      </c>
      <c r="D133" s="3" t="s">
        <v>19</v>
      </c>
      <c r="E133" s="3">
        <v>821.73910999999998</v>
      </c>
      <c r="F133" s="3" t="s">
        <v>20</v>
      </c>
      <c r="G133" s="12">
        <v>1710</v>
      </c>
      <c r="H133" s="12">
        <v>1732</v>
      </c>
      <c r="I133" s="3" t="s">
        <v>84</v>
      </c>
      <c r="J133" s="3">
        <v>1710</v>
      </c>
      <c r="K133" s="13">
        <v>0</v>
      </c>
      <c r="L133" s="3" t="s">
        <v>84</v>
      </c>
      <c r="M133" s="3">
        <v>1710</v>
      </c>
      <c r="N133" s="13">
        <v>0</v>
      </c>
      <c r="O133" s="12">
        <v>59477</v>
      </c>
      <c r="P133" s="15">
        <v>196800</v>
      </c>
      <c r="Q133" s="14">
        <f t="shared" si="4"/>
        <v>0.30222052845528458</v>
      </c>
      <c r="R133" s="14">
        <f t="shared" si="5"/>
        <v>3.3088420734065269</v>
      </c>
    </row>
    <row r="134" spans="1:18" x14ac:dyDescent="0.2">
      <c r="A134" s="3">
        <v>10626</v>
      </c>
      <c r="B134" s="3">
        <v>3</v>
      </c>
      <c r="C134" s="12" t="s">
        <v>18</v>
      </c>
      <c r="D134" s="3" t="s">
        <v>19</v>
      </c>
      <c r="E134" s="3">
        <v>821.73910999999998</v>
      </c>
      <c r="F134" s="3" t="s">
        <v>20</v>
      </c>
      <c r="G134" s="12">
        <v>1710</v>
      </c>
      <c r="H134" s="12">
        <v>1732</v>
      </c>
      <c r="I134" s="3" t="s">
        <v>84</v>
      </c>
      <c r="J134" s="3">
        <v>1710</v>
      </c>
      <c r="K134" s="13">
        <v>5.085</v>
      </c>
      <c r="L134" s="3" t="s">
        <v>84</v>
      </c>
      <c r="M134" s="3">
        <v>1710</v>
      </c>
      <c r="N134" s="13">
        <v>7.7720000000000002</v>
      </c>
      <c r="O134" s="12">
        <v>59477</v>
      </c>
      <c r="P134" s="15">
        <v>196800</v>
      </c>
      <c r="Q134" s="14">
        <f t="shared" si="4"/>
        <v>0.30222052845528458</v>
      </c>
      <c r="R134" s="14">
        <f t="shared" si="5"/>
        <v>3.3088420734065269</v>
      </c>
    </row>
    <row r="135" spans="1:18" x14ac:dyDescent="0.2">
      <c r="A135" s="3">
        <v>10900</v>
      </c>
      <c r="B135" s="3">
        <v>3</v>
      </c>
      <c r="C135" s="12" t="s">
        <v>18</v>
      </c>
      <c r="D135" s="3" t="s">
        <v>19</v>
      </c>
      <c r="E135" s="3">
        <v>821.73910999999998</v>
      </c>
      <c r="F135" s="3" t="s">
        <v>20</v>
      </c>
      <c r="G135" s="12">
        <v>1710</v>
      </c>
      <c r="H135" s="12">
        <v>1732</v>
      </c>
      <c r="I135" s="3" t="s">
        <v>84</v>
      </c>
      <c r="J135" s="3">
        <v>1710</v>
      </c>
      <c r="K135" s="13">
        <v>0</v>
      </c>
      <c r="L135" s="3" t="s">
        <v>84</v>
      </c>
      <c r="M135" s="3">
        <v>1710</v>
      </c>
      <c r="N135" s="13">
        <v>0</v>
      </c>
      <c r="O135" s="15">
        <v>159400</v>
      </c>
      <c r="P135" s="15">
        <v>256200</v>
      </c>
      <c r="Q135" s="14">
        <f t="shared" si="4"/>
        <v>0.62217017954722875</v>
      </c>
      <c r="R135" s="14">
        <f t="shared" si="5"/>
        <v>1.6072772898368883</v>
      </c>
    </row>
    <row r="136" spans="1:18" x14ac:dyDescent="0.2">
      <c r="A136" s="3">
        <v>10724</v>
      </c>
      <c r="B136" s="3">
        <v>3</v>
      </c>
      <c r="C136" s="12" t="s">
        <v>25</v>
      </c>
      <c r="D136" s="3" t="s">
        <v>26</v>
      </c>
      <c r="E136" s="3">
        <v>821.73910999999998</v>
      </c>
      <c r="F136" s="3" t="s">
        <v>20</v>
      </c>
      <c r="G136" s="12">
        <v>1710</v>
      </c>
      <c r="H136" s="12">
        <v>1732</v>
      </c>
      <c r="I136" s="3" t="s">
        <v>84</v>
      </c>
      <c r="J136" s="3">
        <v>1710</v>
      </c>
      <c r="K136" s="13">
        <v>6.91</v>
      </c>
      <c r="L136" s="3" t="s">
        <v>85</v>
      </c>
      <c r="M136" s="3">
        <v>1716</v>
      </c>
      <c r="N136" s="13">
        <v>4.1369999999999996</v>
      </c>
      <c r="O136" s="12">
        <v>45266.1</v>
      </c>
      <c r="P136" s="15">
        <v>190700</v>
      </c>
      <c r="Q136" s="14">
        <f t="shared" si="4"/>
        <v>0.23736811746198216</v>
      </c>
      <c r="R136" s="14">
        <f t="shared" si="5"/>
        <v>4.2128656986133111</v>
      </c>
    </row>
    <row r="137" spans="1:18" x14ac:dyDescent="0.2">
      <c r="A137" s="3">
        <v>11015</v>
      </c>
      <c r="B137" s="3">
        <v>3</v>
      </c>
      <c r="C137" s="12" t="s">
        <v>25</v>
      </c>
      <c r="D137" s="3" t="s">
        <v>26</v>
      </c>
      <c r="E137" s="3">
        <v>821.73910999999998</v>
      </c>
      <c r="F137" s="3" t="s">
        <v>20</v>
      </c>
      <c r="G137" s="12">
        <v>1710</v>
      </c>
      <c r="H137" s="12">
        <v>1732</v>
      </c>
      <c r="I137" s="3" t="s">
        <v>84</v>
      </c>
      <c r="J137" s="3">
        <v>1710</v>
      </c>
      <c r="K137" s="13">
        <v>0</v>
      </c>
      <c r="L137" s="3" t="s">
        <v>84</v>
      </c>
      <c r="M137" s="3">
        <v>1710</v>
      </c>
      <c r="N137" s="13">
        <v>0</v>
      </c>
      <c r="O137" s="15">
        <v>182700</v>
      </c>
      <c r="P137" s="15">
        <v>174700</v>
      </c>
      <c r="Q137" s="14">
        <f t="shared" si="4"/>
        <v>1.0457927876359474</v>
      </c>
      <c r="R137" s="14">
        <f t="shared" si="5"/>
        <v>0.95621237000547343</v>
      </c>
    </row>
    <row r="138" spans="1:18" x14ac:dyDescent="0.2">
      <c r="A138" s="3">
        <v>11032</v>
      </c>
      <c r="B138" s="3">
        <v>3</v>
      </c>
      <c r="C138" s="12" t="s">
        <v>25</v>
      </c>
      <c r="D138" s="3" t="s">
        <v>26</v>
      </c>
      <c r="E138" s="3">
        <v>821.73910999999998</v>
      </c>
      <c r="F138" s="3" t="s">
        <v>20</v>
      </c>
      <c r="G138" s="12">
        <v>1710</v>
      </c>
      <c r="H138" s="12">
        <v>1732</v>
      </c>
      <c r="I138" s="3" t="s">
        <v>84</v>
      </c>
      <c r="J138" s="3">
        <v>1710</v>
      </c>
      <c r="K138" s="13">
        <v>0</v>
      </c>
      <c r="L138" s="3" t="s">
        <v>84</v>
      </c>
      <c r="M138" s="3">
        <v>1710</v>
      </c>
      <c r="N138" s="13">
        <v>0</v>
      </c>
      <c r="O138" s="15">
        <v>182700</v>
      </c>
      <c r="P138" s="15">
        <v>174700</v>
      </c>
      <c r="Q138" s="14">
        <f t="shared" si="4"/>
        <v>1.0457927876359474</v>
      </c>
      <c r="R138" s="14">
        <f t="shared" si="5"/>
        <v>0.95621237000547343</v>
      </c>
    </row>
    <row r="139" spans="1:18" x14ac:dyDescent="0.2">
      <c r="A139" s="3">
        <v>10887</v>
      </c>
      <c r="B139" s="3">
        <v>3</v>
      </c>
      <c r="C139" s="12" t="s">
        <v>18</v>
      </c>
      <c r="D139" s="3" t="s">
        <v>19</v>
      </c>
      <c r="E139" s="3">
        <v>825.41387999999995</v>
      </c>
      <c r="F139" s="3" t="s">
        <v>20</v>
      </c>
      <c r="G139" s="12">
        <v>1710</v>
      </c>
      <c r="H139" s="12">
        <v>1732</v>
      </c>
      <c r="I139" s="3" t="s">
        <v>86</v>
      </c>
      <c r="J139" s="3">
        <v>1710</v>
      </c>
      <c r="K139" s="13">
        <v>0</v>
      </c>
      <c r="L139" s="3" t="s">
        <v>86</v>
      </c>
      <c r="M139" s="3">
        <v>1710</v>
      </c>
      <c r="N139" s="13">
        <v>0</v>
      </c>
      <c r="O139" s="15">
        <v>209500</v>
      </c>
      <c r="P139" s="15">
        <v>256200</v>
      </c>
      <c r="Q139" s="14">
        <f t="shared" si="4"/>
        <v>0.81772053083528495</v>
      </c>
      <c r="R139" s="14">
        <f t="shared" si="5"/>
        <v>1.2229116945107399</v>
      </c>
    </row>
    <row r="140" spans="1:18" x14ac:dyDescent="0.2">
      <c r="A140" s="3">
        <v>11040</v>
      </c>
      <c r="B140" s="3">
        <v>3</v>
      </c>
      <c r="C140" s="12" t="s">
        <v>25</v>
      </c>
      <c r="D140" s="3" t="s">
        <v>26</v>
      </c>
      <c r="E140" s="3">
        <v>825.41387999999995</v>
      </c>
      <c r="F140" s="3" t="s">
        <v>20</v>
      </c>
      <c r="G140" s="12">
        <v>1710</v>
      </c>
      <c r="H140" s="12">
        <v>1732</v>
      </c>
      <c r="I140" s="3" t="s">
        <v>86</v>
      </c>
      <c r="J140" s="3">
        <v>1710</v>
      </c>
      <c r="K140" s="13">
        <v>0</v>
      </c>
      <c r="L140" s="3" t="s">
        <v>86</v>
      </c>
      <c r="M140" s="3">
        <v>1710</v>
      </c>
      <c r="N140" s="13">
        <v>0</v>
      </c>
      <c r="O140" s="15">
        <v>182700</v>
      </c>
      <c r="P140" s="15">
        <v>174700</v>
      </c>
      <c r="Q140" s="14">
        <f t="shared" si="4"/>
        <v>1.0457927876359474</v>
      </c>
      <c r="R140" s="14">
        <f t="shared" si="5"/>
        <v>0.95621237000547343</v>
      </c>
    </row>
    <row r="141" spans="1:18" x14ac:dyDescent="0.2">
      <c r="A141" s="3">
        <v>11068</v>
      </c>
      <c r="B141" s="3">
        <v>3</v>
      </c>
      <c r="C141" s="12" t="s">
        <v>25</v>
      </c>
      <c r="D141" s="3" t="s">
        <v>26</v>
      </c>
      <c r="E141" s="3">
        <v>825.41387999999995</v>
      </c>
      <c r="F141" s="3" t="s">
        <v>20</v>
      </c>
      <c r="G141" s="12">
        <v>1710</v>
      </c>
      <c r="H141" s="12">
        <v>1732</v>
      </c>
      <c r="I141" s="3" t="s">
        <v>86</v>
      </c>
      <c r="J141" s="3">
        <v>1710</v>
      </c>
      <c r="K141" s="13">
        <v>0</v>
      </c>
      <c r="L141" s="3" t="s">
        <v>86</v>
      </c>
      <c r="M141" s="3">
        <v>1710</v>
      </c>
      <c r="N141" s="13">
        <v>0</v>
      </c>
      <c r="O141" s="15">
        <v>182700</v>
      </c>
      <c r="P141" s="15">
        <v>174700</v>
      </c>
      <c r="Q141" s="14">
        <f t="shared" si="4"/>
        <v>1.0457927876359474</v>
      </c>
      <c r="R141" s="14">
        <f t="shared" si="5"/>
        <v>0.95621237000547343</v>
      </c>
    </row>
    <row r="142" spans="1:18" x14ac:dyDescent="0.2">
      <c r="A142" s="3">
        <v>10782</v>
      </c>
      <c r="B142" s="3">
        <v>3</v>
      </c>
      <c r="C142" s="12" t="s">
        <v>22</v>
      </c>
      <c r="D142" s="3" t="s">
        <v>23</v>
      </c>
      <c r="E142" s="3">
        <v>821.73910999999998</v>
      </c>
      <c r="F142" s="3" t="s">
        <v>20</v>
      </c>
      <c r="G142" s="12">
        <v>1710</v>
      </c>
      <c r="H142" s="12">
        <v>1732</v>
      </c>
      <c r="I142" s="3" t="s">
        <v>87</v>
      </c>
      <c r="J142" s="3">
        <v>1712</v>
      </c>
      <c r="K142" s="13">
        <v>11.015000000000001</v>
      </c>
      <c r="L142" s="3" t="s">
        <v>84</v>
      </c>
      <c r="M142" s="3">
        <v>1710</v>
      </c>
      <c r="N142" s="13">
        <v>0</v>
      </c>
      <c r="O142" s="15">
        <v>105700</v>
      </c>
      <c r="P142" s="15">
        <v>152500</v>
      </c>
      <c r="Q142" s="14">
        <f t="shared" si="4"/>
        <v>0.69311475409836065</v>
      </c>
      <c r="R142" s="14">
        <f t="shared" si="5"/>
        <v>1.4427625354777673</v>
      </c>
    </row>
    <row r="143" spans="1:18" x14ac:dyDescent="0.2">
      <c r="A143" s="3">
        <v>10657</v>
      </c>
      <c r="B143" s="3">
        <v>3</v>
      </c>
      <c r="C143" s="12" t="s">
        <v>18</v>
      </c>
      <c r="D143" s="3" t="s">
        <v>19</v>
      </c>
      <c r="E143" s="3">
        <v>821.73910999999998</v>
      </c>
      <c r="F143" s="3" t="s">
        <v>20</v>
      </c>
      <c r="G143" s="12">
        <v>1710</v>
      </c>
      <c r="H143" s="12">
        <v>1732</v>
      </c>
      <c r="I143" s="3" t="s">
        <v>87</v>
      </c>
      <c r="J143" s="3">
        <v>1712</v>
      </c>
      <c r="K143" s="13">
        <v>0</v>
      </c>
      <c r="L143" s="3" t="s">
        <v>87</v>
      </c>
      <c r="M143" s="3">
        <v>1712</v>
      </c>
      <c r="N143" s="13">
        <v>0</v>
      </c>
      <c r="O143" s="12">
        <v>59477</v>
      </c>
      <c r="P143" s="15">
        <v>196800</v>
      </c>
      <c r="Q143" s="14">
        <f t="shared" si="4"/>
        <v>0.30222052845528458</v>
      </c>
      <c r="R143" s="14">
        <f t="shared" si="5"/>
        <v>3.3088420734065269</v>
      </c>
    </row>
    <row r="144" spans="1:18" x14ac:dyDescent="0.2">
      <c r="A144" s="3">
        <v>10883</v>
      </c>
      <c r="B144" s="3">
        <v>3</v>
      </c>
      <c r="C144" s="12" t="s">
        <v>18</v>
      </c>
      <c r="D144" s="3" t="s">
        <v>19</v>
      </c>
      <c r="E144" s="3">
        <v>821.73910999999998</v>
      </c>
      <c r="F144" s="3" t="s">
        <v>20</v>
      </c>
      <c r="G144" s="12">
        <v>1710</v>
      </c>
      <c r="H144" s="12">
        <v>1732</v>
      </c>
      <c r="I144" s="3" t="s">
        <v>87</v>
      </c>
      <c r="J144" s="3">
        <v>1712</v>
      </c>
      <c r="K144" s="13">
        <v>0</v>
      </c>
      <c r="L144" s="3" t="s">
        <v>87</v>
      </c>
      <c r="M144" s="3">
        <v>1712</v>
      </c>
      <c r="N144" s="13">
        <v>0</v>
      </c>
      <c r="O144" s="15">
        <v>209500</v>
      </c>
      <c r="P144" s="15">
        <v>256200</v>
      </c>
      <c r="Q144" s="14">
        <f t="shared" si="4"/>
        <v>0.81772053083528495</v>
      </c>
      <c r="R144" s="14">
        <f t="shared" si="5"/>
        <v>1.2229116945107399</v>
      </c>
    </row>
    <row r="145" spans="1:18" x14ac:dyDescent="0.2">
      <c r="A145" s="3">
        <v>11954</v>
      </c>
      <c r="B145" s="3">
        <v>3</v>
      </c>
      <c r="C145" s="12" t="s">
        <v>27</v>
      </c>
      <c r="D145" s="3" t="s">
        <v>28</v>
      </c>
      <c r="E145" s="3">
        <v>821.73910999999998</v>
      </c>
      <c r="F145" s="3" t="s">
        <v>20</v>
      </c>
      <c r="G145" s="12">
        <v>1710</v>
      </c>
      <c r="H145" s="12">
        <v>1732</v>
      </c>
      <c r="I145" s="3" t="s">
        <v>88</v>
      </c>
      <c r="J145" s="3">
        <v>1714</v>
      </c>
      <c r="K145" s="13">
        <v>11.015000000000001</v>
      </c>
      <c r="L145" s="3" t="s">
        <v>88</v>
      </c>
      <c r="M145" s="3">
        <v>1714</v>
      </c>
      <c r="N145" s="13">
        <v>4.5949999999999998</v>
      </c>
      <c r="O145" s="12">
        <v>25606.400000000001</v>
      </c>
      <c r="P145" s="12">
        <v>93201</v>
      </c>
      <c r="Q145" s="14">
        <f t="shared" si="4"/>
        <v>0.27474383322067364</v>
      </c>
      <c r="R145" s="14">
        <f t="shared" si="5"/>
        <v>3.6397541239690074</v>
      </c>
    </row>
    <row r="146" spans="1:18" x14ac:dyDescent="0.2">
      <c r="A146" s="3">
        <v>10798</v>
      </c>
      <c r="B146" s="3">
        <v>3</v>
      </c>
      <c r="C146" s="12" t="s">
        <v>22</v>
      </c>
      <c r="D146" s="3" t="s">
        <v>23</v>
      </c>
      <c r="E146" s="3">
        <v>821.73910999999998</v>
      </c>
      <c r="F146" s="3" t="s">
        <v>20</v>
      </c>
      <c r="G146" s="12">
        <v>1710</v>
      </c>
      <c r="H146" s="12">
        <v>1732</v>
      </c>
      <c r="I146" s="3" t="s">
        <v>88</v>
      </c>
      <c r="J146" s="3">
        <v>1714</v>
      </c>
      <c r="K146" s="13">
        <v>6.91</v>
      </c>
      <c r="L146" s="3" t="s">
        <v>87</v>
      </c>
      <c r="M146" s="3">
        <v>1712</v>
      </c>
      <c r="N146" s="13">
        <v>0</v>
      </c>
      <c r="O146" s="15">
        <v>105700</v>
      </c>
      <c r="P146" s="15">
        <v>152500</v>
      </c>
      <c r="Q146" s="14">
        <f t="shared" si="4"/>
        <v>0.69311475409836065</v>
      </c>
      <c r="R146" s="14">
        <f t="shared" si="5"/>
        <v>1.4427625354777673</v>
      </c>
    </row>
    <row r="147" spans="1:18" x14ac:dyDescent="0.2">
      <c r="A147" s="3">
        <v>10765</v>
      </c>
      <c r="B147" s="3">
        <v>3</v>
      </c>
      <c r="C147" s="12" t="s">
        <v>25</v>
      </c>
      <c r="D147" s="3" t="s">
        <v>26</v>
      </c>
      <c r="E147" s="3">
        <v>821.73910999999998</v>
      </c>
      <c r="F147" s="3" t="s">
        <v>20</v>
      </c>
      <c r="G147" s="12">
        <v>1710</v>
      </c>
      <c r="H147" s="12">
        <v>1732</v>
      </c>
      <c r="I147" s="3" t="s">
        <v>88</v>
      </c>
      <c r="J147" s="3">
        <v>1714</v>
      </c>
      <c r="K147" s="13">
        <v>13.208</v>
      </c>
      <c r="L147" s="3" t="s">
        <v>84</v>
      </c>
      <c r="M147" s="3">
        <v>1710</v>
      </c>
      <c r="N147" s="13">
        <v>4.5949999999999998</v>
      </c>
      <c r="O147" s="12">
        <v>45266.1</v>
      </c>
      <c r="P147" s="15">
        <v>190700</v>
      </c>
      <c r="Q147" s="14">
        <f t="shared" si="4"/>
        <v>0.23736811746198216</v>
      </c>
      <c r="R147" s="14">
        <f t="shared" si="5"/>
        <v>4.2128656986133111</v>
      </c>
    </row>
  </sheetData>
  <conditionalFormatting sqref="K2:K147 N2:N147">
    <cfRule type="cellIs" dxfId="1" priority="2" operator="greaterThan">
      <formula>19</formula>
    </cfRule>
  </conditionalFormatting>
  <conditionalFormatting sqref="Q2:R147">
    <cfRule type="cellIs" dxfId="0" priority="1" operator="greater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005C-DE2B-4845-AD67-9224CB4A794C}">
  <dimension ref="A1:L29"/>
  <sheetViews>
    <sheetView tabSelected="1" topLeftCell="A7" zoomScale="140" workbookViewId="0">
      <selection activeCell="H29" sqref="H29"/>
    </sheetView>
  </sheetViews>
  <sheetFormatPr baseColWidth="10" defaultRowHeight="16" x14ac:dyDescent="0.2"/>
  <cols>
    <col min="1" max="1" width="10.83203125" style="3"/>
    <col min="2" max="2" width="11.6640625" style="3" bestFit="1" customWidth="1"/>
    <col min="3" max="5" width="11.1640625" style="3" bestFit="1" customWidth="1"/>
    <col min="6" max="6" width="15.1640625" style="3" customWidth="1"/>
    <col min="7" max="8" width="10.83203125" style="3"/>
    <col min="9" max="9" width="11.5" style="3" bestFit="1" customWidth="1"/>
    <col min="10" max="12" width="11" style="3" bestFit="1" customWidth="1"/>
    <col min="13" max="16384" width="10.83203125" style="3"/>
  </cols>
  <sheetData>
    <row r="1" spans="1:12" x14ac:dyDescent="0.2">
      <c r="A1" s="1" t="s">
        <v>93</v>
      </c>
      <c r="B1" s="2">
        <v>43199</v>
      </c>
      <c r="C1" s="1"/>
      <c r="D1" s="1"/>
      <c r="E1" s="1"/>
      <c r="H1" s="1" t="s">
        <v>102</v>
      </c>
      <c r="I1" s="2">
        <v>44533</v>
      </c>
      <c r="J1" s="1"/>
      <c r="K1" s="1"/>
      <c r="L1" s="1"/>
    </row>
    <row r="2" spans="1:12" ht="17" thickBot="1" x14ac:dyDescent="0.25">
      <c r="A2" s="19" t="s">
        <v>89</v>
      </c>
      <c r="B2" s="19" t="s">
        <v>94</v>
      </c>
      <c r="C2" s="5" t="s">
        <v>95</v>
      </c>
      <c r="D2" s="20" t="s">
        <v>98</v>
      </c>
      <c r="E2" s="20" t="s">
        <v>96</v>
      </c>
      <c r="H2" s="19" t="s">
        <v>89</v>
      </c>
      <c r="I2" s="19" t="s">
        <v>94</v>
      </c>
      <c r="J2" s="5" t="s">
        <v>95</v>
      </c>
      <c r="K2" s="20" t="s">
        <v>98</v>
      </c>
      <c r="L2" s="20" t="s">
        <v>96</v>
      </c>
    </row>
    <row r="3" spans="1:12" x14ac:dyDescent="0.2">
      <c r="A3" s="17" t="s">
        <v>90</v>
      </c>
      <c r="B3" s="17">
        <v>745000</v>
      </c>
      <c r="C3" s="17">
        <v>1070000</v>
      </c>
      <c r="D3" s="3">
        <f>B3/C3</f>
        <v>0.69626168224299068</v>
      </c>
      <c r="E3" s="3">
        <f>D3/0.69626168</f>
        <v>1.0000000032214766</v>
      </c>
      <c r="H3" s="17" t="s">
        <v>90</v>
      </c>
      <c r="I3" s="17">
        <v>769785</v>
      </c>
      <c r="J3" s="3">
        <v>5168708</v>
      </c>
      <c r="K3" s="3">
        <f>I3/J3</f>
        <v>0.14893180268647407</v>
      </c>
      <c r="L3" s="3">
        <v>1.0000000180382838</v>
      </c>
    </row>
    <row r="4" spans="1:12" x14ac:dyDescent="0.2">
      <c r="A4" s="17" t="s">
        <v>91</v>
      </c>
      <c r="B4" s="17">
        <v>186000</v>
      </c>
      <c r="C4" s="17">
        <v>1110000</v>
      </c>
      <c r="D4" s="3">
        <f t="shared" ref="D4:D5" si="0">B4/C4</f>
        <v>0.16756756756756758</v>
      </c>
      <c r="E4" s="3">
        <f t="shared" ref="E4:E5" si="1">D4/0.69626168</f>
        <v>0.24066751392603938</v>
      </c>
      <c r="H4" s="17" t="s">
        <v>92</v>
      </c>
      <c r="I4" s="18">
        <v>2180417</v>
      </c>
      <c r="J4" s="18">
        <v>8027285</v>
      </c>
      <c r="K4" s="18">
        <v>0.27162599999999998</v>
      </c>
      <c r="L4" s="18">
        <v>1.8238259999999999</v>
      </c>
    </row>
    <row r="5" spans="1:12" x14ac:dyDescent="0.2">
      <c r="A5" s="17" t="s">
        <v>92</v>
      </c>
      <c r="B5" s="17">
        <v>1360000</v>
      </c>
      <c r="C5" s="17">
        <v>1280000</v>
      </c>
      <c r="D5" s="3">
        <f t="shared" si="0"/>
        <v>1.0625</v>
      </c>
      <c r="E5" s="3">
        <f t="shared" si="1"/>
        <v>1.5260067163253908</v>
      </c>
    </row>
    <row r="7" spans="1:12" x14ac:dyDescent="0.2">
      <c r="A7" s="1" t="s">
        <v>97</v>
      </c>
      <c r="B7" s="2">
        <v>43202</v>
      </c>
      <c r="C7" s="1"/>
      <c r="D7" s="1"/>
      <c r="E7" s="1"/>
      <c r="H7" s="1" t="s">
        <v>103</v>
      </c>
      <c r="I7" s="2">
        <v>44546</v>
      </c>
      <c r="J7" s="1"/>
      <c r="K7" s="1"/>
      <c r="L7" s="1"/>
    </row>
    <row r="8" spans="1:12" ht="17" thickBot="1" x14ac:dyDescent="0.25">
      <c r="A8" s="19" t="s">
        <v>89</v>
      </c>
      <c r="B8" s="19" t="s">
        <v>94</v>
      </c>
      <c r="C8" s="5" t="s">
        <v>95</v>
      </c>
      <c r="D8" s="20" t="s">
        <v>98</v>
      </c>
      <c r="E8" s="20" t="s">
        <v>96</v>
      </c>
      <c r="H8" s="19" t="s">
        <v>89</v>
      </c>
      <c r="I8" s="19" t="s">
        <v>94</v>
      </c>
      <c r="J8" s="5" t="s">
        <v>95</v>
      </c>
      <c r="K8" s="20" t="s">
        <v>98</v>
      </c>
      <c r="L8" s="20" t="s">
        <v>96</v>
      </c>
    </row>
    <row r="9" spans="1:12" x14ac:dyDescent="0.2">
      <c r="A9" s="17" t="s">
        <v>90</v>
      </c>
      <c r="B9" s="21">
        <v>770000</v>
      </c>
      <c r="C9" s="21">
        <v>613000</v>
      </c>
      <c r="D9" s="21">
        <f t="shared" ref="D9:D11" si="2">B9/C9</f>
        <v>1.2561174551386622</v>
      </c>
      <c r="E9" s="21">
        <f>D9/1.256</f>
        <v>1.0000935152377883</v>
      </c>
      <c r="H9" s="17" t="s">
        <v>90</v>
      </c>
      <c r="I9" s="17">
        <v>389060.13513499999</v>
      </c>
      <c r="J9" s="3">
        <v>3164453</v>
      </c>
      <c r="K9" s="17">
        <v>0.12294704175887586</v>
      </c>
      <c r="L9" s="17">
        <v>1.0000003396494088</v>
      </c>
    </row>
    <row r="10" spans="1:12" x14ac:dyDescent="0.2">
      <c r="A10" s="17" t="s">
        <v>91</v>
      </c>
      <c r="B10" s="21">
        <v>392000</v>
      </c>
      <c r="C10" s="21">
        <v>822000</v>
      </c>
      <c r="D10" s="21">
        <f t="shared" si="2"/>
        <v>0.47688564476885642</v>
      </c>
      <c r="E10" s="21">
        <f>D10/1.256</f>
        <v>0.37968602290514047</v>
      </c>
      <c r="H10" s="17" t="s">
        <v>92</v>
      </c>
      <c r="I10" s="3">
        <v>514470.86486500001</v>
      </c>
      <c r="J10" s="3">
        <v>3345116</v>
      </c>
      <c r="K10" s="3">
        <v>0.1537976156477085</v>
      </c>
      <c r="L10" s="3">
        <v>1.2509261360399888</v>
      </c>
    </row>
    <row r="11" spans="1:12" x14ac:dyDescent="0.2">
      <c r="A11" s="17" t="s">
        <v>92</v>
      </c>
      <c r="B11" s="21">
        <v>1280000</v>
      </c>
      <c r="C11" s="21">
        <v>568000</v>
      </c>
      <c r="D11" s="21">
        <f t="shared" si="2"/>
        <v>2.2535211267605635</v>
      </c>
      <c r="E11" s="21">
        <f>D11/1.256</f>
        <v>1.7942047187584105</v>
      </c>
    </row>
    <row r="13" spans="1:12" x14ac:dyDescent="0.2">
      <c r="A13" s="1" t="s">
        <v>99</v>
      </c>
      <c r="B13" s="2">
        <v>43209</v>
      </c>
      <c r="C13" s="1"/>
      <c r="D13" s="1"/>
      <c r="E13" s="1"/>
      <c r="H13" s="1" t="s">
        <v>104</v>
      </c>
      <c r="I13" s="2">
        <v>44574</v>
      </c>
      <c r="J13" s="1"/>
      <c r="K13" s="1"/>
      <c r="L13" s="1"/>
    </row>
    <row r="14" spans="1:12" ht="17" thickBot="1" x14ac:dyDescent="0.25">
      <c r="A14" s="19" t="s">
        <v>89</v>
      </c>
      <c r="B14" s="19" t="s">
        <v>94</v>
      </c>
      <c r="C14" s="5" t="s">
        <v>95</v>
      </c>
      <c r="D14" s="20" t="s">
        <v>98</v>
      </c>
      <c r="E14" s="20" t="s">
        <v>96</v>
      </c>
      <c r="H14" s="19" t="s">
        <v>89</v>
      </c>
      <c r="I14" s="19" t="s">
        <v>94</v>
      </c>
      <c r="J14" s="5" t="s">
        <v>95</v>
      </c>
      <c r="K14" s="20" t="s">
        <v>98</v>
      </c>
      <c r="L14" s="20" t="s">
        <v>96</v>
      </c>
    </row>
    <row r="15" spans="1:12" x14ac:dyDescent="0.2">
      <c r="A15" s="17" t="s">
        <v>90</v>
      </c>
      <c r="B15" s="21">
        <v>561000</v>
      </c>
      <c r="C15" s="21">
        <v>1110000</v>
      </c>
      <c r="D15" s="21">
        <f t="shared" ref="D15:D17" si="3">B15/C15</f>
        <v>0.50540540540540535</v>
      </c>
      <c r="E15" s="21">
        <f>D15/0.505</f>
        <v>1.0008027829810007</v>
      </c>
      <c r="H15" s="17" t="s">
        <v>90</v>
      </c>
      <c r="I15" s="17">
        <v>280802.68478299998</v>
      </c>
      <c r="J15" s="3">
        <v>2271549</v>
      </c>
      <c r="K15" s="3">
        <v>0.12361726944168934</v>
      </c>
      <c r="L15" s="3">
        <v>1.0000000035730392</v>
      </c>
    </row>
    <row r="16" spans="1:12" x14ac:dyDescent="0.2">
      <c r="A16" s="17" t="s">
        <v>91</v>
      </c>
      <c r="B16" s="21">
        <v>243000</v>
      </c>
      <c r="C16" s="21">
        <v>1480000</v>
      </c>
      <c r="D16" s="21">
        <f t="shared" si="3"/>
        <v>0.16418918918918918</v>
      </c>
      <c r="E16" s="21">
        <f>D16/0.505</f>
        <v>0.32512710730532512</v>
      </c>
      <c r="H16" s="17" t="s">
        <v>92</v>
      </c>
      <c r="I16" s="17">
        <v>361940.10869600001</v>
      </c>
      <c r="J16" s="3">
        <v>2104782</v>
      </c>
      <c r="K16" s="3">
        <v>0.17196085328361799</v>
      </c>
      <c r="L16" s="3">
        <v>1.3910746829685907</v>
      </c>
    </row>
    <row r="17" spans="1:12" x14ac:dyDescent="0.2">
      <c r="A17" s="17" t="s">
        <v>92</v>
      </c>
      <c r="B17" s="21">
        <v>1430000</v>
      </c>
      <c r="C17" s="21">
        <v>1750000</v>
      </c>
      <c r="D17" s="21">
        <f t="shared" si="3"/>
        <v>0.81714285714285717</v>
      </c>
      <c r="E17" s="21">
        <f>D17/0.505</f>
        <v>1.6181046676096182</v>
      </c>
    </row>
    <row r="19" spans="1:12" x14ac:dyDescent="0.2">
      <c r="A19" s="1" t="s">
        <v>100</v>
      </c>
      <c r="B19" s="2">
        <v>44040</v>
      </c>
      <c r="C19" s="1"/>
      <c r="D19" s="1"/>
      <c r="E19" s="1"/>
      <c r="H19" s="1" t="s">
        <v>105</v>
      </c>
      <c r="I19" s="2">
        <v>44589</v>
      </c>
      <c r="J19" s="1"/>
      <c r="K19" s="1"/>
      <c r="L19" s="1"/>
    </row>
    <row r="20" spans="1:12" ht="17" thickBot="1" x14ac:dyDescent="0.25">
      <c r="A20" s="19" t="s">
        <v>89</v>
      </c>
      <c r="B20" s="19" t="s">
        <v>94</v>
      </c>
      <c r="C20" s="5" t="s">
        <v>95</v>
      </c>
      <c r="D20" s="20" t="s">
        <v>98</v>
      </c>
      <c r="E20" s="20" t="s">
        <v>96</v>
      </c>
      <c r="H20" s="19" t="s">
        <v>89</v>
      </c>
      <c r="I20" s="19" t="s">
        <v>94</v>
      </c>
      <c r="J20" s="5" t="s">
        <v>95</v>
      </c>
      <c r="K20" s="20" t="s">
        <v>98</v>
      </c>
      <c r="L20" s="20" t="s">
        <v>96</v>
      </c>
    </row>
    <row r="21" spans="1:12" x14ac:dyDescent="0.2">
      <c r="A21" s="17" t="s">
        <v>90</v>
      </c>
      <c r="B21" s="17">
        <v>418859.08333300002</v>
      </c>
      <c r="C21" s="3">
        <v>5002688</v>
      </c>
      <c r="D21" s="3">
        <f>B21/C21</f>
        <v>8.3726805136158808E-2</v>
      </c>
      <c r="E21" s="3">
        <f>D21/0.08372681</f>
        <v>0.99999994190819896</v>
      </c>
      <c r="H21" s="17" t="s">
        <v>90</v>
      </c>
      <c r="I21" s="17">
        <v>113262.105263</v>
      </c>
      <c r="J21" s="3">
        <v>3255703</v>
      </c>
      <c r="K21" s="3">
        <v>3.4788832170194885E-2</v>
      </c>
      <c r="L21" s="3">
        <v>1</v>
      </c>
    </row>
    <row r="22" spans="1:12" x14ac:dyDescent="0.2">
      <c r="A22" s="17" t="s">
        <v>91</v>
      </c>
      <c r="B22" s="17">
        <v>276092.66666699998</v>
      </c>
      <c r="C22" s="3">
        <v>6838355.7999999998</v>
      </c>
      <c r="D22" s="3">
        <f t="shared" ref="D22:D23" si="4">B22/C22</f>
        <v>4.0374130089428806E-2</v>
      </c>
      <c r="E22" s="3">
        <f t="shared" ref="E22:E23" si="5">D22/0.08372681</f>
        <v>0.48221268778099641</v>
      </c>
      <c r="H22" s="17" t="s">
        <v>92</v>
      </c>
      <c r="I22" s="17">
        <v>286926</v>
      </c>
      <c r="J22" s="3">
        <v>3712822</v>
      </c>
      <c r="K22" s="3">
        <v>7.7279761863078805E-2</v>
      </c>
      <c r="L22" s="3">
        <v>2.2213849740745295</v>
      </c>
    </row>
    <row r="23" spans="1:12" x14ac:dyDescent="0.2">
      <c r="A23" s="17" t="s">
        <v>92</v>
      </c>
      <c r="B23" s="17">
        <v>479880.22222200001</v>
      </c>
      <c r="C23" s="3">
        <v>7158153.4000000004</v>
      </c>
      <c r="D23" s="3">
        <f t="shared" si="4"/>
        <v>6.7039667272567813E-2</v>
      </c>
      <c r="E23" s="3">
        <f t="shared" si="5"/>
        <v>0.80069534803210363</v>
      </c>
    </row>
    <row r="25" spans="1:12" x14ac:dyDescent="0.2">
      <c r="A25" s="1" t="s">
        <v>101</v>
      </c>
      <c r="B25" s="2">
        <v>44040</v>
      </c>
      <c r="C25" s="1"/>
      <c r="D25" s="1"/>
      <c r="E25" s="1"/>
      <c r="H25" s="1" t="s">
        <v>106</v>
      </c>
      <c r="I25" s="2">
        <v>44616</v>
      </c>
      <c r="J25" s="1"/>
      <c r="K25" s="1"/>
      <c r="L25" s="1"/>
    </row>
    <row r="26" spans="1:12" ht="17" thickBot="1" x14ac:dyDescent="0.25">
      <c r="A26" s="19" t="s">
        <v>89</v>
      </c>
      <c r="B26" s="19" t="s">
        <v>94</v>
      </c>
      <c r="C26" s="5" t="s">
        <v>95</v>
      </c>
      <c r="D26" s="20" t="s">
        <v>98</v>
      </c>
      <c r="E26" s="20" t="s">
        <v>96</v>
      </c>
      <c r="H26" s="19" t="s">
        <v>89</v>
      </c>
      <c r="I26" s="19" t="s">
        <v>94</v>
      </c>
      <c r="J26" s="5" t="s">
        <v>95</v>
      </c>
      <c r="K26" s="20" t="s">
        <v>98</v>
      </c>
      <c r="L26" s="20" t="s">
        <v>96</v>
      </c>
    </row>
    <row r="27" spans="1:12" x14ac:dyDescent="0.2">
      <c r="A27" s="17" t="s">
        <v>90</v>
      </c>
      <c r="B27" s="16">
        <v>334399.02777799999</v>
      </c>
      <c r="C27" s="3">
        <v>7279009.5999999996</v>
      </c>
      <c r="D27" s="3">
        <f>B27/C27</f>
        <v>4.5940182271225469E-2</v>
      </c>
      <c r="E27" s="3">
        <f>D27/0.04594018</f>
        <v>1.0000000494387586</v>
      </c>
      <c r="H27" s="17" t="s">
        <v>90</v>
      </c>
      <c r="I27" s="17">
        <v>280880.11111100001</v>
      </c>
      <c r="J27" s="3">
        <v>2511257</v>
      </c>
      <c r="K27" s="3">
        <v>0.1118484134085042</v>
      </c>
      <c r="L27">
        <v>1.0000000036523022</v>
      </c>
    </row>
    <row r="28" spans="1:12" x14ac:dyDescent="0.2">
      <c r="A28" s="17" t="s">
        <v>91</v>
      </c>
      <c r="B28" s="16">
        <v>128166.44444399999</v>
      </c>
      <c r="C28" s="3">
        <v>4878282.4000000004</v>
      </c>
      <c r="D28" s="3">
        <f t="shared" ref="D28:D29" si="6">B28/C28</f>
        <v>2.6272862851072332E-2</v>
      </c>
      <c r="E28" s="3">
        <f t="shared" ref="E28:E29" si="7">D28/0.04594018</f>
        <v>0.57189290183609065</v>
      </c>
      <c r="H28" s="17" t="s">
        <v>92</v>
      </c>
      <c r="I28" s="17">
        <v>471225.11111100001</v>
      </c>
      <c r="J28" s="3">
        <v>3681047</v>
      </c>
      <c r="K28" s="3">
        <v>0.12801388059185334</v>
      </c>
      <c r="L28">
        <v>1.1445301471720779</v>
      </c>
    </row>
    <row r="29" spans="1:12" x14ac:dyDescent="0.2">
      <c r="A29" s="17" t="s">
        <v>92</v>
      </c>
      <c r="B29" s="16">
        <v>501801.91666699998</v>
      </c>
      <c r="C29" s="3">
        <v>7964856.7999999998</v>
      </c>
      <c r="D29" s="3">
        <f t="shared" si="6"/>
        <v>6.3002001073892505E-2</v>
      </c>
      <c r="E29" s="3">
        <f t="shared" si="7"/>
        <v>1.3713921250176317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442D-43B2-1444-83C1-868BD60178C0}">
  <dimension ref="A1:E41"/>
  <sheetViews>
    <sheetView topLeftCell="A12" workbookViewId="0">
      <selection activeCell="C29" sqref="C29"/>
    </sheetView>
  </sheetViews>
  <sheetFormatPr baseColWidth="10" defaultRowHeight="16" x14ac:dyDescent="0.2"/>
  <cols>
    <col min="1" max="16384" width="10.83203125" style="3"/>
  </cols>
  <sheetData>
    <row r="1" spans="1:5" x14ac:dyDescent="0.2">
      <c r="A1" s="1" t="s">
        <v>93</v>
      </c>
      <c r="B1" s="2">
        <v>43158</v>
      </c>
      <c r="C1" s="1"/>
      <c r="D1" s="1"/>
      <c r="E1" s="1"/>
    </row>
    <row r="2" spans="1:5" ht="17" thickBot="1" x14ac:dyDescent="0.25">
      <c r="A2" s="4" t="s">
        <v>89</v>
      </c>
      <c r="B2" s="4" t="s">
        <v>94</v>
      </c>
      <c r="C2" s="5" t="s">
        <v>95</v>
      </c>
      <c r="D2" s="6" t="s">
        <v>98</v>
      </c>
      <c r="E2" s="6" t="s">
        <v>96</v>
      </c>
    </row>
    <row r="3" spans="1:5" x14ac:dyDescent="0.2">
      <c r="A3" s="7" t="s">
        <v>90</v>
      </c>
      <c r="B3" s="7">
        <v>344000</v>
      </c>
      <c r="C3" s="7">
        <v>330000</v>
      </c>
      <c r="D3" s="3">
        <f>B3/C3</f>
        <v>1.0424242424242425</v>
      </c>
      <c r="E3" s="7">
        <f>D3/1.042424</f>
        <v>1.0000002325581936</v>
      </c>
    </row>
    <row r="4" spans="1:5" x14ac:dyDescent="0.2">
      <c r="A4" s="7" t="s">
        <v>91</v>
      </c>
      <c r="B4" s="7">
        <v>175000</v>
      </c>
      <c r="C4" s="7">
        <v>338000</v>
      </c>
      <c r="D4" s="3">
        <f t="shared" ref="D4:D5" si="0">B4/C4</f>
        <v>0.51775147928994081</v>
      </c>
      <c r="E4" s="7">
        <f t="shared" ref="E4:E5" si="1">D4/1.042424</f>
        <v>0.49668031366309756</v>
      </c>
    </row>
    <row r="5" spans="1:5" x14ac:dyDescent="0.2">
      <c r="A5" s="7" t="s">
        <v>92</v>
      </c>
      <c r="B5" s="7">
        <v>742000</v>
      </c>
      <c r="C5" s="7">
        <v>624000</v>
      </c>
      <c r="D5" s="3">
        <f t="shared" si="0"/>
        <v>1.1891025641025641</v>
      </c>
      <c r="E5" s="7">
        <f t="shared" si="1"/>
        <v>1.1407091203795807</v>
      </c>
    </row>
    <row r="7" spans="1:5" x14ac:dyDescent="0.2">
      <c r="A7" s="1" t="s">
        <v>97</v>
      </c>
      <c r="B7" s="2">
        <v>43158</v>
      </c>
      <c r="C7" s="1"/>
      <c r="D7" s="1"/>
      <c r="E7" s="1"/>
    </row>
    <row r="8" spans="1:5" ht="17" thickBot="1" x14ac:dyDescent="0.25">
      <c r="A8" s="4" t="s">
        <v>89</v>
      </c>
      <c r="B8" s="4" t="s">
        <v>94</v>
      </c>
      <c r="C8" s="5" t="s">
        <v>95</v>
      </c>
      <c r="D8" s="6" t="s">
        <v>98</v>
      </c>
      <c r="E8" s="6" t="s">
        <v>96</v>
      </c>
    </row>
    <row r="9" spans="1:5" x14ac:dyDescent="0.2">
      <c r="A9" s="7" t="s">
        <v>90</v>
      </c>
      <c r="B9" s="7">
        <v>410000</v>
      </c>
      <c r="C9" s="7">
        <v>838000</v>
      </c>
      <c r="D9" s="8">
        <f>B9/C9</f>
        <v>0.48926014319809069</v>
      </c>
      <c r="E9" s="7">
        <f>D9/0.48926</f>
        <v>1.0000002926830125</v>
      </c>
    </row>
    <row r="10" spans="1:5" x14ac:dyDescent="0.2">
      <c r="A10" s="7" t="s">
        <v>91</v>
      </c>
      <c r="B10" s="7">
        <v>290000</v>
      </c>
      <c r="C10" s="7">
        <v>919000</v>
      </c>
      <c r="D10" s="8">
        <f t="shared" ref="D10:D11" si="2">B10/C10</f>
        <v>0.31556039173014144</v>
      </c>
      <c r="E10" s="7">
        <f t="shared" ref="E10:E11" si="3">D10/0.48926</f>
        <v>0.64497484308985298</v>
      </c>
    </row>
    <row r="11" spans="1:5" x14ac:dyDescent="0.2">
      <c r="A11" s="7" t="s">
        <v>92</v>
      </c>
      <c r="B11" s="7">
        <v>758000</v>
      </c>
      <c r="C11" s="7">
        <v>804000</v>
      </c>
      <c r="D11" s="8">
        <f t="shared" si="2"/>
        <v>0.94278606965174128</v>
      </c>
      <c r="E11" s="7">
        <f t="shared" si="3"/>
        <v>1.9269633112286746</v>
      </c>
    </row>
    <row r="13" spans="1:5" x14ac:dyDescent="0.2">
      <c r="A13" s="1" t="s">
        <v>99</v>
      </c>
      <c r="B13" s="2">
        <v>43174</v>
      </c>
      <c r="C13" s="1"/>
      <c r="D13" s="1"/>
      <c r="E13" s="1"/>
    </row>
    <row r="14" spans="1:5" ht="17" thickBot="1" x14ac:dyDescent="0.25">
      <c r="A14" s="4" t="s">
        <v>89</v>
      </c>
      <c r="B14" s="4" t="s">
        <v>94</v>
      </c>
      <c r="C14" s="5" t="s">
        <v>95</v>
      </c>
      <c r="D14" s="6" t="s">
        <v>98</v>
      </c>
      <c r="E14" s="6" t="s">
        <v>96</v>
      </c>
    </row>
    <row r="15" spans="1:5" x14ac:dyDescent="0.2">
      <c r="A15" s="7" t="s">
        <v>90</v>
      </c>
      <c r="B15" s="7">
        <v>763000</v>
      </c>
      <c r="C15" s="7">
        <v>874000</v>
      </c>
      <c r="D15" s="8">
        <f>B15/C15</f>
        <v>0.87299771167048057</v>
      </c>
      <c r="E15" s="8">
        <f>D15/0.8729</f>
        <v>1.0001119391344719</v>
      </c>
    </row>
    <row r="16" spans="1:5" x14ac:dyDescent="0.2">
      <c r="A16" s="7" t="s">
        <v>91</v>
      </c>
      <c r="B16" s="7">
        <v>96800</v>
      </c>
      <c r="C16" s="7">
        <v>736000</v>
      </c>
      <c r="D16" s="8">
        <f t="shared" ref="D16:D17" si="4">B16/C16</f>
        <v>0.13152173913043477</v>
      </c>
      <c r="E16" s="8">
        <f t="shared" ref="E16:E17" si="5">D16/0.8729</f>
        <v>0.15067217221953805</v>
      </c>
    </row>
    <row r="17" spans="1:5" x14ac:dyDescent="0.2">
      <c r="A17" s="7" t="s">
        <v>92</v>
      </c>
      <c r="B17" s="7">
        <v>473000</v>
      </c>
      <c r="C17" s="7">
        <v>660000</v>
      </c>
      <c r="D17" s="8">
        <f t="shared" si="4"/>
        <v>0.71666666666666667</v>
      </c>
      <c r="E17" s="8">
        <f t="shared" si="5"/>
        <v>0.82101806239737274</v>
      </c>
    </row>
    <row r="19" spans="1:5" x14ac:dyDescent="0.2">
      <c r="A19" s="1" t="s">
        <v>100</v>
      </c>
      <c r="B19" s="2">
        <v>43182</v>
      </c>
      <c r="C19" s="1"/>
      <c r="D19" s="1"/>
      <c r="E19" s="1"/>
    </row>
    <row r="20" spans="1:5" ht="17" thickBot="1" x14ac:dyDescent="0.25">
      <c r="A20" s="4" t="s">
        <v>89</v>
      </c>
      <c r="B20" s="4" t="s">
        <v>94</v>
      </c>
      <c r="C20" s="5" t="s">
        <v>95</v>
      </c>
      <c r="D20" s="6" t="s">
        <v>98</v>
      </c>
      <c r="E20" s="6" t="s">
        <v>96</v>
      </c>
    </row>
    <row r="21" spans="1:5" x14ac:dyDescent="0.2">
      <c r="A21" s="7" t="s">
        <v>90</v>
      </c>
      <c r="B21" s="8">
        <v>1390000</v>
      </c>
      <c r="C21" s="8">
        <v>2130000</v>
      </c>
      <c r="D21" s="8">
        <f>B21/C21</f>
        <v>0.65258215962441313</v>
      </c>
      <c r="E21" s="8">
        <f>D21/0.6525</f>
        <v>1.0001259151332003</v>
      </c>
    </row>
    <row r="22" spans="1:5" x14ac:dyDescent="0.2">
      <c r="A22" s="7" t="s">
        <v>91</v>
      </c>
      <c r="B22" s="8">
        <v>169000</v>
      </c>
      <c r="C22" s="8">
        <v>1290000</v>
      </c>
      <c r="D22" s="8">
        <f t="shared" ref="D22:D23" si="6">B22/C22</f>
        <v>0.1310077519379845</v>
      </c>
      <c r="E22" s="8">
        <f t="shared" ref="E22:E23" si="7">D22/0.6525</f>
        <v>0.20077816388963143</v>
      </c>
    </row>
    <row r="23" spans="1:5" x14ac:dyDescent="0.2">
      <c r="A23" s="7" t="s">
        <v>92</v>
      </c>
      <c r="B23" s="8">
        <v>970000</v>
      </c>
      <c r="C23" s="8">
        <v>1620000</v>
      </c>
      <c r="D23" s="8">
        <f t="shared" si="6"/>
        <v>0.59876543209876543</v>
      </c>
      <c r="E23" s="8">
        <f t="shared" si="7"/>
        <v>0.91764817179887426</v>
      </c>
    </row>
    <row r="25" spans="1:5" x14ac:dyDescent="0.2">
      <c r="A25" s="1" t="s">
        <v>101</v>
      </c>
      <c r="B25" s="2">
        <v>43186</v>
      </c>
      <c r="C25" s="1"/>
      <c r="D25" s="1"/>
      <c r="E25" s="1"/>
    </row>
    <row r="26" spans="1:5" ht="17" thickBot="1" x14ac:dyDescent="0.25">
      <c r="A26" s="4" t="s">
        <v>89</v>
      </c>
      <c r="B26" s="4" t="s">
        <v>94</v>
      </c>
      <c r="C26" s="5" t="s">
        <v>95</v>
      </c>
      <c r="D26" s="6" t="s">
        <v>98</v>
      </c>
      <c r="E26" s="6" t="s">
        <v>96</v>
      </c>
    </row>
    <row r="27" spans="1:5" x14ac:dyDescent="0.2">
      <c r="A27" s="7" t="s">
        <v>90</v>
      </c>
      <c r="B27" s="7">
        <v>1650000</v>
      </c>
      <c r="C27" s="3">
        <v>1340000</v>
      </c>
      <c r="D27" s="3">
        <f>B27/C27</f>
        <v>1.2313432835820894</v>
      </c>
      <c r="E27" s="3">
        <f>D27/1.23134328</f>
        <v>1.000000002909091</v>
      </c>
    </row>
    <row r="28" spans="1:5" x14ac:dyDescent="0.2">
      <c r="A28" s="7" t="s">
        <v>91</v>
      </c>
      <c r="B28" s="7">
        <v>502000</v>
      </c>
      <c r="C28" s="3">
        <v>1360000</v>
      </c>
      <c r="D28" s="3">
        <f t="shared" ref="D28:D29" si="8">B28/C28</f>
        <v>0.36911764705882355</v>
      </c>
      <c r="E28" s="3">
        <f t="shared" ref="E28:E29" si="9">D28/1.23134328</f>
        <v>0.29976827181679472</v>
      </c>
    </row>
    <row r="29" spans="1:5" x14ac:dyDescent="0.2">
      <c r="A29" s="7" t="s">
        <v>92</v>
      </c>
      <c r="B29" s="7">
        <v>1510000</v>
      </c>
      <c r="C29" s="3">
        <v>1260000</v>
      </c>
      <c r="D29" s="3">
        <f t="shared" si="8"/>
        <v>1.1984126984126984</v>
      </c>
      <c r="E29" s="3">
        <f t="shared" si="9"/>
        <v>0.97325637608766458</v>
      </c>
    </row>
    <row r="31" spans="1:5" x14ac:dyDescent="0.2">
      <c r="A31" s="1" t="s">
        <v>102</v>
      </c>
      <c r="B31" s="2">
        <v>43199</v>
      </c>
      <c r="C31" s="1"/>
      <c r="D31" s="1"/>
      <c r="E31" s="1"/>
    </row>
    <row r="32" spans="1:5" ht="17" thickBot="1" x14ac:dyDescent="0.25">
      <c r="A32" s="4" t="s">
        <v>89</v>
      </c>
      <c r="B32" s="4" t="s">
        <v>94</v>
      </c>
      <c r="C32" s="5" t="s">
        <v>95</v>
      </c>
      <c r="D32" s="6" t="s">
        <v>98</v>
      </c>
      <c r="E32" s="6" t="s">
        <v>96</v>
      </c>
    </row>
    <row r="33" spans="1:5" x14ac:dyDescent="0.2">
      <c r="A33" s="7" t="s">
        <v>90</v>
      </c>
      <c r="B33" s="8">
        <v>1950000</v>
      </c>
      <c r="C33" s="8">
        <v>2150000</v>
      </c>
      <c r="D33" s="8">
        <f>B33/C33</f>
        <v>0.90697674418604646</v>
      </c>
      <c r="E33" s="8">
        <f>D33/0.907</f>
        <v>0.99997435963180425</v>
      </c>
    </row>
    <row r="34" spans="1:5" x14ac:dyDescent="0.2">
      <c r="A34" s="7" t="s">
        <v>91</v>
      </c>
      <c r="B34" s="8">
        <v>323000</v>
      </c>
      <c r="C34" s="8">
        <v>1780000</v>
      </c>
      <c r="D34" s="8">
        <f t="shared" ref="D34:D35" si="10">B34/C34</f>
        <v>0.18146067415730338</v>
      </c>
      <c r="E34" s="8">
        <f>D34/0.907</f>
        <v>0.20006689543252854</v>
      </c>
    </row>
    <row r="35" spans="1:5" x14ac:dyDescent="0.2">
      <c r="A35" s="7" t="s">
        <v>92</v>
      </c>
      <c r="B35" s="8">
        <v>1300000</v>
      </c>
      <c r="C35" s="8">
        <v>1830000</v>
      </c>
      <c r="D35" s="8">
        <f t="shared" si="10"/>
        <v>0.7103825136612022</v>
      </c>
      <c r="E35" s="8">
        <f>D35/0.907</f>
        <v>0.78322217603219646</v>
      </c>
    </row>
    <row r="37" spans="1:5" x14ac:dyDescent="0.2">
      <c r="A37" s="1" t="s">
        <v>103</v>
      </c>
      <c r="B37" s="2">
        <v>43202</v>
      </c>
      <c r="C37" s="1"/>
      <c r="D37" s="1"/>
      <c r="E37" s="1"/>
    </row>
    <row r="38" spans="1:5" ht="17" thickBot="1" x14ac:dyDescent="0.25">
      <c r="A38" s="4" t="s">
        <v>89</v>
      </c>
      <c r="B38" s="4" t="s">
        <v>94</v>
      </c>
      <c r="C38" s="5" t="s">
        <v>95</v>
      </c>
      <c r="D38" s="6" t="s">
        <v>98</v>
      </c>
      <c r="E38" s="6" t="s">
        <v>96</v>
      </c>
    </row>
    <row r="39" spans="1:5" x14ac:dyDescent="0.2">
      <c r="A39" s="7" t="s">
        <v>90</v>
      </c>
      <c r="B39" s="8">
        <v>1330000</v>
      </c>
      <c r="C39" s="8">
        <v>1060000</v>
      </c>
      <c r="D39" s="8">
        <f>B39/C39</f>
        <v>1.2547169811320755</v>
      </c>
      <c r="E39" s="8">
        <f>D39/1.2547</f>
        <v>1.0000135340177538</v>
      </c>
    </row>
    <row r="40" spans="1:5" x14ac:dyDescent="0.2">
      <c r="A40" s="7" t="s">
        <v>91</v>
      </c>
      <c r="B40" s="8">
        <v>337000</v>
      </c>
      <c r="C40" s="8">
        <v>921000</v>
      </c>
      <c r="D40" s="8">
        <f t="shared" ref="D40:D41" si="11">B40/C40</f>
        <v>0.36590662323561346</v>
      </c>
      <c r="E40" s="8">
        <f>D40/1.2547</f>
        <v>0.29162877439675899</v>
      </c>
    </row>
    <row r="41" spans="1:5" x14ac:dyDescent="0.2">
      <c r="A41" s="7" t="s">
        <v>92</v>
      </c>
      <c r="B41" s="8">
        <v>1140000</v>
      </c>
      <c r="C41" s="8">
        <v>948000</v>
      </c>
      <c r="D41" s="8">
        <f t="shared" si="11"/>
        <v>1.2025316455696202</v>
      </c>
      <c r="E41" s="8">
        <f>D41/1.2547</f>
        <v>0.95842165104775667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2B</vt:lpstr>
      <vt:lpstr>Figure 2F</vt:lpstr>
      <vt:lpstr>Figure 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Chi-Hong Wu</dc:creator>
  <cp:lastModifiedBy>Chi-Hong Wu</cp:lastModifiedBy>
  <dcterms:created xsi:type="dcterms:W3CDTF">2021-10-02T00:11:26Z</dcterms:created>
  <dcterms:modified xsi:type="dcterms:W3CDTF">2022-03-09T20:23:01Z</dcterms:modified>
</cp:coreProperties>
</file>