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i-Hong/Desktop/SHANK3 phosphorylation manuscript prep/Manuscipt/elife submission/resubmission/Source data file/"/>
    </mc:Choice>
  </mc:AlternateContent>
  <xr:revisionPtr revIDLastSave="0" documentId="13_ncr:1_{6CDFA669-1765-7649-BB8B-95F2B8F23D34}" xr6:coauthVersionLast="47" xr6:coauthVersionMax="47" xr10:uidLastSave="{00000000-0000-0000-0000-000000000000}"/>
  <bookViews>
    <workbookView xWindow="600" yWindow="460" windowWidth="25600" windowHeight="15540" xr2:uid="{3E02F734-350D-8A4E-9562-D2C3B232C58F}"/>
  </bookViews>
  <sheets>
    <sheet name="Figure 4C" sheetId="5" r:id="rId1"/>
    <sheet name="Figure 4D" sheetId="1" r:id="rId2"/>
    <sheet name="Figure 4E" sheetId="2" r:id="rId3"/>
    <sheet name="Figure 4H" sheetId="3" r:id="rId4"/>
    <sheet name="Figure 4I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5" l="1"/>
  <c r="D5" i="5"/>
  <c r="D6" i="5"/>
  <c r="D7" i="5"/>
  <c r="D8" i="5"/>
  <c r="D9" i="5"/>
  <c r="D10" i="5"/>
  <c r="D3" i="5"/>
  <c r="D48" i="4"/>
  <c r="E48" i="4" s="1"/>
  <c r="D47" i="4"/>
  <c r="E47" i="4" s="1"/>
  <c r="D46" i="4"/>
  <c r="E46" i="4" s="1"/>
  <c r="D45" i="4"/>
  <c r="E45" i="4" s="1"/>
  <c r="D41" i="4"/>
  <c r="E41" i="4" s="1"/>
  <c r="D40" i="4"/>
  <c r="E40" i="4" s="1"/>
  <c r="D39" i="4"/>
  <c r="E39" i="4" s="1"/>
  <c r="D38" i="4"/>
  <c r="E38" i="4" s="1"/>
  <c r="D34" i="4"/>
  <c r="E34" i="4" s="1"/>
  <c r="D33" i="4"/>
  <c r="E33" i="4" s="1"/>
  <c r="D32" i="4"/>
  <c r="E32" i="4" s="1"/>
  <c r="D31" i="4"/>
  <c r="E31" i="4" s="1"/>
  <c r="D27" i="4" l="1"/>
  <c r="E27" i="4" s="1"/>
  <c r="D26" i="4"/>
  <c r="E26" i="4" s="1"/>
  <c r="D25" i="4"/>
  <c r="E25" i="4" s="1"/>
  <c r="D24" i="4"/>
  <c r="E24" i="4" s="1"/>
  <c r="D20" i="4"/>
  <c r="E20" i="4" s="1"/>
  <c r="D19" i="4"/>
  <c r="E19" i="4" s="1"/>
  <c r="D18" i="4"/>
  <c r="E18" i="4" s="1"/>
  <c r="D17" i="4"/>
  <c r="E17" i="4" s="1"/>
  <c r="C6" i="4"/>
  <c r="C5" i="4"/>
  <c r="C4" i="4"/>
  <c r="C3" i="4"/>
  <c r="E34" i="3"/>
  <c r="E31" i="3"/>
  <c r="D32" i="3"/>
  <c r="E32" i="3" s="1"/>
  <c r="D33" i="3"/>
  <c r="E33" i="3" s="1"/>
  <c r="D34" i="3"/>
  <c r="D31" i="3"/>
  <c r="E26" i="3"/>
  <c r="E27" i="3"/>
  <c r="E24" i="3"/>
  <c r="D25" i="3"/>
  <c r="E25" i="3" s="1"/>
  <c r="D26" i="3"/>
  <c r="D27" i="3"/>
  <c r="D24" i="3"/>
  <c r="E18" i="3"/>
  <c r="E19" i="3"/>
  <c r="E20" i="3"/>
  <c r="E17" i="3"/>
  <c r="D20" i="3"/>
  <c r="D19" i="3"/>
  <c r="D18" i="3"/>
  <c r="D17" i="3"/>
  <c r="E11" i="3" l="1"/>
  <c r="D13" i="3"/>
  <c r="E13" i="3" s="1"/>
  <c r="D12" i="3"/>
  <c r="E12" i="3" s="1"/>
  <c r="D11" i="3"/>
  <c r="D10" i="3"/>
  <c r="E10" i="3" s="1"/>
  <c r="D6" i="3" l="1"/>
  <c r="E6" i="3" s="1"/>
  <c r="D5" i="3"/>
  <c r="E5" i="3" s="1"/>
  <c r="D4" i="3"/>
  <c r="E4" i="3" s="1"/>
  <c r="D3" i="3"/>
  <c r="E3" i="3" s="1"/>
</calcChain>
</file>

<file path=xl/sharedStrings.xml><?xml version="1.0" encoding="utf-8"?>
<sst xmlns="http://schemas.openxmlformats.org/spreadsheetml/2006/main" count="203" uniqueCount="30">
  <si>
    <t>repeat 1</t>
  </si>
  <si>
    <t>Condition</t>
  </si>
  <si>
    <t>Phospho signal</t>
  </si>
  <si>
    <t>Total signal</t>
  </si>
  <si>
    <t>P/T ratio</t>
  </si>
  <si>
    <t>Normalized to Un</t>
  </si>
  <si>
    <t xml:space="preserve">Un </t>
  </si>
  <si>
    <t>TTX</t>
  </si>
  <si>
    <t>repeat 2</t>
  </si>
  <si>
    <t>repeat 3</t>
  </si>
  <si>
    <t>repeat 4</t>
  </si>
  <si>
    <t>repeat 5</t>
  </si>
  <si>
    <t xml:space="preserve"> </t>
  </si>
  <si>
    <t>OKA</t>
  </si>
  <si>
    <t>TTX/OKA</t>
  </si>
  <si>
    <t>repeat 6</t>
  </si>
  <si>
    <t>repeat 7</t>
  </si>
  <si>
    <t>repeat 8</t>
  </si>
  <si>
    <t>Ctrl avgs</t>
  </si>
  <si>
    <t>TTX avgs</t>
  </si>
  <si>
    <t>amount of protein (ug)</t>
  </si>
  <si>
    <t>Date</t>
  </si>
  <si>
    <t>KN62</t>
  </si>
  <si>
    <t>KN93</t>
  </si>
  <si>
    <t>H89</t>
  </si>
  <si>
    <t>PTX</t>
  </si>
  <si>
    <t>PTX+KN62</t>
  </si>
  <si>
    <t>PTX+KN93</t>
  </si>
  <si>
    <t>PTX+H89</t>
  </si>
  <si>
    <t>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</si>
</sst>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0" borderId="0" xfId="0" applyFont="1"/>
    <xf numFmtId="0" fontId="2" fillId="0" borderId="1" xfId="0" applyFont="1" applyBorder="1"/>
    <xf numFmtId="14" fontId="2" fillId="0" borderId="0" xfId="0" applyNumberFormat="1" applyFont="1"/>
    <xf numFmtId="0" fontId="2" fillId="3" borderId="0" xfId="0" applyFont="1" applyFill="1"/>
    <xf numFmtId="0" fontId="2" fillId="2" borderId="0" xfId="0" applyFont="1" applyFill="1"/>
    <xf numFmtId="14" fontId="2" fillId="2" borderId="0" xfId="0" applyNumberFormat="1" applyFont="1" applyFill="1"/>
    <xf numFmtId="0" fontId="3" fillId="0" borderId="1" xfId="1" applyFont="1" applyBorder="1"/>
    <xf numFmtId="0" fontId="3" fillId="0" borderId="0" xfId="1" applyFont="1"/>
    <xf numFmtId="4" fontId="3" fillId="0" borderId="0" xfId="1" applyNumberFormat="1" applyFont="1"/>
    <xf numFmtId="0" fontId="2" fillId="0" borderId="0" xfId="0" applyFont="1" applyFill="1"/>
    <xf numFmtId="0" fontId="2" fillId="0" borderId="0" xfId="1" applyFont="1"/>
    <xf numFmtId="0" fontId="3" fillId="0" borderId="0" xfId="1" applyFont="1" applyBorder="1"/>
    <xf numFmtId="0" fontId="2" fillId="0" borderId="0" xfId="0" applyFont="1" applyBorder="1"/>
  </cellXfs>
  <cellStyles count="2">
    <cellStyle name="Normal" xfId="0" builtinId="0"/>
    <cellStyle name="Normal 2" xfId="1" xr:uid="{9BC86BF0-F2F5-E84C-9B65-32BC9BFE82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48C91-7018-FA47-9648-734635E7F94A}">
  <dimension ref="A1:L36"/>
  <sheetViews>
    <sheetView tabSelected="1" workbookViewId="0">
      <selection activeCell="I18" sqref="I18:L18"/>
    </sheetView>
  </sheetViews>
  <sheetFormatPr baseColWidth="10" defaultRowHeight="16" x14ac:dyDescent="0.2"/>
  <cols>
    <col min="3" max="3" width="17" customWidth="1"/>
  </cols>
  <sheetData>
    <row r="1" spans="1:12" x14ac:dyDescent="0.2">
      <c r="A1" s="5" t="s">
        <v>0</v>
      </c>
      <c r="B1" s="6">
        <v>44533</v>
      </c>
      <c r="C1" s="5"/>
      <c r="D1" s="5"/>
      <c r="E1" s="5"/>
      <c r="H1" s="5" t="s">
        <v>10</v>
      </c>
      <c r="I1" s="6">
        <v>44589</v>
      </c>
      <c r="J1" s="5"/>
      <c r="K1" s="5"/>
      <c r="L1" s="5"/>
    </row>
    <row r="2" spans="1:12" ht="17" thickBot="1" x14ac:dyDescent="0.25">
      <c r="A2" s="7" t="s">
        <v>1</v>
      </c>
      <c r="B2" s="7" t="s">
        <v>2</v>
      </c>
      <c r="C2" s="2" t="s">
        <v>3</v>
      </c>
      <c r="D2" s="7" t="s">
        <v>4</v>
      </c>
      <c r="E2" s="7" t="s">
        <v>5</v>
      </c>
      <c r="H2" s="7" t="s">
        <v>1</v>
      </c>
      <c r="I2" s="7" t="s">
        <v>2</v>
      </c>
      <c r="J2" s="2" t="s">
        <v>3</v>
      </c>
      <c r="K2" s="7" t="s">
        <v>4</v>
      </c>
      <c r="L2" s="7" t="s">
        <v>5</v>
      </c>
    </row>
    <row r="3" spans="1:12" x14ac:dyDescent="0.2">
      <c r="A3" s="8" t="s">
        <v>29</v>
      </c>
      <c r="B3" s="11">
        <v>769785</v>
      </c>
      <c r="C3" s="1">
        <v>5168708</v>
      </c>
      <c r="D3" s="1">
        <f>B3/C3</f>
        <v>0.14893180268647407</v>
      </c>
      <c r="E3" s="1">
        <v>1.0000000180382838</v>
      </c>
      <c r="H3" s="8" t="s">
        <v>29</v>
      </c>
      <c r="I3" s="11">
        <v>113262.105263</v>
      </c>
      <c r="J3" s="1">
        <v>3255703</v>
      </c>
      <c r="K3" s="1">
        <v>3.4788832170194885E-2</v>
      </c>
      <c r="L3" s="1">
        <v>1</v>
      </c>
    </row>
    <row r="4" spans="1:12" x14ac:dyDescent="0.2">
      <c r="A4" s="8" t="s">
        <v>22</v>
      </c>
      <c r="B4" s="11">
        <v>1357312</v>
      </c>
      <c r="C4" s="1">
        <v>10268140</v>
      </c>
      <c r="D4" s="1">
        <f t="shared" ref="D4:D10" si="0">B4/C4</f>
        <v>0.13218674462950447</v>
      </c>
      <c r="E4" s="1">
        <v>0.88756561479485552</v>
      </c>
      <c r="H4" s="8" t="s">
        <v>22</v>
      </c>
      <c r="I4" s="11">
        <v>199812.21052600001</v>
      </c>
      <c r="J4" s="1">
        <v>4104253</v>
      </c>
      <c r="K4" s="1">
        <v>4.8684184558310611E-2</v>
      </c>
      <c r="L4" s="1">
        <v>1.3994131638825666</v>
      </c>
    </row>
    <row r="5" spans="1:12" x14ac:dyDescent="0.2">
      <c r="A5" s="8" t="s">
        <v>23</v>
      </c>
      <c r="B5" s="11">
        <v>787522</v>
      </c>
      <c r="C5" s="1">
        <v>10339308</v>
      </c>
      <c r="D5" s="1">
        <f t="shared" si="0"/>
        <v>7.616776674028862E-2</v>
      </c>
      <c r="E5" s="1">
        <v>0.51142715484731005</v>
      </c>
      <c r="H5" s="8" t="s">
        <v>23</v>
      </c>
      <c r="I5" s="11">
        <v>136036.73684200001</v>
      </c>
      <c r="J5" s="1">
        <v>3144060</v>
      </c>
      <c r="K5" s="1">
        <v>4.3267856479202053E-2</v>
      </c>
      <c r="L5" s="1">
        <v>1.2437223397971213</v>
      </c>
    </row>
    <row r="6" spans="1:12" x14ac:dyDescent="0.2">
      <c r="A6" s="8" t="s">
        <v>24</v>
      </c>
      <c r="B6" s="11">
        <v>1096953</v>
      </c>
      <c r="C6" s="1">
        <v>8998281</v>
      </c>
      <c r="D6" s="1">
        <f t="shared" si="0"/>
        <v>0.12190695089428748</v>
      </c>
      <c r="E6" s="1">
        <v>0.81854211722605563</v>
      </c>
      <c r="H6" s="8" t="s">
        <v>24</v>
      </c>
      <c r="I6" s="11">
        <v>104975.894737</v>
      </c>
      <c r="J6" s="1">
        <v>3747588</v>
      </c>
      <c r="K6" s="1">
        <v>2.801158898390111E-2</v>
      </c>
      <c r="L6" s="1">
        <v>0.8051852305010524</v>
      </c>
    </row>
    <row r="7" spans="1:12" x14ac:dyDescent="0.2">
      <c r="A7" s="8" t="s">
        <v>25</v>
      </c>
      <c r="B7" s="11">
        <v>2180417</v>
      </c>
      <c r="C7" s="1">
        <v>8027285</v>
      </c>
      <c r="D7" s="1">
        <f t="shared" si="0"/>
        <v>0.27162571155751913</v>
      </c>
      <c r="E7" s="1">
        <v>1.8238261510135454</v>
      </c>
      <c r="H7" s="8" t="s">
        <v>25</v>
      </c>
      <c r="I7" s="11">
        <v>286926</v>
      </c>
      <c r="J7" s="1">
        <v>3712822</v>
      </c>
      <c r="K7" s="1">
        <v>7.7279761863078805E-2</v>
      </c>
      <c r="L7" s="1">
        <v>2.2213849740745295</v>
      </c>
    </row>
    <row r="8" spans="1:12" x14ac:dyDescent="0.2">
      <c r="A8" s="8" t="s">
        <v>26</v>
      </c>
      <c r="B8" s="11">
        <v>1037907</v>
      </c>
      <c r="C8" s="1">
        <v>7895374</v>
      </c>
      <c r="D8" s="1">
        <f t="shared" si="0"/>
        <v>0.13145761049444904</v>
      </c>
      <c r="E8" s="1">
        <v>0.88266985623251071</v>
      </c>
      <c r="H8" s="8" t="s">
        <v>26</v>
      </c>
      <c r="I8" s="11">
        <v>123917.526316</v>
      </c>
      <c r="J8" s="1">
        <v>3381124</v>
      </c>
      <c r="K8" s="1">
        <v>3.6649802348568107E-2</v>
      </c>
      <c r="L8" s="1">
        <v>1.0534882390574063</v>
      </c>
    </row>
    <row r="9" spans="1:12" x14ac:dyDescent="0.2">
      <c r="A9" s="8" t="s">
        <v>27</v>
      </c>
      <c r="B9" s="11">
        <v>387142</v>
      </c>
      <c r="C9" s="1">
        <v>9540099</v>
      </c>
      <c r="D9" s="1">
        <f t="shared" si="0"/>
        <v>4.0580501313455974E-2</v>
      </c>
      <c r="E9" s="1">
        <v>0.27247707550339129</v>
      </c>
      <c r="H9" s="8" t="s">
        <v>27</v>
      </c>
      <c r="I9" s="11">
        <v>56585.052631999999</v>
      </c>
      <c r="J9" s="1">
        <v>3406732</v>
      </c>
      <c r="K9" s="1">
        <v>1.6609775183959289E-2</v>
      </c>
      <c r="L9" s="1">
        <v>0.47744330633129117</v>
      </c>
    </row>
    <row r="10" spans="1:12" x14ac:dyDescent="0.2">
      <c r="A10" s="8" t="s">
        <v>28</v>
      </c>
      <c r="B10" s="11">
        <v>670473</v>
      </c>
      <c r="C10" s="1">
        <v>8988697</v>
      </c>
      <c r="D10" s="1">
        <f t="shared" si="0"/>
        <v>7.4590677603216568E-2</v>
      </c>
      <c r="E10" s="1">
        <v>0.50083781706268615</v>
      </c>
      <c r="H10" s="8" t="s">
        <v>28</v>
      </c>
      <c r="I10" s="11">
        <v>67537.157894999997</v>
      </c>
      <c r="J10" s="1">
        <v>3345305</v>
      </c>
      <c r="K10" s="1">
        <v>2.0188639868412597E-2</v>
      </c>
      <c r="L10" s="1">
        <v>0.5803167630116588</v>
      </c>
    </row>
    <row r="11" spans="1:12" x14ac:dyDescent="0.2">
      <c r="A11" s="1"/>
      <c r="B11" s="1"/>
      <c r="C11" s="1"/>
      <c r="D11" s="1"/>
      <c r="E11" s="1"/>
    </row>
    <row r="12" spans="1:12" x14ac:dyDescent="0.2">
      <c r="A12" s="5" t="s">
        <v>8</v>
      </c>
      <c r="B12" s="6">
        <v>44546</v>
      </c>
      <c r="C12" s="5"/>
      <c r="D12" s="5"/>
      <c r="E12" s="5"/>
      <c r="H12" s="5" t="s">
        <v>11</v>
      </c>
      <c r="I12" s="6">
        <v>44616</v>
      </c>
      <c r="J12" s="5"/>
      <c r="K12" s="5"/>
      <c r="L12" s="5"/>
    </row>
    <row r="13" spans="1:12" ht="17" thickBot="1" x14ac:dyDescent="0.25">
      <c r="A13" s="7" t="s">
        <v>1</v>
      </c>
      <c r="B13" s="7" t="s">
        <v>2</v>
      </c>
      <c r="C13" s="2" t="s">
        <v>3</v>
      </c>
      <c r="D13" s="7" t="s">
        <v>4</v>
      </c>
      <c r="E13" s="7" t="s">
        <v>5</v>
      </c>
      <c r="H13" s="7" t="s">
        <v>1</v>
      </c>
      <c r="I13" s="7" t="s">
        <v>2</v>
      </c>
      <c r="J13" s="2" t="s">
        <v>3</v>
      </c>
      <c r="K13" s="7" t="s">
        <v>4</v>
      </c>
      <c r="L13" s="7" t="s">
        <v>5</v>
      </c>
    </row>
    <row r="14" spans="1:12" x14ac:dyDescent="0.2">
      <c r="A14" s="8" t="s">
        <v>29</v>
      </c>
      <c r="B14" s="12">
        <v>389060.13513499999</v>
      </c>
      <c r="C14" s="13">
        <v>3164453</v>
      </c>
      <c r="D14" s="12">
        <v>0.12294704175887586</v>
      </c>
      <c r="E14" s="12">
        <v>1.0000003396494088</v>
      </c>
      <c r="H14" s="8" t="s">
        <v>29</v>
      </c>
      <c r="I14" s="11">
        <v>280880.11111100001</v>
      </c>
      <c r="J14" s="1">
        <v>2511257</v>
      </c>
      <c r="K14" s="1">
        <v>0.1118484134085042</v>
      </c>
      <c r="L14">
        <v>1.0000000036523022</v>
      </c>
    </row>
    <row r="15" spans="1:12" x14ac:dyDescent="0.2">
      <c r="A15" s="8" t="s">
        <v>22</v>
      </c>
      <c r="B15" s="12">
        <v>345760</v>
      </c>
      <c r="C15" s="13">
        <v>3633381</v>
      </c>
      <c r="D15" s="12">
        <v>9.5162054295984927E-2</v>
      </c>
      <c r="E15" s="12">
        <v>0.77400875414597292</v>
      </c>
      <c r="H15" s="8" t="s">
        <v>22</v>
      </c>
      <c r="I15" s="11">
        <v>232834.88888899999</v>
      </c>
      <c r="J15" s="1">
        <v>3370587</v>
      </c>
      <c r="K15" s="1">
        <v>6.9078439123215041E-2</v>
      </c>
      <c r="L15">
        <v>0.61760768231208651</v>
      </c>
    </row>
    <row r="16" spans="1:12" x14ac:dyDescent="0.2">
      <c r="A16" s="8" t="s">
        <v>23</v>
      </c>
      <c r="B16" s="12">
        <v>256022.89189200001</v>
      </c>
      <c r="C16" s="13">
        <v>3633795</v>
      </c>
      <c r="D16" s="12">
        <v>7.0456063672276512E-2</v>
      </c>
      <c r="E16" s="12">
        <v>0.57306045427929519</v>
      </c>
      <c r="H16" s="8" t="s">
        <v>23</v>
      </c>
      <c r="I16" s="11">
        <v>195251</v>
      </c>
      <c r="J16" s="1">
        <v>3695947</v>
      </c>
      <c r="K16" s="1">
        <v>5.2828409065389735E-2</v>
      </c>
      <c r="L16">
        <v>0.47232148984885231</v>
      </c>
    </row>
    <row r="17" spans="1:12" x14ac:dyDescent="0.2">
      <c r="A17" s="8" t="s">
        <v>24</v>
      </c>
      <c r="B17" s="12">
        <v>337489.64864899998</v>
      </c>
      <c r="C17" s="13">
        <v>3802813</v>
      </c>
      <c r="D17" s="12">
        <v>8.874736902629711E-2</v>
      </c>
      <c r="E17" s="12">
        <v>0.72183435973465893</v>
      </c>
      <c r="H17" s="8" t="s">
        <v>24</v>
      </c>
      <c r="I17" s="11">
        <v>271334.11111100001</v>
      </c>
      <c r="J17" s="1">
        <v>2752210</v>
      </c>
      <c r="K17" s="1">
        <v>9.8587720817452165E-2</v>
      </c>
      <c r="L17">
        <v>0.88144049766224375</v>
      </c>
    </row>
    <row r="18" spans="1:12" x14ac:dyDescent="0.2">
      <c r="A18" s="8" t="s">
        <v>25</v>
      </c>
      <c r="B18" s="1">
        <v>514470.86486500001</v>
      </c>
      <c r="C18" s="1">
        <v>3345116</v>
      </c>
      <c r="D18" s="1">
        <v>0.1537976156477085</v>
      </c>
      <c r="E18" s="1">
        <v>1.2509261360399888</v>
      </c>
      <c r="H18" s="8" t="s">
        <v>25</v>
      </c>
      <c r="I18" s="11">
        <v>471225.11111100001</v>
      </c>
      <c r="J18" s="1">
        <v>3681047</v>
      </c>
      <c r="K18" s="1">
        <v>0.12801388059185334</v>
      </c>
      <c r="L18">
        <v>1.1445301471720779</v>
      </c>
    </row>
    <row r="19" spans="1:12" x14ac:dyDescent="0.2">
      <c r="A19" s="8" t="s">
        <v>26</v>
      </c>
      <c r="B19" s="1">
        <v>293519.35135100002</v>
      </c>
      <c r="C19" s="1">
        <v>3224027</v>
      </c>
      <c r="D19" s="1">
        <v>9.1041219986991426E-2</v>
      </c>
      <c r="E19" s="1">
        <v>0.7404915938330453</v>
      </c>
      <c r="H19" s="8" t="s">
        <v>26</v>
      </c>
      <c r="I19" s="11">
        <v>234903.55555600001</v>
      </c>
      <c r="J19" s="1">
        <v>3050238</v>
      </c>
      <c r="K19" s="1">
        <v>7.7011549772837404E-2</v>
      </c>
      <c r="L19">
        <v>0.68853502438910252</v>
      </c>
    </row>
    <row r="20" spans="1:12" x14ac:dyDescent="0.2">
      <c r="A20" s="8" t="s">
        <v>27</v>
      </c>
      <c r="B20" s="1">
        <v>178504.62162200001</v>
      </c>
      <c r="C20" s="1">
        <v>3966907</v>
      </c>
      <c r="D20" s="1">
        <v>4.4998438738795742E-2</v>
      </c>
      <c r="E20" s="1">
        <v>0.36599867210095194</v>
      </c>
      <c r="H20" s="8" t="s">
        <v>27</v>
      </c>
      <c r="I20" s="11">
        <v>130036.222222</v>
      </c>
      <c r="J20" s="1">
        <v>3345079</v>
      </c>
      <c r="K20" s="1">
        <v>3.8873886751852493E-2</v>
      </c>
      <c r="L20">
        <v>0.34755867972710974</v>
      </c>
    </row>
    <row r="21" spans="1:12" x14ac:dyDescent="0.2">
      <c r="A21" s="8" t="s">
        <v>28</v>
      </c>
      <c r="B21" s="1">
        <v>248927.35135099999</v>
      </c>
      <c r="C21" s="1">
        <v>4582804</v>
      </c>
      <c r="D21" s="1">
        <v>5.4317695312956868E-2</v>
      </c>
      <c r="E21" s="1">
        <v>0.44179764705895114</v>
      </c>
      <c r="H21" s="8" t="s">
        <v>28</v>
      </c>
      <c r="I21" s="11">
        <v>155093.77777799999</v>
      </c>
      <c r="J21" s="1">
        <v>2385713</v>
      </c>
      <c r="K21" s="1">
        <v>6.500940296590578E-2</v>
      </c>
      <c r="L21">
        <v>0.58122776374042773</v>
      </c>
    </row>
    <row r="22" spans="1:12" x14ac:dyDescent="0.2">
      <c r="A22" s="1"/>
      <c r="B22" s="1"/>
      <c r="C22" s="1"/>
      <c r="D22" s="1"/>
      <c r="E22" s="1"/>
    </row>
    <row r="23" spans="1:12" x14ac:dyDescent="0.2">
      <c r="A23" s="5" t="s">
        <v>9</v>
      </c>
      <c r="B23" s="6">
        <v>44574</v>
      </c>
      <c r="C23" s="5"/>
      <c r="D23" s="5"/>
      <c r="E23" s="5"/>
    </row>
    <row r="24" spans="1:12" ht="17" thickBot="1" x14ac:dyDescent="0.25">
      <c r="A24" s="7" t="s">
        <v>1</v>
      </c>
      <c r="B24" s="7" t="s">
        <v>2</v>
      </c>
      <c r="C24" s="2" t="s">
        <v>3</v>
      </c>
      <c r="D24" s="7" t="s">
        <v>4</v>
      </c>
      <c r="E24" s="7" t="s">
        <v>5</v>
      </c>
    </row>
    <row r="25" spans="1:12" x14ac:dyDescent="0.2">
      <c r="A25" s="8" t="s">
        <v>29</v>
      </c>
      <c r="B25" s="11">
        <v>280802.68478299998</v>
      </c>
      <c r="C25" s="1">
        <v>2271549</v>
      </c>
      <c r="D25" s="1">
        <v>0.12361726944168934</v>
      </c>
      <c r="E25" s="1">
        <v>1.0000000035730392</v>
      </c>
    </row>
    <row r="26" spans="1:12" x14ac:dyDescent="0.2">
      <c r="A26" s="8" t="s">
        <v>22</v>
      </c>
      <c r="B26" s="11">
        <v>317694.17391299998</v>
      </c>
      <c r="C26" s="1">
        <v>2239186</v>
      </c>
      <c r="D26" s="1">
        <v>0.14187931414049568</v>
      </c>
      <c r="E26" s="1">
        <v>1.1477305338341981</v>
      </c>
    </row>
    <row r="27" spans="1:12" x14ac:dyDescent="0.2">
      <c r="A27" s="8" t="s">
        <v>23</v>
      </c>
      <c r="B27" s="11">
        <v>297084.5</v>
      </c>
      <c r="C27" s="1">
        <v>2543719</v>
      </c>
      <c r="D27" s="1">
        <v>0.11679139873547353</v>
      </c>
      <c r="E27" s="1">
        <v>0.94478222727500583</v>
      </c>
    </row>
    <row r="28" spans="1:12" x14ac:dyDescent="0.2">
      <c r="A28" s="8" t="s">
        <v>24</v>
      </c>
      <c r="B28" s="11">
        <v>265897.72826100001</v>
      </c>
      <c r="C28" s="1">
        <v>3020059</v>
      </c>
      <c r="D28" s="1">
        <v>8.804388532177683E-2</v>
      </c>
      <c r="E28" s="1">
        <v>0.71222965880096278</v>
      </c>
    </row>
    <row r="29" spans="1:12" x14ac:dyDescent="0.2">
      <c r="A29" s="8" t="s">
        <v>25</v>
      </c>
      <c r="B29" s="11">
        <v>361940.10869600001</v>
      </c>
      <c r="C29" s="1">
        <v>2104782</v>
      </c>
      <c r="D29" s="1">
        <v>0.17196085328361799</v>
      </c>
      <c r="E29" s="1">
        <v>1.3910746829685907</v>
      </c>
    </row>
    <row r="30" spans="1:12" x14ac:dyDescent="0.2">
      <c r="A30" s="8" t="s">
        <v>26</v>
      </c>
      <c r="B30" s="11">
        <v>284691.880435</v>
      </c>
      <c r="C30" s="1">
        <v>2654198</v>
      </c>
      <c r="D30" s="1">
        <v>0.10726098069360311</v>
      </c>
      <c r="E30" s="1">
        <v>0.86768605682109923</v>
      </c>
    </row>
    <row r="31" spans="1:12" x14ac:dyDescent="0.2">
      <c r="A31" s="8" t="s">
        <v>27</v>
      </c>
      <c r="B31" s="11">
        <v>362527.73913</v>
      </c>
      <c r="C31" s="1">
        <v>2691286</v>
      </c>
      <c r="D31" s="1">
        <v>0.1347042785976667</v>
      </c>
      <c r="E31" s="1">
        <v>1.0896881939502052</v>
      </c>
    </row>
    <row r="32" spans="1:12" x14ac:dyDescent="0.2">
      <c r="A32" s="8" t="s">
        <v>28</v>
      </c>
      <c r="B32" s="11">
        <v>261737.41304300001</v>
      </c>
      <c r="C32" s="1">
        <v>2294206</v>
      </c>
      <c r="D32" s="1">
        <v>0.11408627343969983</v>
      </c>
      <c r="E32" s="1">
        <v>0.92289915771962117</v>
      </c>
    </row>
    <row r="33" spans="1:5" x14ac:dyDescent="0.2">
      <c r="A33" s="8"/>
      <c r="B33" s="1"/>
      <c r="C33" s="1"/>
      <c r="D33" s="1"/>
      <c r="E33" s="1"/>
    </row>
    <row r="34" spans="1:5" x14ac:dyDescent="0.2">
      <c r="A34" s="8"/>
      <c r="B34" s="1"/>
      <c r="C34" s="1"/>
      <c r="D34" s="1"/>
      <c r="E34" s="1"/>
    </row>
    <row r="35" spans="1:5" x14ac:dyDescent="0.2">
      <c r="A35" s="8"/>
      <c r="B35" s="1"/>
      <c r="C35" s="1"/>
      <c r="D35" s="1"/>
      <c r="E35" s="1"/>
    </row>
    <row r="36" spans="1:5" x14ac:dyDescent="0.2">
      <c r="A36" s="1"/>
      <c r="B36" s="1"/>
      <c r="C36" s="1"/>
      <c r="D36" s="1"/>
      <c r="E36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33CFCC-3D98-8C47-A08A-8C0E92E2B196}">
  <dimension ref="A1:D6"/>
  <sheetViews>
    <sheetView workbookViewId="0">
      <selection activeCell="E14" sqref="E14"/>
    </sheetView>
  </sheetViews>
  <sheetFormatPr baseColWidth="10" defaultRowHeight="16" x14ac:dyDescent="0.2"/>
  <cols>
    <col min="1" max="16384" width="10.83203125" style="1"/>
  </cols>
  <sheetData>
    <row r="1" spans="1:4" ht="17" thickBot="1" x14ac:dyDescent="0.25">
      <c r="A1" s="2" t="s">
        <v>21</v>
      </c>
      <c r="B1" s="2" t="s">
        <v>18</v>
      </c>
      <c r="C1" s="2" t="s">
        <v>19</v>
      </c>
      <c r="D1" s="1" t="s">
        <v>12</v>
      </c>
    </row>
    <row r="2" spans="1:4" x14ac:dyDescent="0.2">
      <c r="A2" s="3">
        <v>44081</v>
      </c>
      <c r="B2" s="1">
        <v>0.17530000000000001</v>
      </c>
      <c r="C2" s="1">
        <v>0.11935</v>
      </c>
      <c r="D2" s="1" t="s">
        <v>12</v>
      </c>
    </row>
    <row r="3" spans="1:4" x14ac:dyDescent="0.2">
      <c r="A3" s="3">
        <v>44088</v>
      </c>
      <c r="B3" s="1">
        <v>0.43979999999999997</v>
      </c>
      <c r="C3" s="1">
        <v>0.31259999999999999</v>
      </c>
    </row>
    <row r="4" spans="1:4" x14ac:dyDescent="0.2">
      <c r="A4" s="3">
        <v>44098</v>
      </c>
      <c r="B4" s="4">
        <v>0.32429999999999998</v>
      </c>
      <c r="C4" s="4">
        <v>0.251</v>
      </c>
    </row>
    <row r="5" spans="1:4" x14ac:dyDescent="0.2">
      <c r="A5" s="3">
        <v>44098</v>
      </c>
      <c r="B5" s="4">
        <v>0.33710000000000001</v>
      </c>
      <c r="C5" s="4">
        <v>0.2296</v>
      </c>
    </row>
    <row r="6" spans="1:4" x14ac:dyDescent="0.2">
      <c r="A6" s="3">
        <v>44098</v>
      </c>
      <c r="B6" s="4">
        <v>0.2964</v>
      </c>
      <c r="C6" s="4">
        <v>0.1988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9B03CB-E116-8C44-8C27-527B8309EFF9}">
  <dimension ref="A1:D8"/>
  <sheetViews>
    <sheetView workbookViewId="0">
      <selection activeCell="B6" sqref="B6"/>
    </sheetView>
  </sheetViews>
  <sheetFormatPr baseColWidth="10" defaultRowHeight="16" x14ac:dyDescent="0.2"/>
  <cols>
    <col min="1" max="16384" width="10.83203125" style="1"/>
  </cols>
  <sheetData>
    <row r="1" spans="1:4" ht="17" thickBot="1" x14ac:dyDescent="0.25">
      <c r="A1" s="2" t="s">
        <v>18</v>
      </c>
      <c r="B1" s="2" t="s">
        <v>19</v>
      </c>
      <c r="C1" s="2" t="s">
        <v>20</v>
      </c>
      <c r="D1" s="2"/>
    </row>
    <row r="2" spans="1:4" x14ac:dyDescent="0.2">
      <c r="A2" s="1">
        <v>0.27405000000000002</v>
      </c>
      <c r="B2" s="1">
        <v>0.31869999999999998</v>
      </c>
      <c r="C2" s="1">
        <v>100</v>
      </c>
    </row>
    <row r="3" spans="1:4" x14ac:dyDescent="0.2">
      <c r="A3" s="1">
        <v>0.39129999999999998</v>
      </c>
      <c r="B3" s="1">
        <v>0.64015</v>
      </c>
      <c r="C3" s="1">
        <v>100</v>
      </c>
    </row>
    <row r="4" spans="1:4" x14ac:dyDescent="0.2">
      <c r="A4" s="1">
        <v>0.19114999999999999</v>
      </c>
      <c r="B4" s="1">
        <v>0.3105</v>
      </c>
      <c r="C4" s="1">
        <v>100</v>
      </c>
    </row>
    <row r="5" spans="1:4" x14ac:dyDescent="0.2">
      <c r="A5" s="1">
        <v>0.21540000000000001</v>
      </c>
      <c r="B5" s="1">
        <v>0.31974999999999998</v>
      </c>
      <c r="C5" s="1">
        <v>100</v>
      </c>
    </row>
    <row r="6" spans="1:4" x14ac:dyDescent="0.2">
      <c r="A6" s="1">
        <v>0.37990000000000002</v>
      </c>
      <c r="B6" s="1">
        <v>0.43985000000000002</v>
      </c>
      <c r="C6" s="1">
        <v>100</v>
      </c>
    </row>
    <row r="7" spans="1:4" x14ac:dyDescent="0.2">
      <c r="A7" s="1">
        <v>0.42745</v>
      </c>
      <c r="B7" s="1">
        <v>0.43785000000000002</v>
      </c>
      <c r="C7" s="1">
        <v>100</v>
      </c>
    </row>
    <row r="8" spans="1:4" x14ac:dyDescent="0.2">
      <c r="A8" s="1">
        <v>0.37574999999999997</v>
      </c>
      <c r="B8" s="1">
        <v>0.50600000000000001</v>
      </c>
      <c r="C8" s="1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BFEEC-6795-5947-BC60-7609BDF653AC}">
  <dimension ref="A1:E34"/>
  <sheetViews>
    <sheetView workbookViewId="0">
      <selection activeCell="G29" sqref="G29"/>
    </sheetView>
  </sheetViews>
  <sheetFormatPr baseColWidth="10" defaultRowHeight="16" x14ac:dyDescent="0.2"/>
  <cols>
    <col min="1" max="1" width="10.83203125" style="1"/>
    <col min="2" max="2" width="11" style="1" bestFit="1" customWidth="1"/>
    <col min="3" max="3" width="11.6640625" style="1" bestFit="1" customWidth="1"/>
    <col min="4" max="5" width="11" style="1" bestFit="1" customWidth="1"/>
    <col min="6" max="16384" width="10.83203125" style="1"/>
  </cols>
  <sheetData>
    <row r="1" spans="1:5" x14ac:dyDescent="0.2">
      <c r="A1" s="5" t="s">
        <v>0</v>
      </c>
      <c r="B1" s="6">
        <v>43344</v>
      </c>
      <c r="C1" s="5"/>
      <c r="D1" s="5"/>
      <c r="E1" s="5"/>
    </row>
    <row r="2" spans="1:5" ht="17" thickBot="1" x14ac:dyDescent="0.25">
      <c r="A2" s="7" t="s">
        <v>1</v>
      </c>
      <c r="B2" s="7" t="s">
        <v>2</v>
      </c>
      <c r="C2" s="2" t="s">
        <v>3</v>
      </c>
      <c r="D2" s="7" t="s">
        <v>4</v>
      </c>
      <c r="E2" s="7" t="s">
        <v>5</v>
      </c>
    </row>
    <row r="3" spans="1:5" x14ac:dyDescent="0.2">
      <c r="A3" s="8" t="s">
        <v>6</v>
      </c>
      <c r="B3" s="1">
        <v>5480</v>
      </c>
      <c r="C3" s="1">
        <v>17100</v>
      </c>
      <c r="D3" s="1">
        <f>B3/C3</f>
        <v>0.32046783625730996</v>
      </c>
      <c r="E3" s="1">
        <f>D3/0.32046784</f>
        <v>0.9999999883211681</v>
      </c>
    </row>
    <row r="4" spans="1:5" x14ac:dyDescent="0.2">
      <c r="A4" s="8" t="s">
        <v>13</v>
      </c>
      <c r="B4" s="1">
        <v>1880</v>
      </c>
      <c r="C4" s="1">
        <v>5580</v>
      </c>
      <c r="D4" s="1">
        <f t="shared" ref="D4:D6" si="0">B4/C4</f>
        <v>0.33691756272401435</v>
      </c>
      <c r="E4" s="1">
        <f t="shared" ref="E4:E6" si="1">D4/0.32046784</f>
        <v>1.0513303385575736</v>
      </c>
    </row>
    <row r="5" spans="1:5" x14ac:dyDescent="0.2">
      <c r="A5" s="8" t="s">
        <v>7</v>
      </c>
      <c r="B5" s="1">
        <v>1590</v>
      </c>
      <c r="C5" s="1">
        <v>9670</v>
      </c>
      <c r="D5" s="1">
        <f t="shared" si="0"/>
        <v>0.16442605997931747</v>
      </c>
      <c r="E5" s="1">
        <f t="shared" si="1"/>
        <v>0.51308131255640965</v>
      </c>
    </row>
    <row r="6" spans="1:5" x14ac:dyDescent="0.2">
      <c r="A6" s="8" t="s">
        <v>14</v>
      </c>
      <c r="B6" s="1">
        <v>1660</v>
      </c>
      <c r="C6" s="1">
        <v>10500</v>
      </c>
      <c r="D6" s="1">
        <f t="shared" si="0"/>
        <v>0.15809523809523809</v>
      </c>
      <c r="E6" s="1">
        <f t="shared" si="1"/>
        <v>0.49332637588607359</v>
      </c>
    </row>
    <row r="8" spans="1:5" x14ac:dyDescent="0.2">
      <c r="A8" s="5" t="s">
        <v>8</v>
      </c>
      <c r="B8" s="6">
        <v>43354</v>
      </c>
      <c r="C8" s="5"/>
      <c r="D8" s="5"/>
      <c r="E8" s="5"/>
    </row>
    <row r="9" spans="1:5" ht="17" thickBot="1" x14ac:dyDescent="0.25">
      <c r="A9" s="7" t="s">
        <v>1</v>
      </c>
      <c r="B9" s="7" t="s">
        <v>2</v>
      </c>
      <c r="C9" s="2" t="s">
        <v>3</v>
      </c>
      <c r="D9" s="7" t="s">
        <v>4</v>
      </c>
      <c r="E9" s="7" t="s">
        <v>5</v>
      </c>
    </row>
    <row r="10" spans="1:5" x14ac:dyDescent="0.2">
      <c r="A10" s="8" t="s">
        <v>6</v>
      </c>
      <c r="B10" s="1">
        <v>334648.96875</v>
      </c>
      <c r="C10" s="1">
        <v>802010</v>
      </c>
      <c r="D10" s="1">
        <f t="shared" ref="D10:D13" si="2">B10/C10</f>
        <v>0.41726283805688208</v>
      </c>
      <c r="E10" s="8">
        <f>D10/0.41726284</f>
        <v>0.99999999534317996</v>
      </c>
    </row>
    <row r="11" spans="1:5" x14ac:dyDescent="0.2">
      <c r="A11" s="8" t="s">
        <v>13</v>
      </c>
      <c r="B11" s="1">
        <v>156681.101563</v>
      </c>
      <c r="C11" s="1">
        <v>1510519</v>
      </c>
      <c r="D11" s="1">
        <f t="shared" si="2"/>
        <v>0.10372666716737758</v>
      </c>
      <c r="E11" s="8">
        <f t="shared" ref="E11:E13" si="3">D11/0.41726284</f>
        <v>0.24858831706024331</v>
      </c>
    </row>
    <row r="12" spans="1:5" x14ac:dyDescent="0.2">
      <c r="A12" s="8" t="s">
        <v>7</v>
      </c>
      <c r="B12" s="1">
        <v>173081.796875</v>
      </c>
      <c r="C12" s="1">
        <v>807840</v>
      </c>
      <c r="D12" s="1">
        <f t="shared" si="2"/>
        <v>0.2142525708989404</v>
      </c>
      <c r="E12" s="8">
        <f t="shared" si="3"/>
        <v>0.51347148693840172</v>
      </c>
    </row>
    <row r="13" spans="1:5" x14ac:dyDescent="0.2">
      <c r="A13" s="8" t="s">
        <v>14</v>
      </c>
      <c r="B13" s="1">
        <v>202131.351563</v>
      </c>
      <c r="C13" s="1">
        <v>1542190</v>
      </c>
      <c r="D13" s="1">
        <f t="shared" si="2"/>
        <v>0.13106773585809789</v>
      </c>
      <c r="E13" s="8">
        <f t="shared" si="3"/>
        <v>0.31411312797012519</v>
      </c>
    </row>
    <row r="15" spans="1:5" x14ac:dyDescent="0.2">
      <c r="A15" s="5" t="s">
        <v>9</v>
      </c>
      <c r="B15" s="6">
        <v>43361</v>
      </c>
      <c r="C15" s="5"/>
      <c r="D15" s="5"/>
      <c r="E15" s="5"/>
    </row>
    <row r="16" spans="1:5" ht="17" thickBot="1" x14ac:dyDescent="0.25">
      <c r="A16" s="7" t="s">
        <v>1</v>
      </c>
      <c r="B16" s="7" t="s">
        <v>2</v>
      </c>
      <c r="C16" s="2" t="s">
        <v>3</v>
      </c>
      <c r="D16" s="7" t="s">
        <v>4</v>
      </c>
      <c r="E16" s="7" t="s">
        <v>5</v>
      </c>
    </row>
    <row r="17" spans="1:5" x14ac:dyDescent="0.2">
      <c r="A17" s="8" t="s">
        <v>6</v>
      </c>
      <c r="B17" s="1">
        <v>168124.22</v>
      </c>
      <c r="C17" s="1">
        <v>311862.63636399998</v>
      </c>
      <c r="D17" s="1">
        <f t="shared" ref="D17:D20" si="4">B17/C17</f>
        <v>0.5390970266914844</v>
      </c>
      <c r="E17" s="1">
        <f>D17/0.53909703</f>
        <v>0.99999999386285698</v>
      </c>
    </row>
    <row r="18" spans="1:5" x14ac:dyDescent="0.2">
      <c r="A18" s="8" t="s">
        <v>13</v>
      </c>
      <c r="B18" s="1">
        <v>149741.78</v>
      </c>
      <c r="C18" s="1">
        <v>303319.90909099998</v>
      </c>
      <c r="D18" s="1">
        <f t="shared" si="4"/>
        <v>0.49367606778187278</v>
      </c>
      <c r="E18" s="1">
        <f t="shared" ref="E18:E20" si="5">D18/0.53909703</f>
        <v>0.91574622064208522</v>
      </c>
    </row>
    <row r="19" spans="1:5" x14ac:dyDescent="0.2">
      <c r="A19" s="8" t="s">
        <v>7</v>
      </c>
      <c r="B19" s="1">
        <v>52398.22</v>
      </c>
      <c r="C19" s="1">
        <v>183040.09090899999</v>
      </c>
      <c r="D19" s="1">
        <f t="shared" si="4"/>
        <v>0.28626635694827229</v>
      </c>
      <c r="E19" s="1">
        <f t="shared" si="5"/>
        <v>0.5310108218334505</v>
      </c>
    </row>
    <row r="20" spans="1:5" x14ac:dyDescent="0.2">
      <c r="A20" s="8" t="s">
        <v>14</v>
      </c>
      <c r="B20" s="1">
        <v>110293.22</v>
      </c>
      <c r="C20" s="1">
        <v>227131.36363599999</v>
      </c>
      <c r="D20" s="1">
        <f t="shared" si="4"/>
        <v>0.48559220635312861</v>
      </c>
      <c r="E20" s="1">
        <f t="shared" si="5"/>
        <v>0.90075103243126498</v>
      </c>
    </row>
    <row r="22" spans="1:5" x14ac:dyDescent="0.2">
      <c r="A22" s="5" t="s">
        <v>10</v>
      </c>
      <c r="B22" s="6">
        <v>44071</v>
      </c>
      <c r="C22" s="5"/>
      <c r="D22" s="5"/>
      <c r="E22" s="5"/>
    </row>
    <row r="23" spans="1:5" ht="17" thickBot="1" x14ac:dyDescent="0.25">
      <c r="A23" s="7" t="s">
        <v>1</v>
      </c>
      <c r="B23" s="7" t="s">
        <v>2</v>
      </c>
      <c r="C23" s="2" t="s">
        <v>3</v>
      </c>
      <c r="D23" s="7" t="s">
        <v>4</v>
      </c>
      <c r="E23" s="7" t="s">
        <v>5</v>
      </c>
    </row>
    <row r="24" spans="1:5" x14ac:dyDescent="0.2">
      <c r="A24" s="8" t="s">
        <v>6</v>
      </c>
      <c r="B24" s="9">
        <v>498749.04917999997</v>
      </c>
      <c r="C24" s="9">
        <v>684028.27868900006</v>
      </c>
      <c r="D24" s="1">
        <f>B24/C24</f>
        <v>0.72913513186310963</v>
      </c>
      <c r="E24" s="1">
        <f>D24/0.72913513</f>
        <v>1.0000000025552322</v>
      </c>
    </row>
    <row r="25" spans="1:5" x14ac:dyDescent="0.2">
      <c r="A25" s="8" t="s">
        <v>13</v>
      </c>
      <c r="B25" s="9">
        <v>564826.68852500001</v>
      </c>
      <c r="C25" s="9">
        <v>1299796.114754</v>
      </c>
      <c r="D25" s="1">
        <f t="shared" ref="D25:D27" si="6">B25/C25</f>
        <v>0.43455022069511212</v>
      </c>
      <c r="E25" s="1">
        <f t="shared" ref="E25:E27" si="7">D25/0.72913513</f>
        <v>0.59598036470292159</v>
      </c>
    </row>
    <row r="26" spans="1:5" x14ac:dyDescent="0.2">
      <c r="A26" s="8" t="s">
        <v>7</v>
      </c>
      <c r="B26" s="9">
        <v>355235.49180299998</v>
      </c>
      <c r="C26" s="9">
        <v>1604217.114754</v>
      </c>
      <c r="D26" s="1">
        <f t="shared" si="6"/>
        <v>0.22143853754949738</v>
      </c>
      <c r="E26" s="1">
        <f t="shared" si="7"/>
        <v>0.30370027233428926</v>
      </c>
    </row>
    <row r="27" spans="1:5" x14ac:dyDescent="0.2">
      <c r="A27" s="8" t="s">
        <v>14</v>
      </c>
      <c r="B27" s="9">
        <v>480307.06557400001</v>
      </c>
      <c r="C27" s="9">
        <v>1541035.8196719999</v>
      </c>
      <c r="D27" s="1">
        <f t="shared" si="6"/>
        <v>0.3116780670784346</v>
      </c>
      <c r="E27" s="1">
        <f t="shared" si="7"/>
        <v>0.42746269416265076</v>
      </c>
    </row>
    <row r="29" spans="1:5" x14ac:dyDescent="0.2">
      <c r="A29" s="5" t="s">
        <v>11</v>
      </c>
      <c r="B29" s="6">
        <v>44071</v>
      </c>
      <c r="C29" s="5"/>
      <c r="D29" s="5"/>
      <c r="E29" s="5"/>
    </row>
    <row r="30" spans="1:5" ht="17" thickBot="1" x14ac:dyDescent="0.25">
      <c r="A30" s="7" t="s">
        <v>1</v>
      </c>
      <c r="B30" s="7" t="s">
        <v>2</v>
      </c>
      <c r="C30" s="2" t="s">
        <v>3</v>
      </c>
      <c r="D30" s="7" t="s">
        <v>4</v>
      </c>
      <c r="E30" s="7" t="s">
        <v>5</v>
      </c>
    </row>
    <row r="31" spans="1:5" x14ac:dyDescent="0.2">
      <c r="A31" s="8" t="s">
        <v>6</v>
      </c>
      <c r="B31" s="9">
        <v>774291.70491800003</v>
      </c>
      <c r="C31" s="9">
        <v>1634715.901639</v>
      </c>
      <c r="D31" s="1">
        <f>B31/C31</f>
        <v>0.4736552107566086</v>
      </c>
      <c r="E31" s="1">
        <f>D31/0.47365521</f>
        <v>1.0000000015973827</v>
      </c>
    </row>
    <row r="32" spans="1:5" x14ac:dyDescent="0.2">
      <c r="A32" s="8" t="s">
        <v>13</v>
      </c>
      <c r="B32" s="9">
        <v>556995.14754100004</v>
      </c>
      <c r="C32" s="9">
        <v>1598212.1967209999</v>
      </c>
      <c r="D32" s="1">
        <f t="shared" ref="D32:D34" si="8">B32/C32</f>
        <v>0.34851138583710528</v>
      </c>
      <c r="E32" s="1">
        <f t="shared" ref="E32:E34" si="9">D32/0.47365521</f>
        <v>0.73579130658587133</v>
      </c>
    </row>
    <row r="33" spans="1:5" x14ac:dyDescent="0.2">
      <c r="A33" s="8" t="s">
        <v>7</v>
      </c>
      <c r="B33" s="9">
        <v>344409.40983600001</v>
      </c>
      <c r="C33" s="9">
        <v>1153329.5573770001</v>
      </c>
      <c r="D33" s="1">
        <f t="shared" si="8"/>
        <v>0.29862185325353585</v>
      </c>
      <c r="E33" s="1">
        <f t="shared" si="9"/>
        <v>0.63046251144062337</v>
      </c>
    </row>
    <row r="34" spans="1:5" x14ac:dyDescent="0.2">
      <c r="A34" s="8" t="s">
        <v>14</v>
      </c>
      <c r="B34" s="9">
        <v>538883.36065599998</v>
      </c>
      <c r="C34" s="9">
        <v>1419221.9180330001</v>
      </c>
      <c r="D34" s="1">
        <f t="shared" si="8"/>
        <v>0.37970338099264739</v>
      </c>
      <c r="E34" s="1">
        <f t="shared" si="9"/>
        <v>0.80164510592556848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AE80C-D583-1041-B8D5-2011B58AE2BC}">
  <dimension ref="A1:G48"/>
  <sheetViews>
    <sheetView workbookViewId="0">
      <selection activeCell="A8" sqref="A8:E48"/>
    </sheetView>
  </sheetViews>
  <sheetFormatPr baseColWidth="10" defaultRowHeight="16" x14ac:dyDescent="0.2"/>
  <cols>
    <col min="1" max="16384" width="10.83203125" style="1"/>
  </cols>
  <sheetData>
    <row r="1" spans="1:7" x14ac:dyDescent="0.2">
      <c r="A1" s="5" t="s">
        <v>0</v>
      </c>
      <c r="B1" s="6">
        <v>43152</v>
      </c>
      <c r="C1" s="5"/>
      <c r="D1" s="10"/>
      <c r="E1" s="5" t="s">
        <v>8</v>
      </c>
      <c r="F1" s="6">
        <v>43158</v>
      </c>
      <c r="G1" s="4"/>
    </row>
    <row r="2" spans="1:7" ht="17" thickBot="1" x14ac:dyDescent="0.25">
      <c r="A2" s="7" t="s">
        <v>1</v>
      </c>
      <c r="B2" s="7" t="s">
        <v>4</v>
      </c>
      <c r="C2" s="7" t="s">
        <v>5</v>
      </c>
      <c r="E2" s="7" t="s">
        <v>1</v>
      </c>
      <c r="F2" s="7" t="s">
        <v>5</v>
      </c>
    </row>
    <row r="3" spans="1:7" x14ac:dyDescent="0.2">
      <c r="A3" s="8" t="s">
        <v>6</v>
      </c>
      <c r="B3" s="1">
        <v>0.11</v>
      </c>
      <c r="C3" s="1">
        <f>B3/0.11</f>
        <v>1</v>
      </c>
      <c r="E3" s="8" t="s">
        <v>6</v>
      </c>
      <c r="F3" s="1">
        <v>1</v>
      </c>
    </row>
    <row r="4" spans="1:7" x14ac:dyDescent="0.2">
      <c r="A4" s="8" t="s">
        <v>13</v>
      </c>
      <c r="B4" s="1">
        <v>0.15</v>
      </c>
      <c r="C4" s="1">
        <f t="shared" ref="C4:C6" si="0">B4/0.11</f>
        <v>1.3636363636363635</v>
      </c>
      <c r="E4" s="8" t="s">
        <v>13</v>
      </c>
      <c r="F4" s="1">
        <v>1.24</v>
      </c>
    </row>
    <row r="5" spans="1:7" x14ac:dyDescent="0.2">
      <c r="A5" s="8" t="s">
        <v>7</v>
      </c>
      <c r="B5" s="1">
        <v>0.05</v>
      </c>
      <c r="C5" s="1">
        <f t="shared" si="0"/>
        <v>0.45454545454545459</v>
      </c>
      <c r="E5" s="8" t="s">
        <v>7</v>
      </c>
      <c r="F5" s="1">
        <v>0.42</v>
      </c>
    </row>
    <row r="6" spans="1:7" x14ac:dyDescent="0.2">
      <c r="A6" s="8" t="s">
        <v>14</v>
      </c>
      <c r="B6" s="1">
        <v>0.26</v>
      </c>
      <c r="C6" s="1">
        <f t="shared" si="0"/>
        <v>2.3636363636363638</v>
      </c>
      <c r="E6" s="8" t="s">
        <v>14</v>
      </c>
      <c r="F6" s="1">
        <v>1.17</v>
      </c>
    </row>
    <row r="8" spans="1:7" x14ac:dyDescent="0.2">
      <c r="A8" s="5" t="s">
        <v>9</v>
      </c>
      <c r="B8" s="6">
        <v>43158</v>
      </c>
      <c r="C8" s="5"/>
      <c r="D8" s="5"/>
      <c r="E8" s="5"/>
    </row>
    <row r="9" spans="1:7" ht="17" thickBot="1" x14ac:dyDescent="0.25">
      <c r="A9" s="7" t="s">
        <v>1</v>
      </c>
      <c r="B9" s="7" t="s">
        <v>2</v>
      </c>
      <c r="C9" s="2" t="s">
        <v>3</v>
      </c>
      <c r="D9" s="7" t="s">
        <v>4</v>
      </c>
      <c r="E9" s="7" t="s">
        <v>5</v>
      </c>
    </row>
    <row r="10" spans="1:7" x14ac:dyDescent="0.2">
      <c r="A10" s="8" t="s">
        <v>6</v>
      </c>
      <c r="B10" s="11">
        <v>213000</v>
      </c>
      <c r="C10" s="1">
        <v>345000</v>
      </c>
      <c r="D10" s="1">
        <v>0.61739100000000002</v>
      </c>
      <c r="E10" s="1">
        <v>1</v>
      </c>
    </row>
    <row r="11" spans="1:7" x14ac:dyDescent="0.2">
      <c r="A11" s="8" t="s">
        <v>13</v>
      </c>
      <c r="B11" s="11">
        <v>304000</v>
      </c>
      <c r="C11" s="1">
        <v>531000</v>
      </c>
      <c r="D11" s="1">
        <v>0.57250500000000004</v>
      </c>
      <c r="E11" s="1">
        <v>0.92700000000000005</v>
      </c>
    </row>
    <row r="12" spans="1:7" x14ac:dyDescent="0.2">
      <c r="A12" s="8" t="s">
        <v>7</v>
      </c>
      <c r="B12" s="11">
        <v>100000</v>
      </c>
      <c r="C12" s="1">
        <v>309000</v>
      </c>
      <c r="D12" s="1">
        <v>0.323625</v>
      </c>
      <c r="E12" s="1">
        <v>0.52</v>
      </c>
    </row>
    <row r="13" spans="1:7" x14ac:dyDescent="0.2">
      <c r="A13" s="8" t="s">
        <v>14</v>
      </c>
      <c r="B13" s="11">
        <v>109000</v>
      </c>
      <c r="C13" s="1">
        <v>283000</v>
      </c>
      <c r="D13" s="1">
        <v>0.38515899999999997</v>
      </c>
      <c r="E13" s="1">
        <v>0.624</v>
      </c>
    </row>
    <row r="15" spans="1:7" x14ac:dyDescent="0.2">
      <c r="A15" s="5" t="s">
        <v>10</v>
      </c>
      <c r="B15" s="6">
        <v>43174</v>
      </c>
      <c r="C15" s="5"/>
      <c r="D15" s="5"/>
      <c r="E15" s="5"/>
    </row>
    <row r="16" spans="1:7" ht="17" thickBot="1" x14ac:dyDescent="0.25">
      <c r="A16" s="7" t="s">
        <v>1</v>
      </c>
      <c r="B16" s="7" t="s">
        <v>2</v>
      </c>
      <c r="C16" s="2" t="s">
        <v>3</v>
      </c>
      <c r="D16" s="7" t="s">
        <v>4</v>
      </c>
      <c r="E16" s="7" t="s">
        <v>5</v>
      </c>
    </row>
    <row r="17" spans="1:5" x14ac:dyDescent="0.2">
      <c r="A17" s="8" t="s">
        <v>6</v>
      </c>
      <c r="B17" s="1">
        <v>763000</v>
      </c>
      <c r="C17" s="1">
        <v>874000</v>
      </c>
      <c r="D17" s="1">
        <f>B17/C17</f>
        <v>0.87299771167048057</v>
      </c>
      <c r="E17" s="1">
        <f>D17/0.87299771</f>
        <v>1.0000000019134994</v>
      </c>
    </row>
    <row r="18" spans="1:5" x14ac:dyDescent="0.2">
      <c r="A18" s="8" t="s">
        <v>13</v>
      </c>
      <c r="B18" s="1">
        <v>243000</v>
      </c>
      <c r="C18" s="1">
        <v>741000</v>
      </c>
      <c r="D18" s="1">
        <f t="shared" ref="D18:D20" si="1">B18/C18</f>
        <v>0.32793522267206476</v>
      </c>
      <c r="E18" s="1">
        <f t="shared" ref="E18:E20" si="2">D18/0.87299771</f>
        <v>0.37564270663672733</v>
      </c>
    </row>
    <row r="19" spans="1:5" x14ac:dyDescent="0.2">
      <c r="A19" s="8" t="s">
        <v>7</v>
      </c>
      <c r="B19" s="1">
        <v>96800</v>
      </c>
      <c r="C19" s="1">
        <v>736000</v>
      </c>
      <c r="D19" s="1">
        <f t="shared" si="1"/>
        <v>0.13152173913043477</v>
      </c>
      <c r="E19" s="1">
        <f t="shared" si="2"/>
        <v>0.15065530828303636</v>
      </c>
    </row>
    <row r="20" spans="1:5" x14ac:dyDescent="0.2">
      <c r="A20" s="8" t="s">
        <v>14</v>
      </c>
      <c r="B20" s="1">
        <v>291000</v>
      </c>
      <c r="C20" s="1">
        <v>793000</v>
      </c>
      <c r="D20" s="1">
        <f t="shared" si="1"/>
        <v>0.36696090794451452</v>
      </c>
      <c r="E20" s="1">
        <f t="shared" si="2"/>
        <v>0.42034578526502037</v>
      </c>
    </row>
    <row r="22" spans="1:5" x14ac:dyDescent="0.2">
      <c r="A22" s="5" t="s">
        <v>11</v>
      </c>
      <c r="B22" s="6">
        <v>43182</v>
      </c>
      <c r="C22" s="5"/>
      <c r="D22" s="5"/>
      <c r="E22" s="5"/>
    </row>
    <row r="23" spans="1:5" ht="17" thickBot="1" x14ac:dyDescent="0.25">
      <c r="A23" s="7" t="s">
        <v>1</v>
      </c>
      <c r="B23" s="7" t="s">
        <v>2</v>
      </c>
      <c r="C23" s="2" t="s">
        <v>3</v>
      </c>
      <c r="D23" s="7" t="s">
        <v>4</v>
      </c>
      <c r="E23" s="7" t="s">
        <v>5</v>
      </c>
    </row>
    <row r="24" spans="1:5" x14ac:dyDescent="0.2">
      <c r="A24" s="8" t="s">
        <v>6</v>
      </c>
      <c r="B24" s="1">
        <v>1390000</v>
      </c>
      <c r="C24" s="1">
        <v>2130000</v>
      </c>
      <c r="D24" s="1">
        <f>B24/C24</f>
        <v>0.65258215962441313</v>
      </c>
      <c r="E24" s="1">
        <f>D24/0.65258216</f>
        <v>0.99999999942446038</v>
      </c>
    </row>
    <row r="25" spans="1:5" x14ac:dyDescent="0.2">
      <c r="A25" s="8" t="s">
        <v>13</v>
      </c>
      <c r="B25" s="1">
        <v>1100000</v>
      </c>
      <c r="C25" s="1">
        <v>1700000</v>
      </c>
      <c r="D25" s="1">
        <f t="shared" ref="D25:D27" si="3">B25/C25</f>
        <v>0.6470588235294118</v>
      </c>
      <c r="E25" s="1">
        <f t="shared" ref="E25:E27" si="4">D25/0.65258216</f>
        <v>0.99153618224778284</v>
      </c>
    </row>
    <row r="26" spans="1:5" x14ac:dyDescent="0.2">
      <c r="A26" s="8" t="s">
        <v>7</v>
      </c>
      <c r="B26" s="1">
        <v>169000</v>
      </c>
      <c r="C26" s="1">
        <v>1290000</v>
      </c>
      <c r="D26" s="1">
        <f t="shared" si="3"/>
        <v>0.1310077519379845</v>
      </c>
      <c r="E26" s="1">
        <f t="shared" si="4"/>
        <v>0.20075288594770119</v>
      </c>
    </row>
    <row r="27" spans="1:5" x14ac:dyDescent="0.2">
      <c r="A27" s="8" t="s">
        <v>14</v>
      </c>
      <c r="B27" s="1">
        <v>968000</v>
      </c>
      <c r="C27" s="1">
        <v>1800000</v>
      </c>
      <c r="D27" s="1">
        <f t="shared" si="3"/>
        <v>0.5377777777777778</v>
      </c>
      <c r="E27" s="1">
        <f t="shared" si="4"/>
        <v>0.82407673813482396</v>
      </c>
    </row>
    <row r="29" spans="1:5" x14ac:dyDescent="0.2">
      <c r="A29" s="5" t="s">
        <v>15</v>
      </c>
      <c r="B29" s="6">
        <v>43190</v>
      </c>
      <c r="C29" s="5"/>
      <c r="D29" s="5"/>
      <c r="E29" s="5"/>
    </row>
    <row r="30" spans="1:5" ht="17" thickBot="1" x14ac:dyDescent="0.25">
      <c r="A30" s="7" t="s">
        <v>1</v>
      </c>
      <c r="B30" s="7" t="s">
        <v>2</v>
      </c>
      <c r="C30" s="2" t="s">
        <v>3</v>
      </c>
      <c r="D30" s="7" t="s">
        <v>4</v>
      </c>
      <c r="E30" s="7" t="s">
        <v>5</v>
      </c>
    </row>
    <row r="31" spans="1:5" x14ac:dyDescent="0.2">
      <c r="A31" s="8" t="s">
        <v>6</v>
      </c>
      <c r="B31" s="1">
        <v>1230000</v>
      </c>
      <c r="C31" s="1">
        <v>1220000</v>
      </c>
      <c r="D31" s="1">
        <f>B31/C31</f>
        <v>1.0081967213114753</v>
      </c>
      <c r="E31" s="1">
        <f>D31/1.00819672</f>
        <v>1.000000001300813</v>
      </c>
    </row>
    <row r="32" spans="1:5" x14ac:dyDescent="0.2">
      <c r="A32" s="8" t="s">
        <v>13</v>
      </c>
      <c r="B32" s="1">
        <v>440000</v>
      </c>
      <c r="C32" s="1">
        <v>853000</v>
      </c>
      <c r="D32" s="1">
        <f t="shared" ref="D32:D34" si="5">B32/C32</f>
        <v>0.51582649472450171</v>
      </c>
      <c r="E32" s="1">
        <f t="shared" ref="E32:E34" si="6">D32/1.00819672</f>
        <v>0.51163278405081669</v>
      </c>
    </row>
    <row r="33" spans="1:5" x14ac:dyDescent="0.2">
      <c r="A33" s="8" t="s">
        <v>7</v>
      </c>
      <c r="B33" s="1">
        <v>359000</v>
      </c>
      <c r="C33" s="1">
        <v>1240000</v>
      </c>
      <c r="D33" s="1">
        <f t="shared" si="5"/>
        <v>0.28951612903225804</v>
      </c>
      <c r="E33" s="1">
        <f t="shared" si="6"/>
        <v>0.28716233973887362</v>
      </c>
    </row>
    <row r="34" spans="1:5" x14ac:dyDescent="0.2">
      <c r="A34" s="8" t="s">
        <v>14</v>
      </c>
      <c r="B34" s="1">
        <v>259000</v>
      </c>
      <c r="C34" s="1">
        <v>579000</v>
      </c>
      <c r="D34" s="1">
        <f t="shared" si="5"/>
        <v>0.44732297063903281</v>
      </c>
      <c r="E34" s="1">
        <f t="shared" si="6"/>
        <v>0.44368619909716911</v>
      </c>
    </row>
    <row r="36" spans="1:5" x14ac:dyDescent="0.2">
      <c r="A36" s="5" t="s">
        <v>16</v>
      </c>
      <c r="B36" s="6">
        <v>43254</v>
      </c>
      <c r="C36" s="5"/>
      <c r="D36" s="5"/>
      <c r="E36" s="5"/>
    </row>
    <row r="37" spans="1:5" ht="17" thickBot="1" x14ac:dyDescent="0.25">
      <c r="A37" s="7" t="s">
        <v>1</v>
      </c>
      <c r="B37" s="7" t="s">
        <v>2</v>
      </c>
      <c r="C37" s="2" t="s">
        <v>3</v>
      </c>
      <c r="D37" s="7" t="s">
        <v>4</v>
      </c>
      <c r="E37" s="7" t="s">
        <v>5</v>
      </c>
    </row>
    <row r="38" spans="1:5" x14ac:dyDescent="0.2">
      <c r="A38" s="8" t="s">
        <v>6</v>
      </c>
      <c r="B38" s="1">
        <v>229000</v>
      </c>
      <c r="C38" s="1">
        <v>1930000</v>
      </c>
      <c r="D38" s="1">
        <f t="shared" ref="D38:D41" si="7">B38/C38</f>
        <v>0.11865284974093264</v>
      </c>
      <c r="E38" s="1">
        <f>D38/0.11865285</f>
        <v>0.99999999781659388</v>
      </c>
    </row>
    <row r="39" spans="1:5" x14ac:dyDescent="0.2">
      <c r="A39" s="8" t="s">
        <v>13</v>
      </c>
      <c r="B39" s="1">
        <v>193000</v>
      </c>
      <c r="C39" s="1">
        <v>2310000</v>
      </c>
      <c r="D39" s="1">
        <f t="shared" si="7"/>
        <v>8.3549783549783554E-2</v>
      </c>
      <c r="E39" s="1">
        <f t="shared" ref="E39:E41" si="8">D39/0.11865285</f>
        <v>0.70415319606552684</v>
      </c>
    </row>
    <row r="40" spans="1:5" x14ac:dyDescent="0.2">
      <c r="A40" s="8" t="s">
        <v>7</v>
      </c>
      <c r="B40" s="1">
        <v>53500</v>
      </c>
      <c r="C40" s="1">
        <v>1150000</v>
      </c>
      <c r="D40" s="1">
        <f t="shared" si="7"/>
        <v>4.652173913043478E-2</v>
      </c>
      <c r="E40" s="1">
        <f t="shared" si="8"/>
        <v>0.39208277871483727</v>
      </c>
    </row>
    <row r="41" spans="1:5" x14ac:dyDescent="0.2">
      <c r="A41" s="8" t="s">
        <v>14</v>
      </c>
      <c r="B41" s="1">
        <v>198000</v>
      </c>
      <c r="C41" s="1">
        <v>2800000</v>
      </c>
      <c r="D41" s="1">
        <f t="shared" si="7"/>
        <v>7.0714285714285716E-2</v>
      </c>
      <c r="E41" s="1">
        <f t="shared" si="8"/>
        <v>0.5959762931466519</v>
      </c>
    </row>
    <row r="43" spans="1:5" x14ac:dyDescent="0.2">
      <c r="A43" s="5" t="s">
        <v>17</v>
      </c>
      <c r="B43" s="6">
        <v>43375</v>
      </c>
      <c r="C43" s="5"/>
      <c r="D43" s="5"/>
      <c r="E43" s="5"/>
    </row>
    <row r="44" spans="1:5" ht="17" thickBot="1" x14ac:dyDescent="0.25">
      <c r="A44" s="7" t="s">
        <v>1</v>
      </c>
      <c r="B44" s="7" t="s">
        <v>2</v>
      </c>
      <c r="C44" s="2" t="s">
        <v>3</v>
      </c>
      <c r="D44" s="7" t="s">
        <v>4</v>
      </c>
      <c r="E44" s="7" t="s">
        <v>5</v>
      </c>
    </row>
    <row r="45" spans="1:5" x14ac:dyDescent="0.2">
      <c r="A45" s="8" t="s">
        <v>6</v>
      </c>
      <c r="B45" s="1">
        <v>34219.666666999998</v>
      </c>
      <c r="C45" s="1">
        <v>879016.75</v>
      </c>
      <c r="D45" s="1">
        <f t="shared" ref="D45:D48" si="9">B45/C45</f>
        <v>3.892948190919001E-2</v>
      </c>
      <c r="E45" s="1">
        <f>D45/0.03892948</f>
        <v>1.0000000490422685</v>
      </c>
    </row>
    <row r="46" spans="1:5" x14ac:dyDescent="0.2">
      <c r="A46" s="8" t="s">
        <v>13</v>
      </c>
      <c r="B46" s="1">
        <v>94891.904762000006</v>
      </c>
      <c r="C46" s="1">
        <v>1101349.5</v>
      </c>
      <c r="D46" s="1">
        <f t="shared" si="9"/>
        <v>8.6159665721008638E-2</v>
      </c>
      <c r="E46" s="1">
        <f t="shared" ref="E46:E48" si="10">D46/0.03892948</f>
        <v>2.2132241612528252</v>
      </c>
    </row>
    <row r="47" spans="1:5" x14ac:dyDescent="0.2">
      <c r="A47" s="8" t="s">
        <v>7</v>
      </c>
      <c r="B47" s="1">
        <v>38538.666666999998</v>
      </c>
      <c r="C47" s="1">
        <v>1499692.0833330001</v>
      </c>
      <c r="D47" s="1">
        <f t="shared" si="9"/>
        <v>2.5697719615448991E-2</v>
      </c>
      <c r="E47" s="1">
        <f t="shared" si="10"/>
        <v>0.66010950096042864</v>
      </c>
    </row>
    <row r="48" spans="1:5" x14ac:dyDescent="0.2">
      <c r="A48" s="8" t="s">
        <v>14</v>
      </c>
      <c r="B48" s="1">
        <v>59492.619048</v>
      </c>
      <c r="C48" s="1">
        <v>1006884.666667</v>
      </c>
      <c r="D48" s="1">
        <f t="shared" si="9"/>
        <v>5.9085832784536364E-2</v>
      </c>
      <c r="E48" s="1">
        <f t="shared" si="10"/>
        <v>1.5177657853260913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Figure 4C</vt:lpstr>
      <vt:lpstr>Figure 4D</vt:lpstr>
      <vt:lpstr>Figure 4E</vt:lpstr>
      <vt:lpstr>Figure 4H</vt:lpstr>
      <vt:lpstr>Figure 4I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Chi-Hong Wu</dc:creator>
  <cp:lastModifiedBy>Chi-Hong Wu</cp:lastModifiedBy>
  <dcterms:created xsi:type="dcterms:W3CDTF">2021-10-02T00:54:11Z</dcterms:created>
  <dcterms:modified xsi:type="dcterms:W3CDTF">2022-03-09T20:22:24Z</dcterms:modified>
</cp:coreProperties>
</file>