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alder/Documents/Documents - Nathan’s iMac/D. Manuscripts/F. Manuscripts 2020/I. SS Peptide Analog qSAR/23. eLife Full Submission/3. Manuscript Figures/2. Manuscript Figure 2/"/>
    </mc:Choice>
  </mc:AlternateContent>
  <xr:revisionPtr revIDLastSave="0" documentId="13_ncr:1_{B97F2FF1-42B5-CE45-8E00-42A91714A275}" xr6:coauthVersionLast="47" xr6:coauthVersionMax="47" xr10:uidLastSave="{00000000-0000-0000-0000-000000000000}"/>
  <bookViews>
    <workbookView xWindow="1020" yWindow="1840" windowWidth="28980" windowHeight="13300" activeTab="1" xr2:uid="{109C4580-FC93-9B4C-94DC-8D6F832A71B7}"/>
  </bookViews>
  <sheets>
    <sheet name="ITC Binding Curve" sheetId="1" r:id="rId1"/>
    <sheet name="Equil Binding Parameter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2" i="1" l="1"/>
  <c r="AF22" i="1"/>
  <c r="AG21" i="1"/>
  <c r="AF21" i="1"/>
  <c r="AG20" i="1"/>
  <c r="AF20" i="1"/>
  <c r="AG19" i="1"/>
  <c r="AF19" i="1"/>
  <c r="AG18" i="1"/>
  <c r="AF18" i="1"/>
  <c r="AG17" i="1"/>
  <c r="AF17" i="1"/>
  <c r="AG16" i="1"/>
  <c r="AF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AG6" i="1"/>
  <c r="AF6" i="1"/>
  <c r="AG5" i="1"/>
  <c r="AF5" i="1"/>
  <c r="AG4" i="1"/>
  <c r="AF4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X4" i="1"/>
  <c r="W4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AG13" i="6"/>
  <c r="AG11" i="6"/>
  <c r="AG10" i="6"/>
  <c r="AG9" i="6"/>
  <c r="AG8" i="6"/>
  <c r="AG7" i="6"/>
  <c r="AG6" i="6"/>
  <c r="AG5" i="6"/>
  <c r="AG4" i="6"/>
  <c r="X13" i="6"/>
  <c r="X11" i="6"/>
  <c r="X10" i="6"/>
  <c r="X9" i="6"/>
  <c r="X8" i="6"/>
  <c r="X7" i="6"/>
  <c r="X6" i="6"/>
  <c r="X5" i="6"/>
  <c r="X4" i="6"/>
  <c r="O13" i="6"/>
  <c r="N13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O4" i="6"/>
  <c r="N4" i="6"/>
  <c r="H11" i="6"/>
  <c r="G11" i="6"/>
  <c r="H10" i="6"/>
  <c r="G10" i="6"/>
  <c r="H9" i="6"/>
  <c r="G9" i="6"/>
  <c r="H8" i="6"/>
  <c r="G8" i="6"/>
  <c r="H7" i="6"/>
  <c r="G7" i="6"/>
  <c r="H6" i="6"/>
  <c r="G6" i="6"/>
  <c r="H5" i="6"/>
  <c r="G5" i="6"/>
  <c r="G4" i="6"/>
  <c r="H4" i="6"/>
  <c r="M13" i="6"/>
  <c r="L13" i="6"/>
  <c r="E13" i="6"/>
  <c r="D13" i="6"/>
  <c r="AE11" i="6"/>
  <c r="AD11" i="6"/>
  <c r="AC11" i="6"/>
  <c r="AB11" i="6"/>
  <c r="AF11" i="6" s="1"/>
  <c r="AA11" i="6"/>
  <c r="V11" i="6"/>
  <c r="U11" i="6"/>
  <c r="T11" i="6"/>
  <c r="S11" i="6"/>
  <c r="W11" i="6" s="1"/>
  <c r="R11" i="6"/>
  <c r="M11" i="6"/>
  <c r="L11" i="6"/>
  <c r="K11" i="6"/>
  <c r="F11" i="6"/>
  <c r="E11" i="6"/>
  <c r="D11" i="6"/>
  <c r="AE10" i="6"/>
  <c r="AD10" i="6"/>
  <c r="AC10" i="6"/>
  <c r="AB10" i="6"/>
  <c r="AA10" i="6"/>
  <c r="V10" i="6"/>
  <c r="U10" i="6"/>
  <c r="T10" i="6"/>
  <c r="S10" i="6"/>
  <c r="R10" i="6"/>
  <c r="M10" i="6"/>
  <c r="L10" i="6"/>
  <c r="K10" i="6"/>
  <c r="F10" i="6"/>
  <c r="E10" i="6"/>
  <c r="D10" i="6"/>
  <c r="AE9" i="6"/>
  <c r="AE13" i="6" s="1"/>
  <c r="AD9" i="6"/>
  <c r="AD13" i="6" s="1"/>
  <c r="AC9" i="6"/>
  <c r="AC13" i="6" s="1"/>
  <c r="AB9" i="6"/>
  <c r="AB13" i="6" s="1"/>
  <c r="AA9" i="6"/>
  <c r="AA13" i="6" s="1"/>
  <c r="V9" i="6"/>
  <c r="V13" i="6" s="1"/>
  <c r="U9" i="6"/>
  <c r="U13" i="6" s="1"/>
  <c r="T9" i="6"/>
  <c r="T13" i="6" s="1"/>
  <c r="S9" i="6"/>
  <c r="S13" i="6" s="1"/>
  <c r="R9" i="6"/>
  <c r="R13" i="6" s="1"/>
  <c r="M9" i="6"/>
  <c r="L9" i="6"/>
  <c r="K9" i="6"/>
  <c r="K13" i="6" s="1"/>
  <c r="F9" i="6"/>
  <c r="F13" i="6" s="1"/>
  <c r="E9" i="6"/>
  <c r="D9" i="6"/>
  <c r="AF8" i="6"/>
  <c r="W8" i="6"/>
  <c r="AF7" i="6"/>
  <c r="W7" i="6"/>
  <c r="AF6" i="6"/>
  <c r="W6" i="6"/>
  <c r="AE5" i="6"/>
  <c r="AD5" i="6"/>
  <c r="AC5" i="6"/>
  <c r="AB5" i="6"/>
  <c r="AA5" i="6"/>
  <c r="V5" i="6"/>
  <c r="U5" i="6"/>
  <c r="T5" i="6"/>
  <c r="S5" i="6"/>
  <c r="R5" i="6"/>
  <c r="W5" i="6" s="1"/>
  <c r="M5" i="6"/>
  <c r="L5" i="6"/>
  <c r="K5" i="6"/>
  <c r="F5" i="6"/>
  <c r="E5" i="6"/>
  <c r="D5" i="6"/>
  <c r="AF4" i="6"/>
  <c r="W4" i="6"/>
  <c r="W13" i="6" l="1"/>
  <c r="AF13" i="6"/>
  <c r="H13" i="6"/>
  <c r="W9" i="6"/>
  <c r="AF5" i="6"/>
  <c r="AF9" i="6"/>
  <c r="W10" i="6"/>
  <c r="G13" i="6"/>
  <c r="AF10" i="6"/>
</calcChain>
</file>

<file path=xl/sharedStrings.xml><?xml version="1.0" encoding="utf-8"?>
<sst xmlns="http://schemas.openxmlformats.org/spreadsheetml/2006/main" count="102" uniqueCount="33">
  <si>
    <t>Fig. 2A</t>
  </si>
  <si>
    <t>ITC Binding Curve</t>
  </si>
  <si>
    <t>Injection</t>
  </si>
  <si>
    <t>Rep 1</t>
  </si>
  <si>
    <t>Rep 2</t>
  </si>
  <si>
    <t>Rep 3</t>
  </si>
  <si>
    <t>Ave</t>
  </si>
  <si>
    <t>SD</t>
  </si>
  <si>
    <t>Rep 4</t>
  </si>
  <si>
    <t>Rep 5</t>
  </si>
  <si>
    <t>Rep 6</t>
  </si>
  <si>
    <r>
      <t>3 Reps of 8mM 20mol% TOCL (POPC) into 175</t>
    </r>
    <r>
      <rPr>
        <b/>
        <u/>
        <sz val="12"/>
        <color theme="1"/>
        <rFont val="Symbol"/>
        <charset val="2"/>
      </rPr>
      <t>m</t>
    </r>
    <r>
      <rPr>
        <b/>
        <u/>
        <sz val="12"/>
        <color theme="1"/>
        <rFont val="Calibri"/>
        <family val="2"/>
        <scheme val="minor"/>
      </rPr>
      <t>M SS-31</t>
    </r>
  </si>
  <si>
    <r>
      <t>3 Reps of 8mM 20mol% TOCL (POPC) into 175</t>
    </r>
    <r>
      <rPr>
        <b/>
        <u/>
        <sz val="12"/>
        <color theme="1"/>
        <rFont val="Symbol"/>
        <charset val="2"/>
      </rPr>
      <t>m</t>
    </r>
    <r>
      <rPr>
        <b/>
        <u/>
        <sz val="12"/>
        <color theme="1"/>
        <rFont val="Calibri"/>
        <family val="2"/>
        <scheme val="minor"/>
      </rPr>
      <t>M SPN004</t>
    </r>
  </si>
  <si>
    <r>
      <t>5 Reps of 8mM 20mol% TOCL (POPC) into 125</t>
    </r>
    <r>
      <rPr>
        <b/>
        <u/>
        <sz val="12"/>
        <color theme="1"/>
        <rFont val="Symbol"/>
        <charset val="2"/>
      </rPr>
      <t>m</t>
    </r>
    <r>
      <rPr>
        <b/>
        <u/>
        <sz val="12"/>
        <color theme="1"/>
        <rFont val="Calibri"/>
        <family val="2"/>
        <scheme val="minor"/>
      </rPr>
      <t>M SS-20</t>
    </r>
  </si>
  <si>
    <r>
      <t>5 Reps of 8mM 20mol% TOCL (POPC) into 175</t>
    </r>
    <r>
      <rPr>
        <b/>
        <u/>
        <sz val="12"/>
        <color theme="1"/>
        <rFont val="Symbol"/>
        <charset val="2"/>
      </rPr>
      <t>m</t>
    </r>
    <r>
      <rPr>
        <b/>
        <u/>
        <sz val="12"/>
        <color theme="1"/>
        <rFont val="Calibri"/>
        <family val="2"/>
        <scheme val="minor"/>
      </rPr>
      <t>M SPN010</t>
    </r>
  </si>
  <si>
    <t>Fig. 2B</t>
  </si>
  <si>
    <t>Equilibrium Binding</t>
  </si>
  <si>
    <t>Parameters from ITC</t>
  </si>
  <si>
    <t>Wiseman Plot Fits</t>
  </si>
  <si>
    <t>n</t>
  </si>
  <si>
    <r>
      <rPr>
        <i/>
        <sz val="11"/>
        <color theme="1"/>
        <rFont val="Arial"/>
        <family val="2"/>
      </rPr>
      <t>K</t>
    </r>
    <r>
      <rPr>
        <vertAlign val="subscript"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 xml:space="preserve"> (M)</t>
    </r>
  </si>
  <si>
    <r>
      <rPr>
        <i/>
        <sz val="11"/>
        <color theme="1"/>
        <rFont val="Arial"/>
        <family val="2"/>
      </rPr>
      <t>K</t>
    </r>
    <r>
      <rPr>
        <vertAlign val="subscript"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 xml:space="preserve"> (</t>
    </r>
    <r>
      <rPr>
        <sz val="11"/>
        <color theme="1"/>
        <rFont val="Symbol"/>
        <charset val="2"/>
      </rPr>
      <t>m</t>
    </r>
    <r>
      <rPr>
        <sz val="11"/>
        <color theme="1"/>
        <rFont val="Arial"/>
        <family val="2"/>
      </rPr>
      <t>M)</t>
    </r>
  </si>
  <si>
    <t>Binding parameter summary: SS-31</t>
  </si>
  <si>
    <t>Binding parameter summary: SPN004</t>
  </si>
  <si>
    <t>Binding parameter summary: SS-20</t>
  </si>
  <si>
    <t>Binding parameter summary: SPN010</t>
  </si>
  <si>
    <r>
      <rPr>
        <sz val="11"/>
        <color theme="1"/>
        <rFont val="Symbol"/>
        <charset val="2"/>
      </rPr>
      <t>D</t>
    </r>
    <r>
      <rPr>
        <i/>
        <sz val="11"/>
        <color theme="1"/>
        <rFont val="Arial"/>
        <family val="2"/>
      </rPr>
      <t>H</t>
    </r>
    <r>
      <rPr>
        <sz val="11"/>
        <color theme="1"/>
        <rFont val="Arial"/>
        <family val="2"/>
      </rPr>
      <t xml:space="preserve"> (kJ/mol)</t>
    </r>
  </si>
  <si>
    <r>
      <rPr>
        <sz val="11"/>
        <color theme="1"/>
        <rFont val="Symbol"/>
        <charset val="2"/>
      </rPr>
      <t>D</t>
    </r>
    <r>
      <rPr>
        <i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(J/molK)</t>
    </r>
  </si>
  <si>
    <r>
      <t>T</t>
    </r>
    <r>
      <rPr>
        <sz val="11"/>
        <color theme="1"/>
        <rFont val="Symbol"/>
        <charset val="2"/>
      </rPr>
      <t>D</t>
    </r>
    <r>
      <rPr>
        <i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(kJ/mol)</t>
    </r>
  </si>
  <si>
    <r>
      <rPr>
        <sz val="11"/>
        <color theme="1"/>
        <rFont val="Symbol"/>
        <charset val="2"/>
      </rPr>
      <t>D</t>
    </r>
    <r>
      <rPr>
        <sz val="11"/>
        <color theme="1"/>
        <rFont val="Arial"/>
        <family val="2"/>
      </rPr>
      <t>G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(kJ/mol)</t>
    </r>
  </si>
  <si>
    <r>
      <t>T</t>
    </r>
    <r>
      <rPr>
        <sz val="11"/>
        <color theme="1"/>
        <rFont val="Symbol"/>
        <charset val="2"/>
      </rPr>
      <t>D</t>
    </r>
    <r>
      <rPr>
        <i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>/|</t>
    </r>
    <r>
      <rPr>
        <sz val="11"/>
        <color theme="1"/>
        <rFont val="Symbol"/>
        <charset val="2"/>
      </rPr>
      <t>D</t>
    </r>
    <r>
      <rPr>
        <i/>
        <sz val="11"/>
        <color theme="1"/>
        <rFont val="Arial"/>
        <family val="2"/>
      </rPr>
      <t>H</t>
    </r>
    <r>
      <rPr>
        <sz val="11"/>
        <color theme="1"/>
        <rFont val="Arial"/>
        <family val="2"/>
      </rPr>
      <t>|</t>
    </r>
  </si>
  <si>
    <r>
      <rPr>
        <sz val="11"/>
        <color theme="1"/>
        <rFont val="Symbol"/>
        <charset val="2"/>
      </rPr>
      <t>D</t>
    </r>
    <r>
      <rPr>
        <sz val="11"/>
        <color theme="1"/>
        <rFont val="Arial"/>
        <family val="2"/>
      </rPr>
      <t>G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(kJ/mol)</t>
    </r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</si>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</sst>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Symbol"/>
      <charset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theme="1"/>
      <name val="Symbol"/>
      <charset val="2"/>
    </font>
    <font>
      <sz val="11"/>
      <color theme="1"/>
      <name val="Arial"/>
      <family val="2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1" fontId="0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21F9-23AC-1B4D-B2D2-52689B130617}">
  <dimension ref="A1:AG22"/>
  <sheetViews>
    <sheetView workbookViewId="0"/>
  </sheetViews>
  <sheetFormatPr baseColWidth="10" defaultRowHeight="16" x14ac:dyDescent="0.2"/>
  <cols>
    <col min="5" max="8" width="10.83203125" style="3"/>
    <col min="12" max="15" width="10.83203125" style="3"/>
  </cols>
  <sheetData>
    <row r="1" spans="1:33" x14ac:dyDescent="0.2">
      <c r="A1" s="4" t="s">
        <v>0</v>
      </c>
      <c r="C1" s="5" t="s">
        <v>11</v>
      </c>
      <c r="D1" s="2"/>
      <c r="E1" s="1"/>
      <c r="F1" s="1"/>
      <c r="G1" s="1"/>
      <c r="H1" s="1"/>
      <c r="J1" s="5" t="s">
        <v>12</v>
      </c>
      <c r="K1" s="2"/>
      <c r="L1" s="1"/>
      <c r="M1" s="1"/>
      <c r="N1" s="1"/>
      <c r="Q1" s="5" t="s">
        <v>13</v>
      </c>
      <c r="R1" s="1"/>
      <c r="S1" s="1"/>
      <c r="T1" s="1"/>
      <c r="U1" s="1"/>
      <c r="V1" s="1"/>
      <c r="Z1" s="5" t="s">
        <v>14</v>
      </c>
    </row>
    <row r="2" spans="1:33" x14ac:dyDescent="0.2">
      <c r="A2" t="s">
        <v>1</v>
      </c>
      <c r="R2" s="3"/>
      <c r="S2" s="3"/>
      <c r="T2" s="3"/>
      <c r="U2" s="3"/>
      <c r="V2" s="3"/>
    </row>
    <row r="3" spans="1:33" x14ac:dyDescent="0.2"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J3" s="6" t="s">
        <v>2</v>
      </c>
      <c r="K3" s="6" t="s">
        <v>3</v>
      </c>
      <c r="L3" s="6" t="s">
        <v>4</v>
      </c>
      <c r="M3" s="6" t="s">
        <v>5</v>
      </c>
      <c r="N3" s="6" t="s">
        <v>6</v>
      </c>
      <c r="O3" s="6" t="s">
        <v>7</v>
      </c>
      <c r="Q3" s="6" t="s">
        <v>2</v>
      </c>
      <c r="R3" s="6" t="s">
        <v>3</v>
      </c>
      <c r="S3" s="6" t="s">
        <v>4</v>
      </c>
      <c r="T3" s="6" t="s">
        <v>5</v>
      </c>
      <c r="U3" s="6" t="s">
        <v>8</v>
      </c>
      <c r="V3" s="6" t="s">
        <v>9</v>
      </c>
      <c r="W3" s="6" t="s">
        <v>6</v>
      </c>
      <c r="X3" s="6" t="s">
        <v>7</v>
      </c>
      <c r="Z3" s="6" t="s">
        <v>2</v>
      </c>
      <c r="AA3" s="6" t="s">
        <v>3</v>
      </c>
      <c r="AB3" s="6" t="s">
        <v>4</v>
      </c>
      <c r="AC3" s="6" t="s">
        <v>5</v>
      </c>
      <c r="AD3" s="6" t="s">
        <v>8</v>
      </c>
      <c r="AE3" s="6" t="s">
        <v>9</v>
      </c>
      <c r="AF3" s="6" t="s">
        <v>6</v>
      </c>
      <c r="AG3" s="6" t="s">
        <v>7</v>
      </c>
    </row>
    <row r="4" spans="1:33" x14ac:dyDescent="0.2">
      <c r="C4" s="3">
        <v>2</v>
      </c>
      <c r="D4" s="3">
        <v>-50.46</v>
      </c>
      <c r="E4" s="3">
        <v>-46.91</v>
      </c>
      <c r="F4" s="3">
        <v>-47.75</v>
      </c>
      <c r="G4" s="16">
        <f>AVERAGE(D4:F4)</f>
        <v>-48.373333333333335</v>
      </c>
      <c r="H4" s="16">
        <f>STDEV(D4:F4)</f>
        <v>1.855271768052686</v>
      </c>
      <c r="J4" s="3">
        <v>2</v>
      </c>
      <c r="K4" s="3">
        <v>-46.04</v>
      </c>
      <c r="L4" s="3">
        <v>-43.91</v>
      </c>
      <c r="M4" s="3">
        <v>-43.34</v>
      </c>
      <c r="N4" s="16">
        <f>AVERAGE(K4:M4)</f>
        <v>-44.43</v>
      </c>
      <c r="O4" s="16">
        <f>STDEV(K4:M4)</f>
        <v>1.4231303524273511</v>
      </c>
      <c r="Q4" s="7">
        <v>2</v>
      </c>
      <c r="R4" s="7">
        <v>-30.97</v>
      </c>
      <c r="S4" s="7">
        <v>-32.950000000000003</v>
      </c>
      <c r="T4" s="7">
        <v>-28.74</v>
      </c>
      <c r="U4" s="7">
        <v>-29.58</v>
      </c>
      <c r="V4" s="7">
        <v>-31.08</v>
      </c>
      <c r="W4" s="13">
        <f>AVERAGE(R4:V4)</f>
        <v>-30.663999999999998</v>
      </c>
      <c r="X4" s="13">
        <f>STDEV(R4:V4)</f>
        <v>1.6100714269870158</v>
      </c>
      <c r="Z4" s="3">
        <v>2</v>
      </c>
      <c r="AA4" s="3">
        <v>-65.06</v>
      </c>
      <c r="AB4" s="3">
        <v>-65.36</v>
      </c>
      <c r="AC4" s="3">
        <v>-66.849999999999994</v>
      </c>
      <c r="AD4" s="3">
        <v>-66.819999999999993</v>
      </c>
      <c r="AE4" s="3">
        <v>-66.44</v>
      </c>
      <c r="AF4" s="13">
        <f>AVERAGE(AA4:AE4)</f>
        <v>-66.106000000000009</v>
      </c>
      <c r="AG4" s="13">
        <f>STDEV(AA4:AE4)</f>
        <v>0.84046415747490033</v>
      </c>
    </row>
    <row r="5" spans="1:33" x14ac:dyDescent="0.2">
      <c r="C5" s="3">
        <v>3</v>
      </c>
      <c r="D5" s="3">
        <v>-50.43</v>
      </c>
      <c r="E5" s="3">
        <v>-46.16</v>
      </c>
      <c r="F5" s="3">
        <v>-47.39</v>
      </c>
      <c r="G5" s="16">
        <f t="shared" ref="G5:G22" si="0">AVERAGE(D5:F5)</f>
        <v>-47.993333333333339</v>
      </c>
      <c r="H5" s="16">
        <f t="shared" ref="H5:H22" si="1">STDEV(D5:F5)</f>
        <v>2.1980066727226601</v>
      </c>
      <c r="J5" s="3">
        <v>3</v>
      </c>
      <c r="K5" s="3">
        <v>-46.17</v>
      </c>
      <c r="L5" s="3">
        <v>-42.95</v>
      </c>
      <c r="M5" s="3">
        <v>-42.44</v>
      </c>
      <c r="N5" s="16">
        <f t="shared" ref="N5:N22" si="2">AVERAGE(K5:M5)</f>
        <v>-43.853333333333332</v>
      </c>
      <c r="O5" s="16">
        <f t="shared" ref="O5:O22" si="3">STDEV(K5:M5)</f>
        <v>2.0224325287468403</v>
      </c>
      <c r="Q5" s="7">
        <v>3</v>
      </c>
      <c r="R5" s="7">
        <v>-29</v>
      </c>
      <c r="S5" s="7">
        <v>-32.29</v>
      </c>
      <c r="T5" s="7">
        <v>-29.2</v>
      </c>
      <c r="U5" s="7">
        <v>-29.17</v>
      </c>
      <c r="V5" s="7">
        <v>-31.35</v>
      </c>
      <c r="W5" s="13">
        <f t="shared" ref="W5:W22" si="4">AVERAGE(R5:V5)</f>
        <v>-30.201999999999998</v>
      </c>
      <c r="X5" s="13">
        <f t="shared" ref="X5:X22" si="5">STDEV(R5:V5)</f>
        <v>1.5158726859469429</v>
      </c>
      <c r="Z5" s="3">
        <v>3</v>
      </c>
      <c r="AA5" s="3">
        <v>-64.45</v>
      </c>
      <c r="AB5" s="3">
        <v>-64.94</v>
      </c>
      <c r="AC5" s="3">
        <v>-64.55</v>
      </c>
      <c r="AD5" s="3">
        <v>-66.31</v>
      </c>
      <c r="AE5" s="3">
        <v>-64.849999999999994</v>
      </c>
      <c r="AF5" s="13">
        <f t="shared" ref="AF5:AF22" si="6">AVERAGE(AA5:AE5)</f>
        <v>-65.02000000000001</v>
      </c>
      <c r="AG5" s="13">
        <f t="shared" ref="AG5:AG22" si="7">STDEV(AA5:AE5)</f>
        <v>0.74919957287761574</v>
      </c>
    </row>
    <row r="6" spans="1:33" x14ac:dyDescent="0.2">
      <c r="C6" s="3">
        <v>4</v>
      </c>
      <c r="D6" s="3">
        <v>-50.65</v>
      </c>
      <c r="E6" s="3">
        <v>-45.53</v>
      </c>
      <c r="F6" s="3">
        <v>-47.09</v>
      </c>
      <c r="G6" s="16">
        <f t="shared" si="0"/>
        <v>-47.756666666666668</v>
      </c>
      <c r="H6" s="16">
        <f t="shared" si="1"/>
        <v>2.624296731189772</v>
      </c>
      <c r="J6" s="3">
        <v>4</v>
      </c>
      <c r="K6" s="3">
        <v>-46.16</v>
      </c>
      <c r="L6" s="3">
        <v>-42.33</v>
      </c>
      <c r="M6" s="3">
        <v>-42.22</v>
      </c>
      <c r="N6" s="16">
        <f t="shared" si="2"/>
        <v>-43.569999999999993</v>
      </c>
      <c r="O6" s="16">
        <f t="shared" si="3"/>
        <v>2.2436800128360539</v>
      </c>
      <c r="Q6" s="7">
        <v>4</v>
      </c>
      <c r="R6" s="7">
        <v>-28.38</v>
      </c>
      <c r="S6" s="7">
        <v>-32.19</v>
      </c>
      <c r="T6" s="7">
        <v>-29.36</v>
      </c>
      <c r="U6" s="7">
        <v>-29.49</v>
      </c>
      <c r="V6" s="7">
        <v>-31.38</v>
      </c>
      <c r="W6" s="13">
        <f t="shared" si="4"/>
        <v>-30.159999999999997</v>
      </c>
      <c r="X6" s="13">
        <f t="shared" si="5"/>
        <v>1.5705572259551699</v>
      </c>
      <c r="Z6" s="3">
        <v>4</v>
      </c>
      <c r="AA6" s="3">
        <v>-62.54</v>
      </c>
      <c r="AB6" s="3">
        <v>-64.42</v>
      </c>
      <c r="AC6" s="3">
        <v>-62.85</v>
      </c>
      <c r="AD6" s="3">
        <v>-65.959999999999994</v>
      </c>
      <c r="AE6" s="3">
        <v>-64.33</v>
      </c>
      <c r="AF6" s="13">
        <f t="shared" si="6"/>
        <v>-64.02</v>
      </c>
      <c r="AG6" s="13">
        <f t="shared" si="7"/>
        <v>1.3764991827095263</v>
      </c>
    </row>
    <row r="7" spans="1:33" x14ac:dyDescent="0.2">
      <c r="C7" s="3">
        <v>5</v>
      </c>
      <c r="D7" s="3">
        <v>-50.32</v>
      </c>
      <c r="E7" s="3">
        <v>-45.55</v>
      </c>
      <c r="F7" s="3">
        <v>-46.83</v>
      </c>
      <c r="G7" s="16">
        <f t="shared" si="0"/>
        <v>-47.566666666666663</v>
      </c>
      <c r="H7" s="16">
        <f t="shared" si="1"/>
        <v>2.4688526349973463</v>
      </c>
      <c r="J7" s="3">
        <v>5</v>
      </c>
      <c r="K7" s="3">
        <v>-45.36</v>
      </c>
      <c r="L7" s="3">
        <v>-42.22</v>
      </c>
      <c r="M7" s="3">
        <v>-42</v>
      </c>
      <c r="N7" s="16">
        <f t="shared" si="2"/>
        <v>-43.193333333333328</v>
      </c>
      <c r="O7" s="16">
        <f t="shared" si="3"/>
        <v>1.8796098886027741</v>
      </c>
      <c r="Q7" s="7">
        <v>5</v>
      </c>
      <c r="R7" s="7">
        <v>-29.01</v>
      </c>
      <c r="S7" s="7">
        <v>-31.69</v>
      </c>
      <c r="T7" s="7">
        <v>-29.31</v>
      </c>
      <c r="U7" s="7">
        <v>-29.02</v>
      </c>
      <c r="V7" s="7">
        <v>-31.2</v>
      </c>
      <c r="W7" s="13">
        <f t="shared" si="4"/>
        <v>-30.045999999999999</v>
      </c>
      <c r="X7" s="13">
        <f t="shared" si="5"/>
        <v>1.2944226512233168</v>
      </c>
      <c r="Z7" s="3">
        <v>5</v>
      </c>
      <c r="AA7" s="3">
        <v>-60.86</v>
      </c>
      <c r="AB7" s="3">
        <v>-62.89</v>
      </c>
      <c r="AC7" s="3">
        <v>-60</v>
      </c>
      <c r="AD7" s="3">
        <v>-64.66</v>
      </c>
      <c r="AE7" s="3">
        <v>-64.849999999999994</v>
      </c>
      <c r="AF7" s="13">
        <f t="shared" si="6"/>
        <v>-62.652000000000001</v>
      </c>
      <c r="AG7" s="13">
        <f t="shared" si="7"/>
        <v>2.1888512969135183</v>
      </c>
    </row>
    <row r="8" spans="1:33" x14ac:dyDescent="0.2">
      <c r="C8" s="3">
        <v>6</v>
      </c>
      <c r="D8" s="3">
        <v>-48.59</v>
      </c>
      <c r="E8" s="3">
        <v>-44.98</v>
      </c>
      <c r="F8" s="3">
        <v>-46.03</v>
      </c>
      <c r="G8" s="16">
        <f t="shared" si="0"/>
        <v>-46.533333333333331</v>
      </c>
      <c r="H8" s="16">
        <f t="shared" si="1"/>
        <v>1.856888077761647</v>
      </c>
      <c r="J8" s="3">
        <v>6</v>
      </c>
      <c r="K8" s="3">
        <v>-44.81</v>
      </c>
      <c r="L8" s="3">
        <v>-41.41</v>
      </c>
      <c r="M8" s="3">
        <v>-41.24</v>
      </c>
      <c r="N8" s="16">
        <f t="shared" si="2"/>
        <v>-42.486666666666672</v>
      </c>
      <c r="O8" s="16">
        <f t="shared" si="3"/>
        <v>2.0138603063105793</v>
      </c>
      <c r="Q8" s="7">
        <v>6</v>
      </c>
      <c r="R8" s="7">
        <v>-27.39</v>
      </c>
      <c r="S8" s="7">
        <v>-30.98</v>
      </c>
      <c r="T8" s="7">
        <v>-28.92</v>
      </c>
      <c r="U8" s="7">
        <v>-28.43</v>
      </c>
      <c r="V8" s="7">
        <v>-30.61</v>
      </c>
      <c r="W8" s="13">
        <f t="shared" si="4"/>
        <v>-29.265999999999998</v>
      </c>
      <c r="X8" s="13">
        <f t="shared" si="5"/>
        <v>1.5068277937441954</v>
      </c>
      <c r="Z8" s="3">
        <v>6</v>
      </c>
      <c r="AA8" s="3">
        <v>-56.39</v>
      </c>
      <c r="AB8" s="3">
        <v>-60.84</v>
      </c>
      <c r="AC8" s="3">
        <v>-55</v>
      </c>
      <c r="AD8" s="3">
        <v>-61.94</v>
      </c>
      <c r="AE8" s="3">
        <v>-62.87</v>
      </c>
      <c r="AF8" s="13">
        <f t="shared" si="6"/>
        <v>-59.408000000000001</v>
      </c>
      <c r="AG8" s="13">
        <f t="shared" si="7"/>
        <v>3.4994956779513235</v>
      </c>
    </row>
    <row r="9" spans="1:33" x14ac:dyDescent="0.2">
      <c r="C9" s="3">
        <v>7</v>
      </c>
      <c r="D9" s="3">
        <v>-49.14</v>
      </c>
      <c r="E9" s="3">
        <v>-44.38</v>
      </c>
      <c r="F9" s="3">
        <v>-45.42</v>
      </c>
      <c r="G9" s="16">
        <f t="shared" si="0"/>
        <v>-46.313333333333333</v>
      </c>
      <c r="H9" s="16">
        <f t="shared" si="1"/>
        <v>2.5025853298805476</v>
      </c>
      <c r="J9" s="3">
        <v>7</v>
      </c>
      <c r="K9" s="3">
        <v>-44.55</v>
      </c>
      <c r="L9" s="3">
        <v>-41.18</v>
      </c>
      <c r="M9" s="3">
        <v>-40.42</v>
      </c>
      <c r="N9" s="16">
        <f t="shared" si="2"/>
        <v>-42.05</v>
      </c>
      <c r="O9" s="16">
        <f t="shared" si="3"/>
        <v>2.1981583200488517</v>
      </c>
      <c r="Q9" s="7">
        <v>7</v>
      </c>
      <c r="R9" s="7">
        <v>-27.22</v>
      </c>
      <c r="S9" s="7">
        <v>-30.34</v>
      </c>
      <c r="T9" s="7">
        <v>-28.92</v>
      </c>
      <c r="U9" s="7">
        <v>-28.47</v>
      </c>
      <c r="V9" s="7">
        <v>-30.32</v>
      </c>
      <c r="W9" s="13">
        <f t="shared" si="4"/>
        <v>-29.054000000000002</v>
      </c>
      <c r="X9" s="13">
        <f t="shared" si="5"/>
        <v>1.3209012075094797</v>
      </c>
      <c r="Z9" s="3">
        <v>7</v>
      </c>
      <c r="AA9" s="3">
        <v>-51.84</v>
      </c>
      <c r="AB9" s="3">
        <v>-58.56</v>
      </c>
      <c r="AC9" s="3">
        <v>-49.08</v>
      </c>
      <c r="AD9" s="3">
        <v>-60.94</v>
      </c>
      <c r="AE9" s="3">
        <v>-61.65</v>
      </c>
      <c r="AF9" s="13">
        <f t="shared" si="6"/>
        <v>-56.414000000000001</v>
      </c>
      <c r="AG9" s="13">
        <f t="shared" si="7"/>
        <v>5.6394751528843523</v>
      </c>
    </row>
    <row r="10" spans="1:33" x14ac:dyDescent="0.2">
      <c r="C10" s="3">
        <v>8</v>
      </c>
      <c r="D10" s="3">
        <v>-50.65</v>
      </c>
      <c r="E10" s="3">
        <v>-43.91</v>
      </c>
      <c r="F10" s="3">
        <v>-44.86</v>
      </c>
      <c r="G10" s="16">
        <f t="shared" si="0"/>
        <v>-46.473333333333336</v>
      </c>
      <c r="H10" s="16">
        <f t="shared" si="1"/>
        <v>3.6481547847279363</v>
      </c>
      <c r="J10" s="3">
        <v>8</v>
      </c>
      <c r="K10" s="3">
        <v>-43.23</v>
      </c>
      <c r="L10" s="3">
        <v>-41.11</v>
      </c>
      <c r="M10" s="3">
        <v>-39.79</v>
      </c>
      <c r="N10" s="16">
        <f t="shared" si="2"/>
        <v>-41.376666666666665</v>
      </c>
      <c r="O10" s="16">
        <f t="shared" si="3"/>
        <v>1.7354346237566338</v>
      </c>
      <c r="Q10" s="7">
        <v>8</v>
      </c>
      <c r="R10" s="7">
        <v>-26.64</v>
      </c>
      <c r="S10" s="7">
        <v>-29.89</v>
      </c>
      <c r="T10" s="7">
        <v>-28.12</v>
      </c>
      <c r="U10" s="7">
        <v>-27.98</v>
      </c>
      <c r="V10" s="7">
        <v>-29.57</v>
      </c>
      <c r="W10" s="13">
        <f t="shared" si="4"/>
        <v>-28.440000000000005</v>
      </c>
      <c r="X10" s="13">
        <f t="shared" si="5"/>
        <v>1.3165675068145954</v>
      </c>
      <c r="Z10" s="3">
        <v>8</v>
      </c>
      <c r="AA10" s="3">
        <v>-37.880000000000003</v>
      </c>
      <c r="AB10" s="3">
        <v>-53.53</v>
      </c>
      <c r="AC10" s="3">
        <v>-37.549999999999997</v>
      </c>
      <c r="AD10" s="3">
        <v>-58.27</v>
      </c>
      <c r="AE10" s="3">
        <v>-60.59</v>
      </c>
      <c r="AF10" s="13">
        <f t="shared" si="6"/>
        <v>-49.564</v>
      </c>
      <c r="AG10" s="13">
        <f t="shared" si="7"/>
        <v>11.112474071960769</v>
      </c>
    </row>
    <row r="11" spans="1:33" x14ac:dyDescent="0.2">
      <c r="C11" s="3">
        <v>9</v>
      </c>
      <c r="D11" s="3">
        <v>-44.77</v>
      </c>
      <c r="E11" s="3">
        <v>-42.51</v>
      </c>
      <c r="F11" s="3">
        <v>-43.21</v>
      </c>
      <c r="G11" s="16">
        <f t="shared" si="0"/>
        <v>-43.49666666666667</v>
      </c>
      <c r="H11" s="16">
        <f t="shared" si="1"/>
        <v>1.1569500133252686</v>
      </c>
      <c r="J11" s="3">
        <v>9</v>
      </c>
      <c r="K11" s="3">
        <v>-41.61</v>
      </c>
      <c r="L11" s="3">
        <v>-39.97</v>
      </c>
      <c r="M11" s="3">
        <v>-38.47</v>
      </c>
      <c r="N11" s="16">
        <f t="shared" si="2"/>
        <v>-40.016666666666666</v>
      </c>
      <c r="O11" s="16">
        <f t="shared" si="3"/>
        <v>1.5705200837090032</v>
      </c>
      <c r="Q11" s="7">
        <v>9</v>
      </c>
      <c r="R11" s="7">
        <v>-24.08</v>
      </c>
      <c r="S11" s="7">
        <v>-27.71</v>
      </c>
      <c r="T11" s="7">
        <v>-27.33</v>
      </c>
      <c r="U11" s="7">
        <v>-25.83</v>
      </c>
      <c r="V11" s="7">
        <v>-27.33</v>
      </c>
      <c r="W11" s="13">
        <f t="shared" si="4"/>
        <v>-26.456</v>
      </c>
      <c r="X11" s="13">
        <f t="shared" si="5"/>
        <v>1.5114165540975135</v>
      </c>
      <c r="Z11" s="3">
        <v>9</v>
      </c>
      <c r="AA11" s="3">
        <v>-28.27</v>
      </c>
      <c r="AB11" s="3">
        <v>-45.09</v>
      </c>
      <c r="AC11" s="3">
        <v>-27.8</v>
      </c>
      <c r="AD11" s="3">
        <v>-50.39</v>
      </c>
      <c r="AE11" s="3">
        <v>-52.68</v>
      </c>
      <c r="AF11" s="13">
        <f t="shared" si="6"/>
        <v>-40.846000000000004</v>
      </c>
      <c r="AG11" s="13">
        <f t="shared" si="7"/>
        <v>12.015582799015615</v>
      </c>
    </row>
    <row r="12" spans="1:33" x14ac:dyDescent="0.2">
      <c r="C12" s="3">
        <v>10</v>
      </c>
      <c r="D12" s="3">
        <v>-45.82</v>
      </c>
      <c r="E12" s="3">
        <v>-40.909999999999997</v>
      </c>
      <c r="F12" s="3">
        <v>-41.81</v>
      </c>
      <c r="G12" s="16">
        <f t="shared" si="0"/>
        <v>-42.846666666666664</v>
      </c>
      <c r="H12" s="16">
        <f t="shared" si="1"/>
        <v>2.6140071410256969</v>
      </c>
      <c r="J12" s="3">
        <v>10</v>
      </c>
      <c r="K12" s="3">
        <v>-40.619999999999997</v>
      </c>
      <c r="L12" s="3">
        <v>-39.15</v>
      </c>
      <c r="M12" s="3">
        <v>-36.369999999999997</v>
      </c>
      <c r="N12" s="16">
        <f t="shared" si="2"/>
        <v>-38.713333333333331</v>
      </c>
      <c r="O12" s="16">
        <f t="shared" si="3"/>
        <v>2.1583867432259063</v>
      </c>
      <c r="Q12" s="7">
        <v>10</v>
      </c>
      <c r="R12" s="7">
        <v>-23.73</v>
      </c>
      <c r="S12" s="7">
        <v>-27.22</v>
      </c>
      <c r="T12" s="7">
        <v>-27.03</v>
      </c>
      <c r="U12" s="7">
        <v>-25.35</v>
      </c>
      <c r="V12" s="7">
        <v>-26.05</v>
      </c>
      <c r="W12" s="13">
        <f t="shared" si="4"/>
        <v>-25.876000000000005</v>
      </c>
      <c r="X12" s="13">
        <f t="shared" si="5"/>
        <v>1.4186542919259786</v>
      </c>
      <c r="Z12" s="3">
        <v>10</v>
      </c>
      <c r="AA12" s="3">
        <v>-20.71</v>
      </c>
      <c r="AB12" s="3">
        <v>-33.840000000000003</v>
      </c>
      <c r="AC12" s="3">
        <v>-19.45</v>
      </c>
      <c r="AD12" s="3">
        <v>-38.159999999999997</v>
      </c>
      <c r="AE12" s="3">
        <v>-48.22</v>
      </c>
      <c r="AF12" s="13">
        <f t="shared" si="6"/>
        <v>-32.076000000000001</v>
      </c>
      <c r="AG12" s="13">
        <f t="shared" si="7"/>
        <v>12.13834131996626</v>
      </c>
    </row>
    <row r="13" spans="1:33" x14ac:dyDescent="0.2">
      <c r="C13" s="3">
        <v>11</v>
      </c>
      <c r="D13" s="3">
        <v>-42.32</v>
      </c>
      <c r="E13" s="3">
        <v>-39.270000000000003</v>
      </c>
      <c r="F13" s="3">
        <v>-40.14</v>
      </c>
      <c r="G13" s="16">
        <f t="shared" si="0"/>
        <v>-40.576666666666668</v>
      </c>
      <c r="H13" s="16">
        <f t="shared" si="1"/>
        <v>1.5711885098018408</v>
      </c>
      <c r="J13" s="3">
        <v>11</v>
      </c>
      <c r="K13" s="3">
        <v>-39.049999999999997</v>
      </c>
      <c r="L13" s="3">
        <v>-38.36</v>
      </c>
      <c r="M13" s="3">
        <v>-36.64</v>
      </c>
      <c r="N13" s="16">
        <f t="shared" si="2"/>
        <v>-38.016666666666666</v>
      </c>
      <c r="O13" s="16">
        <f t="shared" si="3"/>
        <v>1.2411419472942367</v>
      </c>
      <c r="Q13" s="7">
        <v>11</v>
      </c>
      <c r="R13" s="7">
        <v>-22.29</v>
      </c>
      <c r="S13" s="7">
        <v>-26.58</v>
      </c>
      <c r="T13" s="7">
        <v>-26.81</v>
      </c>
      <c r="U13" s="7">
        <v>-23.8</v>
      </c>
      <c r="V13" s="7">
        <v>-23.22</v>
      </c>
      <c r="W13" s="13">
        <f t="shared" si="4"/>
        <v>-24.54</v>
      </c>
      <c r="X13" s="13">
        <f t="shared" si="5"/>
        <v>2.0412618646317768</v>
      </c>
      <c r="Z13" s="3">
        <v>11</v>
      </c>
      <c r="AA13" s="3">
        <v>-14.23</v>
      </c>
      <c r="AB13" s="3">
        <v>-23.6</v>
      </c>
      <c r="AC13" s="3">
        <v>-13.28</v>
      </c>
      <c r="AD13" s="3">
        <v>-27.37</v>
      </c>
      <c r="AE13" s="3">
        <v>-37.380000000000003</v>
      </c>
      <c r="AF13" s="13">
        <f t="shared" si="6"/>
        <v>-23.172000000000004</v>
      </c>
      <c r="AG13" s="13">
        <f t="shared" si="7"/>
        <v>9.968508915580097</v>
      </c>
    </row>
    <row r="14" spans="1:33" x14ac:dyDescent="0.2">
      <c r="C14" s="3">
        <v>12</v>
      </c>
      <c r="D14" s="3">
        <v>-38.33</v>
      </c>
      <c r="E14" s="3">
        <v>-36.74</v>
      </c>
      <c r="F14" s="3">
        <v>-37.04</v>
      </c>
      <c r="G14" s="16">
        <f t="shared" si="0"/>
        <v>-37.369999999999997</v>
      </c>
      <c r="H14" s="16">
        <f t="shared" si="1"/>
        <v>0.84480767041972182</v>
      </c>
      <c r="J14" s="3">
        <v>12</v>
      </c>
      <c r="K14" s="3">
        <v>-36.32</v>
      </c>
      <c r="L14" s="3">
        <v>-36.270000000000003</v>
      </c>
      <c r="M14" s="3">
        <v>-33.630000000000003</v>
      </c>
      <c r="N14" s="16">
        <f t="shared" si="2"/>
        <v>-35.406666666666666</v>
      </c>
      <c r="O14" s="16">
        <f t="shared" si="3"/>
        <v>1.5388415556298614</v>
      </c>
      <c r="Q14" s="7">
        <v>12</v>
      </c>
      <c r="R14" s="7">
        <v>-19.39</v>
      </c>
      <c r="S14" s="7">
        <v>-24.36</v>
      </c>
      <c r="T14" s="7">
        <v>-25.72</v>
      </c>
      <c r="U14" s="7">
        <v>-20.260000000000002</v>
      </c>
      <c r="V14" s="7">
        <v>-18.71</v>
      </c>
      <c r="W14" s="13">
        <f t="shared" si="4"/>
        <v>-21.687999999999999</v>
      </c>
      <c r="X14" s="13">
        <f t="shared" si="5"/>
        <v>3.1458337527593474</v>
      </c>
      <c r="Z14" s="3">
        <v>12</v>
      </c>
      <c r="AA14" s="3">
        <v>-11.01</v>
      </c>
      <c r="AB14" s="3">
        <v>-17.2</v>
      </c>
      <c r="AC14" s="3">
        <v>-10.76</v>
      </c>
      <c r="AD14" s="3">
        <v>-16.14</v>
      </c>
      <c r="AE14" s="3">
        <v>-22.99</v>
      </c>
      <c r="AF14" s="13">
        <f t="shared" si="6"/>
        <v>-15.62</v>
      </c>
      <c r="AG14" s="13">
        <f t="shared" si="7"/>
        <v>5.0486483339602906</v>
      </c>
    </row>
    <row r="15" spans="1:33" x14ac:dyDescent="0.2">
      <c r="C15" s="3">
        <v>13</v>
      </c>
      <c r="D15" s="3">
        <v>-36.33</v>
      </c>
      <c r="E15" s="3">
        <v>-32.700000000000003</v>
      </c>
      <c r="F15" s="3">
        <v>-33.35</v>
      </c>
      <c r="G15" s="16">
        <f t="shared" si="0"/>
        <v>-34.126666666666665</v>
      </c>
      <c r="H15" s="16">
        <f t="shared" si="1"/>
        <v>1.935622208317864</v>
      </c>
      <c r="J15" s="3">
        <v>13</v>
      </c>
      <c r="K15" s="3">
        <v>-33.51</v>
      </c>
      <c r="L15" s="3">
        <v>-34.4</v>
      </c>
      <c r="M15" s="3">
        <v>-31.7</v>
      </c>
      <c r="N15" s="16">
        <f t="shared" si="2"/>
        <v>-33.203333333333333</v>
      </c>
      <c r="O15" s="16">
        <f t="shared" si="3"/>
        <v>1.3758754788618526</v>
      </c>
      <c r="Q15" s="7">
        <v>13</v>
      </c>
      <c r="R15" s="7">
        <v>-17.02</v>
      </c>
      <c r="S15" s="7">
        <v>-22.55</v>
      </c>
      <c r="T15" s="7">
        <v>-23.71</v>
      </c>
      <c r="U15" s="7">
        <v>-17.61</v>
      </c>
      <c r="V15" s="7">
        <v>-14.83</v>
      </c>
      <c r="W15" s="13">
        <f t="shared" si="4"/>
        <v>-19.143999999999998</v>
      </c>
      <c r="X15" s="13">
        <f t="shared" si="5"/>
        <v>3.8054014242915395</v>
      </c>
      <c r="Z15" s="3">
        <v>13</v>
      </c>
      <c r="AA15" s="3">
        <v>-9.4969999999999999</v>
      </c>
      <c r="AB15" s="3">
        <v>-13.34</v>
      </c>
      <c r="AC15" s="3">
        <v>-8.8780000000000001</v>
      </c>
      <c r="AD15" s="3">
        <v>-13.16</v>
      </c>
      <c r="AE15" s="3">
        <v>-16.32</v>
      </c>
      <c r="AF15" s="13">
        <f t="shared" si="6"/>
        <v>-12.239000000000001</v>
      </c>
      <c r="AG15" s="13">
        <f t="shared" si="7"/>
        <v>3.0630821079429098</v>
      </c>
    </row>
    <row r="16" spans="1:33" x14ac:dyDescent="0.2">
      <c r="C16" s="3">
        <v>14</v>
      </c>
      <c r="D16" s="3">
        <v>-26.07</v>
      </c>
      <c r="E16" s="3">
        <v>-27.73</v>
      </c>
      <c r="F16" s="3">
        <v>-27.98</v>
      </c>
      <c r="G16" s="16">
        <f t="shared" si="0"/>
        <v>-27.26</v>
      </c>
      <c r="H16" s="16">
        <f t="shared" si="1"/>
        <v>1.0381233067415452</v>
      </c>
      <c r="J16" s="3">
        <v>14</v>
      </c>
      <c r="K16" s="3">
        <v>-29.52</v>
      </c>
      <c r="L16" s="3">
        <v>-31.81</v>
      </c>
      <c r="M16" s="3">
        <v>-27.05</v>
      </c>
      <c r="N16" s="16">
        <f t="shared" si="2"/>
        <v>-29.459999999999997</v>
      </c>
      <c r="O16" s="16">
        <f t="shared" si="3"/>
        <v>2.3805671593130904</v>
      </c>
      <c r="Q16" s="7">
        <v>14</v>
      </c>
      <c r="R16" s="7">
        <v>-14.09</v>
      </c>
      <c r="S16" s="7">
        <v>-20.239999999999998</v>
      </c>
      <c r="T16" s="7">
        <v>-22.82</v>
      </c>
      <c r="U16" s="7">
        <v>-14.08</v>
      </c>
      <c r="V16" s="7">
        <v>-10.69</v>
      </c>
      <c r="W16" s="13">
        <f t="shared" si="4"/>
        <v>-16.384</v>
      </c>
      <c r="X16" s="13">
        <f t="shared" si="5"/>
        <v>4.9820507825593214</v>
      </c>
      <c r="Z16" s="3">
        <v>14</v>
      </c>
      <c r="AA16" s="3">
        <v>-10.31</v>
      </c>
      <c r="AB16" s="3">
        <v>-11.05</v>
      </c>
      <c r="AC16" s="3">
        <v>-8.1240000000000006</v>
      </c>
      <c r="AD16" s="3">
        <v>-11.25</v>
      </c>
      <c r="AE16" s="3">
        <v>-11.71</v>
      </c>
      <c r="AF16" s="13">
        <f t="shared" si="6"/>
        <v>-10.488800000000001</v>
      </c>
      <c r="AG16" s="13">
        <f t="shared" si="7"/>
        <v>1.4150926471436485</v>
      </c>
    </row>
    <row r="17" spans="3:33" x14ac:dyDescent="0.2">
      <c r="C17" s="3">
        <v>15</v>
      </c>
      <c r="D17" s="3">
        <v>-19.2</v>
      </c>
      <c r="E17" s="3">
        <v>-22.35</v>
      </c>
      <c r="F17" s="3">
        <v>-22.89</v>
      </c>
      <c r="G17" s="16">
        <f t="shared" si="0"/>
        <v>-21.48</v>
      </c>
      <c r="H17" s="16">
        <f t="shared" si="1"/>
        <v>1.9929124416290855</v>
      </c>
      <c r="J17" s="3">
        <v>15</v>
      </c>
      <c r="K17" s="3">
        <v>-24.42</v>
      </c>
      <c r="L17" s="3">
        <v>-27.64</v>
      </c>
      <c r="M17" s="3">
        <v>-21.72</v>
      </c>
      <c r="N17" s="16">
        <f t="shared" si="2"/>
        <v>-24.593333333333334</v>
      </c>
      <c r="O17" s="16">
        <f t="shared" si="3"/>
        <v>2.9638038621564244</v>
      </c>
      <c r="Q17" s="7">
        <v>15</v>
      </c>
      <c r="R17" s="7">
        <v>-11.11</v>
      </c>
      <c r="S17" s="7">
        <v>-16.93</v>
      </c>
      <c r="T17" s="7">
        <v>-20.22</v>
      </c>
      <c r="U17" s="7">
        <v>-9.516</v>
      </c>
      <c r="V17" s="7">
        <v>-7.7720000000000002</v>
      </c>
      <c r="W17" s="13">
        <f t="shared" si="4"/>
        <v>-13.1096</v>
      </c>
      <c r="X17" s="13">
        <f t="shared" si="5"/>
        <v>5.2572706607135968</v>
      </c>
      <c r="Z17" s="3">
        <v>15</v>
      </c>
      <c r="AA17" s="3">
        <v>-7.3019999999999996</v>
      </c>
      <c r="AB17" s="3">
        <v>-9.4849999999999994</v>
      </c>
      <c r="AC17" s="3">
        <v>-7.2690000000000001</v>
      </c>
      <c r="AD17" s="3">
        <v>-8.7530000000000001</v>
      </c>
      <c r="AE17" s="3">
        <v>-8.48</v>
      </c>
      <c r="AF17" s="13">
        <f t="shared" si="6"/>
        <v>-8.2577999999999996</v>
      </c>
      <c r="AG17" s="13">
        <f t="shared" si="7"/>
        <v>0.96071520233625207</v>
      </c>
    </row>
    <row r="18" spans="3:33" x14ac:dyDescent="0.2">
      <c r="C18" s="3">
        <v>16</v>
      </c>
      <c r="D18" s="3">
        <v>-18.84</v>
      </c>
      <c r="E18" s="3">
        <v>-18.100000000000001</v>
      </c>
      <c r="F18" s="3">
        <v>-18.72</v>
      </c>
      <c r="G18" s="16">
        <f t="shared" si="0"/>
        <v>-18.553333333333331</v>
      </c>
      <c r="H18" s="16">
        <f t="shared" si="1"/>
        <v>0.39715656022950507</v>
      </c>
      <c r="J18" s="3">
        <v>16</v>
      </c>
      <c r="K18" s="3">
        <v>-19.329999999999998</v>
      </c>
      <c r="L18" s="3">
        <v>-21.87</v>
      </c>
      <c r="M18" s="3">
        <v>-17.22</v>
      </c>
      <c r="N18" s="16">
        <f t="shared" si="2"/>
        <v>-19.473333333333333</v>
      </c>
      <c r="O18" s="16">
        <f t="shared" si="3"/>
        <v>2.3283112621239752</v>
      </c>
      <c r="Q18" s="7">
        <v>16</v>
      </c>
      <c r="R18" s="7">
        <v>-9.343</v>
      </c>
      <c r="S18" s="7">
        <v>-14.32</v>
      </c>
      <c r="T18" s="7">
        <v>-17.920000000000002</v>
      </c>
      <c r="U18" s="7">
        <v>-7.3570000000000002</v>
      </c>
      <c r="V18" s="7">
        <v>-5.0759999999999996</v>
      </c>
      <c r="W18" s="13">
        <f t="shared" si="4"/>
        <v>-10.8032</v>
      </c>
      <c r="X18" s="13">
        <f t="shared" si="5"/>
        <v>5.2398955810206758</v>
      </c>
      <c r="Z18" s="3">
        <v>16</v>
      </c>
      <c r="AA18" s="3">
        <v>-7.5460000000000003</v>
      </c>
      <c r="AB18" s="3">
        <v>-8.4529999999999994</v>
      </c>
      <c r="AC18" s="3">
        <v>-6.28</v>
      </c>
      <c r="AD18" s="3">
        <v>-7.859</v>
      </c>
      <c r="AE18" s="3">
        <v>-7.109</v>
      </c>
      <c r="AF18" s="13">
        <f t="shared" si="6"/>
        <v>-7.4493999999999998</v>
      </c>
      <c r="AG18" s="13">
        <f t="shared" si="7"/>
        <v>0.81665249647570393</v>
      </c>
    </row>
    <row r="19" spans="3:33" x14ac:dyDescent="0.2">
      <c r="C19" s="3">
        <v>17</v>
      </c>
      <c r="D19" s="3">
        <v>-16.690000000000001</v>
      </c>
      <c r="E19" s="3">
        <v>-14.7</v>
      </c>
      <c r="F19" s="3">
        <v>-13.55</v>
      </c>
      <c r="G19" s="16">
        <f t="shared" si="0"/>
        <v>-14.979999999999999</v>
      </c>
      <c r="H19" s="16">
        <f t="shared" si="1"/>
        <v>1.5886157496386599</v>
      </c>
      <c r="J19" s="3">
        <v>17</v>
      </c>
      <c r="K19" s="3">
        <v>-15.93</v>
      </c>
      <c r="L19" s="3">
        <v>-19.05</v>
      </c>
      <c r="M19" s="3">
        <v>-12.29</v>
      </c>
      <c r="N19" s="16">
        <f t="shared" si="2"/>
        <v>-15.756666666666668</v>
      </c>
      <c r="O19" s="16">
        <f t="shared" si="3"/>
        <v>3.3833316912968017</v>
      </c>
      <c r="Q19" s="7">
        <v>17</v>
      </c>
      <c r="R19" s="7">
        <v>-8.2129999999999992</v>
      </c>
      <c r="S19" s="7">
        <v>-12.35</v>
      </c>
      <c r="T19" s="7">
        <v>-14.75</v>
      </c>
      <c r="U19" s="7">
        <v>-5.8630000000000004</v>
      </c>
      <c r="V19" s="7">
        <v>-4.4749999999999996</v>
      </c>
      <c r="W19" s="13">
        <f t="shared" si="4"/>
        <v>-9.1302000000000003</v>
      </c>
      <c r="X19" s="13">
        <f t="shared" si="5"/>
        <v>4.3340513033419414</v>
      </c>
      <c r="Z19" s="3">
        <v>17</v>
      </c>
      <c r="AA19" s="3">
        <v>-6.7060000000000004</v>
      </c>
      <c r="AB19" s="3">
        <v>-7.5990000000000002</v>
      </c>
      <c r="AC19" s="3">
        <v>-5.9569999999999999</v>
      </c>
      <c r="AD19" s="3">
        <v>-6.2750000000000004</v>
      </c>
      <c r="AE19" s="3">
        <v>-5.0579999999999998</v>
      </c>
      <c r="AF19" s="13">
        <f t="shared" si="6"/>
        <v>-6.319</v>
      </c>
      <c r="AG19" s="13">
        <f t="shared" si="7"/>
        <v>0.9369191533958553</v>
      </c>
    </row>
    <row r="20" spans="3:33" x14ac:dyDescent="0.2">
      <c r="C20" s="3">
        <v>18</v>
      </c>
      <c r="D20" s="3">
        <v>-13.88</v>
      </c>
      <c r="E20" s="3">
        <v>-12.04</v>
      </c>
      <c r="F20" s="3">
        <v>-11.01</v>
      </c>
      <c r="G20" s="16">
        <f t="shared" si="0"/>
        <v>-12.31</v>
      </c>
      <c r="H20" s="16">
        <f t="shared" si="1"/>
        <v>1.4539257202484595</v>
      </c>
      <c r="J20" s="3">
        <v>18</v>
      </c>
      <c r="K20" s="3">
        <v>-12.1</v>
      </c>
      <c r="L20" s="3">
        <v>-15.31</v>
      </c>
      <c r="M20" s="3">
        <v>-9.41</v>
      </c>
      <c r="N20" s="16">
        <f t="shared" si="2"/>
        <v>-12.273333333333333</v>
      </c>
      <c r="O20" s="16">
        <f t="shared" si="3"/>
        <v>2.9538167399710669</v>
      </c>
      <c r="Q20" s="7">
        <v>18</v>
      </c>
      <c r="R20" s="7">
        <v>-7.5780000000000003</v>
      </c>
      <c r="S20" s="7">
        <v>-10.199999999999999</v>
      </c>
      <c r="T20" s="7">
        <v>-12.2</v>
      </c>
      <c r="U20" s="7">
        <v>-4.6219999999999999</v>
      </c>
      <c r="V20" s="7">
        <v>-3.4159999999999999</v>
      </c>
      <c r="W20" s="13">
        <f t="shared" si="4"/>
        <v>-7.6031999999999984</v>
      </c>
      <c r="X20" s="13">
        <f t="shared" si="5"/>
        <v>3.6842493400962999</v>
      </c>
      <c r="Z20" s="3">
        <v>18</v>
      </c>
      <c r="AA20" s="3">
        <v>-6.4160000000000004</v>
      </c>
      <c r="AB20" s="3">
        <v>-6.51</v>
      </c>
      <c r="AC20" s="3">
        <v>-5.2009999999999996</v>
      </c>
      <c r="AD20" s="3">
        <v>-6.0030000000000001</v>
      </c>
      <c r="AE20" s="3">
        <v>-4.444</v>
      </c>
      <c r="AF20" s="13">
        <f t="shared" si="6"/>
        <v>-5.7147999999999994</v>
      </c>
      <c r="AG20" s="13">
        <f t="shared" si="7"/>
        <v>0.87835169493774057</v>
      </c>
    </row>
    <row r="21" spans="3:33" x14ac:dyDescent="0.2">
      <c r="C21" s="3">
        <v>19</v>
      </c>
      <c r="D21" s="3">
        <v>-9.5559999999999992</v>
      </c>
      <c r="E21" s="3">
        <v>-9.9410000000000007</v>
      </c>
      <c r="F21" s="3">
        <v>-9.0839999999999996</v>
      </c>
      <c r="G21" s="16">
        <f t="shared" si="0"/>
        <v>-9.5269999999999992</v>
      </c>
      <c r="H21" s="16">
        <f t="shared" si="1"/>
        <v>0.42923536666961687</v>
      </c>
      <c r="J21" s="3">
        <v>19</v>
      </c>
      <c r="K21" s="3">
        <v>-10.050000000000001</v>
      </c>
      <c r="L21" s="3">
        <v>-12.14</v>
      </c>
      <c r="M21" s="3">
        <v>-8.1280000000000001</v>
      </c>
      <c r="N21" s="16">
        <f t="shared" si="2"/>
        <v>-10.106</v>
      </c>
      <c r="O21" s="16">
        <f t="shared" si="3"/>
        <v>2.006586155638483</v>
      </c>
      <c r="Q21" s="7">
        <v>19</v>
      </c>
      <c r="R21" s="7">
        <v>-6.7809999999999997</v>
      </c>
      <c r="S21" s="7">
        <v>-8.8079999999999998</v>
      </c>
      <c r="T21" s="7">
        <v>-9.6859999999999999</v>
      </c>
      <c r="U21" s="7">
        <v>-3.536</v>
      </c>
      <c r="V21" s="7">
        <v>-3.145</v>
      </c>
      <c r="W21" s="13">
        <f t="shared" si="4"/>
        <v>-6.3911999999999995</v>
      </c>
      <c r="X21" s="13">
        <f t="shared" si="5"/>
        <v>2.9807111064308134</v>
      </c>
      <c r="Z21" s="3">
        <v>19</v>
      </c>
      <c r="AA21" s="3">
        <v>-5.8570000000000002</v>
      </c>
      <c r="AB21" s="3">
        <v>-6.4020000000000001</v>
      </c>
      <c r="AC21" s="3">
        <v>-4.907</v>
      </c>
      <c r="AD21" s="3">
        <v>-5.4050000000000002</v>
      </c>
      <c r="AE21" s="3">
        <v>-4.0439999999999996</v>
      </c>
      <c r="AF21" s="13">
        <f t="shared" si="6"/>
        <v>-5.3230000000000004</v>
      </c>
      <c r="AG21" s="13">
        <f t="shared" si="7"/>
        <v>0.903468040386598</v>
      </c>
    </row>
    <row r="22" spans="3:33" x14ac:dyDescent="0.2">
      <c r="C22" s="3">
        <v>20</v>
      </c>
      <c r="D22" s="3">
        <v>-7.0430000000000001</v>
      </c>
      <c r="E22" s="3">
        <v>-8.43</v>
      </c>
      <c r="F22" s="3">
        <v>-7.907</v>
      </c>
      <c r="G22" s="16">
        <f t="shared" si="0"/>
        <v>-7.793333333333333</v>
      </c>
      <c r="H22" s="16">
        <f t="shared" si="1"/>
        <v>0.70045152104434261</v>
      </c>
      <c r="J22" s="3">
        <v>20</v>
      </c>
      <c r="K22" s="3">
        <v>-8.2859999999999996</v>
      </c>
      <c r="L22" s="3">
        <v>-10.67</v>
      </c>
      <c r="M22" s="3">
        <v>-6.758</v>
      </c>
      <c r="N22" s="16">
        <f t="shared" si="2"/>
        <v>-8.5713333333333335</v>
      </c>
      <c r="O22" s="16">
        <f t="shared" si="3"/>
        <v>1.9715469391656204</v>
      </c>
      <c r="Q22" s="7">
        <v>20</v>
      </c>
      <c r="R22" s="7">
        <v>-7.8789999999999996</v>
      </c>
      <c r="S22" s="7">
        <v>-7.4770000000000003</v>
      </c>
      <c r="T22" s="7">
        <v>-8.2140000000000004</v>
      </c>
      <c r="U22" s="7">
        <v>-2.71</v>
      </c>
      <c r="V22" s="7">
        <v>-2.653</v>
      </c>
      <c r="W22" s="13">
        <f t="shared" si="4"/>
        <v>-5.7866</v>
      </c>
      <c r="X22" s="13">
        <f t="shared" si="5"/>
        <v>2.846611020143075</v>
      </c>
      <c r="Z22" s="3">
        <v>20</v>
      </c>
      <c r="AA22" s="3">
        <v>-5.2030000000000003</v>
      </c>
      <c r="AB22" s="3">
        <v>-5.6989999999999998</v>
      </c>
      <c r="AC22" s="3">
        <v>-4.4820000000000002</v>
      </c>
      <c r="AD22" s="3">
        <v>-5.61</v>
      </c>
      <c r="AE22" s="3">
        <v>-2.65</v>
      </c>
      <c r="AF22" s="13">
        <f t="shared" si="6"/>
        <v>-4.7287999999999997</v>
      </c>
      <c r="AG22" s="13">
        <f t="shared" si="7"/>
        <v>1.2574763218446718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E7EE-7B15-DD40-8713-9734938212FE}">
  <dimension ref="A1:AG14"/>
  <sheetViews>
    <sheetView tabSelected="1" workbookViewId="0">
      <selection activeCell="F24" sqref="F24"/>
    </sheetView>
  </sheetViews>
  <sheetFormatPr baseColWidth="10" defaultRowHeight="16" x14ac:dyDescent="0.2"/>
  <cols>
    <col min="4" max="6" width="11.1640625" bestFit="1" customWidth="1"/>
    <col min="7" max="8" width="12.1640625" bestFit="1" customWidth="1"/>
    <col min="11" max="14" width="11.1640625" bestFit="1" customWidth="1"/>
    <col min="15" max="15" width="12.1640625" bestFit="1" customWidth="1"/>
    <col min="24" max="24" width="12.1640625" bestFit="1" customWidth="1"/>
    <col min="33" max="33" width="12.1640625" bestFit="1" customWidth="1"/>
  </cols>
  <sheetData>
    <row r="1" spans="1:33" x14ac:dyDescent="0.2">
      <c r="A1" s="4" t="s">
        <v>15</v>
      </c>
      <c r="C1" s="11" t="s">
        <v>22</v>
      </c>
      <c r="D1" s="8"/>
      <c r="E1" s="8"/>
      <c r="F1" s="8"/>
      <c r="G1" s="8"/>
      <c r="H1" s="8"/>
      <c r="J1" s="11" t="s">
        <v>23</v>
      </c>
      <c r="K1" s="8"/>
      <c r="L1" s="8"/>
      <c r="M1" s="8"/>
      <c r="N1" s="8"/>
      <c r="O1" s="8"/>
      <c r="Q1" s="11" t="s">
        <v>24</v>
      </c>
      <c r="R1" s="8"/>
      <c r="S1" s="8"/>
      <c r="T1" s="8"/>
      <c r="U1" s="8"/>
      <c r="V1" s="8"/>
      <c r="W1" s="8"/>
      <c r="X1" s="8"/>
      <c r="Z1" s="11" t="s">
        <v>25</v>
      </c>
      <c r="AA1" s="8"/>
      <c r="AB1" s="8"/>
      <c r="AC1" s="8"/>
      <c r="AD1" s="8"/>
      <c r="AE1" s="8"/>
      <c r="AF1" s="8"/>
      <c r="AG1" s="8"/>
    </row>
    <row r="2" spans="1:33" x14ac:dyDescent="0.2">
      <c r="A2" t="s">
        <v>16</v>
      </c>
      <c r="C2" s="8"/>
      <c r="D2" s="8"/>
      <c r="E2" s="8"/>
      <c r="F2" s="8"/>
      <c r="G2" s="8"/>
      <c r="H2" s="8"/>
      <c r="J2" s="8"/>
      <c r="K2" s="8"/>
      <c r="L2" s="8"/>
      <c r="M2" s="8"/>
      <c r="N2" s="9"/>
      <c r="O2" s="8"/>
      <c r="Q2" s="8"/>
      <c r="R2" s="8"/>
      <c r="S2" s="8"/>
      <c r="T2" s="8"/>
      <c r="U2" s="8"/>
      <c r="V2" s="8"/>
      <c r="W2" s="8"/>
      <c r="X2" s="8"/>
      <c r="Z2" s="8"/>
      <c r="AA2" s="8"/>
      <c r="AB2" s="8"/>
      <c r="AC2" s="8"/>
      <c r="AD2" s="8"/>
      <c r="AE2" s="8"/>
      <c r="AF2" s="8"/>
      <c r="AG2" s="8"/>
    </row>
    <row r="3" spans="1:33" x14ac:dyDescent="0.2">
      <c r="A3" t="s">
        <v>17</v>
      </c>
      <c r="C3" s="8"/>
      <c r="D3" s="6" t="s">
        <v>3</v>
      </c>
      <c r="E3" s="6" t="s">
        <v>4</v>
      </c>
      <c r="F3" s="6" t="s">
        <v>5</v>
      </c>
      <c r="G3" s="6" t="s">
        <v>32</v>
      </c>
      <c r="H3" s="6" t="s">
        <v>7</v>
      </c>
      <c r="J3" s="8"/>
      <c r="K3" s="6" t="s">
        <v>3</v>
      </c>
      <c r="L3" s="6" t="s">
        <v>4</v>
      </c>
      <c r="M3" s="6" t="s">
        <v>5</v>
      </c>
      <c r="N3" s="6" t="s">
        <v>32</v>
      </c>
      <c r="O3" s="6" t="s">
        <v>7</v>
      </c>
      <c r="Q3" s="8"/>
      <c r="R3" s="6" t="s">
        <v>3</v>
      </c>
      <c r="S3" s="6" t="s">
        <v>5</v>
      </c>
      <c r="T3" s="6" t="s">
        <v>8</v>
      </c>
      <c r="U3" s="6" t="s">
        <v>9</v>
      </c>
      <c r="V3" s="6" t="s">
        <v>10</v>
      </c>
      <c r="W3" s="6" t="s">
        <v>32</v>
      </c>
      <c r="X3" s="6" t="s">
        <v>7</v>
      </c>
      <c r="Z3" s="8"/>
      <c r="AA3" s="6" t="s">
        <v>3</v>
      </c>
      <c r="AB3" s="6" t="s">
        <v>4</v>
      </c>
      <c r="AC3" s="6" t="s">
        <v>5</v>
      </c>
      <c r="AD3" s="6" t="s">
        <v>8</v>
      </c>
      <c r="AE3" s="6" t="s">
        <v>9</v>
      </c>
      <c r="AF3" s="6" t="s">
        <v>32</v>
      </c>
      <c r="AG3" s="6" t="s">
        <v>7</v>
      </c>
    </row>
    <row r="4" spans="1:33" x14ac:dyDescent="0.2">
      <c r="A4" t="s">
        <v>18</v>
      </c>
      <c r="C4" s="8" t="s">
        <v>20</v>
      </c>
      <c r="D4" s="10">
        <v>3.2839999999999997E-5</v>
      </c>
      <c r="E4" s="10">
        <v>3.2240000000000003E-5</v>
      </c>
      <c r="F4" s="10">
        <v>2.9090000000000001E-5</v>
      </c>
      <c r="G4" s="10">
        <f>AVERAGE(D4:F4)</f>
        <v>3.1390000000000003E-5</v>
      </c>
      <c r="H4" s="10">
        <f>STDEV(D4:F4)</f>
        <v>2.0143237078483679E-6</v>
      </c>
      <c r="J4" s="8" t="s">
        <v>20</v>
      </c>
      <c r="K4" s="10">
        <v>3.1760000000000001E-5</v>
      </c>
      <c r="L4" s="10">
        <v>3.057E-5</v>
      </c>
      <c r="M4" s="10">
        <v>2.5219999999999999E-5</v>
      </c>
      <c r="N4" s="12">
        <f>AVERAGE(K4:M4)</f>
        <v>2.9183333333333339E-5</v>
      </c>
      <c r="O4" s="12">
        <f>STDEV(K4:M4)</f>
        <v>3.4835374740819627E-6</v>
      </c>
      <c r="Q4" s="8" t="s">
        <v>20</v>
      </c>
      <c r="R4" s="10">
        <v>6.9469999999999997E-5</v>
      </c>
      <c r="S4" s="10">
        <v>5.4750000000000003E-5</v>
      </c>
      <c r="T4" s="10">
        <v>2.987E-5</v>
      </c>
      <c r="U4" s="10">
        <v>2.2889999999999999E-5</v>
      </c>
      <c r="V4" s="10">
        <v>2.048E-5</v>
      </c>
      <c r="W4" s="12">
        <f t="shared" ref="W4:W11" si="0">AVERAGE(R4:V4)</f>
        <v>3.9492000000000001E-5</v>
      </c>
      <c r="X4" s="12">
        <f>STDEV(R4:V4)</f>
        <v>2.1570538240850644E-5</v>
      </c>
      <c r="Z4" s="8" t="s">
        <v>20</v>
      </c>
      <c r="AA4" s="10">
        <v>3.7160000000000003E-5</v>
      </c>
      <c r="AB4" s="10">
        <v>2.902E-5</v>
      </c>
      <c r="AC4" s="10">
        <v>3.625E-5</v>
      </c>
      <c r="AD4" s="10">
        <v>2.018E-5</v>
      </c>
      <c r="AE4" s="10">
        <v>1.491E-5</v>
      </c>
      <c r="AF4" s="10">
        <f>AVERAGE(AA4:AE4)</f>
        <v>2.7504E-5</v>
      </c>
      <c r="AG4" s="7">
        <f>STDEV(AA4:AE4)</f>
        <v>9.8015167193654272E-6</v>
      </c>
    </row>
    <row r="5" spans="1:33" x14ac:dyDescent="0.2">
      <c r="C5" s="8" t="s">
        <v>21</v>
      </c>
      <c r="D5" s="13">
        <f>D4*10^6</f>
        <v>32.839999999999996</v>
      </c>
      <c r="E5" s="13">
        <f t="shared" ref="E5:F5" si="1">E4*10^6</f>
        <v>32.24</v>
      </c>
      <c r="F5" s="13">
        <f t="shared" si="1"/>
        <v>29.09</v>
      </c>
      <c r="G5" s="13">
        <f t="shared" ref="G5:G11" si="2">AVERAGE(D5:F5)</f>
        <v>31.39</v>
      </c>
      <c r="H5" s="13">
        <f t="shared" ref="H5:H11" si="3">STDEV(D5:F5)</f>
        <v>2.014323707848368</v>
      </c>
      <c r="J5" s="8" t="s">
        <v>21</v>
      </c>
      <c r="K5" s="13">
        <f>K4*10^6</f>
        <v>31.76</v>
      </c>
      <c r="L5" s="13">
        <f t="shared" ref="L5:M5" si="4">L4*10^6</f>
        <v>30.57</v>
      </c>
      <c r="M5" s="13">
        <f t="shared" si="4"/>
        <v>25.22</v>
      </c>
      <c r="N5" s="13">
        <f t="shared" ref="N5:N11" si="5">AVERAGE(K5:M5)</f>
        <v>29.183333333333334</v>
      </c>
      <c r="O5" s="13">
        <f t="shared" ref="O5:O11" si="6">STDEV(K5:M5)</f>
        <v>3.4835374740819631</v>
      </c>
      <c r="Q5" s="8" t="s">
        <v>21</v>
      </c>
      <c r="R5" s="13">
        <f>R4*10^6</f>
        <v>69.47</v>
      </c>
      <c r="S5" s="13">
        <f t="shared" ref="S5:V5" si="7">S4*10^6</f>
        <v>54.75</v>
      </c>
      <c r="T5" s="13">
        <f t="shared" si="7"/>
        <v>29.87</v>
      </c>
      <c r="U5" s="13">
        <f t="shared" si="7"/>
        <v>22.89</v>
      </c>
      <c r="V5" s="13">
        <f t="shared" si="7"/>
        <v>20.48</v>
      </c>
      <c r="W5" s="13">
        <f t="shared" si="0"/>
        <v>39.492000000000004</v>
      </c>
      <c r="X5" s="13">
        <f t="shared" ref="X5:X13" si="8">STDEV(R5:V5)</f>
        <v>21.570538240850642</v>
      </c>
      <c r="Z5" s="8" t="s">
        <v>21</v>
      </c>
      <c r="AA5" s="13">
        <f>AA4*10^6</f>
        <v>37.160000000000004</v>
      </c>
      <c r="AB5" s="13">
        <f t="shared" ref="AB5:AE5" si="9">AB4*10^6</f>
        <v>29.02</v>
      </c>
      <c r="AC5" s="13">
        <f t="shared" si="9"/>
        <v>36.25</v>
      </c>
      <c r="AD5" s="13">
        <f t="shared" si="9"/>
        <v>20.18</v>
      </c>
      <c r="AE5" s="13">
        <f t="shared" si="9"/>
        <v>14.91</v>
      </c>
      <c r="AF5" s="13">
        <f>AVERAGE(AA5:AE5)</f>
        <v>27.504000000000001</v>
      </c>
      <c r="AG5" s="13">
        <f t="shared" ref="AG5:AG13" si="10">STDEV(AA5:AE5)</f>
        <v>9.8015167193654111</v>
      </c>
    </row>
    <row r="6" spans="1:33" x14ac:dyDescent="0.2">
      <c r="C6" s="15" t="s">
        <v>19</v>
      </c>
      <c r="D6" s="13">
        <v>5.2850000000000001</v>
      </c>
      <c r="E6" s="13">
        <v>5.476</v>
      </c>
      <c r="F6" s="13">
        <v>5.4089999999999998</v>
      </c>
      <c r="G6" s="13">
        <f t="shared" si="2"/>
        <v>5.39</v>
      </c>
      <c r="H6" s="13">
        <f t="shared" si="3"/>
        <v>9.6907172077199621E-2</v>
      </c>
      <c r="J6" s="15" t="s">
        <v>19</v>
      </c>
      <c r="K6" s="13">
        <v>5.6</v>
      </c>
      <c r="L6" s="13">
        <v>6.0860000000000003</v>
      </c>
      <c r="M6" s="13">
        <v>5.492</v>
      </c>
      <c r="N6" s="13">
        <f t="shared" si="5"/>
        <v>5.726</v>
      </c>
      <c r="O6" s="13">
        <f t="shared" si="6"/>
        <v>0.31641112496244528</v>
      </c>
      <c r="Q6" s="15" t="s">
        <v>19</v>
      </c>
      <c r="R6" s="13">
        <v>7.1369999999999996</v>
      </c>
      <c r="S6" s="13">
        <v>8.0449999999999999</v>
      </c>
      <c r="T6" s="13">
        <v>8.9320000000000004</v>
      </c>
      <c r="U6" s="13">
        <v>6.8120000000000003</v>
      </c>
      <c r="V6" s="13">
        <v>6.2469999999999999</v>
      </c>
      <c r="W6" s="13">
        <f t="shared" si="0"/>
        <v>7.4346000000000005</v>
      </c>
      <c r="X6" s="13">
        <f t="shared" si="8"/>
        <v>1.0608234066045064</v>
      </c>
      <c r="Z6" s="15" t="s">
        <v>19</v>
      </c>
      <c r="AA6" s="13">
        <v>2.843</v>
      </c>
      <c r="AB6" s="13">
        <v>3.4449999999999998</v>
      </c>
      <c r="AC6" s="13">
        <v>2.7669999999999999</v>
      </c>
      <c r="AD6" s="13">
        <v>3.536</v>
      </c>
      <c r="AE6" s="13">
        <v>3.8420000000000001</v>
      </c>
      <c r="AF6" s="13">
        <f>AVERAGE(AA6:AE6)</f>
        <v>3.2866</v>
      </c>
      <c r="AG6" s="13">
        <f t="shared" si="10"/>
        <v>0.46436117408758271</v>
      </c>
    </row>
    <row r="7" spans="1:33" x14ac:dyDescent="0.2">
      <c r="C7" s="14" t="s">
        <v>26</v>
      </c>
      <c r="D7" s="13">
        <v>-5.3689999999999998</v>
      </c>
      <c r="E7" s="13">
        <v>-4.851</v>
      </c>
      <c r="F7" s="13">
        <v>-4.9390000000000001</v>
      </c>
      <c r="G7" s="13">
        <f t="shared" si="2"/>
        <v>-5.0529999999999999</v>
      </c>
      <c r="H7" s="13">
        <f t="shared" si="3"/>
        <v>0.27717864275589477</v>
      </c>
      <c r="J7" s="14" t="s">
        <v>26</v>
      </c>
      <c r="K7" s="13">
        <v>-4.7969999999999997</v>
      </c>
      <c r="L7" s="13">
        <v>-4.4450000000000003</v>
      </c>
      <c r="M7" s="13">
        <v>-4.3659999999999997</v>
      </c>
      <c r="N7" s="13">
        <f t="shared" si="5"/>
        <v>-4.5360000000000005</v>
      </c>
      <c r="O7" s="13">
        <f t="shared" si="6"/>
        <v>0.22945805716949658</v>
      </c>
      <c r="Q7" s="14" t="s">
        <v>26</v>
      </c>
      <c r="R7" s="13">
        <v>-3.2869999999999999</v>
      </c>
      <c r="S7" s="13">
        <v>-3.4630000000000001</v>
      </c>
      <c r="T7" s="13">
        <v>-3.0270000000000001</v>
      </c>
      <c r="U7" s="13">
        <v>-3.052</v>
      </c>
      <c r="V7" s="13">
        <v>-3.274</v>
      </c>
      <c r="W7" s="13">
        <f t="shared" si="0"/>
        <v>-3.2206000000000001</v>
      </c>
      <c r="X7" s="13">
        <f t="shared" si="8"/>
        <v>0.18160754389617187</v>
      </c>
      <c r="Z7" s="14" t="s">
        <v>26</v>
      </c>
      <c r="AA7" s="13">
        <v>-7.3650000000000002</v>
      </c>
      <c r="AB7" s="13">
        <v>-7.1</v>
      </c>
      <c r="AC7" s="13">
        <v>-7.4039999999999999</v>
      </c>
      <c r="AD7" s="13">
        <v>-7.05</v>
      </c>
      <c r="AE7" s="13">
        <v>-6.7880000000000003</v>
      </c>
      <c r="AF7" s="13">
        <f>AVERAGE(AA7:AE7)</f>
        <v>-7.1414</v>
      </c>
      <c r="AG7" s="13">
        <f t="shared" si="10"/>
        <v>0.25194999503869808</v>
      </c>
    </row>
    <row r="8" spans="1:33" x14ac:dyDescent="0.2">
      <c r="C8" s="14" t="s">
        <v>27</v>
      </c>
      <c r="D8" s="13">
        <v>67.83</v>
      </c>
      <c r="E8" s="13">
        <v>69.72</v>
      </c>
      <c r="F8" s="13">
        <v>70.28</v>
      </c>
      <c r="G8" s="13">
        <f t="shared" si="2"/>
        <v>69.276666666666671</v>
      </c>
      <c r="H8" s="13">
        <f t="shared" si="3"/>
        <v>1.2837575056580337</v>
      </c>
      <c r="J8" s="14" t="s">
        <v>27</v>
      </c>
      <c r="K8" s="13">
        <v>70.02</v>
      </c>
      <c r="L8" s="13">
        <v>71.52</v>
      </c>
      <c r="M8" s="13">
        <v>73.39</v>
      </c>
      <c r="N8" s="13">
        <f t="shared" si="5"/>
        <v>71.643333333333331</v>
      </c>
      <c r="O8" s="13">
        <f t="shared" si="6"/>
        <v>1.6883818683382446</v>
      </c>
      <c r="Q8" s="14" t="s">
        <v>27</v>
      </c>
      <c r="R8" s="13">
        <v>68.58</v>
      </c>
      <c r="S8" s="13">
        <v>69.97</v>
      </c>
      <c r="T8" s="13">
        <v>76.47</v>
      </c>
      <c r="U8" s="13">
        <v>78.59</v>
      </c>
      <c r="V8" s="13">
        <v>78.78</v>
      </c>
      <c r="W8" s="13">
        <f t="shared" si="0"/>
        <v>74.477999999999994</v>
      </c>
      <c r="X8" s="13">
        <f t="shared" si="8"/>
        <v>4.8603569827740039</v>
      </c>
      <c r="Z8" s="14" t="s">
        <v>27</v>
      </c>
      <c r="AA8" s="13">
        <v>60.11</v>
      </c>
      <c r="AB8" s="13">
        <v>63.05</v>
      </c>
      <c r="AC8" s="13">
        <v>60.18</v>
      </c>
      <c r="AD8" s="13">
        <v>66.239999999999995</v>
      </c>
      <c r="AE8" s="13">
        <v>69.64</v>
      </c>
      <c r="AF8" s="13">
        <f>AVERAGE(AA8:AE8)</f>
        <v>63.843999999999994</v>
      </c>
      <c r="AG8" s="13">
        <f t="shared" si="10"/>
        <v>4.1028197620660842</v>
      </c>
    </row>
    <row r="9" spans="1:33" x14ac:dyDescent="0.2">
      <c r="C9" s="8" t="s">
        <v>28</v>
      </c>
      <c r="D9" s="13">
        <f>(D8/1000)*298</f>
        <v>20.213339999999999</v>
      </c>
      <c r="E9" s="13">
        <f t="shared" ref="E9:F9" si="11">(E8/1000)*298</f>
        <v>20.77656</v>
      </c>
      <c r="F9" s="13">
        <f t="shared" si="11"/>
        <v>20.943439999999999</v>
      </c>
      <c r="G9" s="13">
        <f t="shared" si="2"/>
        <v>20.644446666666667</v>
      </c>
      <c r="H9" s="13">
        <f t="shared" si="3"/>
        <v>0.38255973668609394</v>
      </c>
      <c r="J9" s="8" t="s">
        <v>28</v>
      </c>
      <c r="K9" s="13">
        <f>(K8/1000)*298</f>
        <v>20.865960000000001</v>
      </c>
      <c r="L9" s="13">
        <f t="shared" ref="L9:M9" si="12">(L8/1000)*298</f>
        <v>21.31296</v>
      </c>
      <c r="M9" s="13">
        <f t="shared" si="12"/>
        <v>21.87022</v>
      </c>
      <c r="N9" s="13">
        <f t="shared" si="5"/>
        <v>21.349713333333337</v>
      </c>
      <c r="O9" s="13">
        <f t="shared" si="6"/>
        <v>0.50313779676479553</v>
      </c>
      <c r="Q9" s="8" t="s">
        <v>28</v>
      </c>
      <c r="R9" s="13">
        <f>(R8/1000)*298</f>
        <v>20.43684</v>
      </c>
      <c r="S9" s="13">
        <f>(S8/1000)*298</f>
        <v>20.85106</v>
      </c>
      <c r="T9" s="13">
        <f>(T8/1000)*298</f>
        <v>22.788059999999998</v>
      </c>
      <c r="U9" s="13">
        <f>(U8/1000)*298</f>
        <v>23.419820000000001</v>
      </c>
      <c r="V9" s="13">
        <f>(V8/1000)*298</f>
        <v>23.47644</v>
      </c>
      <c r="W9" s="13">
        <f t="shared" si="0"/>
        <v>22.194443999999997</v>
      </c>
      <c r="X9" s="13">
        <f t="shared" si="8"/>
        <v>1.4483863808666526</v>
      </c>
      <c r="Z9" s="8" t="s">
        <v>28</v>
      </c>
      <c r="AA9" s="13">
        <f>(AA8/1000)*298</f>
        <v>17.912779999999998</v>
      </c>
      <c r="AB9" s="13">
        <f t="shared" ref="AB9:AE9" si="13">(AB8/1000)*298</f>
        <v>18.788899999999998</v>
      </c>
      <c r="AC9" s="13">
        <f t="shared" si="13"/>
        <v>17.93364</v>
      </c>
      <c r="AD9" s="13">
        <f t="shared" si="13"/>
        <v>19.739519999999999</v>
      </c>
      <c r="AE9" s="13">
        <f t="shared" si="13"/>
        <v>20.752720000000004</v>
      </c>
      <c r="AF9" s="13">
        <f t="shared" ref="AF9:AF11" si="14">AVERAGE(AA9:AE9)</f>
        <v>19.025511999999999</v>
      </c>
      <c r="AG9" s="13">
        <f t="shared" si="10"/>
        <v>1.2226402890956947</v>
      </c>
    </row>
    <row r="10" spans="1:33" x14ac:dyDescent="0.2">
      <c r="C10" s="14" t="s">
        <v>29</v>
      </c>
      <c r="D10" s="13">
        <f>(-0.008314*298)*LN(1/D4)</f>
        <v>-25.578114577954747</v>
      </c>
      <c r="E10" s="13">
        <f t="shared" ref="E10:F10" si="15">(-0.008314*298)*LN(1/E4)</f>
        <v>-25.623799437197384</v>
      </c>
      <c r="F10" s="13">
        <f t="shared" si="15"/>
        <v>-25.878527150078273</v>
      </c>
      <c r="G10" s="13">
        <f t="shared" si="2"/>
        <v>-25.693480388410133</v>
      </c>
      <c r="H10" s="13">
        <f t="shared" si="3"/>
        <v>0.16187496592711181</v>
      </c>
      <c r="J10" s="14" t="s">
        <v>29</v>
      </c>
      <c r="K10" s="13">
        <f>(-0.008314*298)*LN(1/K4)</f>
        <v>-25.660963714038029</v>
      </c>
      <c r="L10" s="13">
        <f t="shared" ref="L10:M10" si="16">(-0.008314*298)*LN(1/L4)</f>
        <v>-25.755578473539828</v>
      </c>
      <c r="M10" s="13">
        <f t="shared" si="16"/>
        <v>-26.232218247824008</v>
      </c>
      <c r="N10" s="13">
        <f t="shared" si="5"/>
        <v>-25.882920145133955</v>
      </c>
      <c r="O10" s="13">
        <f t="shared" si="6"/>
        <v>0.30617782673807209</v>
      </c>
      <c r="Q10" s="14" t="s">
        <v>29</v>
      </c>
      <c r="R10" s="13">
        <f>(-0.008314*298)*LN(1/R4)</f>
        <v>-23.721799405520205</v>
      </c>
      <c r="S10" s="13">
        <f>(-0.008314*298)*LN(1/S4)</f>
        <v>-24.311752993200265</v>
      </c>
      <c r="T10" s="13">
        <f>(-0.008314*298)*LN(1/T4)</f>
        <v>-25.812970199238222</v>
      </c>
      <c r="U10" s="13">
        <f>(-0.008314*298)*LN(1/U4)</f>
        <v>-26.472387131810031</v>
      </c>
      <c r="V10" s="13">
        <f>(-0.008314*298)*LN(1/V4)</f>
        <v>-26.748020321378636</v>
      </c>
      <c r="W10" s="13">
        <f t="shared" si="0"/>
        <v>-25.413386010229473</v>
      </c>
      <c r="X10" s="13">
        <f t="shared" si="8"/>
        <v>1.3358012754103776</v>
      </c>
      <c r="Z10" s="14" t="s">
        <v>29</v>
      </c>
      <c r="AA10" s="13">
        <f>(-0.008314*298)*LN(1/AA4)</f>
        <v>-25.271922283046539</v>
      </c>
      <c r="AB10" s="13">
        <f t="shared" ref="AB10:AE10" si="17">(-0.008314*298)*LN(1/AB4)</f>
        <v>-25.884496178606504</v>
      </c>
      <c r="AC10" s="13">
        <f t="shared" si="17"/>
        <v>-25.333350045308762</v>
      </c>
      <c r="AD10" s="13">
        <f t="shared" si="17"/>
        <v>-26.784581319313752</v>
      </c>
      <c r="AE10" s="13">
        <f t="shared" si="17"/>
        <v>-27.534442978759245</v>
      </c>
      <c r="AF10" s="13">
        <f t="shared" si="14"/>
        <v>-26.161758561006963</v>
      </c>
      <c r="AG10" s="13">
        <f t="shared" si="10"/>
        <v>0.97815060166557843</v>
      </c>
    </row>
    <row r="11" spans="1:33" x14ac:dyDescent="0.2">
      <c r="C11" s="14" t="s">
        <v>31</v>
      </c>
      <c r="D11" s="13">
        <f>D7-(298*D8/1000)</f>
        <v>-25.582339999999999</v>
      </c>
      <c r="E11" s="13">
        <f t="shared" ref="E11:F11" si="18">E7-(298*E8/1000)</f>
        <v>-25.627559999999999</v>
      </c>
      <c r="F11" s="13">
        <f t="shared" si="18"/>
        <v>-25.882439999999999</v>
      </c>
      <c r="G11" s="13">
        <f t="shared" si="2"/>
        <v>-25.697446666666664</v>
      </c>
      <c r="H11" s="13">
        <f t="shared" si="3"/>
        <v>0.16179651458957139</v>
      </c>
      <c r="J11" s="14" t="s">
        <v>31</v>
      </c>
      <c r="K11" s="13">
        <f>K7-(298*K8/1000)</f>
        <v>-25.662959999999998</v>
      </c>
      <c r="L11" s="13">
        <f t="shared" ref="L11:M11" si="19">L7-(298*L8/1000)</f>
        <v>-25.757960000000001</v>
      </c>
      <c r="M11" s="13">
        <f t="shared" si="19"/>
        <v>-26.236219999999999</v>
      </c>
      <c r="N11" s="13">
        <f t="shared" si="5"/>
        <v>-25.885713333333332</v>
      </c>
      <c r="O11" s="13">
        <f t="shared" si="6"/>
        <v>0.30724166796405311</v>
      </c>
      <c r="Q11" s="14" t="s">
        <v>31</v>
      </c>
      <c r="R11" s="13">
        <f>R7-(298*R8/1000)</f>
        <v>-23.723839999999999</v>
      </c>
      <c r="S11" s="13">
        <f>S7-(298*S8/1000)</f>
        <v>-24.314060000000001</v>
      </c>
      <c r="T11" s="13">
        <f>T7-(298*T8/1000)</f>
        <v>-25.815060000000003</v>
      </c>
      <c r="U11" s="13">
        <f>U7-(298*U8/1000)</f>
        <v>-26.471820000000001</v>
      </c>
      <c r="V11" s="13">
        <f>V7-(298*V8/1000)</f>
        <v>-26.750440000000001</v>
      </c>
      <c r="W11" s="13">
        <f t="shared" si="0"/>
        <v>-25.415044000000002</v>
      </c>
      <c r="X11" s="13">
        <f t="shared" si="8"/>
        <v>1.3353283799425524</v>
      </c>
      <c r="Z11" s="14" t="s">
        <v>31</v>
      </c>
      <c r="AA11" s="13">
        <f>AA7-(298*AA8/1000)</f>
        <v>-25.27778</v>
      </c>
      <c r="AB11" s="13">
        <f t="shared" ref="AB11:AE11" si="20">AB7-(298*AB8/1000)</f>
        <v>-25.8889</v>
      </c>
      <c r="AC11" s="13">
        <f t="shared" si="20"/>
        <v>-25.33764</v>
      </c>
      <c r="AD11" s="13">
        <f t="shared" si="20"/>
        <v>-26.789519999999996</v>
      </c>
      <c r="AE11" s="13">
        <f t="shared" si="20"/>
        <v>-27.54072</v>
      </c>
      <c r="AF11" s="13">
        <f t="shared" si="14"/>
        <v>-26.166912000000004</v>
      </c>
      <c r="AG11" s="13">
        <f t="shared" si="10"/>
        <v>0.97858668216974976</v>
      </c>
    </row>
    <row r="12" spans="1:33" x14ac:dyDescent="0.2">
      <c r="D12" s="13"/>
      <c r="E12" s="13"/>
      <c r="F12" s="13"/>
      <c r="G12" s="13"/>
      <c r="H12" s="13"/>
      <c r="K12" s="13"/>
      <c r="L12" s="13"/>
      <c r="M12" s="13"/>
      <c r="N12" s="13"/>
      <c r="O12" s="13"/>
      <c r="R12" s="13"/>
      <c r="S12" s="13"/>
      <c r="T12" s="13"/>
      <c r="U12" s="13"/>
      <c r="V12" s="13"/>
      <c r="W12" s="13"/>
      <c r="X12" s="13"/>
      <c r="AA12" s="13"/>
      <c r="AB12" s="13"/>
      <c r="AC12" s="13"/>
      <c r="AD12" s="13"/>
      <c r="AE12" s="13"/>
      <c r="AF12" s="13"/>
      <c r="AG12" s="13"/>
    </row>
    <row r="13" spans="1:33" x14ac:dyDescent="0.2">
      <c r="C13" s="8" t="s">
        <v>30</v>
      </c>
      <c r="D13" s="13">
        <f>D9/ABS(D7)</f>
        <v>3.7648239895697522</v>
      </c>
      <c r="E13" s="13">
        <f t="shared" ref="E13:F13" si="21">E9/ABS(E7)</f>
        <v>4.2829437229437231</v>
      </c>
      <c r="F13" s="13">
        <f t="shared" si="21"/>
        <v>4.2404211378821621</v>
      </c>
      <c r="G13" s="13">
        <f t="shared" ref="G13" si="22">AVERAGE(D13:F13)</f>
        <v>4.0960629501318797</v>
      </c>
      <c r="H13" s="13">
        <f t="shared" ref="H13" si="23">_xlfn.STDEV.S(D13:F13)</f>
        <v>0.28764818668955333</v>
      </c>
      <c r="J13" s="8" t="s">
        <v>30</v>
      </c>
      <c r="K13" s="13">
        <f>K9/ABS(K7)</f>
        <v>4.3497936210131334</v>
      </c>
      <c r="L13" s="13">
        <f t="shared" ref="L13:M13" si="24">L9/ABS(L7)</f>
        <v>4.79481664791901</v>
      </c>
      <c r="M13" s="13">
        <f t="shared" si="24"/>
        <v>5.0092120934493822</v>
      </c>
      <c r="N13" s="13">
        <f t="shared" ref="N13" si="25">AVERAGE(K13:M13)</f>
        <v>4.7179407874605088</v>
      </c>
      <c r="O13" s="13">
        <f t="shared" ref="O13" si="26">_xlfn.STDEV.S(K13:M13)</f>
        <v>0.33636379693490381</v>
      </c>
      <c r="Q13" s="8" t="s">
        <v>30</v>
      </c>
      <c r="R13" s="13">
        <f>R9/ABS(R7)</f>
        <v>6.2174749011256463</v>
      </c>
      <c r="S13" s="13">
        <f t="shared" ref="S13:V13" si="27">S9/ABS(S7)</f>
        <v>6.0210973144672248</v>
      </c>
      <c r="T13" s="13">
        <f t="shared" si="27"/>
        <v>7.5282656095143698</v>
      </c>
      <c r="U13" s="13">
        <f t="shared" si="27"/>
        <v>7.6735976408912192</v>
      </c>
      <c r="V13" s="13">
        <f t="shared" si="27"/>
        <v>7.1705681124007334</v>
      </c>
      <c r="W13" s="13">
        <f>AVERAGE(R13:V13)</f>
        <v>6.9222007156798382</v>
      </c>
      <c r="X13" s="13">
        <f t="shared" si="8"/>
        <v>0.75865409968669251</v>
      </c>
      <c r="Z13" s="8" t="s">
        <v>30</v>
      </c>
      <c r="AA13" s="13">
        <f>AA9/ABS(AA7)</f>
        <v>2.4321493550577049</v>
      </c>
      <c r="AB13" s="13">
        <f t="shared" ref="AB13:AE13" si="28">AB9/ABS(AB7)</f>
        <v>2.6463239436619719</v>
      </c>
      <c r="AC13" s="13">
        <f t="shared" si="28"/>
        <v>2.4221555915721233</v>
      </c>
      <c r="AD13" s="13">
        <f t="shared" si="28"/>
        <v>2.7999319148936168</v>
      </c>
      <c r="AE13" s="13">
        <f t="shared" si="28"/>
        <v>3.0572657631113733</v>
      </c>
      <c r="AF13" s="13">
        <f t="shared" ref="AF13" si="29">AVERAGE(AA13:AE13)</f>
        <v>2.6715653136593582</v>
      </c>
      <c r="AG13" s="13">
        <f t="shared" si="10"/>
        <v>0.26711662176100487</v>
      </c>
    </row>
    <row r="14" spans="1:33" x14ac:dyDescent="0.2">
      <c r="K14" s="3"/>
      <c r="L14" s="3"/>
      <c r="M14" s="3"/>
      <c r="N14" s="3"/>
      <c r="O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ITC Binding Curve</vt:lpstr>
      <vt:lpstr>Equil Binding Parameters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2021-11-24T16:33:46Z</dcterms:created>
  <dcterms:modified xsi:type="dcterms:W3CDTF">2021-11-29T16:59:21Z</dcterms:modified>
</cp:coreProperties>
</file>